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edisonintl-my.sharepoint.com/personal/raquel_ippoliti_sce_com/Documents/Desktop/A1911003/November 2024/"/>
    </mc:Choice>
  </mc:AlternateContent>
  <xr:revisionPtr revIDLastSave="0" documentId="8_{714F05C1-0FDB-4BA8-ABEF-8426D554565D}" xr6:coauthVersionLast="47" xr6:coauthVersionMax="47" xr10:uidLastSave="{00000000-0000-0000-0000-000000000000}"/>
  <bookViews>
    <workbookView xWindow="-110" yWindow="-110" windowWidth="19420" windowHeight="10300" tabRatio="847" xr2:uid="{D7980645-B55B-4868-AD8E-8170B978F5C9}"/>
  </bookViews>
  <sheets>
    <sheet name="ESA Summary" sheetId="117" r:id="rId1"/>
    <sheet name="ESA Table 1" sheetId="118" r:id="rId2"/>
    <sheet name="ESA Table 2" sheetId="120" r:id="rId3"/>
    <sheet name="ESA Table 2A" sheetId="121" r:id="rId4"/>
    <sheet name="ESA Table 2B" sheetId="141" r:id="rId5"/>
    <sheet name="ESA Table 2C" sheetId="124" r:id="rId6"/>
    <sheet name="ESA Table 2D" sheetId="116" r:id="rId7"/>
    <sheet name="Sheet1" sheetId="137" state="hidden" r:id="rId8"/>
    <sheet name="ESA Table 2E" sheetId="126" r:id="rId9"/>
    <sheet name="ESA Table 3A_3H" sheetId="127" r:id="rId10"/>
    <sheet name="ESA Table 4A-E" sheetId="128" r:id="rId11"/>
    <sheet name="ESA Table 5A_5F" sheetId="129" r:id="rId12"/>
    <sheet name="ESA Table 6" sheetId="130" r:id="rId13"/>
    <sheet name="ESA Table 7" sheetId="133" r:id="rId14"/>
    <sheet name="ESA Table 8" sheetId="131" r:id="rId15"/>
    <sheet name="ESA Table 9" sheetId="106" r:id="rId16"/>
    <sheet name="ESA Table 10" sheetId="143" r:id="rId17"/>
    <sheet name="CARE Table 1" sheetId="132" r:id="rId18"/>
    <sheet name="CARE Table 2" sheetId="71" r:id="rId19"/>
    <sheet name="CARE Table 3A _3B" sheetId="72" r:id="rId20"/>
    <sheet name="CARE Table 4" sheetId="74" r:id="rId21"/>
    <sheet name="CARE Table 5" sheetId="75" r:id="rId22"/>
    <sheet name="CARE Table 6" sheetId="138" r:id="rId23"/>
    <sheet name="CARE Table 7" sheetId="139" r:id="rId24"/>
    <sheet name="CARE Table 8" sheetId="78" r:id="rId25"/>
    <sheet name="CARE Table 9" sheetId="140" r:id="rId26"/>
    <sheet name="FERA Table 1" sheetId="85" r:id="rId27"/>
    <sheet name="FERA Table 2" sheetId="86" r:id="rId28"/>
    <sheet name="FERA Table 3A _3B" sheetId="87" r:id="rId29"/>
    <sheet name="FERA Table 4" sheetId="88" r:id="rId30"/>
    <sheet name="FERA Table 5" sheetId="89" r:id="rId31"/>
    <sheet name="FERA Table 6" sheetId="90" r:id="rId32"/>
  </sheets>
  <definedNames>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#REF!</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2" hidden="1">{"2002Frcst","05Month",FALSE,"Frcst Format 2002"}</definedName>
    <definedName name="_____May2007" localSheetId="23" hidden="1">{"2002Frcst","05Month",FALSE,"Frcst Format 2002"}</definedName>
    <definedName name="_____May2007" localSheetId="25" hidden="1">{"2002Frcst","05Month",FALSE,"Frcst Format 2002"}</definedName>
    <definedName name="_____May2007" localSheetId="2" hidden="1">{"2002Frcst","05Month",FALSE,"Frcst Format 2002"}</definedName>
    <definedName name="_____May2007" localSheetId="3" hidden="1">{"2002Frcst","05Month",FALSE,"Frcst Format 2002"}</definedName>
    <definedName name="_____May2007" localSheetId="6" hidden="1">{"2002Frcst","05Month",FALSE,"Frcst Format 2002"}</definedName>
    <definedName name="_____May2007" localSheetId="15"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_May2007" localSheetId="30" hidden="1">{"2002Frcst","05Month",FALSE,"Frcst Format 2002"}</definedName>
    <definedName name="_____May2007" localSheetId="31" hidden="1">{"2002Frcst","05Month",FALSE,"Frcst Format 2002"}</definedName>
    <definedName name="_____May2007"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2" hidden="1">{"2002Frcst","05Month",FALSE,"Frcst Format 2002"}</definedName>
    <definedName name="____May2007" localSheetId="23" hidden="1">{"2002Frcst","05Month",FALSE,"Frcst Format 2002"}</definedName>
    <definedName name="____May2007" localSheetId="25" hidden="1">{"2002Frcst","05Month",FALSE,"Frcst Format 2002"}</definedName>
    <definedName name="____May2007" localSheetId="2" hidden="1">{"2002Frcst","05Month",FALSE,"Frcst Format 2002"}</definedName>
    <definedName name="____May2007" localSheetId="3" hidden="1">{"2002Frcst","05Month",FALSE,"Frcst Format 2002"}</definedName>
    <definedName name="____May2007" localSheetId="6" hidden="1">{"2002Frcst","05Month",FALSE,"Frcst Format 2002"}</definedName>
    <definedName name="____May2007" localSheetId="15"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_May2007" localSheetId="30" hidden="1">{"2002Frcst","05Month",FALSE,"Frcst Format 2002"}</definedName>
    <definedName name="____May2007" localSheetId="31" hidden="1">{"2002Frcst","05Month",FALSE,"Frcst Format 2002"}</definedName>
    <definedName name="____May2007" hidden="1">{"2002Frcst","05Month",FALSE,"Frcst Format 2002"}</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2" hidden="1">{"Page_1",#N/A,FALSE,"BAD4Q98";"Page_2",#N/A,FALSE,"BAD4Q98";"Page_3",#N/A,FALSE,"BAD4Q98";"Page_4",#N/A,FALSE,"BAD4Q98";"Page_5",#N/A,FALSE,"BAD4Q98";"Page_6",#N/A,FALSE,"BAD4Q98";"Input_1",#N/A,FALSE,"BAD4Q98";"Input_2",#N/A,FALSE,"BAD4Q98"}</definedName>
    <definedName name="___Dec05" localSheetId="23" hidden="1">{"Page_1",#N/A,FALSE,"BAD4Q98";"Page_2",#N/A,FALSE,"BAD4Q98";"Page_3",#N/A,FALSE,"BAD4Q98";"Page_4",#N/A,FALSE,"BAD4Q98";"Page_5",#N/A,FALSE,"BAD4Q98";"Page_6",#N/A,FALSE,"BAD4Q98";"Input_1",#N/A,FALSE,"BAD4Q98";"Input_2",#N/A,FALSE,"BAD4Q98"}</definedName>
    <definedName name="___Dec05" localSheetId="25" hidden="1">{"Page_1",#N/A,FALSE,"BAD4Q98";"Page_2",#N/A,FALSE,"BAD4Q98";"Page_3",#N/A,FALSE,"BAD4Q98";"Page_4",#N/A,FALSE,"BAD4Q98";"Page_5",#N/A,FALSE,"BAD4Q98";"Page_6",#N/A,FALSE,"BAD4Q98";"Input_1",#N/A,FALSE,"BAD4Q98";"Input_2",#N/A,FALSE,"BAD4Q98"}</definedName>
    <definedName name="___Dec05" localSheetId="2" hidden="1">{"Page_1",#N/A,FALSE,"BAD4Q98";"Page_2",#N/A,FALSE,"BAD4Q98";"Page_3",#N/A,FALSE,"BAD4Q98";"Page_4",#N/A,FALSE,"BAD4Q98";"Page_5",#N/A,FALSE,"BAD4Q98";"Page_6",#N/A,FALSE,"BAD4Q98";"Input_1",#N/A,FALSE,"BAD4Q98";"Input_2",#N/A,FALSE,"BAD4Q98"}</definedName>
    <definedName name="___Dec05" localSheetId="3" hidden="1">{"Page_1",#N/A,FALSE,"BAD4Q98";"Page_2",#N/A,FALSE,"BAD4Q98";"Page_3",#N/A,FALSE,"BAD4Q98";"Page_4",#N/A,FALSE,"BAD4Q98";"Page_5",#N/A,FALSE,"BAD4Q98";"Page_6",#N/A,FALSE,"BAD4Q98";"Input_1",#N/A,FALSE,"BAD4Q98";"Input_2",#N/A,FALSE,"BAD4Q98"}</definedName>
    <definedName name="___Dec05" localSheetId="6" hidden="1">{"Page_1",#N/A,FALSE,"BAD4Q98";"Page_2",#N/A,FALSE,"BAD4Q98";"Page_3",#N/A,FALSE,"BAD4Q98";"Page_4",#N/A,FALSE,"BAD4Q98";"Page_5",#N/A,FALSE,"BAD4Q98";"Page_6",#N/A,FALSE,"BAD4Q98";"Input_1",#N/A,FALSE,"BAD4Q98";"Input_2",#N/A,FALSE,"BAD4Q98"}</definedName>
    <definedName name="___Dec05" localSheetId="15"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Dec05" localSheetId="30" hidden="1">{"Page_1",#N/A,FALSE,"BAD4Q98";"Page_2",#N/A,FALSE,"BAD4Q98";"Page_3",#N/A,FALSE,"BAD4Q98";"Page_4",#N/A,FALSE,"BAD4Q98";"Page_5",#N/A,FALSE,"BAD4Q98";"Page_6",#N/A,FALSE,"BAD4Q98";"Input_1",#N/A,FALSE,"BAD4Q98";"Input_2",#N/A,FALSE,"BAD4Q98"}</definedName>
    <definedName name="___Dec05" localSheetId="31"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2" hidden="1">{"Page_1",#N/A,FALSE,"BAD4Q98";"Page_2",#N/A,FALSE,"BAD4Q98";"Page_3",#N/A,FALSE,"BAD4Q98";"Page_4",#N/A,FALSE,"BAD4Q98";"Page_5",#N/A,FALSE,"BAD4Q98";"Page_6",#N/A,FALSE,"BAD4Q98";"Input_1",#N/A,FALSE,"BAD4Q98";"Input_2",#N/A,FALSE,"BAD4Q98"}</definedName>
    <definedName name="___Jan09" localSheetId="23" hidden="1">{"Page_1",#N/A,FALSE,"BAD4Q98";"Page_2",#N/A,FALSE,"BAD4Q98";"Page_3",#N/A,FALSE,"BAD4Q98";"Page_4",#N/A,FALSE,"BAD4Q98";"Page_5",#N/A,FALSE,"BAD4Q98";"Page_6",#N/A,FALSE,"BAD4Q98";"Input_1",#N/A,FALSE,"BAD4Q98";"Input_2",#N/A,FALSE,"BAD4Q98"}</definedName>
    <definedName name="___Jan09" localSheetId="25" hidden="1">{"Page_1",#N/A,FALSE,"BAD4Q98";"Page_2",#N/A,FALSE,"BAD4Q98";"Page_3",#N/A,FALSE,"BAD4Q98";"Page_4",#N/A,FALSE,"BAD4Q98";"Page_5",#N/A,FALSE,"BAD4Q98";"Page_6",#N/A,FALSE,"BAD4Q98";"Input_1",#N/A,FALSE,"BAD4Q98";"Input_2",#N/A,FALSE,"BAD4Q98"}</definedName>
    <definedName name="___Jan09" localSheetId="2" hidden="1">{"Page_1",#N/A,FALSE,"BAD4Q98";"Page_2",#N/A,FALSE,"BAD4Q98";"Page_3",#N/A,FALSE,"BAD4Q98";"Page_4",#N/A,FALSE,"BAD4Q98";"Page_5",#N/A,FALSE,"BAD4Q98";"Page_6",#N/A,FALSE,"BAD4Q98";"Input_1",#N/A,FALSE,"BAD4Q98";"Input_2",#N/A,FALSE,"BAD4Q98"}</definedName>
    <definedName name="___Jan09" localSheetId="3" hidden="1">{"Page_1",#N/A,FALSE,"BAD4Q98";"Page_2",#N/A,FALSE,"BAD4Q98";"Page_3",#N/A,FALSE,"BAD4Q98";"Page_4",#N/A,FALSE,"BAD4Q98";"Page_5",#N/A,FALSE,"BAD4Q98";"Page_6",#N/A,FALSE,"BAD4Q98";"Input_1",#N/A,FALSE,"BAD4Q98";"Input_2",#N/A,FALSE,"BAD4Q98"}</definedName>
    <definedName name="___Jan09" localSheetId="6" hidden="1">{"Page_1",#N/A,FALSE,"BAD4Q98";"Page_2",#N/A,FALSE,"BAD4Q98";"Page_3",#N/A,FALSE,"BAD4Q98";"Page_4",#N/A,FALSE,"BAD4Q98";"Page_5",#N/A,FALSE,"BAD4Q98";"Page_6",#N/A,FALSE,"BAD4Q98";"Input_1",#N/A,FALSE,"BAD4Q98";"Input_2",#N/A,FALSE,"BAD4Q98"}</definedName>
    <definedName name="___Jan09" localSheetId="15"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Jan09" localSheetId="30" hidden="1">{"Page_1",#N/A,FALSE,"BAD4Q98";"Page_2",#N/A,FALSE,"BAD4Q98";"Page_3",#N/A,FALSE,"BAD4Q98";"Page_4",#N/A,FALSE,"BAD4Q98";"Page_5",#N/A,FALSE,"BAD4Q98";"Page_6",#N/A,FALSE,"BAD4Q98";"Input_1",#N/A,FALSE,"BAD4Q98";"Input_2",#N/A,FALSE,"BAD4Q98"}</definedName>
    <definedName name="___Jan09" localSheetId="31"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2" hidden="1">{"2002Frcst","05Month",FALSE,"Frcst Format 2002"}</definedName>
    <definedName name="___May2007" localSheetId="23" hidden="1">{"2002Frcst","05Month",FALSE,"Frcst Format 2002"}</definedName>
    <definedName name="___May2007" localSheetId="25" hidden="1">{"2002Frcst","05Month",FALSE,"Frcst Format 2002"}</definedName>
    <definedName name="___May2007" localSheetId="2" hidden="1">{"2002Frcst","05Month",FALSE,"Frcst Format 2002"}</definedName>
    <definedName name="___May2007" localSheetId="3" hidden="1">{"2002Frcst","05Month",FALSE,"Frcst Format 2002"}</definedName>
    <definedName name="___May2007" localSheetId="6" hidden="1">{"2002Frcst","05Month",FALSE,"Frcst Format 2002"}</definedName>
    <definedName name="___May2007" localSheetId="15"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_May2007" localSheetId="30" hidden="1">{"2002Frcst","05Month",FALSE,"Frcst Format 2002"}</definedName>
    <definedName name="___May2007" localSheetId="31" hidden="1">{"2002Frcst","05Month",FALSE,"Frcst Format 2002"}</definedName>
    <definedName name="___May2007" hidden="1">{"2002Frcst","05Month",FALSE,"Frcst Format 2002"}</definedName>
    <definedName name="__123Graph_A"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1" hidden="1">#REF!</definedName>
    <definedName name="__123Graph_AGraph2" localSheetId="22"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localSheetId="30" hidden="1">#REF!</definedName>
    <definedName name="__123Graph_AGraph2" localSheetId="31" hidden="1">#REF!</definedName>
    <definedName name="__123Graph_AGraph2"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1" hidden="1">#REF!</definedName>
    <definedName name="__123Graph_AGraph4" localSheetId="22"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localSheetId="30" hidden="1">#REF!</definedName>
    <definedName name="__123Graph_AGraph4" localSheetId="31" hidden="1">#REF!</definedName>
    <definedName name="__123Graph_AGraph4"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1" hidden="1">#REF!</definedName>
    <definedName name="__123Graph_CCHART1" localSheetId="22"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localSheetId="30" hidden="1">#REF!</definedName>
    <definedName name="__123Graph_CCHART1" localSheetId="31" hidden="1">#REF!</definedName>
    <definedName name="__123Graph_CCHART1"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1" hidden="1">#REF!</definedName>
    <definedName name="__123Graph_CCHART2" localSheetId="22"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localSheetId="30" hidden="1">#REF!</definedName>
    <definedName name="__123Graph_CCHART2" localSheetId="31" hidden="1">#REF!</definedName>
    <definedName name="__123Graph_CCHART2"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1" hidden="1">#REF!</definedName>
    <definedName name="__123Graph_CCHART3" localSheetId="22"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localSheetId="30" hidden="1">#REF!</definedName>
    <definedName name="__123Graph_CCHART3" localSheetId="31" hidden="1">#REF!</definedName>
    <definedName name="__123Graph_CCHART3"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1" hidden="1">#REF!</definedName>
    <definedName name="__123Graph_CCHART4" localSheetId="22"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localSheetId="30" hidden="1">#REF!</definedName>
    <definedName name="__123Graph_CCHART4" localSheetId="31" hidden="1">#REF!</definedName>
    <definedName name="__123Graph_CCHART4"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1" hidden="1">#REF!</definedName>
    <definedName name="__123Graph_CCHART5" localSheetId="22"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localSheetId="30" hidden="1">#REF!</definedName>
    <definedName name="__123Graph_CCHART5" localSheetId="31" hidden="1">#REF!</definedName>
    <definedName name="__123Graph_CCHART5"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1" hidden="1">#REF!</definedName>
    <definedName name="__123Graph_DCHART1" localSheetId="22"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localSheetId="30" hidden="1">#REF!</definedName>
    <definedName name="__123Graph_DCHART1" localSheetId="31" hidden="1">#REF!</definedName>
    <definedName name="__123Graph_DCHART1"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1" hidden="1">#REF!</definedName>
    <definedName name="__123Graph_DCHART2" localSheetId="22"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localSheetId="30" hidden="1">#REF!</definedName>
    <definedName name="__123Graph_DCHART2" localSheetId="31" hidden="1">#REF!</definedName>
    <definedName name="__123Graph_DCHART2"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1" hidden="1">#REF!</definedName>
    <definedName name="__123Graph_DCHART3" localSheetId="22"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localSheetId="30" hidden="1">#REF!</definedName>
    <definedName name="__123Graph_DCHART3" localSheetId="31" hidden="1">#REF!</definedName>
    <definedName name="__123Graph_DCHART3"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1" hidden="1">#REF!</definedName>
    <definedName name="__123Graph_DCHART4" localSheetId="22"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localSheetId="30" hidden="1">#REF!</definedName>
    <definedName name="__123Graph_DCHART4" localSheetId="31" hidden="1">#REF!</definedName>
    <definedName name="__123Graph_DCHART4"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1" hidden="1">#REF!</definedName>
    <definedName name="__123Graph_DCHART5" localSheetId="22"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localSheetId="30" hidden="1">#REF!</definedName>
    <definedName name="__123Graph_DCHART5" localSheetId="31" hidden="1">#REF!</definedName>
    <definedName name="__123Graph_DCHART5"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1" hidden="1">#REF!</definedName>
    <definedName name="__123Graph_FCHART4" localSheetId="22"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localSheetId="30" hidden="1">#REF!</definedName>
    <definedName name="__123Graph_FCHART4" localSheetId="31" hidden="1">#REF!</definedName>
    <definedName name="__123Graph_FCHART4"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1" hidden="1">#REF!</definedName>
    <definedName name="__123Graph_FCHART5" localSheetId="22"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localSheetId="30" hidden="1">#REF!</definedName>
    <definedName name="__123Graph_FCHART5" localSheetId="31" hidden="1">#REF!</definedName>
    <definedName name="__123Graph_FCHART5"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hidden="1">#REF!</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2" hidden="1">{"Page_1",#N/A,FALSE,"BAD4Q98";"Page_2",#N/A,FALSE,"BAD4Q98";"Page_3",#N/A,FALSE,"BAD4Q98";"Page_4",#N/A,FALSE,"BAD4Q98";"Page_5",#N/A,FALSE,"BAD4Q98";"Page_6",#N/A,FALSE,"BAD4Q98";"Input_1",#N/A,FALSE,"BAD4Q98";"Input_2",#N/A,FALSE,"BAD4Q98"}</definedName>
    <definedName name="__Dec05" localSheetId="23" hidden="1">{"Page_1",#N/A,FALSE,"BAD4Q98";"Page_2",#N/A,FALSE,"BAD4Q98";"Page_3",#N/A,FALSE,"BAD4Q98";"Page_4",#N/A,FALSE,"BAD4Q98";"Page_5",#N/A,FALSE,"BAD4Q98";"Page_6",#N/A,FALSE,"BAD4Q98";"Input_1",#N/A,FALSE,"BAD4Q98";"Input_2",#N/A,FALSE,"BAD4Q98"}</definedName>
    <definedName name="__Dec05" localSheetId="25" hidden="1">{"Page_1",#N/A,FALSE,"BAD4Q98";"Page_2",#N/A,FALSE,"BAD4Q98";"Page_3",#N/A,FALSE,"BAD4Q98";"Page_4",#N/A,FALSE,"BAD4Q98";"Page_5",#N/A,FALSE,"BAD4Q98";"Page_6",#N/A,FALSE,"BAD4Q98";"Input_1",#N/A,FALSE,"BAD4Q98";"Input_2",#N/A,FALSE,"BAD4Q98"}</definedName>
    <definedName name="__Dec05" localSheetId="2" hidden="1">{"Page_1",#N/A,FALSE,"BAD4Q98";"Page_2",#N/A,FALSE,"BAD4Q98";"Page_3",#N/A,FALSE,"BAD4Q98";"Page_4",#N/A,FALSE,"BAD4Q98";"Page_5",#N/A,FALSE,"BAD4Q98";"Page_6",#N/A,FALSE,"BAD4Q98";"Input_1",#N/A,FALSE,"BAD4Q98";"Input_2",#N/A,FALSE,"BAD4Q98"}</definedName>
    <definedName name="__Dec05" localSheetId="3" hidden="1">{"Page_1",#N/A,FALSE,"BAD4Q98";"Page_2",#N/A,FALSE,"BAD4Q98";"Page_3",#N/A,FALSE,"BAD4Q98";"Page_4",#N/A,FALSE,"BAD4Q98";"Page_5",#N/A,FALSE,"BAD4Q98";"Page_6",#N/A,FALSE,"BAD4Q98";"Input_1",#N/A,FALSE,"BAD4Q98";"Input_2",#N/A,FALSE,"BAD4Q98"}</definedName>
    <definedName name="__Dec05" localSheetId="6" hidden="1">{"Page_1",#N/A,FALSE,"BAD4Q98";"Page_2",#N/A,FALSE,"BAD4Q98";"Page_3",#N/A,FALSE,"BAD4Q98";"Page_4",#N/A,FALSE,"BAD4Q98";"Page_5",#N/A,FALSE,"BAD4Q98";"Page_6",#N/A,FALSE,"BAD4Q98";"Input_1",#N/A,FALSE,"BAD4Q98";"Input_2",#N/A,FALSE,"BAD4Q98"}</definedName>
    <definedName name="__Dec05" localSheetId="15"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Dec05" localSheetId="30" hidden="1">{"Page_1",#N/A,FALSE,"BAD4Q98";"Page_2",#N/A,FALSE,"BAD4Q98";"Page_3",#N/A,FALSE,"BAD4Q98";"Page_4",#N/A,FALSE,"BAD4Q98";"Page_5",#N/A,FALSE,"BAD4Q98";"Page_6",#N/A,FALSE,"BAD4Q98";"Input_1",#N/A,FALSE,"BAD4Q98";"Input_2",#N/A,FALSE,"BAD4Q98"}</definedName>
    <definedName name="__Dec05" localSheetId="31"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1">#REF!</definedName>
    <definedName name="__ExistingDescription" localSheetId="22">#REF!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 localSheetId="30">#REF!</definedName>
    <definedName name="__ExistingDescription" localSheetId="31">#REF!</definedName>
    <definedName name="__ExistingDescription">#REF!</definedName>
    <definedName name="__FDS_HYPERLINK_TOGGLE_STATE__" hidden="1">"ON"</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2" hidden="1">{"Page_1",#N/A,FALSE,"BAD4Q98";"Page_2",#N/A,FALSE,"BAD4Q98";"Page_3",#N/A,FALSE,"BAD4Q98";"Page_4",#N/A,FALSE,"BAD4Q98";"Page_5",#N/A,FALSE,"BAD4Q98";"Page_6",#N/A,FALSE,"BAD4Q98";"Input_1",#N/A,FALSE,"BAD4Q98";"Input_2",#N/A,FALSE,"BAD4Q98"}</definedName>
    <definedName name="__Jan09" localSheetId="23" hidden="1">{"Page_1",#N/A,FALSE,"BAD4Q98";"Page_2",#N/A,FALSE,"BAD4Q98";"Page_3",#N/A,FALSE,"BAD4Q98";"Page_4",#N/A,FALSE,"BAD4Q98";"Page_5",#N/A,FALSE,"BAD4Q98";"Page_6",#N/A,FALSE,"BAD4Q98";"Input_1",#N/A,FALSE,"BAD4Q98";"Input_2",#N/A,FALSE,"BAD4Q98"}</definedName>
    <definedName name="__Jan09" localSheetId="25" hidden="1">{"Page_1",#N/A,FALSE,"BAD4Q98";"Page_2",#N/A,FALSE,"BAD4Q98";"Page_3",#N/A,FALSE,"BAD4Q98";"Page_4",#N/A,FALSE,"BAD4Q98";"Page_5",#N/A,FALSE,"BAD4Q98";"Page_6",#N/A,FALSE,"BAD4Q98";"Input_1",#N/A,FALSE,"BAD4Q98";"Input_2",#N/A,FALSE,"BAD4Q98"}</definedName>
    <definedName name="__Jan09" localSheetId="2" hidden="1">{"Page_1",#N/A,FALSE,"BAD4Q98";"Page_2",#N/A,FALSE,"BAD4Q98";"Page_3",#N/A,FALSE,"BAD4Q98";"Page_4",#N/A,FALSE,"BAD4Q98";"Page_5",#N/A,FALSE,"BAD4Q98";"Page_6",#N/A,FALSE,"BAD4Q98";"Input_1",#N/A,FALSE,"BAD4Q98";"Input_2",#N/A,FALSE,"BAD4Q98"}</definedName>
    <definedName name="__Jan09" localSheetId="3" hidden="1">{"Page_1",#N/A,FALSE,"BAD4Q98";"Page_2",#N/A,FALSE,"BAD4Q98";"Page_3",#N/A,FALSE,"BAD4Q98";"Page_4",#N/A,FALSE,"BAD4Q98";"Page_5",#N/A,FALSE,"BAD4Q98";"Page_6",#N/A,FALSE,"BAD4Q98";"Input_1",#N/A,FALSE,"BAD4Q98";"Input_2",#N/A,FALSE,"BAD4Q98"}</definedName>
    <definedName name="__Jan09" localSheetId="6" hidden="1">{"Page_1",#N/A,FALSE,"BAD4Q98";"Page_2",#N/A,FALSE,"BAD4Q98";"Page_3",#N/A,FALSE,"BAD4Q98";"Page_4",#N/A,FALSE,"BAD4Q98";"Page_5",#N/A,FALSE,"BAD4Q98";"Page_6",#N/A,FALSE,"BAD4Q98";"Input_1",#N/A,FALSE,"BAD4Q98";"Input_2",#N/A,FALSE,"BAD4Q98"}</definedName>
    <definedName name="__Jan09" localSheetId="15"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Jan09" localSheetId="30" hidden="1">{"Page_1",#N/A,FALSE,"BAD4Q98";"Page_2",#N/A,FALSE,"BAD4Q98";"Page_3",#N/A,FALSE,"BAD4Q98";"Page_4",#N/A,FALSE,"BAD4Q98";"Page_5",#N/A,FALSE,"BAD4Q98";"Page_6",#N/A,FALSE,"BAD4Q98";"Input_1",#N/A,FALSE,"BAD4Q98";"Input_2",#N/A,FALSE,"BAD4Q98"}</definedName>
    <definedName name="__Jan09" localSheetId="31"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2" hidden="1">{"2002Frcst","05Month",FALSE,"Frcst Format 2002"}</definedName>
    <definedName name="__May2007" localSheetId="23" hidden="1">{"2002Frcst","05Month",FALSE,"Frcst Format 2002"}</definedName>
    <definedName name="__May2007" localSheetId="25" hidden="1">{"2002Frcst","05Month",FALSE,"Frcst Format 2002"}</definedName>
    <definedName name="__May2007" localSheetId="2" hidden="1">{"2002Frcst","05Month",FALSE,"Frcst Format 2002"}</definedName>
    <definedName name="__May2007" localSheetId="3" hidden="1">{"2002Frcst","05Month",FALSE,"Frcst Format 2002"}</definedName>
    <definedName name="__May2007" localSheetId="6" hidden="1">{"2002Frcst","05Month",FALSE,"Frcst Format 2002"}</definedName>
    <definedName name="__May2007" localSheetId="15"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May2007" localSheetId="30" hidden="1">{"2002Frcst","05Month",FALSE,"Frcst Format 2002"}</definedName>
    <definedName name="__May2007" localSheetId="31" hidden="1">{"2002Frcst","05Month",FALSE,"Frcst Format 2002"}</definedName>
    <definedName name="__May2007" hidden="1">{"2002Frcst","05Month",FALSE,"Frcst Format 2002"}</definedName>
    <definedName name="__retro_description">#REF!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1" hidden="1">#REF!</definedName>
    <definedName name="_1234Graph_B" localSheetId="22"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localSheetId="30" hidden="1">#REF!</definedName>
    <definedName name="_1234Graph_B" localSheetId="31" hidden="1">#REF!</definedName>
    <definedName name="_1234Graph_B"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1" hidden="1">#REF!</definedName>
    <definedName name="_123Graph_CHART3" localSheetId="22"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localSheetId="30" hidden="1">#REF!</definedName>
    <definedName name="_123Graph_CHART3" localSheetId="31" hidden="1">#REF!</definedName>
    <definedName name="_123Graph_CHART3" hidden="1">#REF!</definedName>
    <definedName name="_1807" localSheetId="17">#REF!</definedName>
    <definedName name="_1807" localSheetId="18">#REF!</definedName>
    <definedName name="_1807" localSheetId="19">#REF!</definedName>
    <definedName name="_1807" localSheetId="20">#REF!</definedName>
    <definedName name="_1807" localSheetId="21">#REF!</definedName>
    <definedName name="_1807" localSheetId="22">#REF!</definedName>
    <definedName name="_1807" localSheetId="26">#REF!</definedName>
    <definedName name="_1807" localSheetId="27">#REF!</definedName>
    <definedName name="_1807" localSheetId="28">#REF!</definedName>
    <definedName name="_1807" localSheetId="29">#REF!</definedName>
    <definedName name="_1807" localSheetId="30">#REF!</definedName>
    <definedName name="_1807" localSheetId="31">#REF!</definedName>
    <definedName name="_1807">#REF!</definedName>
    <definedName name="_1808" localSheetId="17">#REF!</definedName>
    <definedName name="_1808" localSheetId="18">#REF!</definedName>
    <definedName name="_1808" localSheetId="19">#REF!</definedName>
    <definedName name="_1808" localSheetId="20">#REF!</definedName>
    <definedName name="_1808" localSheetId="21">#REF!</definedName>
    <definedName name="_1808" localSheetId="22">#REF!</definedName>
    <definedName name="_1808" localSheetId="26">#REF!</definedName>
    <definedName name="_1808" localSheetId="27">#REF!</definedName>
    <definedName name="_1808" localSheetId="28">#REF!</definedName>
    <definedName name="_1808" localSheetId="29">#REF!</definedName>
    <definedName name="_1808" localSheetId="30">#REF!</definedName>
    <definedName name="_1808" localSheetId="31">#REF!</definedName>
    <definedName name="_1808">#REF!</definedName>
    <definedName name="_1809" localSheetId="17">#REF!</definedName>
    <definedName name="_1809" localSheetId="18">#REF!</definedName>
    <definedName name="_1809" localSheetId="19">#REF!</definedName>
    <definedName name="_1809" localSheetId="20">#REF!</definedName>
    <definedName name="_1809" localSheetId="21">#REF!</definedName>
    <definedName name="_1809" localSheetId="22">#REF!</definedName>
    <definedName name="_1809" localSheetId="26">#REF!</definedName>
    <definedName name="_1809" localSheetId="27">#REF!</definedName>
    <definedName name="_1809" localSheetId="28">#REF!</definedName>
    <definedName name="_1809" localSheetId="29">#REF!</definedName>
    <definedName name="_1809" localSheetId="30">#REF!</definedName>
    <definedName name="_1809" localSheetId="31">#REF!</definedName>
    <definedName name="_1809">#REF!</definedName>
    <definedName name="_1810" localSheetId="17">#REF!</definedName>
    <definedName name="_1810" localSheetId="18">#REF!</definedName>
    <definedName name="_1810" localSheetId="19">#REF!</definedName>
    <definedName name="_1810" localSheetId="20">#REF!</definedName>
    <definedName name="_1810" localSheetId="21">#REF!</definedName>
    <definedName name="_1810" localSheetId="22">#REF!</definedName>
    <definedName name="_1810" localSheetId="26">#REF!</definedName>
    <definedName name="_1810" localSheetId="27">#REF!</definedName>
    <definedName name="_1810" localSheetId="28">#REF!</definedName>
    <definedName name="_1810" localSheetId="29">#REF!</definedName>
    <definedName name="_1810" localSheetId="30">#REF!</definedName>
    <definedName name="_1810" localSheetId="31">#REF!</definedName>
    <definedName name="_1810">#REF!</definedName>
    <definedName name="_1812" localSheetId="17">#REF!</definedName>
    <definedName name="_1812" localSheetId="18">#REF!</definedName>
    <definedName name="_1812" localSheetId="19">#REF!</definedName>
    <definedName name="_1812" localSheetId="20">#REF!</definedName>
    <definedName name="_1812" localSheetId="21">#REF!</definedName>
    <definedName name="_1812" localSheetId="22">#REF!</definedName>
    <definedName name="_1812" localSheetId="26">#REF!</definedName>
    <definedName name="_1812" localSheetId="27">#REF!</definedName>
    <definedName name="_1812" localSheetId="28">#REF!</definedName>
    <definedName name="_1812" localSheetId="29">#REF!</definedName>
    <definedName name="_1812" localSheetId="30">#REF!</definedName>
    <definedName name="_1812" localSheetId="31">#REF!</definedName>
    <definedName name="_1812">#REF!</definedName>
    <definedName name="_1818" localSheetId="17">#REF!</definedName>
    <definedName name="_1818" localSheetId="18">#REF!</definedName>
    <definedName name="_1818" localSheetId="19">#REF!</definedName>
    <definedName name="_1818" localSheetId="20">#REF!</definedName>
    <definedName name="_1818" localSheetId="21">#REF!</definedName>
    <definedName name="_1818" localSheetId="22">#REF!</definedName>
    <definedName name="_1818" localSheetId="26">#REF!</definedName>
    <definedName name="_1818" localSheetId="27">#REF!</definedName>
    <definedName name="_1818" localSheetId="28">#REF!</definedName>
    <definedName name="_1818" localSheetId="29">#REF!</definedName>
    <definedName name="_1818" localSheetId="30">#REF!</definedName>
    <definedName name="_1818" localSheetId="31">#REF!</definedName>
    <definedName name="_1818">#REF!</definedName>
    <definedName name="_1820" localSheetId="17">#REF!</definedName>
    <definedName name="_1820" localSheetId="18">#REF!</definedName>
    <definedName name="_1820" localSheetId="19">#REF!</definedName>
    <definedName name="_1820" localSheetId="20">#REF!</definedName>
    <definedName name="_1820" localSheetId="21">#REF!</definedName>
    <definedName name="_1820" localSheetId="22">#REF!</definedName>
    <definedName name="_1820" localSheetId="26">#REF!</definedName>
    <definedName name="_1820" localSheetId="27">#REF!</definedName>
    <definedName name="_1820" localSheetId="28">#REF!</definedName>
    <definedName name="_1820" localSheetId="29">#REF!</definedName>
    <definedName name="_1820" localSheetId="30">#REF!</definedName>
    <definedName name="_1820" localSheetId="31">#REF!</definedName>
    <definedName name="_1820">#REF!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1">#REF!</definedName>
    <definedName name="_1st_Year_PSA_Replacement_Cost_in_2000" localSheetId="22">#REF!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 localSheetId="30">#REF!</definedName>
    <definedName name="_1st_Year_PSA_Replacement_Cost_in_2000" localSheetId="31">#REF!</definedName>
    <definedName name="_1st_Year_PSA_Replacement_Cost_in_2000">#REF!</definedName>
    <definedName name="_9000" localSheetId="17">#REF!</definedName>
    <definedName name="_9000" localSheetId="18">#REF!</definedName>
    <definedName name="_9000" localSheetId="19">#REF!</definedName>
    <definedName name="_9000" localSheetId="20">#REF!</definedName>
    <definedName name="_9000" localSheetId="21">#REF!</definedName>
    <definedName name="_9000" localSheetId="22">#REF!</definedName>
    <definedName name="_9000" localSheetId="26">#REF!</definedName>
    <definedName name="_9000" localSheetId="27">#REF!</definedName>
    <definedName name="_9000" localSheetId="28">#REF!</definedName>
    <definedName name="_9000" localSheetId="29">#REF!</definedName>
    <definedName name="_9000" localSheetId="30">#REF!</definedName>
    <definedName name="_9000" localSheetId="31">#REF!</definedName>
    <definedName name="_9000">#REF!</definedName>
    <definedName name="_9310" localSheetId="17">#REF!</definedName>
    <definedName name="_9310" localSheetId="18">#REF!</definedName>
    <definedName name="_9310" localSheetId="19">#REF!</definedName>
    <definedName name="_9310" localSheetId="20">#REF!</definedName>
    <definedName name="_9310" localSheetId="21">#REF!</definedName>
    <definedName name="_9310" localSheetId="22">#REF!</definedName>
    <definedName name="_9310" localSheetId="26">#REF!</definedName>
    <definedName name="_9310" localSheetId="27">#REF!</definedName>
    <definedName name="_9310" localSheetId="28">#REF!</definedName>
    <definedName name="_9310" localSheetId="29">#REF!</definedName>
    <definedName name="_9310" localSheetId="30">#REF!</definedName>
    <definedName name="_9310" localSheetId="31">#REF!</definedName>
    <definedName name="_9310">#REF!</definedName>
    <definedName name="_9325" localSheetId="17">#REF!</definedName>
    <definedName name="_9325" localSheetId="18">#REF!</definedName>
    <definedName name="_9325" localSheetId="19">#REF!</definedName>
    <definedName name="_9325" localSheetId="20">#REF!</definedName>
    <definedName name="_9325" localSheetId="21">#REF!</definedName>
    <definedName name="_9325" localSheetId="22">#REF!</definedName>
    <definedName name="_9325" localSheetId="26">#REF!</definedName>
    <definedName name="_9325" localSheetId="27">#REF!</definedName>
    <definedName name="_9325" localSheetId="28">#REF!</definedName>
    <definedName name="_9325" localSheetId="29">#REF!</definedName>
    <definedName name="_9325" localSheetId="30">#REF!</definedName>
    <definedName name="_9325" localSheetId="31">#REF!</definedName>
    <definedName name="_9325">#REF!</definedName>
    <definedName name="_9330" localSheetId="17">#REF!</definedName>
    <definedName name="_9330" localSheetId="18">#REF!</definedName>
    <definedName name="_9330" localSheetId="19">#REF!</definedName>
    <definedName name="_9330" localSheetId="20">#REF!</definedName>
    <definedName name="_9330" localSheetId="21">#REF!</definedName>
    <definedName name="_9330" localSheetId="22">#REF!</definedName>
    <definedName name="_9330" localSheetId="26">#REF!</definedName>
    <definedName name="_9330" localSheetId="27">#REF!</definedName>
    <definedName name="_9330" localSheetId="28">#REF!</definedName>
    <definedName name="_9330" localSheetId="29">#REF!</definedName>
    <definedName name="_9330" localSheetId="30">#REF!</definedName>
    <definedName name="_9330" localSheetId="31">#REF!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7">#REF!</definedName>
    <definedName name="_DAT2" localSheetId="18">#REF!</definedName>
    <definedName name="_DAT2" localSheetId="19">#REF!</definedName>
    <definedName name="_DAT2" localSheetId="20">#REF!</definedName>
    <definedName name="_DAT2" localSheetId="21">#REF!</definedName>
    <definedName name="_DAT2" localSheetId="22">#REF!</definedName>
    <definedName name="_DAT2" localSheetId="26">#REF!</definedName>
    <definedName name="_DAT2" localSheetId="27">#REF!</definedName>
    <definedName name="_DAT2" localSheetId="28">#REF!</definedName>
    <definedName name="_DAT2" localSheetId="29">#REF!</definedName>
    <definedName name="_DAT2" localSheetId="30">#REF!</definedName>
    <definedName name="_DAT2" localSheetId="31">#REF!</definedName>
    <definedName name="_DAT2">#REF!</definedName>
    <definedName name="_DAT3" localSheetId="17">#REF!</definedName>
    <definedName name="_DAT3" localSheetId="18">#REF!</definedName>
    <definedName name="_DAT3" localSheetId="19">#REF!</definedName>
    <definedName name="_DAT3" localSheetId="20">#REF!</definedName>
    <definedName name="_DAT3" localSheetId="21">#REF!</definedName>
    <definedName name="_DAT3" localSheetId="22">#REF!</definedName>
    <definedName name="_DAT3" localSheetId="26">#REF!</definedName>
    <definedName name="_DAT3" localSheetId="27">#REF!</definedName>
    <definedName name="_DAT3" localSheetId="28">#REF!</definedName>
    <definedName name="_DAT3" localSheetId="29">#REF!</definedName>
    <definedName name="_DAT3" localSheetId="30">#REF!</definedName>
    <definedName name="_DAT3" localSheetId="31">#REF!</definedName>
    <definedName name="_DAT3">#REF!</definedName>
    <definedName name="_DAT4" localSheetId="17">#REF!</definedName>
    <definedName name="_DAT4" localSheetId="18">#REF!</definedName>
    <definedName name="_DAT4" localSheetId="19">#REF!</definedName>
    <definedName name="_DAT4" localSheetId="20">#REF!</definedName>
    <definedName name="_DAT4" localSheetId="21">#REF!</definedName>
    <definedName name="_DAT4" localSheetId="22">#REF!</definedName>
    <definedName name="_DAT4" localSheetId="26">#REF!</definedName>
    <definedName name="_DAT4" localSheetId="27">#REF!</definedName>
    <definedName name="_DAT4" localSheetId="28">#REF!</definedName>
    <definedName name="_DAT4" localSheetId="29">#REF!</definedName>
    <definedName name="_DAT4" localSheetId="30">#REF!</definedName>
    <definedName name="_DAT4" localSheetId="31">#REF!</definedName>
    <definedName name="_DAT4">#REF!</definedName>
    <definedName name="_DAT5" localSheetId="17">#REF!</definedName>
    <definedName name="_DAT5" localSheetId="18">#REF!</definedName>
    <definedName name="_DAT5" localSheetId="19">#REF!</definedName>
    <definedName name="_DAT5" localSheetId="20">#REF!</definedName>
    <definedName name="_DAT5" localSheetId="21">#REF!</definedName>
    <definedName name="_DAT5" localSheetId="22">#REF!</definedName>
    <definedName name="_DAT5" localSheetId="26">#REF!</definedName>
    <definedName name="_DAT5" localSheetId="27">#REF!</definedName>
    <definedName name="_DAT5" localSheetId="28">#REF!</definedName>
    <definedName name="_DAT5" localSheetId="29">#REF!</definedName>
    <definedName name="_DAT5" localSheetId="30">#REF!</definedName>
    <definedName name="_DAT5" localSheetId="31">#REF!</definedName>
    <definedName name="_DAT5">#REF!</definedName>
    <definedName name="_DAT6" localSheetId="17">#REF!</definedName>
    <definedName name="_DAT6" localSheetId="18">#REF!</definedName>
    <definedName name="_DAT6" localSheetId="19">#REF!</definedName>
    <definedName name="_DAT6" localSheetId="20">#REF!</definedName>
    <definedName name="_DAT6" localSheetId="21">#REF!</definedName>
    <definedName name="_DAT6" localSheetId="22">#REF!</definedName>
    <definedName name="_DAT6" localSheetId="26">#REF!</definedName>
    <definedName name="_DAT6" localSheetId="27">#REF!</definedName>
    <definedName name="_DAT6" localSheetId="28">#REF!</definedName>
    <definedName name="_DAT6" localSheetId="29">#REF!</definedName>
    <definedName name="_DAT6" localSheetId="30">#REF!</definedName>
    <definedName name="_DAT6" localSheetId="31">#REF!</definedName>
    <definedName name="_DAT6">#REF!</definedName>
    <definedName name="_DAT7" localSheetId="17">#REF!</definedName>
    <definedName name="_DAT7" localSheetId="18">#REF!</definedName>
    <definedName name="_DAT7" localSheetId="19">#REF!</definedName>
    <definedName name="_DAT7" localSheetId="20">#REF!</definedName>
    <definedName name="_DAT7" localSheetId="21">#REF!</definedName>
    <definedName name="_DAT7" localSheetId="22">#REF!</definedName>
    <definedName name="_DAT7" localSheetId="26">#REF!</definedName>
    <definedName name="_DAT7" localSheetId="27">#REF!</definedName>
    <definedName name="_DAT7" localSheetId="28">#REF!</definedName>
    <definedName name="_DAT7" localSheetId="29">#REF!</definedName>
    <definedName name="_DAT7" localSheetId="30">#REF!</definedName>
    <definedName name="_DAT7" localSheetId="31">#REF!</definedName>
    <definedName name="_DAT7">#REF!</definedName>
    <definedName name="_DAT8" localSheetId="17">#REF!</definedName>
    <definedName name="_DAT8" localSheetId="18">#REF!</definedName>
    <definedName name="_DAT8" localSheetId="19">#REF!</definedName>
    <definedName name="_DAT8" localSheetId="20">#REF!</definedName>
    <definedName name="_DAT8" localSheetId="21">#REF!</definedName>
    <definedName name="_DAT8" localSheetId="22">#REF!</definedName>
    <definedName name="_DAT8" localSheetId="26">#REF!</definedName>
    <definedName name="_DAT8" localSheetId="27">#REF!</definedName>
    <definedName name="_DAT8" localSheetId="28">#REF!</definedName>
    <definedName name="_DAT8" localSheetId="29">#REF!</definedName>
    <definedName name="_DAT8" localSheetId="30">#REF!</definedName>
    <definedName name="_DAT8" localSheetId="31">#REF!</definedName>
    <definedName name="_DAT8">#REF!</definedName>
    <definedName name="_DAT9" localSheetId="17">#REF!</definedName>
    <definedName name="_DAT9" localSheetId="18">#REF!</definedName>
    <definedName name="_DAT9" localSheetId="19">#REF!</definedName>
    <definedName name="_DAT9" localSheetId="20">#REF!</definedName>
    <definedName name="_DAT9" localSheetId="21">#REF!</definedName>
    <definedName name="_DAT9" localSheetId="22">#REF!</definedName>
    <definedName name="_DAT9" localSheetId="26">#REF!</definedName>
    <definedName name="_DAT9" localSheetId="27">#REF!</definedName>
    <definedName name="_DAT9" localSheetId="28">#REF!</definedName>
    <definedName name="_DAT9" localSheetId="29">#REF!</definedName>
    <definedName name="_DAT9" localSheetId="30">#REF!</definedName>
    <definedName name="_DAT9" localSheetId="31">#REF!</definedName>
    <definedName name="_DAT9">#REF!</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2" hidden="1">{"Page_1",#N/A,FALSE,"BAD4Q98";"Page_2",#N/A,FALSE,"BAD4Q98";"Page_3",#N/A,FALSE,"BAD4Q98";"Page_4",#N/A,FALSE,"BAD4Q98";"Page_5",#N/A,FALSE,"BAD4Q98";"Page_6",#N/A,FALSE,"BAD4Q98";"Input_1",#N/A,FALSE,"BAD4Q98";"Input_2",#N/A,FALSE,"BAD4Q98"}</definedName>
    <definedName name="_Dec05" localSheetId="23" hidden="1">{"Page_1",#N/A,FALSE,"BAD4Q98";"Page_2",#N/A,FALSE,"BAD4Q98";"Page_3",#N/A,FALSE,"BAD4Q98";"Page_4",#N/A,FALSE,"BAD4Q98";"Page_5",#N/A,FALSE,"BAD4Q98";"Page_6",#N/A,FALSE,"BAD4Q98";"Input_1",#N/A,FALSE,"BAD4Q98";"Input_2",#N/A,FALSE,"BAD4Q98"}</definedName>
    <definedName name="_Dec05" localSheetId="25" hidden="1">{"Page_1",#N/A,FALSE,"BAD4Q98";"Page_2",#N/A,FALSE,"BAD4Q98";"Page_3",#N/A,FALSE,"BAD4Q98";"Page_4",#N/A,FALSE,"BAD4Q98";"Page_5",#N/A,FALSE,"BAD4Q98";"Page_6",#N/A,FALSE,"BAD4Q98";"Input_1",#N/A,FALSE,"BAD4Q98";"Input_2",#N/A,FALSE,"BAD4Q98"}</definedName>
    <definedName name="_Dec05" localSheetId="2" hidden="1">{"Page_1",#N/A,FALSE,"BAD4Q98";"Page_2",#N/A,FALSE,"BAD4Q98";"Page_3",#N/A,FALSE,"BAD4Q98";"Page_4",#N/A,FALSE,"BAD4Q98";"Page_5",#N/A,FALSE,"BAD4Q98";"Page_6",#N/A,FALSE,"BAD4Q98";"Input_1",#N/A,FALSE,"BAD4Q98";"Input_2",#N/A,FALSE,"BAD4Q98"}</definedName>
    <definedName name="_Dec05" localSheetId="3" hidden="1">{"Page_1",#N/A,FALSE,"BAD4Q98";"Page_2",#N/A,FALSE,"BAD4Q98";"Page_3",#N/A,FALSE,"BAD4Q98";"Page_4",#N/A,FALSE,"BAD4Q98";"Page_5",#N/A,FALSE,"BAD4Q98";"Page_6",#N/A,FALSE,"BAD4Q98";"Input_1",#N/A,FALSE,"BAD4Q98";"Input_2",#N/A,FALSE,"BAD4Q98"}</definedName>
    <definedName name="_Dec05" localSheetId="6" hidden="1">{"Page_1",#N/A,FALSE,"BAD4Q98";"Page_2",#N/A,FALSE,"BAD4Q98";"Page_3",#N/A,FALSE,"BAD4Q98";"Page_4",#N/A,FALSE,"BAD4Q98";"Page_5",#N/A,FALSE,"BAD4Q98";"Page_6",#N/A,FALSE,"BAD4Q98";"Input_1",#N/A,FALSE,"BAD4Q98";"Input_2",#N/A,FALSE,"BAD4Q98"}</definedName>
    <definedName name="_Dec05" localSheetId="15"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Dec05" localSheetId="30" hidden="1">{"Page_1",#N/A,FALSE,"BAD4Q98";"Page_2",#N/A,FALSE,"BAD4Q98";"Page_3",#N/A,FALSE,"BAD4Q98";"Page_4",#N/A,FALSE,"BAD4Q98";"Page_5",#N/A,FALSE,"BAD4Q98";"Page_6",#N/A,FALSE,"BAD4Q98";"Input_1",#N/A,FALSE,"BAD4Q98";"Input_2",#N/A,FALSE,"BAD4Q98"}</definedName>
    <definedName name="_Dec05" localSheetId="31"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RF415">#REF!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hidden="1">#REF!</definedName>
    <definedName name="_xlnm._FilterDatabase" localSheetId="22" hidden="1">'CARE Table 6'!$A$7:$G$74</definedName>
    <definedName name="_xlnm._FilterDatabase" localSheetId="13" hidden="1">'ESA Table 7'!$A$159:$N$208</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2" hidden="1">{"Page_1",#N/A,FALSE,"BAD4Q98";"Page_2",#N/A,FALSE,"BAD4Q98";"Page_3",#N/A,FALSE,"BAD4Q98";"Page_4",#N/A,FALSE,"BAD4Q98";"Page_5",#N/A,FALSE,"BAD4Q98";"Page_6",#N/A,FALSE,"BAD4Q98";"Input_1",#N/A,FALSE,"BAD4Q98";"Input_2",#N/A,FALSE,"BAD4Q98"}</definedName>
    <definedName name="_Jan09" localSheetId="23" hidden="1">{"Page_1",#N/A,FALSE,"BAD4Q98";"Page_2",#N/A,FALSE,"BAD4Q98";"Page_3",#N/A,FALSE,"BAD4Q98";"Page_4",#N/A,FALSE,"BAD4Q98";"Page_5",#N/A,FALSE,"BAD4Q98";"Page_6",#N/A,FALSE,"BAD4Q98";"Input_1",#N/A,FALSE,"BAD4Q98";"Input_2",#N/A,FALSE,"BAD4Q98"}</definedName>
    <definedName name="_Jan09" localSheetId="25" hidden="1">{"Page_1",#N/A,FALSE,"BAD4Q98";"Page_2",#N/A,FALSE,"BAD4Q98";"Page_3",#N/A,FALSE,"BAD4Q98";"Page_4",#N/A,FALSE,"BAD4Q98";"Page_5",#N/A,FALSE,"BAD4Q98";"Page_6",#N/A,FALSE,"BAD4Q98";"Input_1",#N/A,FALSE,"BAD4Q98";"Input_2",#N/A,FALSE,"BAD4Q98"}</definedName>
    <definedName name="_Jan09" localSheetId="2" hidden="1">{"Page_1",#N/A,FALSE,"BAD4Q98";"Page_2",#N/A,FALSE,"BAD4Q98";"Page_3",#N/A,FALSE,"BAD4Q98";"Page_4",#N/A,FALSE,"BAD4Q98";"Page_5",#N/A,FALSE,"BAD4Q98";"Page_6",#N/A,FALSE,"BAD4Q98";"Input_1",#N/A,FALSE,"BAD4Q98";"Input_2",#N/A,FALSE,"BAD4Q98"}</definedName>
    <definedName name="_Jan09" localSheetId="3" hidden="1">{"Page_1",#N/A,FALSE,"BAD4Q98";"Page_2",#N/A,FALSE,"BAD4Q98";"Page_3",#N/A,FALSE,"BAD4Q98";"Page_4",#N/A,FALSE,"BAD4Q98";"Page_5",#N/A,FALSE,"BAD4Q98";"Page_6",#N/A,FALSE,"BAD4Q98";"Input_1",#N/A,FALSE,"BAD4Q98";"Input_2",#N/A,FALSE,"BAD4Q98"}</definedName>
    <definedName name="_Jan09" localSheetId="6" hidden="1">{"Page_1",#N/A,FALSE,"BAD4Q98";"Page_2",#N/A,FALSE,"BAD4Q98";"Page_3",#N/A,FALSE,"BAD4Q98";"Page_4",#N/A,FALSE,"BAD4Q98";"Page_5",#N/A,FALSE,"BAD4Q98";"Page_6",#N/A,FALSE,"BAD4Q98";"Input_1",#N/A,FALSE,"BAD4Q98";"Input_2",#N/A,FALSE,"BAD4Q98"}</definedName>
    <definedName name="_Jan09" localSheetId="15"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Jan09" localSheetId="30" hidden="1">{"Page_1",#N/A,FALSE,"BAD4Q98";"Page_2",#N/A,FALSE,"BAD4Q98";"Page_3",#N/A,FALSE,"BAD4Q98";"Page_4",#N/A,FALSE,"BAD4Q98";"Page_5",#N/A,FALSE,"BAD4Q98";"Page_6",#N/A,FALSE,"BAD4Q98";"Input_1",#N/A,FALSE,"BAD4Q98";"Input_2",#N/A,FALSE,"BAD4Q98"}</definedName>
    <definedName name="_Jan09" localSheetId="31"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1" hidden="1">#REF!</definedName>
    <definedName name="_MatInverse_In" localSheetId="22"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localSheetId="30" hidden="1">#REF!</definedName>
    <definedName name="_MatInverse_In" localSheetId="31" hidden="1">#REF!</definedName>
    <definedName name="_MatInverse_In"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1" hidden="1">#REF!</definedName>
    <definedName name="_MatMult_A" localSheetId="22"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localSheetId="30" hidden="1">#REF!</definedName>
    <definedName name="_MatMult_A" localSheetId="31" hidden="1">#REF!</definedName>
    <definedName name="_MatMult_A"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1" hidden="1">#REF!</definedName>
    <definedName name="_MatMult_AxB" localSheetId="22"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localSheetId="30" hidden="1">#REF!</definedName>
    <definedName name="_MatMult_AxB" localSheetId="31" hidden="1">#REF!</definedName>
    <definedName name="_MatMult_AxB"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1" hidden="1">#REF!</definedName>
    <definedName name="_MatMult_B" localSheetId="22"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localSheetId="30" hidden="1">#REF!</definedName>
    <definedName name="_MatMult_B" localSheetId="31" hidden="1">#REF!</definedName>
    <definedName name="_MatMult_B" hidden="1">#REF!</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2" hidden="1">{"2002Frcst","05Month",FALSE,"Frcst Format 2002"}</definedName>
    <definedName name="_May2007" localSheetId="23" hidden="1">{"2002Frcst","05Month",FALSE,"Frcst Format 2002"}</definedName>
    <definedName name="_May2007" localSheetId="25" hidden="1">{"2002Frcst","05Month",FALSE,"Frcst Format 2002"}</definedName>
    <definedName name="_May2007" localSheetId="2" hidden="1">{"2002Frcst","05Month",FALSE,"Frcst Format 2002"}</definedName>
    <definedName name="_May2007" localSheetId="3" hidden="1">{"2002Frcst","05Month",FALSE,"Frcst Format 2002"}</definedName>
    <definedName name="_May2007" localSheetId="6" hidden="1">{"2002Frcst","05Month",FALSE,"Frcst Format 2002"}</definedName>
    <definedName name="_May2007" localSheetId="15"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May2007" localSheetId="30" hidden="1">{"2002Frcst","05Month",FALSE,"Frcst Format 2002"}</definedName>
    <definedName name="_May2007" localSheetId="31" hidden="1">{"2002Frcst","05Month",FALSE,"Frcst Format 2002"}</definedName>
    <definedName name="_May2007" hidden="1">{"2002Frcst","05Month",FALSE,"Frcst Format 2002"}</definedName>
    <definedName name="_Order1" hidden="1">255</definedName>
    <definedName name="_Order2" hidden="1">255</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2"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localSheetId="30" hidden="1">#REF!</definedName>
    <definedName name="_Parse_In" localSheetId="31" hidden="1">#REF!</definedName>
    <definedName name="_Parse_In"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hidden="1">#REF!</definedName>
    <definedName name="_PG1" localSheetId="17">#REF!</definedName>
    <definedName name="_PG1" localSheetId="18">#REF!</definedName>
    <definedName name="_PG1" localSheetId="19">#REF!</definedName>
    <definedName name="_PG1" localSheetId="20">#REF!</definedName>
    <definedName name="_PG1" localSheetId="21">#REF!</definedName>
    <definedName name="_PG1" localSheetId="22">#REF!</definedName>
    <definedName name="_PG1" localSheetId="26">#REF!</definedName>
    <definedName name="_PG1" localSheetId="27">#REF!</definedName>
    <definedName name="_PG1" localSheetId="28">#REF!</definedName>
    <definedName name="_PG1" localSheetId="29">#REF!</definedName>
    <definedName name="_PG1" localSheetId="30">#REF!</definedName>
    <definedName name="_PG1" localSheetId="31">#REF!</definedName>
    <definedName name="_PG1">#REF!</definedName>
    <definedName name="_REC90" localSheetId="17">#REF!</definedName>
    <definedName name="_REC90" localSheetId="18">#REF!</definedName>
    <definedName name="_REC90" localSheetId="19">#REF!</definedName>
    <definedName name="_REC90" localSheetId="20">#REF!</definedName>
    <definedName name="_REC90" localSheetId="21">#REF!</definedName>
    <definedName name="_REC90" localSheetId="22">#REF!</definedName>
    <definedName name="_REC90" localSheetId="26">#REF!</definedName>
    <definedName name="_REC90" localSheetId="27">#REF!</definedName>
    <definedName name="_REC90" localSheetId="28">#REF!</definedName>
    <definedName name="_REC90" localSheetId="29">#REF!</definedName>
    <definedName name="_REC90" localSheetId="30">#REF!</definedName>
    <definedName name="_REC90" localSheetId="31">#REF!</definedName>
    <definedName name="_REC90">#REF!</definedName>
    <definedName name="_REC92" localSheetId="17">#REF!</definedName>
    <definedName name="_REC92" localSheetId="18">#REF!</definedName>
    <definedName name="_REC92" localSheetId="19">#REF!</definedName>
    <definedName name="_REC92" localSheetId="20">#REF!</definedName>
    <definedName name="_REC92" localSheetId="21">#REF!</definedName>
    <definedName name="_REC92" localSheetId="22">#REF!</definedName>
    <definedName name="_REC92" localSheetId="26">#REF!</definedName>
    <definedName name="_REC92" localSheetId="27">#REF!</definedName>
    <definedName name="_REC92" localSheetId="28">#REF!</definedName>
    <definedName name="_REC92" localSheetId="29">#REF!</definedName>
    <definedName name="_REC92" localSheetId="30">#REF!</definedName>
    <definedName name="_REC92" localSheetId="31">#REF!</definedName>
    <definedName name="_REC92">#REF!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1" hidden="1">#REF!</definedName>
    <definedName name="_Table1_In1" localSheetId="22"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localSheetId="30" hidden="1">#REF!</definedName>
    <definedName name="_Table1_In1" localSheetId="31" hidden="1">#REF!</definedName>
    <definedName name="_Table1_In1"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1" hidden="1">#REF!</definedName>
    <definedName name="_Table1_Out" localSheetId="22"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localSheetId="30" hidden="1">#REF!</definedName>
    <definedName name="_Table1_Out" localSheetId="31" hidden="1">#REF!</definedName>
    <definedName name="_Table1_Out"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1" hidden="1">#REF!</definedName>
    <definedName name="_Table2_Out" localSheetId="22"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localSheetId="30" hidden="1">#REF!</definedName>
    <definedName name="_Table2_Out" localSheetId="31" hidden="1">#REF!</definedName>
    <definedName name="_Table2_Out" hidden="1">#REF!</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2" hidden="1">{"SourcesUses",#N/A,TRUE,"CFMODEL";"TransOverview",#N/A,TRUE,"CFMODEL"}</definedName>
    <definedName name="_w2" localSheetId="23" hidden="1">{"SourcesUses",#N/A,TRUE,"CFMODEL";"TransOverview",#N/A,TRUE,"CFMODEL"}</definedName>
    <definedName name="_w2" localSheetId="25" hidden="1">{"SourcesUses",#N/A,TRUE,"CFMODEL";"TransOverview",#N/A,TRUE,"CFMODEL"}</definedName>
    <definedName name="_w2" localSheetId="2" hidden="1">{"SourcesUses",#N/A,TRUE,"CFMODEL";"TransOverview",#N/A,TRUE,"CFMODEL"}</definedName>
    <definedName name="_w2" localSheetId="3" hidden="1">{"SourcesUses",#N/A,TRUE,"CFMODEL";"TransOverview",#N/A,TRUE,"CFMODEL"}</definedName>
    <definedName name="_w2" localSheetId="6" hidden="1">{"SourcesUses",#N/A,TRUE,"CFMODEL";"TransOverview",#N/A,TRUE,"CFMODEL"}</definedName>
    <definedName name="_w2" localSheetId="15"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_w2" localSheetId="30" hidden="1">{"SourcesUses",#N/A,TRUE,"CFMODEL";"TransOverview",#N/A,TRUE,"CFMODEL"}</definedName>
    <definedName name="_w2" localSheetId="31" hidden="1">{"SourcesUses",#N/A,TRUE,"CFMODEL";"TransOverview",#N/A,TRUE,"CFMODEL"}</definedName>
    <definedName name="_w2" hidden="1">{"SourcesUses",#N/A,TRUE,"CFMODEL";"TransOverview",#N/A,TRUE,"CFMODEL"}</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2" hidden="1">{"Page_1",#N/A,FALSE,"BAD4Q98";"Page_2",#N/A,FALSE,"BAD4Q98";"Page_3",#N/A,FALSE,"BAD4Q98";"Page_4",#N/A,FALSE,"BAD4Q98";"Page_5",#N/A,FALSE,"BAD4Q98";"Page_6",#N/A,FALSE,"BAD4Q98";"Input_1",#N/A,FALSE,"BAD4Q98";"Input_2",#N/A,FALSE,"BAD4Q98"}</definedName>
    <definedName name="a" localSheetId="23" hidden="1">{"Page_1",#N/A,FALSE,"BAD4Q98";"Page_2",#N/A,FALSE,"BAD4Q98";"Page_3",#N/A,FALSE,"BAD4Q98";"Page_4",#N/A,FALSE,"BAD4Q98";"Page_5",#N/A,FALSE,"BAD4Q98";"Page_6",#N/A,FALSE,"BAD4Q98";"Input_1",#N/A,FALSE,"BAD4Q98";"Input_2",#N/A,FALSE,"BAD4Q98"}</definedName>
    <definedName name="a" localSheetId="25" hidden="1">{"Page_1",#N/A,FALSE,"BAD4Q98";"Page_2",#N/A,FALSE,"BAD4Q98";"Page_3",#N/A,FALSE,"BAD4Q98";"Page_4",#N/A,FALSE,"BAD4Q98";"Page_5",#N/A,FALSE,"BAD4Q98";"Page_6",#N/A,FALSE,"BAD4Q98";"Input_1",#N/A,FALSE,"BAD4Q98";"Input_2",#N/A,FALSE,"BAD4Q98"}</definedName>
    <definedName name="a" localSheetId="2" hidden="1">{"Page_1",#N/A,FALSE,"BAD4Q98";"Page_2",#N/A,FALSE,"BAD4Q98";"Page_3",#N/A,FALSE,"BAD4Q98";"Page_4",#N/A,FALSE,"BAD4Q98";"Page_5",#N/A,FALSE,"BAD4Q98";"Page_6",#N/A,FALSE,"BAD4Q98";"Input_1",#N/A,FALSE,"BAD4Q98";"Input_2",#N/A,FALSE,"BAD4Q98"}</definedName>
    <definedName name="a" localSheetId="3" hidden="1">{"Page_1",#N/A,FALSE,"BAD4Q98";"Page_2",#N/A,FALSE,"BAD4Q98";"Page_3",#N/A,FALSE,"BAD4Q98";"Page_4",#N/A,FALSE,"BAD4Q98";"Page_5",#N/A,FALSE,"BAD4Q98";"Page_6",#N/A,FALSE,"BAD4Q98";"Input_1",#N/A,FALSE,"BAD4Q98";"Input_2",#N/A,FALSE,"BAD4Q98"}</definedName>
    <definedName name="a" localSheetId="6" hidden="1">{"Page_1",#N/A,FALSE,"BAD4Q98";"Page_2",#N/A,FALSE,"BAD4Q98";"Page_3",#N/A,FALSE,"BAD4Q98";"Page_4",#N/A,FALSE,"BAD4Q98";"Page_5",#N/A,FALSE,"BAD4Q98";"Page_6",#N/A,FALSE,"BAD4Q98";"Input_1",#N/A,FALSE,"BAD4Q98";"Input_2",#N/A,FALSE,"BAD4Q98"}</definedName>
    <definedName name="a" localSheetId="15"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 localSheetId="30" hidden="1">{"Page_1",#N/A,FALSE,"BAD4Q98";"Page_2",#N/A,FALSE,"BAD4Q98";"Page_3",#N/A,FALSE,"BAD4Q98";"Page_4",#N/A,FALSE,"BAD4Q98";"Page_5",#N/A,FALSE,"BAD4Q98";"Page_6",#N/A,FALSE,"BAD4Q98";"Input_1",#N/A,FALSE,"BAD4Q98";"Input_2",#N/A,FALSE,"BAD4Q98"}</definedName>
    <definedName name="a" localSheetId="31"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2" hidden="1">{"Income Statement",#N/A,FALSE,"CFMODEL";"Balance Sheet",#N/A,FALSE,"CFMODEL"}</definedName>
    <definedName name="aaa" localSheetId="23" hidden="1">{"Income Statement",#N/A,FALSE,"CFMODEL";"Balance Sheet",#N/A,FALSE,"CFMODEL"}</definedName>
    <definedName name="aaa" localSheetId="25" hidden="1">{"Income Statement",#N/A,FALSE,"CFMODEL";"Balance Sheet",#N/A,FALSE,"CFMODEL"}</definedName>
    <definedName name="aaa" localSheetId="2" hidden="1">{"Income Statement",#N/A,FALSE,"CFMODEL";"Balance Sheet",#N/A,FALSE,"CFMODEL"}</definedName>
    <definedName name="aaa" localSheetId="3" hidden="1">{"Income Statement",#N/A,FALSE,"CFMODEL";"Balance Sheet",#N/A,FALSE,"CFMODEL"}</definedName>
    <definedName name="aaa" localSheetId="6" hidden="1">{"Income Statement",#N/A,FALSE,"CFMODEL";"Balance Sheet",#N/A,FALSE,"CFMODEL"}</definedName>
    <definedName name="aaa" localSheetId="15"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 localSheetId="30" hidden="1">{"Income Statement",#N/A,FALSE,"CFMODEL";"Balance Sheet",#N/A,FALSE,"CFMODEL"}</definedName>
    <definedName name="aaa" localSheetId="31" hidden="1">{"Income Statement",#N/A,FALSE,"CFMODEL";"Balance Sheet",#N/A,FALSE,"CFMODEL"}</definedName>
    <definedName name="aaa" hidden="1">{"Income Statement",#N/A,FALSE,"CFMODEL";"Balance Sheet",#N/A,FALSE,"CFMODEL"}</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2" hidden="1">{"SourcesUses",#N/A,TRUE,"FundsFlow";"TransOverview",#N/A,TRUE,"FundsFlow"}</definedName>
    <definedName name="aaaa" localSheetId="23" hidden="1">{"SourcesUses",#N/A,TRUE,"FundsFlow";"TransOverview",#N/A,TRUE,"FundsFlow"}</definedName>
    <definedName name="aaaa" localSheetId="25" hidden="1">{"SourcesUses",#N/A,TRUE,"FundsFlow";"TransOverview",#N/A,TRUE,"FundsFlow"}</definedName>
    <definedName name="aaaa" localSheetId="2" hidden="1">{"SourcesUses",#N/A,TRUE,"FundsFlow";"TransOverview",#N/A,TRUE,"FundsFlow"}</definedName>
    <definedName name="aaaa" localSheetId="3" hidden="1">{"SourcesUses",#N/A,TRUE,"FundsFlow";"TransOverview",#N/A,TRUE,"FundsFlow"}</definedName>
    <definedName name="aaaa" localSheetId="6" hidden="1">{"SourcesUses",#N/A,TRUE,"FundsFlow";"TransOverview",#N/A,TRUE,"FundsFlow"}</definedName>
    <definedName name="aaaa" localSheetId="15"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 localSheetId="30" hidden="1">{"SourcesUses",#N/A,TRUE,"FundsFlow";"TransOverview",#N/A,TRUE,"FundsFlow"}</definedName>
    <definedName name="aaaa" localSheetId="31" hidden="1">{"SourcesUses",#N/A,TRUE,"FundsFlow";"TransOverview",#N/A,TRUE,"FundsFlow"}</definedName>
    <definedName name="aaaa" hidden="1">{"SourcesUses",#N/A,TRUE,"FundsFlow";"TransOverview",#N/A,TRUE,"FundsFlow"}</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2" hidden="1">{"SourcesUses",#N/A,TRUE,"CFMODEL";"TransOverview",#N/A,TRUE,"CFMODEL"}</definedName>
    <definedName name="aaaaaaaaaaaaa" localSheetId="23" hidden="1">{"SourcesUses",#N/A,TRUE,"CFMODEL";"TransOverview",#N/A,TRUE,"CFMODEL"}</definedName>
    <definedName name="aaaaaaaaaaaaa" localSheetId="25" hidden="1">{"SourcesUses",#N/A,TRUE,"CFMODEL";"TransOverview",#N/A,TRUE,"CFMODEL"}</definedName>
    <definedName name="aaaaaaaaaaaaa" localSheetId="2" hidden="1">{"SourcesUses",#N/A,TRUE,"CFMODEL";"TransOverview",#N/A,TRUE,"CFMODEL"}</definedName>
    <definedName name="aaaaaaaaaaaaa" localSheetId="3" hidden="1">{"SourcesUses",#N/A,TRUE,"CFMODEL";"TransOverview",#N/A,TRUE,"CFMODEL"}</definedName>
    <definedName name="aaaaaaaaaaaaa" localSheetId="6" hidden="1">{"SourcesUses",#N/A,TRUE,"CFMODEL";"TransOverview",#N/A,TRUE,"CFMODEL"}</definedName>
    <definedName name="aaaaaaaaaaaaa" localSheetId="15"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aaaaaaaaaaaa" localSheetId="30" hidden="1">{"SourcesUses",#N/A,TRUE,"CFMODEL";"TransOverview",#N/A,TRUE,"CFMODEL"}</definedName>
    <definedName name="aaaaaaaaaaaaa" localSheetId="31" hidden="1">{"SourcesUses",#N/A,TRUE,"CFMODEL";"TransOverview",#N/A,TRUE,"CFMODEL"}</definedName>
    <definedName name="aaaaaaaaaaaaa" hidden="1">{"SourcesUses",#N/A,TRUE,"CFMODEL";"TransOverview",#N/A,TRUE,"CFMODEL"}</definedName>
    <definedName name="abc" hidden="1">"3Q12KMQDU0T4XKGIPPUR4OEMV"</definedName>
    <definedName name="Account" localSheetId="17">#REF!</definedName>
    <definedName name="Account" localSheetId="18">#REF!</definedName>
    <definedName name="Account" localSheetId="19">#REF!</definedName>
    <definedName name="Account" localSheetId="20">#REF!</definedName>
    <definedName name="Account" localSheetId="21">#REF!</definedName>
    <definedName name="Account" localSheetId="22">#REF!</definedName>
    <definedName name="Account" localSheetId="26">#REF!</definedName>
    <definedName name="Account" localSheetId="27">#REF!</definedName>
    <definedName name="Account" localSheetId="28">#REF!</definedName>
    <definedName name="Account" localSheetId="29">#REF!</definedName>
    <definedName name="Account" localSheetId="30">#REF!</definedName>
    <definedName name="Account" localSheetId="31">#REF!</definedName>
    <definedName name="Account">#REF!</definedName>
    <definedName name="ACCRUAL" localSheetId="17">#REF!</definedName>
    <definedName name="ACCRUAL" localSheetId="18">#REF!</definedName>
    <definedName name="ACCRUAL" localSheetId="19">#REF!</definedName>
    <definedName name="ACCRUAL" localSheetId="20">#REF!</definedName>
    <definedName name="ACCRUAL" localSheetId="21">#REF!</definedName>
    <definedName name="ACCRUAL" localSheetId="22">#REF!</definedName>
    <definedName name="ACCRUAL" localSheetId="26">#REF!</definedName>
    <definedName name="ACCRUAL" localSheetId="27">#REF!</definedName>
    <definedName name="ACCRUAL" localSheetId="28">#REF!</definedName>
    <definedName name="ACCRUAL" localSheetId="29">#REF!</definedName>
    <definedName name="ACCRUAL" localSheetId="30">#REF!</definedName>
    <definedName name="ACCRUAL" localSheetId="31">#REF!</definedName>
    <definedName name="ACCRUAL">#REF!</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2" hidden="1">{"var_page",#N/A,FALSE,"template"}</definedName>
    <definedName name="ad" localSheetId="23" hidden="1">{"var_page",#N/A,FALSE,"template"}</definedName>
    <definedName name="ad" localSheetId="25" hidden="1">{"var_page",#N/A,FALSE,"template"}</definedName>
    <definedName name="ad" localSheetId="2" hidden="1">{"var_page",#N/A,FALSE,"template"}</definedName>
    <definedName name="ad" localSheetId="3" hidden="1">{"var_page",#N/A,FALSE,"template"}</definedName>
    <definedName name="ad" localSheetId="6" hidden="1">{"var_page",#N/A,FALSE,"template"}</definedName>
    <definedName name="ad" localSheetId="15"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 localSheetId="30" hidden="1">{"var_page",#N/A,FALSE,"template"}</definedName>
    <definedName name="ad" localSheetId="31" hidden="1">{"var_page",#N/A,FALSE,"template"}</definedName>
    <definedName name="ad"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2" hidden="1">{"Var_page",#N/A,FALSE,"template"}</definedName>
    <definedName name="adafdadf" localSheetId="23" hidden="1">{"Var_page",#N/A,FALSE,"template"}</definedName>
    <definedName name="adafdadf" localSheetId="25" hidden="1">{"Var_page",#N/A,FALSE,"template"}</definedName>
    <definedName name="adafdadf" localSheetId="2" hidden="1">{"Var_page",#N/A,FALSE,"template"}</definedName>
    <definedName name="adafdadf" localSheetId="3" hidden="1">{"Var_page",#N/A,FALSE,"template"}</definedName>
    <definedName name="adafdadf" localSheetId="6" hidden="1">{"Var_page",#N/A,FALSE,"template"}</definedName>
    <definedName name="adafdadf" localSheetId="15"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afdadf" localSheetId="30" hidden="1">{"Var_page",#N/A,FALSE,"template"}</definedName>
    <definedName name="adafdadf" localSheetId="31" hidden="1">{"Var_page",#N/A,FALSE,"template"}</definedName>
    <definedName name="adafdadf" hidden="1">{"Var_page",#N/A,FALSE,"template"}</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2" hidden="1">{"Est_Pg1",#N/A,FALSE,"Estimate2003";"Est_Pg2",#N/A,FALSE,"Estimate2003";"Est_Pg3",#N/A,FALSE,"Estimate2003";"Escalation,",#N/A,FALSE,"Escalation"}</definedName>
    <definedName name="adsadasdasdadasd" localSheetId="23" hidden="1">{"Est_Pg1",#N/A,FALSE,"Estimate2003";"Est_Pg2",#N/A,FALSE,"Estimate2003";"Est_Pg3",#N/A,FALSE,"Estimate2003";"Escalation,",#N/A,FALSE,"Escalation"}</definedName>
    <definedName name="adsadasdasdadasd" localSheetId="25" hidden="1">{"Est_Pg1",#N/A,FALSE,"Estimate2003";"Est_Pg2",#N/A,FALSE,"Estimate2003";"Est_Pg3",#N/A,FALSE,"Estimate2003";"Escalation,",#N/A,FALSE,"Escalation"}</definedName>
    <definedName name="adsadasdasdadasd" localSheetId="2" hidden="1">{"Est_Pg1",#N/A,FALSE,"Estimate2003";"Est_Pg2",#N/A,FALSE,"Estimate2003";"Est_Pg3",#N/A,FALSE,"Estimate2003";"Escalation,",#N/A,FALSE,"Escalation"}</definedName>
    <definedName name="adsadasdasdadasd" localSheetId="3" hidden="1">{"Est_Pg1",#N/A,FALSE,"Estimate2003";"Est_Pg2",#N/A,FALSE,"Estimate2003";"Est_Pg3",#N/A,FALSE,"Estimate2003";"Escalation,",#N/A,FALSE,"Escalation"}</definedName>
    <definedName name="adsadasdasdadasd" localSheetId="6" hidden="1">{"Est_Pg1",#N/A,FALSE,"Estimate2003";"Est_Pg2",#N/A,FALSE,"Estimate2003";"Est_Pg3",#N/A,FALSE,"Estimate2003";"Escalation,",#N/A,FALSE,"Escalation"}</definedName>
    <definedName name="adsadasdasdadasd" localSheetId="15"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dsadasdasdadasd" localSheetId="30" hidden="1">{"Est_Pg1",#N/A,FALSE,"Estimate2003";"Est_Pg2",#N/A,FALSE,"Estimate2003";"Est_Pg3",#N/A,FALSE,"Estimate2003";"Escalation,",#N/A,FALSE,"Escalation"}</definedName>
    <definedName name="adsadasdasdadasd" localSheetId="31"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2" hidden="1">{"by_month",#N/A,TRUE,"template";"destec_month",#N/A,TRUE,"template";"by_quarter",#N/A,TRUE,"template";"destec_quarter",#N/A,TRUE,"template";"by_year",#N/A,TRUE,"template";"destec_annual",#N/A,TRUE,"template"}</definedName>
    <definedName name="afdadafa" localSheetId="23" hidden="1">{"by_month",#N/A,TRUE,"template";"destec_month",#N/A,TRUE,"template";"by_quarter",#N/A,TRUE,"template";"destec_quarter",#N/A,TRUE,"template";"by_year",#N/A,TRUE,"template";"destec_annual",#N/A,TRUE,"template"}</definedName>
    <definedName name="afdadafa" localSheetId="25" hidden="1">{"by_month",#N/A,TRUE,"template";"destec_month",#N/A,TRUE,"template";"by_quarter",#N/A,TRUE,"template";"destec_quarter",#N/A,TRUE,"template";"by_year",#N/A,TRUE,"template";"destec_annual",#N/A,TRUE,"template"}</definedName>
    <definedName name="afdadafa" localSheetId="2" hidden="1">{"by_month",#N/A,TRUE,"template";"destec_month",#N/A,TRUE,"template";"by_quarter",#N/A,TRUE,"template";"destec_quarter",#N/A,TRUE,"template";"by_year",#N/A,TRUE,"template";"destec_annual",#N/A,TRUE,"template"}</definedName>
    <definedName name="afdadafa" localSheetId="3" hidden="1">{"by_month",#N/A,TRUE,"template";"destec_month",#N/A,TRUE,"template";"by_quarter",#N/A,TRUE,"template";"destec_quarter",#N/A,TRUE,"template";"by_year",#N/A,TRUE,"template";"destec_annual",#N/A,TRUE,"template"}</definedName>
    <definedName name="afdadafa" localSheetId="6" hidden="1">{"by_month",#N/A,TRUE,"template";"destec_month",#N/A,TRUE,"template";"by_quarter",#N/A,TRUE,"template";"destec_quarter",#N/A,TRUE,"template";"by_year",#N/A,TRUE,"template";"destec_annual",#N/A,TRUE,"template"}</definedName>
    <definedName name="afdadafa" localSheetId="15"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fdadafa" localSheetId="30" hidden="1">{"by_month",#N/A,TRUE,"template";"destec_month",#N/A,TRUE,"template";"by_quarter",#N/A,TRUE,"template";"destec_quarter",#N/A,TRUE,"template";"by_year",#N/A,TRUE,"template";"destec_annual",#N/A,TRUE,"template"}</definedName>
    <definedName name="afdadafa" localSheetId="31"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2" hidden="1">{"Page_1",#N/A,FALSE,"BAD4Q98";"Page_2",#N/A,FALSE,"BAD4Q98";"Page_3",#N/A,FALSE,"BAD4Q98";"Page_4",#N/A,FALSE,"BAD4Q98";"Page_5",#N/A,FALSE,"BAD4Q98";"Page_6",#N/A,FALSE,"BAD4Q98";"Input_1",#N/A,FALSE,"BAD4Q98";"Input_2",#N/A,FALSE,"BAD4Q98"}</definedName>
    <definedName name="ag" localSheetId="23" hidden="1">{"Page_1",#N/A,FALSE,"BAD4Q98";"Page_2",#N/A,FALSE,"BAD4Q98";"Page_3",#N/A,FALSE,"BAD4Q98";"Page_4",#N/A,FALSE,"BAD4Q98";"Page_5",#N/A,FALSE,"BAD4Q98";"Page_6",#N/A,FALSE,"BAD4Q98";"Input_1",#N/A,FALSE,"BAD4Q98";"Input_2",#N/A,FALSE,"BAD4Q98"}</definedName>
    <definedName name="ag" localSheetId="25" hidden="1">{"Page_1",#N/A,FALSE,"BAD4Q98";"Page_2",#N/A,FALSE,"BAD4Q98";"Page_3",#N/A,FALSE,"BAD4Q98";"Page_4",#N/A,FALSE,"BAD4Q98";"Page_5",#N/A,FALSE,"BAD4Q98";"Page_6",#N/A,FALSE,"BAD4Q98";"Input_1",#N/A,FALSE,"BAD4Q98";"Input_2",#N/A,FALSE,"BAD4Q98"}</definedName>
    <definedName name="ag" localSheetId="2" hidden="1">{"Page_1",#N/A,FALSE,"BAD4Q98";"Page_2",#N/A,FALSE,"BAD4Q98";"Page_3",#N/A,FALSE,"BAD4Q98";"Page_4",#N/A,FALSE,"BAD4Q98";"Page_5",#N/A,FALSE,"BAD4Q98";"Page_6",#N/A,FALSE,"BAD4Q98";"Input_1",#N/A,FALSE,"BAD4Q98";"Input_2",#N/A,FALSE,"BAD4Q98"}</definedName>
    <definedName name="ag" localSheetId="3" hidden="1">{"Page_1",#N/A,FALSE,"BAD4Q98";"Page_2",#N/A,FALSE,"BAD4Q98";"Page_3",#N/A,FALSE,"BAD4Q98";"Page_4",#N/A,FALSE,"BAD4Q98";"Page_5",#N/A,FALSE,"BAD4Q98";"Page_6",#N/A,FALSE,"BAD4Q98";"Input_1",#N/A,FALSE,"BAD4Q98";"Input_2",#N/A,FALSE,"BAD4Q98"}</definedName>
    <definedName name="ag" localSheetId="6" hidden="1">{"Page_1",#N/A,FALSE,"BAD4Q98";"Page_2",#N/A,FALSE,"BAD4Q98";"Page_3",#N/A,FALSE,"BAD4Q98";"Page_4",#N/A,FALSE,"BAD4Q98";"Page_5",#N/A,FALSE,"BAD4Q98";"Page_6",#N/A,FALSE,"BAD4Q98";"Input_1",#N/A,FALSE,"BAD4Q98";"Input_2",#N/A,FALSE,"BAD4Q98"}</definedName>
    <definedName name="ag" localSheetId="15"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g" localSheetId="30" hidden="1">{"Page_1",#N/A,FALSE,"BAD4Q98";"Page_2",#N/A,FALSE,"BAD4Q98";"Page_3",#N/A,FALSE,"BAD4Q98";"Page_4",#N/A,FALSE,"BAD4Q98";"Page_5",#N/A,FALSE,"BAD4Q98";"Page_6",#N/A,FALSE,"BAD4Q98";"Input_1",#N/A,FALSE,"BAD4Q98";"Input_2",#N/A,FALSE,"BAD4Q98"}</definedName>
    <definedName name="ag" localSheetId="31"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#REF!</definedName>
    <definedName name="AMORT1">#REF!</definedName>
    <definedName name="ANALYSIS89" localSheetId="17">#REF!</definedName>
    <definedName name="ANALYSIS89" localSheetId="18">#REF!</definedName>
    <definedName name="ANALYSIS89" localSheetId="19">#REF!</definedName>
    <definedName name="ANALYSIS89" localSheetId="20">#REF!</definedName>
    <definedName name="ANALYSIS89" localSheetId="21">#REF!</definedName>
    <definedName name="ANALYSIS89" localSheetId="22">#REF!</definedName>
    <definedName name="ANALYSIS89" localSheetId="26">#REF!</definedName>
    <definedName name="ANALYSIS89" localSheetId="27">#REF!</definedName>
    <definedName name="ANALYSIS89" localSheetId="28">#REF!</definedName>
    <definedName name="ANALYSIS89" localSheetId="29">#REF!</definedName>
    <definedName name="ANALYSIS89" localSheetId="30">#REF!</definedName>
    <definedName name="ANALYSIS89" localSheetId="31">#REF!</definedName>
    <definedName name="ANALYSIS89">#REF!</definedName>
    <definedName name="Annual_Cash_Sweep_Amount">#REF!</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1">#REF!</definedName>
    <definedName name="Annual_Equity_Investment" localSheetId="22">#REF!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 localSheetId="30">#REF!</definedName>
    <definedName name="Annual_Equity_Investment" localSheetId="31">#REF!</definedName>
    <definedName name="Annual_Equity_Investment">#REF!</definedName>
    <definedName name="Annual_Maintenance_Input">#REF!</definedName>
    <definedName name="anscount" hidden="1">2</definedName>
    <definedName name="application">#REF!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1">#REF!</definedName>
    <definedName name="Appropriate_IPP_Debt_Ratio" localSheetId="22">#REF!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 localSheetId="30">#REF!</definedName>
    <definedName name="Appropriate_IPP_Debt_Ratio" localSheetId="31">#REF!</definedName>
    <definedName name="Appropriate_IPP_Debt_Ratio">#REF!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1" hidden="1">#REF!</definedName>
    <definedName name="April" localSheetId="22"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localSheetId="30" hidden="1">#REF!</definedName>
    <definedName name="April" localSheetId="31" hidden="1">#REF!</definedName>
    <definedName name="April" hidden="1">#REF!</definedName>
    <definedName name="AREA1" localSheetId="17">#REF!</definedName>
    <definedName name="AREA1" localSheetId="18">#REF!</definedName>
    <definedName name="AREA1" localSheetId="19">#REF!</definedName>
    <definedName name="AREA1" localSheetId="20">#REF!</definedName>
    <definedName name="AREA1" localSheetId="21">#REF!</definedName>
    <definedName name="AREA1" localSheetId="22">#REF!</definedName>
    <definedName name="AREA1" localSheetId="26">#REF!</definedName>
    <definedName name="AREA1" localSheetId="27">#REF!</definedName>
    <definedName name="AREA1" localSheetId="28">#REF!</definedName>
    <definedName name="AREA1" localSheetId="29">#REF!</definedName>
    <definedName name="AREA1" localSheetId="30">#REF!</definedName>
    <definedName name="AREA1" localSheetId="31">#REF!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1" hidden="1">#REF!</definedName>
    <definedName name="AS2StaticLS" localSheetId="22"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localSheetId="30" hidden="1">#REF!</definedName>
    <definedName name="AS2StaticLS" localSheetId="31" hidden="1">#REF!</definedName>
    <definedName name="AS2StaticLS" hidden="1">#REF!</definedName>
    <definedName name="AS2SyncStepLS" hidden="1">0</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1" hidden="1">#REF!</definedName>
    <definedName name="AS2TickmarkLS" localSheetId="22"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localSheetId="30" hidden="1">#REF!</definedName>
    <definedName name="AS2TickmarkLS" localSheetId="31" hidden="1">#REF!</definedName>
    <definedName name="AS2TickmarkLS" hidden="1">#REF!</definedName>
    <definedName name="AS2VersionLS" hidden="1">300</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1">#REF!</definedName>
    <definedName name="asian_meanreversion" localSheetId="22">#REF!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 localSheetId="30">#REF!</definedName>
    <definedName name="asian_meanreversion" localSheetId="31">#REF!</definedName>
    <definedName name="asian_meanreversion">#REF!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1">#REF!</definedName>
    <definedName name="asian_model" localSheetId="22">#REF!</definedName>
    <definedName name="asian_model" localSheetId="26">#REF!</definedName>
    <definedName name="asian_model" localSheetId="27">#REF!</definedName>
    <definedName name="asian_model" localSheetId="28">#REF!</definedName>
    <definedName name="asian_model" localSheetId="29">#REF!</definedName>
    <definedName name="asian_model" localSheetId="30">#REF!</definedName>
    <definedName name="asian_model" localSheetId="31">#REF!</definedName>
    <definedName name="asian_model">#REF!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1">#REF!</definedName>
    <definedName name="asian_volatility" localSheetId="22">#REF!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 localSheetId="30">#REF!</definedName>
    <definedName name="asian_volatility" localSheetId="31">#REF!</definedName>
    <definedName name="asian_volatility">#REF!</definedName>
    <definedName name="asset_codes">#REF!</definedName>
    <definedName name="Assets">#REF!,#REF!,#REF!,#REF!,#REF!,#REF!,#REF!,#REF!,#REF!,#REF!,#REF!,#REF!,#REF!,#REF!</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1">#REF!</definedName>
    <definedName name="Athens_Minimum_PILOT_Payment" localSheetId="22">#REF!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 localSheetId="30">#REF!</definedName>
    <definedName name="Athens_Minimum_PILOT_Payment" localSheetId="31">#REF!</definedName>
    <definedName name="Athens_Minimum_PILOT_Payment">#REF!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1">#REF!</definedName>
    <definedName name="Athens_Percentage_of_PILOT_Payments" localSheetId="22">#REF!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 localSheetId="30">#REF!</definedName>
    <definedName name="Athens_Percentage_of_PILOT_Payments" localSheetId="31">#REF!</definedName>
    <definedName name="Athens_Percentage_of_PILOT_Payments">#REF!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1">#REF!</definedName>
    <definedName name="Athens_PILOT_Shortfall_Benchmark_Payment" localSheetId="22">#REF!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 localSheetId="30">#REF!</definedName>
    <definedName name="Athens_PILOT_Shortfall_Benchmark_Payment" localSheetId="31">#REF!</definedName>
    <definedName name="Athens_PILOT_Shortfall_Benchmark_Payment">#REF!</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2" hidden="1">{"Page_1",#N/A,FALSE,"BAD4Q98";"Page_2",#N/A,FALSE,"BAD4Q98";"Page_3",#N/A,FALSE,"BAD4Q98";"Page_4",#N/A,FALSE,"BAD4Q98";"Page_5",#N/A,FALSE,"BAD4Q98";"Page_6",#N/A,FALSE,"BAD4Q98";"Input_1",#N/A,FALSE,"BAD4Q98";"Input_2",#N/A,FALSE,"BAD4Q98"}</definedName>
    <definedName name="b" localSheetId="23" hidden="1">{"Page_1",#N/A,FALSE,"BAD4Q98";"Page_2",#N/A,FALSE,"BAD4Q98";"Page_3",#N/A,FALSE,"BAD4Q98";"Page_4",#N/A,FALSE,"BAD4Q98";"Page_5",#N/A,FALSE,"BAD4Q98";"Page_6",#N/A,FALSE,"BAD4Q98";"Input_1",#N/A,FALSE,"BAD4Q98";"Input_2",#N/A,FALSE,"BAD4Q98"}</definedName>
    <definedName name="b" localSheetId="25" hidden="1">{"Page_1",#N/A,FALSE,"BAD4Q98";"Page_2",#N/A,FALSE,"BAD4Q98";"Page_3",#N/A,FALSE,"BAD4Q98";"Page_4",#N/A,FALSE,"BAD4Q98";"Page_5",#N/A,FALSE,"BAD4Q98";"Page_6",#N/A,FALSE,"BAD4Q98";"Input_1",#N/A,FALSE,"BAD4Q98";"Input_2",#N/A,FALSE,"BAD4Q98"}</definedName>
    <definedName name="b" localSheetId="2" hidden="1">{"Page_1",#N/A,FALSE,"BAD4Q98";"Page_2",#N/A,FALSE,"BAD4Q98";"Page_3",#N/A,FALSE,"BAD4Q98";"Page_4",#N/A,FALSE,"BAD4Q98";"Page_5",#N/A,FALSE,"BAD4Q98";"Page_6",#N/A,FALSE,"BAD4Q98";"Input_1",#N/A,FALSE,"BAD4Q98";"Input_2",#N/A,FALSE,"BAD4Q98"}</definedName>
    <definedName name="b" localSheetId="3" hidden="1">{"Page_1",#N/A,FALSE,"BAD4Q98";"Page_2",#N/A,FALSE,"BAD4Q98";"Page_3",#N/A,FALSE,"BAD4Q98";"Page_4",#N/A,FALSE,"BAD4Q98";"Page_5",#N/A,FALSE,"BAD4Q98";"Page_6",#N/A,FALSE,"BAD4Q98";"Input_1",#N/A,FALSE,"BAD4Q98";"Input_2",#N/A,FALSE,"BAD4Q98"}</definedName>
    <definedName name="b" localSheetId="6" hidden="1">{"Page_1",#N/A,FALSE,"BAD4Q98";"Page_2",#N/A,FALSE,"BAD4Q98";"Page_3",#N/A,FALSE,"BAD4Q98";"Page_4",#N/A,FALSE,"BAD4Q98";"Page_5",#N/A,FALSE,"BAD4Q98";"Page_6",#N/A,FALSE,"BAD4Q98";"Input_1",#N/A,FALSE,"BAD4Q98";"Input_2",#N/A,FALSE,"BAD4Q98"}</definedName>
    <definedName name="b" localSheetId="15"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 localSheetId="30" hidden="1">{"Page_1",#N/A,FALSE,"BAD4Q98";"Page_2",#N/A,FALSE,"BAD4Q98";"Page_3",#N/A,FALSE,"BAD4Q98";"Page_4",#N/A,FALSE,"BAD4Q98";"Page_5",#N/A,FALSE,"BAD4Q98";"Page_6",#N/A,FALSE,"BAD4Q98";"Input_1",#N/A,FALSE,"BAD4Q98";"Input_2",#N/A,FALSE,"BAD4Q98"}</definedName>
    <definedName name="b" localSheetId="31"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1">#REF!</definedName>
    <definedName name="barriercap_model" localSheetId="22">#REF!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 localSheetId="30">#REF!</definedName>
    <definedName name="barriercap_model" localSheetId="31">#REF!</definedName>
    <definedName name="barriercap_model">#REF!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1">#REF!</definedName>
    <definedName name="barriercap_volatility" localSheetId="22">#REF!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 localSheetId="30">#REF!</definedName>
    <definedName name="barriercap_volatility" localSheetId="31">#REF!</definedName>
    <definedName name="barriercap_volatility">#REF!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1">#REF!</definedName>
    <definedName name="barrieropt_volatility" localSheetId="22">#REF!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 localSheetId="30">#REF!</definedName>
    <definedName name="barrieropt_volatility" localSheetId="31">#REF!</definedName>
    <definedName name="barrieropt_volatility">#REF!</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1">#REF!</definedName>
    <definedName name="bestof_meanreversion2" localSheetId="22">#REF!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 localSheetId="30">#REF!</definedName>
    <definedName name="bestof_meanreversion2" localSheetId="31">#REF!</definedName>
    <definedName name="bestof_meanreversion2">#REF!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1">#REF!</definedName>
    <definedName name="bestof_meanreversion3" localSheetId="22">#REF!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 localSheetId="30">#REF!</definedName>
    <definedName name="bestof_meanreversion3" localSheetId="31">#REF!</definedName>
    <definedName name="bestof_meanreversion3">#REF!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1">#REF!</definedName>
    <definedName name="bestof_meshpoints" localSheetId="22">#REF!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 localSheetId="30">#REF!</definedName>
    <definedName name="bestof_meshpoints" localSheetId="31">#REF!</definedName>
    <definedName name="bestof_meshpoints">#REF!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1">#REF!</definedName>
    <definedName name="bestof_model" localSheetId="22">#REF!</definedName>
    <definedName name="bestof_model" localSheetId="26">#REF!</definedName>
    <definedName name="bestof_model" localSheetId="27">#REF!</definedName>
    <definedName name="bestof_model" localSheetId="28">#REF!</definedName>
    <definedName name="bestof_model" localSheetId="29">#REF!</definedName>
    <definedName name="bestof_model" localSheetId="30">#REF!</definedName>
    <definedName name="bestof_model" localSheetId="31">#REF!</definedName>
    <definedName name="bestof_model">#REF!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1">#REF!</definedName>
    <definedName name="bestof_volatility" localSheetId="22">#REF!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 localSheetId="30">#REF!</definedName>
    <definedName name="bestof_volatility" localSheetId="31">#REF!</definedName>
    <definedName name="bestof_volatility">#REF!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1">#REF!</definedName>
    <definedName name="bestof_volatility2" localSheetId="22">#REF!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 localSheetId="30">#REF!</definedName>
    <definedName name="bestof_volatility2" localSheetId="31">#REF!</definedName>
    <definedName name="bestof_volatility2">#REF!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1">#REF!</definedName>
    <definedName name="bestof_volatility3" localSheetId="22">#REF!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 localSheetId="30">#REF!</definedName>
    <definedName name="bestof_volatility3" localSheetId="31">#REF!</definedName>
    <definedName name="bestof_volatility3">#REF!</definedName>
    <definedName name="BG_Del" hidden="1">15</definedName>
    <definedName name="BG_Ins" hidden="1">4</definedName>
    <definedName name="BG_Mod" hidden="1">6</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1">#REF!</definedName>
    <definedName name="bond_meanreversion" localSheetId="22">#REF!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 localSheetId="30">#REF!</definedName>
    <definedName name="bond_meanreversion" localSheetId="31">#REF!</definedName>
    <definedName name="bond_meanreversion">#REF!</definedName>
    <definedName name="bond_model" localSheetId="17">#REF!</definedName>
    <definedName name="bond_model" localSheetId="18">#REF!</definedName>
    <definedName name="bond_model" localSheetId="19">#REF!</definedName>
    <definedName name="bond_model" localSheetId="20">#REF!</definedName>
    <definedName name="bond_model" localSheetId="21">#REF!</definedName>
    <definedName name="bond_model" localSheetId="22">#REF!</definedName>
    <definedName name="bond_model" localSheetId="26">#REF!</definedName>
    <definedName name="bond_model" localSheetId="27">#REF!</definedName>
    <definedName name="bond_model" localSheetId="28">#REF!</definedName>
    <definedName name="bond_model" localSheetId="29">#REF!</definedName>
    <definedName name="bond_model" localSheetId="30">#REF!</definedName>
    <definedName name="bond_model" localSheetId="31">#REF!</definedName>
    <definedName name="bond_model">#REF!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1">#REF!</definedName>
    <definedName name="bond_volatility" localSheetId="22">#REF!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 localSheetId="30">#REF!</definedName>
    <definedName name="bond_volatility" localSheetId="31">#REF!</definedName>
    <definedName name="bond_volatility">#REF!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1">#REF!</definedName>
    <definedName name="bondforward_meanreversion" localSheetId="22">#REF!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 localSheetId="30">#REF!</definedName>
    <definedName name="bondforward_meanreversion" localSheetId="31">#REF!</definedName>
    <definedName name="bondforward_meanreversion">#REF!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1">#REF!</definedName>
    <definedName name="bondforward_model" localSheetId="22">#REF!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 localSheetId="30">#REF!</definedName>
    <definedName name="bondforward_model" localSheetId="31">#REF!</definedName>
    <definedName name="bondforward_model">#REF!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1">#REF!</definedName>
    <definedName name="bondforward_volatility" localSheetId="22">#REF!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 localSheetId="30">#REF!</definedName>
    <definedName name="bondforward_volatility" localSheetId="31">#REF!</definedName>
    <definedName name="bondforward_volatility">#REF!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1">#REF!</definedName>
    <definedName name="bondfutopt_meanreversion" localSheetId="22">#REF!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 localSheetId="30">#REF!</definedName>
    <definedName name="bondfutopt_meanreversion" localSheetId="31">#REF!</definedName>
    <definedName name="bondfutopt_meanreversion">#REF!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1">#REF!</definedName>
    <definedName name="bondfutopt_model" localSheetId="22">#REF!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 localSheetId="30">#REF!</definedName>
    <definedName name="bondfutopt_model" localSheetId="31">#REF!</definedName>
    <definedName name="bondfutopt_model">#REF!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1">#REF!</definedName>
    <definedName name="bondfutopt_volatility" localSheetId="22">#REF!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 localSheetId="30">#REF!</definedName>
    <definedName name="bondfutopt_volatility" localSheetId="31">#REF!</definedName>
    <definedName name="bondfutopt_volatility">#REF!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1">#REF!</definedName>
    <definedName name="bondfuture_meanreversion" localSheetId="22">#REF!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 localSheetId="30">#REF!</definedName>
    <definedName name="bondfuture_meanreversion" localSheetId="31">#REF!</definedName>
    <definedName name="bondfuture_meanreversion">#REF!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1">#REF!</definedName>
    <definedName name="bondfuture_model" localSheetId="22">#REF!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 localSheetId="30">#REF!</definedName>
    <definedName name="bondfuture_model" localSheetId="31">#REF!</definedName>
    <definedName name="bondfuture_model">#REF!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1">#REF!</definedName>
    <definedName name="bondfuture_volatility" localSheetId="22">#REF!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 localSheetId="30">#REF!</definedName>
    <definedName name="bondfuture_volatility" localSheetId="31">#REF!</definedName>
    <definedName name="bondfuture_volatility">#REF!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1">#REF!</definedName>
    <definedName name="bondoption_meanreversion" localSheetId="22">#REF!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 localSheetId="30">#REF!</definedName>
    <definedName name="bondoption_meanreversion" localSheetId="31">#REF!</definedName>
    <definedName name="bondoption_meanreversion">#REF!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1">#REF!</definedName>
    <definedName name="bondoption_model" localSheetId="22">#REF!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 localSheetId="30">#REF!</definedName>
    <definedName name="bondoption_model" localSheetId="31">#REF!</definedName>
    <definedName name="bondoption_model">#REF!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1">#REF!</definedName>
    <definedName name="bondoption_volatility" localSheetId="22">#REF!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 localSheetId="30">#REF!</definedName>
    <definedName name="bondoption_volatility" localSheetId="31">#REF!</definedName>
    <definedName name="bondoption_volatility">#REF!</definedName>
    <definedName name="BROKER" localSheetId="17">#REF!</definedName>
    <definedName name="BROKER" localSheetId="18">#REF!</definedName>
    <definedName name="BROKER" localSheetId="19">#REF!</definedName>
    <definedName name="BROKER" localSheetId="20">#REF!</definedName>
    <definedName name="BROKER" localSheetId="21">#REF!</definedName>
    <definedName name="BROKER" localSheetId="22">#REF!</definedName>
    <definedName name="BROKER" localSheetId="26">#REF!</definedName>
    <definedName name="BROKER" localSheetId="27">#REF!</definedName>
    <definedName name="BROKER" localSheetId="28">#REF!</definedName>
    <definedName name="BROKER" localSheetId="29">#REF!</definedName>
    <definedName name="BROKER" localSheetId="30">#REF!</definedName>
    <definedName name="BROKER" localSheetId="31">#REF!</definedName>
    <definedName name="BROKER">#REF!</definedName>
    <definedName name="BSAcct" localSheetId="17">#REF!</definedName>
    <definedName name="BSAcct" localSheetId="18">#REF!</definedName>
    <definedName name="BSAcct" localSheetId="19">#REF!</definedName>
    <definedName name="BSAcct" localSheetId="20">#REF!</definedName>
    <definedName name="BSAcct" localSheetId="21">#REF!</definedName>
    <definedName name="BSAcct" localSheetId="22">#REF!</definedName>
    <definedName name="BSAcct" localSheetId="26">#REF!</definedName>
    <definedName name="BSAcct" localSheetId="27">#REF!</definedName>
    <definedName name="BSAcct" localSheetId="28">#REF!</definedName>
    <definedName name="BSAcct" localSheetId="29">#REF!</definedName>
    <definedName name="BSAcct" localSheetId="30">#REF!</definedName>
    <definedName name="BSAcct" localSheetId="31">#REF!</definedName>
    <definedName name="BSAcct">#REF!</definedName>
    <definedName name="BSBal" localSheetId="17">#REF!</definedName>
    <definedName name="BSBal" localSheetId="18">#REF!</definedName>
    <definedName name="BSBal" localSheetId="19">#REF!</definedName>
    <definedName name="BSBal" localSheetId="20">#REF!</definedName>
    <definedName name="BSBal" localSheetId="21">#REF!</definedName>
    <definedName name="BSBal" localSheetId="22">#REF!</definedName>
    <definedName name="BSBal" localSheetId="26">#REF!</definedName>
    <definedName name="BSBal" localSheetId="27">#REF!</definedName>
    <definedName name="BSBal" localSheetId="28">#REF!</definedName>
    <definedName name="BSBal" localSheetId="29">#REF!</definedName>
    <definedName name="BSBal" localSheetId="30">#REF!</definedName>
    <definedName name="BSBal" localSheetId="31">#REF!</definedName>
    <definedName name="BSBal">#REF!</definedName>
    <definedName name="BSDesc" localSheetId="17">#REF!</definedName>
    <definedName name="BSDesc" localSheetId="18">#REF!</definedName>
    <definedName name="BSDesc" localSheetId="19">#REF!</definedName>
    <definedName name="BSDesc" localSheetId="20">#REF!</definedName>
    <definedName name="BSDesc" localSheetId="21">#REF!</definedName>
    <definedName name="BSDesc" localSheetId="22">#REF!</definedName>
    <definedName name="BSDesc" localSheetId="26">#REF!</definedName>
    <definedName name="BSDesc" localSheetId="27">#REF!</definedName>
    <definedName name="BSDesc" localSheetId="28">#REF!</definedName>
    <definedName name="BSDesc" localSheetId="29">#REF!</definedName>
    <definedName name="BSDesc" localSheetId="30">#REF!</definedName>
    <definedName name="BSDesc" localSheetId="31">#REF!</definedName>
    <definedName name="BSDesc">#REF!</definedName>
    <definedName name="bsentity" localSheetId="17">#REF!</definedName>
    <definedName name="bsentity" localSheetId="18">#REF!</definedName>
    <definedName name="bsentity" localSheetId="19">#REF!</definedName>
    <definedName name="bsentity" localSheetId="20">#REF!</definedName>
    <definedName name="bsentity" localSheetId="21">#REF!</definedName>
    <definedName name="bsentity" localSheetId="22">#REF!</definedName>
    <definedName name="bsentity" localSheetId="26">#REF!</definedName>
    <definedName name="bsentity" localSheetId="27">#REF!</definedName>
    <definedName name="bsentity" localSheetId="28">#REF!</definedName>
    <definedName name="bsentity" localSheetId="29">#REF!</definedName>
    <definedName name="bsentity" localSheetId="30">#REF!</definedName>
    <definedName name="bsentity" localSheetId="31">#REF!</definedName>
    <definedName name="bsentity">#REF!</definedName>
    <definedName name="Bsheet" localSheetId="17">#REF!</definedName>
    <definedName name="Bsheet" localSheetId="18">#REF!</definedName>
    <definedName name="Bsheet" localSheetId="19">#REF!</definedName>
    <definedName name="Bsheet" localSheetId="20">#REF!</definedName>
    <definedName name="Bsheet" localSheetId="21">#REF!</definedName>
    <definedName name="Bsheet" localSheetId="22">#REF!</definedName>
    <definedName name="Bsheet" localSheetId="26">#REF!</definedName>
    <definedName name="Bsheet" localSheetId="27">#REF!</definedName>
    <definedName name="Bsheet" localSheetId="28">#REF!</definedName>
    <definedName name="Bsheet" localSheetId="29">#REF!</definedName>
    <definedName name="Bsheet" localSheetId="30">#REF!</definedName>
    <definedName name="Bsheet" localSheetId="31">#REF!</definedName>
    <definedName name="Bsheet">#REF!</definedName>
    <definedName name="BUILD">#REF!</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1">#REF!</definedName>
    <definedName name="calspread_meanreversion" localSheetId="22">#REF!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 localSheetId="30">#REF!</definedName>
    <definedName name="calspread_meanreversion" localSheetId="31">#REF!</definedName>
    <definedName name="calspread_meanreversion">#REF!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1">#REF!</definedName>
    <definedName name="calspread_meshpoints" localSheetId="22">#REF!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 localSheetId="30">#REF!</definedName>
    <definedName name="calspread_meshpoints" localSheetId="31">#REF!</definedName>
    <definedName name="calspread_meshpoints">#REF!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1">#REF!</definedName>
    <definedName name="calspread_model" localSheetId="22">#REF!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 localSheetId="30">#REF!</definedName>
    <definedName name="calspread_model" localSheetId="31">#REF!</definedName>
    <definedName name="calspread_model">#REF!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1">#REF!</definedName>
    <definedName name="calspread_volatility" localSheetId="22">#REF!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 localSheetId="30">#REF!</definedName>
    <definedName name="calspread_volatility" localSheetId="31">#REF!</definedName>
    <definedName name="calspread_volatility">#REF!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1">#REF!</definedName>
    <definedName name="calspread_volatility2" localSheetId="22">#REF!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 localSheetId="30">#REF!</definedName>
    <definedName name="calspread_volatility2" localSheetId="31">#REF!</definedName>
    <definedName name="calspread_volatility2">#REF!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1">#REF!</definedName>
    <definedName name="capexentity" localSheetId="22">#REF!</definedName>
    <definedName name="capexentity" localSheetId="26">#REF!</definedName>
    <definedName name="capexentity" localSheetId="27">#REF!</definedName>
    <definedName name="capexentity" localSheetId="28">#REF!</definedName>
    <definedName name="capexentity" localSheetId="29">#REF!</definedName>
    <definedName name="capexentity" localSheetId="30">#REF!</definedName>
    <definedName name="capexentity" localSheetId="31">#REF!</definedName>
    <definedName name="capexentity">#REF!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1">#REF!</definedName>
    <definedName name="capfloor_meanreversion" localSheetId="22">#REF!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 localSheetId="30">#REF!</definedName>
    <definedName name="capfloor_meanreversion" localSheetId="31">#REF!</definedName>
    <definedName name="capfloor_meanreversion">#REF!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1">#REF!</definedName>
    <definedName name="capfloor_model" localSheetId="22">#REF!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 localSheetId="30">#REF!</definedName>
    <definedName name="capfloor_model" localSheetId="31">#REF!</definedName>
    <definedName name="capfloor_model">#REF!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1">#REF!</definedName>
    <definedName name="capfloor_volatility" localSheetId="22">#REF!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 localSheetId="30">#REF!</definedName>
    <definedName name="capfloor_volatility" localSheetId="31">#REF!</definedName>
    <definedName name="capfloor_volatility">#REF!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1">#REF!</definedName>
    <definedName name="Cash_Sweep_Switch" localSheetId="22">#REF!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 localSheetId="30">#REF!</definedName>
    <definedName name="Cash_Sweep_Switch" localSheetId="31">#REF!</definedName>
    <definedName name="Cash_Sweep_Switch">#REF!</definedName>
    <definedName name="category" localSheetId="17">#REF!</definedName>
    <definedName name="category" localSheetId="18">#REF!</definedName>
    <definedName name="category" localSheetId="19">#REF!</definedName>
    <definedName name="category" localSheetId="20">#REF!</definedName>
    <definedName name="category" localSheetId="21">#REF!</definedName>
    <definedName name="category" localSheetId="22">#REF!</definedName>
    <definedName name="category" localSheetId="26">#REF!</definedName>
    <definedName name="category" localSheetId="27">#REF!</definedName>
    <definedName name="category" localSheetId="28">#REF!</definedName>
    <definedName name="category" localSheetId="29">#REF!</definedName>
    <definedName name="category" localSheetId="30">#REF!</definedName>
    <definedName name="category" localSheetId="31">#REF!</definedName>
    <definedName name="category">#REF!</definedName>
    <definedName name="CBWorkbookPriority" hidden="1">-21190210</definedName>
    <definedName name="cc">#REF!</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2" hidden="1">{"variance_page",#N/A,FALSE,"template"}</definedName>
    <definedName name="cccc" localSheetId="23" hidden="1">{"variance_page",#N/A,FALSE,"template"}</definedName>
    <definedName name="cccc" localSheetId="25" hidden="1">{"variance_page",#N/A,FALSE,"template"}</definedName>
    <definedName name="cccc" localSheetId="2" hidden="1">{"variance_page",#N/A,FALSE,"template"}</definedName>
    <definedName name="cccc" localSheetId="3" hidden="1">{"variance_page",#N/A,FALSE,"template"}</definedName>
    <definedName name="cccc" localSheetId="6" hidden="1">{"variance_page",#N/A,FALSE,"template"}</definedName>
    <definedName name="cccc" localSheetId="15"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 localSheetId="30" hidden="1">{"variance_page",#N/A,FALSE,"template"}</definedName>
    <definedName name="cccc" localSheetId="31" hidden="1">{"variance_page",#N/A,FALSE,"template"}</definedName>
    <definedName name="cccc" hidden="1">{"variance_page",#N/A,FALSE,"template"}</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2" hidden="1">{"SourcesUses",#N/A,TRUE,#N/A;"TransOverview",#N/A,TRUE,"CFMODEL"}</definedName>
    <definedName name="ccccccc" localSheetId="23" hidden="1">{"SourcesUses",#N/A,TRUE,#N/A;"TransOverview",#N/A,TRUE,"CFMODEL"}</definedName>
    <definedName name="ccccccc" localSheetId="25" hidden="1">{"SourcesUses",#N/A,TRUE,#N/A;"TransOverview",#N/A,TRUE,"CFMODEL"}</definedName>
    <definedName name="ccccccc" localSheetId="2" hidden="1">{"SourcesUses",#N/A,TRUE,#N/A;"TransOverview",#N/A,TRUE,"CFMODEL"}</definedName>
    <definedName name="ccccccc" localSheetId="3" hidden="1">{"SourcesUses",#N/A,TRUE,#N/A;"TransOverview",#N/A,TRUE,"CFMODEL"}</definedName>
    <definedName name="ccccccc" localSheetId="6" hidden="1">{"SourcesUses",#N/A,TRUE,#N/A;"TransOverview",#N/A,TRUE,"CFMODEL"}</definedName>
    <definedName name="ccccccc" localSheetId="15"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 localSheetId="30" hidden="1">{"SourcesUses",#N/A,TRUE,#N/A;"TransOverview",#N/A,TRUE,"CFMODEL"}</definedName>
    <definedName name="ccccccc" localSheetId="31" hidden="1">{"SourcesUses",#N/A,TRUE,#N/A;"TransOverview",#N/A,TRUE,"CFMODEL"}</definedName>
    <definedName name="ccccccc" hidden="1">{"SourcesUses",#N/A,TRUE,#N/A;"TransOverview",#N/A,TRUE,"CFMODEL"}</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2" hidden="1">{"SourcesUses",#N/A,TRUE,"FundsFlow";"TransOverview",#N/A,TRUE,"FundsFlow"}</definedName>
    <definedName name="ccccccccccccccc" localSheetId="23" hidden="1">{"SourcesUses",#N/A,TRUE,"FundsFlow";"TransOverview",#N/A,TRUE,"FundsFlow"}</definedName>
    <definedName name="ccccccccccccccc" localSheetId="25" hidden="1">{"SourcesUses",#N/A,TRUE,"FundsFlow";"TransOverview",#N/A,TRUE,"FundsFlow"}</definedName>
    <definedName name="ccccccccccccccc" localSheetId="2" hidden="1">{"SourcesUses",#N/A,TRUE,"FundsFlow";"TransOverview",#N/A,TRUE,"FundsFlow"}</definedName>
    <definedName name="ccccccccccccccc" localSheetId="3" hidden="1">{"SourcesUses",#N/A,TRUE,"FundsFlow";"TransOverview",#N/A,TRUE,"FundsFlow"}</definedName>
    <definedName name="ccccccccccccccc" localSheetId="6" hidden="1">{"SourcesUses",#N/A,TRUE,"FundsFlow";"TransOverview",#N/A,TRUE,"FundsFlow"}</definedName>
    <definedName name="ccccccccccccccc" localSheetId="15"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ccccccccccccc" localSheetId="30" hidden="1">{"SourcesUses",#N/A,TRUE,"FundsFlow";"TransOverview",#N/A,TRUE,"FundsFlow"}</definedName>
    <definedName name="ccccccccccccccc" localSheetId="31" hidden="1">{"SourcesUses",#N/A,TRUE,"FundsFlow";"TransOverview",#N/A,TRUE,"FundsFlow"}</definedName>
    <definedName name="ccccccccccccccc" hidden="1">{"SourcesUses",#N/A,TRUE,"FundsFlow";"TransOverview",#N/A,TRUE,"FundsFlow"}</definedName>
    <definedName name="CCPlan">#REF!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1">#REF!</definedName>
    <definedName name="ccyswapopt_meanreversion" localSheetId="22">#REF!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 localSheetId="30">#REF!</definedName>
    <definedName name="ccyswapopt_meanreversion" localSheetId="31">#REF!</definedName>
    <definedName name="ccyswapopt_meanreversion">#REF!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1">#REF!</definedName>
    <definedName name="ccyswapopt_model" localSheetId="22">#REF!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 localSheetId="30">#REF!</definedName>
    <definedName name="ccyswapopt_model" localSheetId="31">#REF!</definedName>
    <definedName name="ccyswapopt_model">#REF!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1">#REF!</definedName>
    <definedName name="ccyswapopt_volatility" localSheetId="22">#REF!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 localSheetId="30">#REF!</definedName>
    <definedName name="ccyswapopt_volatility" localSheetId="31">#REF!</definedName>
    <definedName name="ccyswapopt_volatility">#REF!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1">#REF!</definedName>
    <definedName name="ccyswapopt_volatility2" localSheetId="22">#REF!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 localSheetId="30">#REF!</definedName>
    <definedName name="ccyswapopt_volatility2" localSheetId="31">#REF!</definedName>
    <definedName name="ccyswapopt_volatility2">#REF!</definedName>
    <definedName name="cfentity" localSheetId="17">#REF!</definedName>
    <definedName name="cfentity" localSheetId="18">#REF!</definedName>
    <definedName name="cfentity" localSheetId="19">#REF!</definedName>
    <definedName name="cfentity" localSheetId="20">#REF!</definedName>
    <definedName name="cfentity" localSheetId="21">#REF!</definedName>
    <definedName name="cfentity" localSheetId="22">#REF!</definedName>
    <definedName name="cfentity" localSheetId="26">#REF!</definedName>
    <definedName name="cfentity" localSheetId="27">#REF!</definedName>
    <definedName name="cfentity" localSheetId="28">#REF!</definedName>
    <definedName name="cfentity" localSheetId="29">#REF!</definedName>
    <definedName name="cfentity" localSheetId="30">#REF!</definedName>
    <definedName name="cfentity" localSheetId="31">#REF!</definedName>
    <definedName name="cfentity">#REF!</definedName>
    <definedName name="Chart">"Chart 3"</definedName>
    <definedName name="Class_Life_ADR" localSheetId="17">#REF!</definedName>
    <definedName name="Class_Life_ADR" localSheetId="18">#REF!</definedName>
    <definedName name="Class_Life_ADR" localSheetId="19">#REF!</definedName>
    <definedName name="Class_Life_ADR" localSheetId="20">#REF!</definedName>
    <definedName name="Class_Life_ADR" localSheetId="21">#REF!</definedName>
    <definedName name="Class_Life_ADR" localSheetId="22">#REF!</definedName>
    <definedName name="Class_Life_ADR" localSheetId="26">#REF!</definedName>
    <definedName name="Class_Life_ADR" localSheetId="27">#REF!</definedName>
    <definedName name="Class_Life_ADR" localSheetId="28">#REF!</definedName>
    <definedName name="Class_Life_ADR" localSheetId="29">#REF!</definedName>
    <definedName name="Class_Life_ADR" localSheetId="30">#REF!</definedName>
    <definedName name="Class_Life_ADR" localSheetId="31">#REF!</definedName>
    <definedName name="Class_Life_ADR">#REF!</definedName>
    <definedName name="Class_Life_MACRS" localSheetId="17">#REF!</definedName>
    <definedName name="Class_Life_MACRS" localSheetId="18">#REF!</definedName>
    <definedName name="Class_Life_MACRS" localSheetId="19">#REF!</definedName>
    <definedName name="Class_Life_MACRS" localSheetId="20">#REF!</definedName>
    <definedName name="Class_Life_MACRS" localSheetId="21">#REF!</definedName>
    <definedName name="Class_Life_MACRS" localSheetId="22">#REF!</definedName>
    <definedName name="Class_Life_MACRS" localSheetId="26">#REF!</definedName>
    <definedName name="Class_Life_MACRS" localSheetId="27">#REF!</definedName>
    <definedName name="Class_Life_MACRS" localSheetId="28">#REF!</definedName>
    <definedName name="Class_Life_MACRS" localSheetId="29">#REF!</definedName>
    <definedName name="Class_Life_MACRS" localSheetId="30">#REF!</definedName>
    <definedName name="Class_Life_MACRS" localSheetId="31">#REF!</definedName>
    <definedName name="Class_Life_MACRS">#REF!</definedName>
    <definedName name="Commercial_Operation_Year">#REF!</definedName>
    <definedName name="Commercial_Rev_Growth">#REF!</definedName>
    <definedName name="confidence">#REF!</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1">#REF!</definedName>
    <definedName name="ConsolidatedRange" localSheetId="22">#REF!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 localSheetId="30">#REF!</definedName>
    <definedName name="ConsolidatedRange" localSheetId="31">#REF!</definedName>
    <definedName name="ConsolidatedRange">#REF!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1">#REF!</definedName>
    <definedName name="ConsolidationRange" localSheetId="22">#REF!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 localSheetId="30">#REF!</definedName>
    <definedName name="ConsolidationRange" localSheetId="31">#REF!</definedName>
    <definedName name="ConsolidationRange">#REF!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1">#REF!</definedName>
    <definedName name="Construction_Facility_Balance_End_of_Month" localSheetId="22">#REF!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 localSheetId="30">#REF!</definedName>
    <definedName name="Construction_Facility_Balance_End_of_Month" localSheetId="31">#REF!</definedName>
    <definedName name="Construction_Facility_Balance_End_of_Month">#REF!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1">#REF!</definedName>
    <definedName name="convertible_treesteps" localSheetId="22">#REF!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 localSheetId="30">#REF!</definedName>
    <definedName name="convertible_treesteps" localSheetId="31">#REF!</definedName>
    <definedName name="convertible_treesteps">#REF!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1">#REF!</definedName>
    <definedName name="convertible_volatility" localSheetId="22">#REF!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 localSheetId="30">#REF!</definedName>
    <definedName name="convertible_volatility" localSheetId="31">#REF!</definedName>
    <definedName name="convertible_volatility">#REF!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1">#REF!</definedName>
    <definedName name="Corporate_Guarantee_Switch" localSheetId="22">#REF!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 localSheetId="30">#REF!</definedName>
    <definedName name="Corporate_Guarantee_Switch" localSheetId="31">#REF!</definedName>
    <definedName name="Corporate_Guarantee_Switch">#REF!</definedName>
    <definedName name="corr_data">#REF!</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1">#REF!</definedName>
    <definedName name="Cost_of_Corporate_Guarantee" localSheetId="22">#REF!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 localSheetId="30">#REF!</definedName>
    <definedName name="Cost_of_Corporate_Guarantee" localSheetId="31">#REF!</definedName>
    <definedName name="Cost_of_Corporate_Guarantee">#REF!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1">#REF!</definedName>
    <definedName name="County___Town_Tax_Billing_Month" localSheetId="22">#REF!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 localSheetId="30">#REF!</definedName>
    <definedName name="County___Town_Tax_Billing_Month" localSheetId="31">#REF!</definedName>
    <definedName name="County___Town_Tax_Billing_Month">#REF!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1">#REF!</definedName>
    <definedName name="crack_meanreversion" localSheetId="22">#REF!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 localSheetId="30">#REF!</definedName>
    <definedName name="crack_meanreversion" localSheetId="31">#REF!</definedName>
    <definedName name="crack_meanreversion">#REF!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1">#REF!</definedName>
    <definedName name="crack_meanreversion2" localSheetId="22">#REF!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 localSheetId="30">#REF!</definedName>
    <definedName name="crack_meanreversion2" localSheetId="31">#REF!</definedName>
    <definedName name="crack_meanreversion2">#REF!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1">#REF!</definedName>
    <definedName name="crack_meanreversion3" localSheetId="22">#REF!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 localSheetId="30">#REF!</definedName>
    <definedName name="crack_meanreversion3" localSheetId="31">#REF!</definedName>
    <definedName name="crack_meanreversion3">#REF!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1">#REF!</definedName>
    <definedName name="crack_meshpoints" localSheetId="22">#REF!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 localSheetId="30">#REF!</definedName>
    <definedName name="crack_meshpoints" localSheetId="31">#REF!</definedName>
    <definedName name="crack_meshpoints">#REF!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1">#REF!</definedName>
    <definedName name="crack_model" localSheetId="22">#REF!</definedName>
    <definedName name="crack_model" localSheetId="26">#REF!</definedName>
    <definedName name="crack_model" localSheetId="27">#REF!</definedName>
    <definedName name="crack_model" localSheetId="28">#REF!</definedName>
    <definedName name="crack_model" localSheetId="29">#REF!</definedName>
    <definedName name="crack_model" localSheetId="30">#REF!</definedName>
    <definedName name="crack_model" localSheetId="31">#REF!</definedName>
    <definedName name="crack_model">#REF!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1">#REF!</definedName>
    <definedName name="crack_volatility" localSheetId="22">#REF!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 localSheetId="30">#REF!</definedName>
    <definedName name="crack_volatility" localSheetId="31">#REF!</definedName>
    <definedName name="crack_volatility">#REF!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1">#REF!</definedName>
    <definedName name="crack_volatility2" localSheetId="22">#REF!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 localSheetId="30">#REF!</definedName>
    <definedName name="crack_volatility2" localSheetId="31">#REF!</definedName>
    <definedName name="crack_volatility2">#REF!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1">#REF!</definedName>
    <definedName name="crack_volatility3" localSheetId="22">#REF!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 localSheetId="30">#REF!</definedName>
    <definedName name="crack_volatility3" localSheetId="31">#REF!</definedName>
    <definedName name="crack_volatility3">#REF!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1" hidden="1">#REF!</definedName>
    <definedName name="CreditStats" localSheetId="22"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localSheetId="30" hidden="1">#REF!</definedName>
    <definedName name="CreditStats" localSheetId="31" hidden="1">#REF!</definedName>
    <definedName name="CreditStats" hidden="1">#REF!</definedName>
    <definedName name="_xlnm.Criteria" localSheetId="17">#REF!</definedName>
    <definedName name="_xlnm.Criteria" localSheetId="18">#REF!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26">#REF!</definedName>
    <definedName name="_xlnm.Criteria" localSheetId="27">#REF!</definedName>
    <definedName name="_xlnm.Criteria" localSheetId="28">#REF!</definedName>
    <definedName name="_xlnm.Criteria" localSheetId="29">#REF!</definedName>
    <definedName name="_xlnm.Criteria" localSheetId="30">#REF!</definedName>
    <definedName name="_xlnm.Criteria" localSheetId="31">#REF!</definedName>
    <definedName name="_xlnm.Criteria">#REF!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1">#REF!</definedName>
    <definedName name="Criteria_MI" localSheetId="22">#REF!</definedName>
    <definedName name="Criteria_MI" localSheetId="26">#REF!</definedName>
    <definedName name="Criteria_MI" localSheetId="27">#REF!</definedName>
    <definedName name="Criteria_MI" localSheetId="28">#REF!</definedName>
    <definedName name="Criteria_MI" localSheetId="29">#REF!</definedName>
    <definedName name="Criteria_MI" localSheetId="30">#REF!</definedName>
    <definedName name="Criteria_MI" localSheetId="31">#REF!</definedName>
    <definedName name="Criteria_MI">#REF!</definedName>
    <definedName name="cross_corrs">#REF!</definedName>
    <definedName name="CTHRS" localSheetId="17">#REF!</definedName>
    <definedName name="CTHRS" localSheetId="18">#REF!</definedName>
    <definedName name="CTHRS" localSheetId="19">#REF!</definedName>
    <definedName name="CTHRS" localSheetId="20">#REF!</definedName>
    <definedName name="CTHRS" localSheetId="21">#REF!</definedName>
    <definedName name="CTHRS" localSheetId="22">#REF!</definedName>
    <definedName name="CTHRS" localSheetId="26">#REF!</definedName>
    <definedName name="CTHRS" localSheetId="27">#REF!</definedName>
    <definedName name="CTHRS" localSheetId="28">#REF!</definedName>
    <definedName name="CTHRS" localSheetId="29">#REF!</definedName>
    <definedName name="CTHRS" localSheetId="30">#REF!</definedName>
    <definedName name="CTHRS" localSheetId="31">#REF!</definedName>
    <definedName name="CTHRS">#REF!</definedName>
    <definedName name="cumCOLA">#REF!</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1">#REF!</definedName>
    <definedName name="Cumulative_Cash_Flow" localSheetId="22">#REF!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 localSheetId="30">#REF!</definedName>
    <definedName name="Cumulative_Cash_Flow" localSheetId="31">#REF!</definedName>
    <definedName name="Cumulative_Cash_Flow">#REF!</definedName>
    <definedName name="CURRENT" localSheetId="17">#REF!</definedName>
    <definedName name="CURRENT" localSheetId="18">#REF!</definedName>
    <definedName name="CURRENT" localSheetId="19">#REF!</definedName>
    <definedName name="CURRENT" localSheetId="20">#REF!</definedName>
    <definedName name="CURRENT" localSheetId="21">#REF!</definedName>
    <definedName name="CURRENT" localSheetId="22">#REF!</definedName>
    <definedName name="CURRENT" localSheetId="26">#REF!</definedName>
    <definedName name="CURRENT" localSheetId="27">#REF!</definedName>
    <definedName name="CURRENT" localSheetId="28">#REF!</definedName>
    <definedName name="CURRENT" localSheetId="29">#REF!</definedName>
    <definedName name="CURRENT" localSheetId="30">#REF!</definedName>
    <definedName name="CURRENT" localSheetId="31">#REF!</definedName>
    <definedName name="CURRENT">#REF!</definedName>
    <definedName name="CurrentDimensionReference">#REF!</definedName>
    <definedName name="CurrentMo">#REF!,#REF!,#REF!,#REF!,#REF!,#REF!,#REF!,#REF!,#REF!,#REF!,#REF!,#REF!,#REF!,#REF!,#REF!,#REF!,#REF!,#REF!,#REF!</definedName>
    <definedName name="CurrentMonth">#REF!,#REF!,#REF!,#REF!,#REF!,#REF!,#REF!,#REF!,#REF!,#REF!,#REF!,#REF!,#REF!,#REF!,#REF!,#REF!,#REF!,#REF!,#REF!</definedName>
    <definedName name="Customers" localSheetId="17">#REF!</definedName>
    <definedName name="Customers" localSheetId="18">#REF!</definedName>
    <definedName name="Customers" localSheetId="19">#REF!</definedName>
    <definedName name="Customers" localSheetId="20">#REF!</definedName>
    <definedName name="Customers" localSheetId="21">#REF!</definedName>
    <definedName name="Customers" localSheetId="22">#REF!</definedName>
    <definedName name="Customers" localSheetId="26">#REF!</definedName>
    <definedName name="Customers" localSheetId="27">#REF!</definedName>
    <definedName name="Customers" localSheetId="28">#REF!</definedName>
    <definedName name="Customers" localSheetId="29">#REF!</definedName>
    <definedName name="Customers" localSheetId="30">#REF!</definedName>
    <definedName name="Customers" localSheetId="31">#REF!</definedName>
    <definedName name="Customers">#REF!</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2" hidden="1">{"SourcesUses",#N/A,TRUE,#N/A;"TransOverview",#N/A,TRUE,"CFMODEL"}</definedName>
    <definedName name="d" localSheetId="23" hidden="1">{"SourcesUses",#N/A,TRUE,#N/A;"TransOverview",#N/A,TRUE,"CFMODEL"}</definedName>
    <definedName name="d" localSheetId="25" hidden="1">{"SourcesUses",#N/A,TRUE,#N/A;"TransOverview",#N/A,TRUE,"CFMODEL"}</definedName>
    <definedName name="d" localSheetId="2" hidden="1">{"SourcesUses",#N/A,TRUE,#N/A;"TransOverview",#N/A,TRUE,"CFMODEL"}</definedName>
    <definedName name="d" localSheetId="3" hidden="1">{"SourcesUses",#N/A,TRUE,#N/A;"TransOverview",#N/A,TRUE,"CFMODEL"}</definedName>
    <definedName name="d" localSheetId="6" hidden="1">{"SourcesUses",#N/A,TRUE,#N/A;"TransOverview",#N/A,TRUE,"CFMODEL"}</definedName>
    <definedName name="d" localSheetId="15"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 localSheetId="30" hidden="1">{"SourcesUses",#N/A,TRUE,#N/A;"TransOverview",#N/A,TRUE,"CFMODEL"}</definedName>
    <definedName name="d" localSheetId="31" hidden="1">{"SourcesUses",#N/A,TRUE,#N/A;"TransOverview",#N/A,TRUE,"CFMODEL"}</definedName>
    <definedName name="d" hidden="1">{"SourcesUses",#N/A,TRUE,#N/A;"TransOverview",#N/A,TRUE,"CFMODEL"}</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2" hidden="1">{"ID1",#N/A,FALSE,"IDIQ-I";"id2",#N/A,FALSE,"IDIQ-II";"ID3",#N/A,FALSE,"IDIQ-III";"ID4",#N/A,FALSE,"IDIQ-IV";"id5",#N/A,FALSE,"IDIQ-V";"ID6",#N/A,FALSE,"IDIQ-VI";"DO1a",#N/A,FALSE,"DO-IA";"DO1b",#N/A,FALSE,"DO-IB";"DO1C",#N/A,FALSE,"DO-IC";"DO3",#N/A,FALSE,"DO-III";"DO4",#N/A,FALSE,"DO-IV";"DO5",#N/A,FALSE,"DO-V"}</definedName>
    <definedName name="daddy" localSheetId="23" hidden="1">{"ID1",#N/A,FALSE,"IDIQ-I";"id2",#N/A,FALSE,"IDIQ-II";"ID3",#N/A,FALSE,"IDIQ-III";"ID4",#N/A,FALSE,"IDIQ-IV";"id5",#N/A,FALSE,"IDIQ-V";"ID6",#N/A,FALSE,"IDIQ-VI";"DO1a",#N/A,FALSE,"DO-IA";"DO1b",#N/A,FALSE,"DO-IB";"DO1C",#N/A,FALSE,"DO-IC";"DO3",#N/A,FALSE,"DO-III";"DO4",#N/A,FALSE,"DO-IV";"DO5",#N/A,FALSE,"DO-V"}</definedName>
    <definedName name="daddy" localSheetId="25" hidden="1">{"ID1",#N/A,FALSE,"IDIQ-I";"id2",#N/A,FALSE,"IDIQ-II";"ID3",#N/A,FALSE,"IDIQ-III";"ID4",#N/A,FALSE,"IDIQ-IV";"id5",#N/A,FALSE,"IDIQ-V";"ID6",#N/A,FALSE,"IDIQ-VI";"DO1a",#N/A,FALSE,"DO-IA";"DO1b",#N/A,FALSE,"DO-IB";"DO1C",#N/A,FALSE,"DO-IC";"DO3",#N/A,FALSE,"DO-III";"DO4",#N/A,FALSE,"DO-IV";"DO5",#N/A,FALSE,"DO-V"}</definedName>
    <definedName name="daddy" localSheetId="2" hidden="1">{"ID1",#N/A,FALSE,"IDIQ-I";"id2",#N/A,FALSE,"IDIQ-II";"ID3",#N/A,FALSE,"IDIQ-III";"ID4",#N/A,FALSE,"IDIQ-IV";"id5",#N/A,FALSE,"IDIQ-V";"ID6",#N/A,FALSE,"IDIQ-VI";"DO1a",#N/A,FALSE,"DO-IA";"DO1b",#N/A,FALSE,"DO-IB";"DO1C",#N/A,FALSE,"DO-IC";"DO3",#N/A,FALSE,"DO-III";"DO4",#N/A,FALSE,"DO-IV";"DO5",#N/A,FALSE,"DO-V"}</definedName>
    <definedName name="daddy" localSheetId="3" hidden="1">{"ID1",#N/A,FALSE,"IDIQ-I";"id2",#N/A,FALSE,"IDIQ-II";"ID3",#N/A,FALSE,"IDIQ-III";"ID4",#N/A,FALSE,"IDIQ-IV";"id5",#N/A,FALSE,"IDIQ-V";"ID6",#N/A,FALSE,"IDIQ-VI";"DO1a",#N/A,FALSE,"DO-IA";"DO1b",#N/A,FALSE,"DO-IB";"DO1C",#N/A,FALSE,"DO-IC";"DO3",#N/A,FALSE,"DO-III";"DO4",#N/A,FALSE,"DO-IV";"DO5",#N/A,FALSE,"DO-V"}</definedName>
    <definedName name="daddy" localSheetId="6" hidden="1">{"ID1",#N/A,FALSE,"IDIQ-I";"id2",#N/A,FALSE,"IDIQ-II";"ID3",#N/A,FALSE,"IDIQ-III";"ID4",#N/A,FALSE,"IDIQ-IV";"id5",#N/A,FALSE,"IDIQ-V";"ID6",#N/A,FALSE,"IDIQ-VI";"DO1a",#N/A,FALSE,"DO-IA";"DO1b",#N/A,FALSE,"DO-IB";"DO1C",#N/A,FALSE,"DO-IC";"DO3",#N/A,FALSE,"DO-III";"DO4",#N/A,FALSE,"DO-IV";"DO5",#N/A,FALSE,"DO-V"}</definedName>
    <definedName name="daddy" localSheetId="15"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ddy" localSheetId="30" hidden="1">{"ID1",#N/A,FALSE,"IDIQ-I";"id2",#N/A,FALSE,"IDIQ-II";"ID3",#N/A,FALSE,"IDIQ-III";"ID4",#N/A,FALSE,"IDIQ-IV";"id5",#N/A,FALSE,"IDIQ-V";"ID6",#N/A,FALSE,"IDIQ-VI";"DO1a",#N/A,FALSE,"DO-IA";"DO1b",#N/A,FALSE,"DO-IB";"DO1C",#N/A,FALSE,"DO-IC";"DO3",#N/A,FALSE,"DO-III";"DO4",#N/A,FALSE,"DO-IV";"DO5",#N/A,FALSE,"DO-V"}</definedName>
    <definedName name="daddy" localSheetId="31"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#REF!</definedName>
    <definedName name="DATA1" localSheetId="17">#REF!</definedName>
    <definedName name="DATA1" localSheetId="18">#REF!</definedName>
    <definedName name="DATA1" localSheetId="19">#REF!</definedName>
    <definedName name="DATA1" localSheetId="20">#REF!</definedName>
    <definedName name="DATA1" localSheetId="21">#REF!</definedName>
    <definedName name="DATA1" localSheetId="22">#REF!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#REF!</definedName>
    <definedName name="DATA11" localSheetId="17">#REF!</definedName>
    <definedName name="DATA11" localSheetId="18">#REF!</definedName>
    <definedName name="DATA11" localSheetId="19">#REF!</definedName>
    <definedName name="DATA11" localSheetId="20">#REF!</definedName>
    <definedName name="DATA11" localSheetId="21">#REF!</definedName>
    <definedName name="DATA11" localSheetId="22">#REF!</definedName>
    <definedName name="DATA11" localSheetId="26">#REF!</definedName>
    <definedName name="DATA11" localSheetId="27">#REF!</definedName>
    <definedName name="DATA11" localSheetId="28">#REF!</definedName>
    <definedName name="DATA11" localSheetId="29">#REF!</definedName>
    <definedName name="DATA11" localSheetId="30">#REF!</definedName>
    <definedName name="DATA11" localSheetId="31">#REF!</definedName>
    <definedName name="DATA11">#REF!</definedName>
    <definedName name="DATA13" localSheetId="17">#REF!</definedName>
    <definedName name="DATA13" localSheetId="18">#REF!</definedName>
    <definedName name="DATA13" localSheetId="19">#REF!</definedName>
    <definedName name="DATA13" localSheetId="20">#REF!</definedName>
    <definedName name="DATA13" localSheetId="21">#REF!</definedName>
    <definedName name="DATA13" localSheetId="22">#REF!</definedName>
    <definedName name="DATA13" localSheetId="26">#REF!</definedName>
    <definedName name="DATA13" localSheetId="27">#REF!</definedName>
    <definedName name="DATA13" localSheetId="28">#REF!</definedName>
    <definedName name="DATA13" localSheetId="29">#REF!</definedName>
    <definedName name="DATA13" localSheetId="30">#REF!</definedName>
    <definedName name="DATA13" localSheetId="31">#REF!</definedName>
    <definedName name="DATA13">#REF!</definedName>
    <definedName name="DATA14" localSheetId="17">#REF!</definedName>
    <definedName name="DATA14" localSheetId="18">#REF!</definedName>
    <definedName name="DATA14" localSheetId="19">#REF!</definedName>
    <definedName name="DATA14" localSheetId="20">#REF!</definedName>
    <definedName name="DATA14" localSheetId="21">#REF!</definedName>
    <definedName name="DATA14" localSheetId="22">#REF!</definedName>
    <definedName name="DATA14" localSheetId="26">#REF!</definedName>
    <definedName name="DATA14" localSheetId="27">#REF!</definedName>
    <definedName name="DATA14" localSheetId="28">#REF!</definedName>
    <definedName name="DATA14" localSheetId="29">#REF!</definedName>
    <definedName name="DATA14" localSheetId="30">#REF!</definedName>
    <definedName name="DATA14" localSheetId="31">#REF!</definedName>
    <definedName name="DATA14">#REF!</definedName>
    <definedName name="DATA15" localSheetId="17">#REF!</definedName>
    <definedName name="DATA15" localSheetId="18">#REF!</definedName>
    <definedName name="DATA15" localSheetId="19">#REF!</definedName>
    <definedName name="DATA15" localSheetId="20">#REF!</definedName>
    <definedName name="DATA15" localSheetId="21">#REF!</definedName>
    <definedName name="DATA15" localSheetId="22">#REF!</definedName>
    <definedName name="DATA15" localSheetId="26">#REF!</definedName>
    <definedName name="DATA15" localSheetId="27">#REF!</definedName>
    <definedName name="DATA15" localSheetId="28">#REF!</definedName>
    <definedName name="DATA15" localSheetId="29">#REF!</definedName>
    <definedName name="DATA15" localSheetId="30">#REF!</definedName>
    <definedName name="DATA15" localSheetId="31">#REF!</definedName>
    <definedName name="DATA15">#REF!</definedName>
    <definedName name="DATA16" localSheetId="17">#REF!</definedName>
    <definedName name="DATA16" localSheetId="18">#REF!</definedName>
    <definedName name="DATA16" localSheetId="19">#REF!</definedName>
    <definedName name="DATA16" localSheetId="20">#REF!</definedName>
    <definedName name="DATA16" localSheetId="21">#REF!</definedName>
    <definedName name="DATA16" localSheetId="22">#REF!</definedName>
    <definedName name="DATA16" localSheetId="26">#REF!</definedName>
    <definedName name="DATA16" localSheetId="27">#REF!</definedName>
    <definedName name="DATA16" localSheetId="28">#REF!</definedName>
    <definedName name="DATA16" localSheetId="29">#REF!</definedName>
    <definedName name="DATA16" localSheetId="30">#REF!</definedName>
    <definedName name="DATA16" localSheetId="31">#REF!</definedName>
    <definedName name="DATA16">#REF!</definedName>
    <definedName name="DATA17" localSheetId="17">#REF!</definedName>
    <definedName name="DATA17" localSheetId="18">#REF!</definedName>
    <definedName name="DATA17" localSheetId="19">#REF!</definedName>
    <definedName name="DATA17" localSheetId="20">#REF!</definedName>
    <definedName name="DATA17" localSheetId="21">#REF!</definedName>
    <definedName name="DATA17" localSheetId="22">#REF!</definedName>
    <definedName name="DATA17" localSheetId="26">#REF!</definedName>
    <definedName name="DATA17" localSheetId="27">#REF!</definedName>
    <definedName name="DATA17" localSheetId="28">#REF!</definedName>
    <definedName name="DATA17" localSheetId="29">#REF!</definedName>
    <definedName name="DATA17" localSheetId="30">#REF!</definedName>
    <definedName name="DATA17" localSheetId="31">#REF!</definedName>
    <definedName name="DATA17">#REF!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22">#REF!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#REF!</definedName>
    <definedName name="DATA3" localSheetId="17">#REF!</definedName>
    <definedName name="DATA3" localSheetId="18">#REF!</definedName>
    <definedName name="DATA3" localSheetId="19">#REF!</definedName>
    <definedName name="DATA3" localSheetId="20">#REF!</definedName>
    <definedName name="DATA3" localSheetId="21">#REF!</definedName>
    <definedName name="DATA3" localSheetId="22">#REF!</definedName>
    <definedName name="DATA3" localSheetId="26">#REF!</definedName>
    <definedName name="DATA3" localSheetId="27">#REF!</definedName>
    <definedName name="DATA3" localSheetId="28">#REF!</definedName>
    <definedName name="DATA3" localSheetId="29">#REF!</definedName>
    <definedName name="DATA3" localSheetId="30">#REF!</definedName>
    <definedName name="DATA3" localSheetId="31">#REF!</definedName>
    <definedName name="DATA3">#REF!</definedName>
    <definedName name="DATA4" localSheetId="17">#REF!</definedName>
    <definedName name="DATA4" localSheetId="18">#REF!</definedName>
    <definedName name="DATA4" localSheetId="19">#REF!</definedName>
    <definedName name="DATA4" localSheetId="20">#REF!</definedName>
    <definedName name="DATA4" localSheetId="21">#REF!</definedName>
    <definedName name="DATA4" localSheetId="22">#REF!</definedName>
    <definedName name="DATA4" localSheetId="26">#REF!</definedName>
    <definedName name="DATA4" localSheetId="27">#REF!</definedName>
    <definedName name="DATA4" localSheetId="28">#REF!</definedName>
    <definedName name="DATA4" localSheetId="29">#REF!</definedName>
    <definedName name="DATA4" localSheetId="30">#REF!</definedName>
    <definedName name="DATA4" localSheetId="31">#REF!</definedName>
    <definedName name="DATA4">#REF!</definedName>
    <definedName name="DATA5" localSheetId="17">#REF!</definedName>
    <definedName name="DATA5" localSheetId="18">#REF!</definedName>
    <definedName name="DATA5" localSheetId="19">#REF!</definedName>
    <definedName name="DATA5" localSheetId="20">#REF!</definedName>
    <definedName name="DATA5" localSheetId="21">#REF!</definedName>
    <definedName name="DATA5" localSheetId="22">#REF!</definedName>
    <definedName name="DATA5" localSheetId="26">#REF!</definedName>
    <definedName name="DATA5" localSheetId="27">#REF!</definedName>
    <definedName name="DATA5" localSheetId="28">#REF!</definedName>
    <definedName name="DATA5" localSheetId="29">#REF!</definedName>
    <definedName name="DATA5" localSheetId="30">#REF!</definedName>
    <definedName name="DATA5" localSheetId="31">#REF!</definedName>
    <definedName name="DATA5">#REF!</definedName>
    <definedName name="DATA6" localSheetId="17">#REF!</definedName>
    <definedName name="DATA6" localSheetId="18">#REF!</definedName>
    <definedName name="DATA6" localSheetId="19">#REF!</definedName>
    <definedName name="DATA6" localSheetId="20">#REF!</definedName>
    <definedName name="DATA6" localSheetId="21">#REF!</definedName>
    <definedName name="DATA6" localSheetId="22">#REF!</definedName>
    <definedName name="DATA6" localSheetId="26">#REF!</definedName>
    <definedName name="DATA6" localSheetId="27">#REF!</definedName>
    <definedName name="DATA6" localSheetId="28">#REF!</definedName>
    <definedName name="DATA6" localSheetId="29">#REF!</definedName>
    <definedName name="DATA6" localSheetId="30">#REF!</definedName>
    <definedName name="DATA6" localSheetId="31">#REF!</definedName>
    <definedName name="DATA6">#REF!</definedName>
    <definedName name="DATA7" localSheetId="17">#REF!</definedName>
    <definedName name="DATA7" localSheetId="18">#REF!</definedName>
    <definedName name="DATA7" localSheetId="19">#REF!</definedName>
    <definedName name="DATA7" localSheetId="20">#REF!</definedName>
    <definedName name="DATA7" localSheetId="21">#REF!</definedName>
    <definedName name="DATA7" localSheetId="22">#REF!</definedName>
    <definedName name="DATA7" localSheetId="26">#REF!</definedName>
    <definedName name="DATA7" localSheetId="27">#REF!</definedName>
    <definedName name="DATA7" localSheetId="28">#REF!</definedName>
    <definedName name="DATA7" localSheetId="29">#REF!</definedName>
    <definedName name="DATA7" localSheetId="30">#REF!</definedName>
    <definedName name="DATA7" localSheetId="31">#REF!</definedName>
    <definedName name="DATA7">#REF!</definedName>
    <definedName name="DATA8" localSheetId="17">#REF!</definedName>
    <definedName name="DATA8" localSheetId="18">#REF!</definedName>
    <definedName name="DATA8" localSheetId="19">#REF!</definedName>
    <definedName name="DATA8" localSheetId="20">#REF!</definedName>
    <definedName name="DATA8" localSheetId="21">#REF!</definedName>
    <definedName name="DATA8" localSheetId="22">#REF!</definedName>
    <definedName name="DATA8" localSheetId="26">#REF!</definedName>
    <definedName name="DATA8" localSheetId="27">#REF!</definedName>
    <definedName name="DATA8" localSheetId="28">#REF!</definedName>
    <definedName name="DATA8" localSheetId="29">#REF!</definedName>
    <definedName name="DATA8" localSheetId="30">#REF!</definedName>
    <definedName name="DATA8" localSheetId="31">#REF!</definedName>
    <definedName name="DATA8">#REF!</definedName>
    <definedName name="DATA9" localSheetId="17">#REF!</definedName>
    <definedName name="DATA9" localSheetId="18">#REF!</definedName>
    <definedName name="DATA9" localSheetId="19">#REF!</definedName>
    <definedName name="DATA9" localSheetId="20">#REF!</definedName>
    <definedName name="DATA9" localSheetId="21">#REF!</definedName>
    <definedName name="DATA9" localSheetId="22">#REF!</definedName>
    <definedName name="DATA9" localSheetId="26">#REF!</definedName>
    <definedName name="DATA9" localSheetId="27">#REF!</definedName>
    <definedName name="DATA9" localSheetId="28">#REF!</definedName>
    <definedName name="DATA9" localSheetId="29">#REF!</definedName>
    <definedName name="DATA9" localSheetId="30">#REF!</definedName>
    <definedName name="DATA9" localSheetId="31">#REF!</definedName>
    <definedName name="DATA9">#REF!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#REF!</definedName>
    <definedName name="Date_Table">#REF!</definedName>
    <definedName name="dateorder" localSheetId="17">#REF!</definedName>
    <definedName name="dateorder" localSheetId="18">#REF!</definedName>
    <definedName name="dateorder" localSheetId="19">#REF!</definedName>
    <definedName name="dateorder" localSheetId="20">#REF!</definedName>
    <definedName name="dateorder" localSheetId="21">#REF!</definedName>
    <definedName name="dateorder" localSheetId="22">#REF!</definedName>
    <definedName name="dateorder" localSheetId="26">#REF!</definedName>
    <definedName name="dateorder" localSheetId="27">#REF!</definedName>
    <definedName name="dateorder" localSheetId="28">#REF!</definedName>
    <definedName name="dateorder" localSheetId="29">#REF!</definedName>
    <definedName name="dateorder" localSheetId="30">#REF!</definedName>
    <definedName name="dateorder" localSheetId="31">#REF!</definedName>
    <definedName name="dateorder">#REF!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1" hidden="1">#REF!</definedName>
    <definedName name="DCHART4" localSheetId="22"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localSheetId="30" hidden="1">#REF!</definedName>
    <definedName name="DCHART4" localSheetId="31" hidden="1">#REF!</definedName>
    <definedName name="DCHART4" hidden="1">#REF!</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2" hidden="1">{"Income Statement",#N/A,FALSE,"CFMODEL";"Balance Sheet",#N/A,FALSE,"CFMODEL"}</definedName>
    <definedName name="dd" localSheetId="23" hidden="1">{"Income Statement",#N/A,FALSE,"CFMODEL";"Balance Sheet",#N/A,FALSE,"CFMODEL"}</definedName>
    <definedName name="dd" localSheetId="25" hidden="1">{"Income Statement",#N/A,FALSE,"CFMODEL";"Balance Sheet",#N/A,FALSE,"CFMODEL"}</definedName>
    <definedName name="dd" localSheetId="2" hidden="1">{"Income Statement",#N/A,FALSE,"CFMODEL";"Balance Sheet",#N/A,FALSE,"CFMODEL"}</definedName>
    <definedName name="dd" localSheetId="3" hidden="1">{"Income Statement",#N/A,FALSE,"CFMODEL";"Balance Sheet",#N/A,FALSE,"CFMODEL"}</definedName>
    <definedName name="dd" localSheetId="6" hidden="1">{"Income Statement",#N/A,FALSE,"CFMODEL";"Balance Sheet",#N/A,FALSE,"CFMODEL"}</definedName>
    <definedName name="dd" localSheetId="15"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 localSheetId="30" hidden="1">{"Income Statement",#N/A,FALSE,"CFMODEL";"Balance Sheet",#N/A,FALSE,"CFMODEL"}</definedName>
    <definedName name="dd" localSheetId="31" hidden="1">{"Income Statement",#N/A,FALSE,"CFMODEL";"Balance Sheet",#N/A,FALSE,"CFMODEL"}</definedName>
    <definedName name="dd" hidden="1">{"Income Statement",#N/A,FALSE,"CFMODEL";"Balance Sheet",#N/A,FALSE,"CFMODEL"}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2" hidden="1">{"SourcesUses",#N/A,TRUE,#N/A;"TransOverview",#N/A,TRUE,"CFMODEL"}</definedName>
    <definedName name="ddd" localSheetId="23" hidden="1">{"SourcesUses",#N/A,TRUE,#N/A;"TransOverview",#N/A,TRUE,"CFMODEL"}</definedName>
    <definedName name="ddd" localSheetId="25" hidden="1">{"SourcesUses",#N/A,TRUE,#N/A;"TransOverview",#N/A,TRUE,"CFMODEL"}</definedName>
    <definedName name="ddd" localSheetId="2" hidden="1">{"SourcesUses",#N/A,TRUE,#N/A;"TransOverview",#N/A,TRUE,"CFMODEL"}</definedName>
    <definedName name="ddd" localSheetId="3" hidden="1">{"SourcesUses",#N/A,TRUE,#N/A;"TransOverview",#N/A,TRUE,"CFMODEL"}</definedName>
    <definedName name="ddd" localSheetId="6" hidden="1">{"SourcesUses",#N/A,TRUE,#N/A;"TransOverview",#N/A,TRUE,"CFMODEL"}</definedName>
    <definedName name="ddd" localSheetId="15"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 localSheetId="30" hidden="1">{"SourcesUses",#N/A,TRUE,#N/A;"TransOverview",#N/A,TRUE,"CFMODEL"}</definedName>
    <definedName name="ddd" localSheetId="31" hidden="1">{"SourcesUses",#N/A,TRUE,#N/A;"TransOverview",#N/A,TRUE,"CFMODEL"}</definedName>
    <definedName name="ddd" hidden="1">{"SourcesUses",#N/A,TRUE,#N/A;"TransOverview",#N/A,TRUE,"CFMODEL"}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2" hidden="1">{"SourcesUses",#N/A,TRUE,"CFMODEL";"TransOverview",#N/A,TRUE,"CFMODEL"}</definedName>
    <definedName name="dddd" localSheetId="23" hidden="1">{"SourcesUses",#N/A,TRUE,"CFMODEL";"TransOverview",#N/A,TRUE,"CFMODEL"}</definedName>
    <definedName name="dddd" localSheetId="25" hidden="1">{"SourcesUses",#N/A,TRUE,"CFMODEL";"TransOverview",#N/A,TRUE,"CFMODEL"}</definedName>
    <definedName name="dddd" localSheetId="2" hidden="1">{"SourcesUses",#N/A,TRUE,"CFMODEL";"TransOverview",#N/A,TRUE,"CFMODEL"}</definedName>
    <definedName name="dddd" localSheetId="3" hidden="1">{"SourcesUses",#N/A,TRUE,"CFMODEL";"TransOverview",#N/A,TRUE,"CFMODEL"}</definedName>
    <definedName name="dddd" localSheetId="6" hidden="1">{"SourcesUses",#N/A,TRUE,"CFMODEL";"TransOverview",#N/A,TRUE,"CFMODEL"}</definedName>
    <definedName name="dddd" localSheetId="15"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 localSheetId="30" hidden="1">{"SourcesUses",#N/A,TRUE,"CFMODEL";"TransOverview",#N/A,TRUE,"CFMODEL"}</definedName>
    <definedName name="dddd" localSheetId="31" hidden="1">{"SourcesUses",#N/A,TRUE,"CFMODEL";"TransOverview",#N/A,TRUE,"CFMODEL"}</definedName>
    <definedName name="dddd" hidden="1">{"SourcesUses",#N/A,TRUE,"CFMODEL";"TransOverview",#N/A,TRUE,"CFMODEL"}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2" hidden="1">{"Income Statement",#N/A,FALSE,"CFMODEL";"Balance Sheet",#N/A,FALSE,"CFMODEL"}</definedName>
    <definedName name="dddddddd" localSheetId="23" hidden="1">{"Income Statement",#N/A,FALSE,"CFMODEL";"Balance Sheet",#N/A,FALSE,"CFMODEL"}</definedName>
    <definedName name="dddddddd" localSheetId="25" hidden="1">{"Income Statement",#N/A,FALSE,"CFMODEL";"Balance Sheet",#N/A,FALSE,"CFMODEL"}</definedName>
    <definedName name="dddddddd" localSheetId="2" hidden="1">{"Income Statement",#N/A,FALSE,"CFMODEL";"Balance Sheet",#N/A,FALSE,"CFMODEL"}</definedName>
    <definedName name="dddddddd" localSheetId="3" hidden="1">{"Income Statement",#N/A,FALSE,"CFMODEL";"Balance Sheet",#N/A,FALSE,"CFMODEL"}</definedName>
    <definedName name="dddddddd" localSheetId="6" hidden="1">{"Income Statement",#N/A,FALSE,"CFMODEL";"Balance Sheet",#N/A,FALSE,"CFMODEL"}</definedName>
    <definedName name="dddddddd" localSheetId="15"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 localSheetId="30" hidden="1">{"Income Statement",#N/A,FALSE,"CFMODEL";"Balance Sheet",#N/A,FALSE,"CFMODEL"}</definedName>
    <definedName name="dddddddd" localSheetId="31" hidden="1">{"Income Statement",#N/A,FALSE,"CFMODEL";"Balance Sheet",#N/A,FALSE,"CFMODEL"}</definedName>
    <definedName name="dddddddd" hidden="1">{"Income Statement",#N/A,FALSE,"CFMODEL";"Balance Sheet",#N/A,FALSE,"CFMODEL"}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2" hidden="1">{"SourcesUses",#N/A,TRUE,"CFMODEL";"TransOverview",#N/A,TRUE,"CFMODEL"}</definedName>
    <definedName name="ddddddddddddddd" localSheetId="23" hidden="1">{"SourcesUses",#N/A,TRUE,"CFMODEL";"TransOverview",#N/A,TRUE,"CFMODEL"}</definedName>
    <definedName name="ddddddddddddddd" localSheetId="25" hidden="1">{"SourcesUses",#N/A,TRUE,"CFMODEL";"TransOverview",#N/A,TRUE,"CFMODEL"}</definedName>
    <definedName name="ddddddddddddddd" localSheetId="2" hidden="1">{"SourcesUses",#N/A,TRUE,"CFMODEL";"TransOverview",#N/A,TRUE,"CFMODEL"}</definedName>
    <definedName name="ddddddddddddddd" localSheetId="3" hidden="1">{"SourcesUses",#N/A,TRUE,"CFMODEL";"TransOverview",#N/A,TRUE,"CFMODEL"}</definedName>
    <definedName name="ddddddddddddddd" localSheetId="6" hidden="1">{"SourcesUses",#N/A,TRUE,"CFMODEL";"TransOverview",#N/A,TRUE,"CFMODEL"}</definedName>
    <definedName name="ddddddddddddddd" localSheetId="15"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 localSheetId="30" hidden="1">{"SourcesUses",#N/A,TRUE,"CFMODEL";"TransOverview",#N/A,TRUE,"CFMODEL"}</definedName>
    <definedName name="ddddddddddddddd" localSheetId="31" hidden="1">{"SourcesUses",#N/A,TRUE,"CFMODEL";"TransOverview",#N/A,TRUE,"CFMODEL"}</definedName>
    <definedName name="ddddddddddddddd" hidden="1">{"SourcesUses",#N/A,TRUE,"CFMODEL";"TransOverview",#N/A,TRUE,"CFMODEL"}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2" hidden="1">{"SourcesUses",#N/A,TRUE,#N/A;"TransOverview",#N/A,TRUE,"CFMODEL"}</definedName>
    <definedName name="dddddddddddddddddd" localSheetId="23" hidden="1">{"SourcesUses",#N/A,TRUE,#N/A;"TransOverview",#N/A,TRUE,"CFMODEL"}</definedName>
    <definedName name="dddddddddddddddddd" localSheetId="25" hidden="1">{"SourcesUses",#N/A,TRUE,#N/A;"TransOverview",#N/A,TRUE,"CFMODEL"}</definedName>
    <definedName name="dddddddddddddddddd" localSheetId="2" hidden="1">{"SourcesUses",#N/A,TRUE,#N/A;"TransOverview",#N/A,TRUE,"CFMODEL"}</definedName>
    <definedName name="dddddddddddddddddd" localSheetId="3" hidden="1">{"SourcesUses",#N/A,TRUE,#N/A;"TransOverview",#N/A,TRUE,"CFMODEL"}</definedName>
    <definedName name="dddddddddddddddddd" localSheetId="6" hidden="1">{"SourcesUses",#N/A,TRUE,#N/A;"TransOverview",#N/A,TRUE,"CFMODEL"}</definedName>
    <definedName name="dddddddddddddddddd" localSheetId="15"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 localSheetId="30" hidden="1">{"SourcesUses",#N/A,TRUE,#N/A;"TransOverview",#N/A,TRUE,"CFMODEL"}</definedName>
    <definedName name="dddddddddddddddddd" localSheetId="31" hidden="1">{"SourcesUses",#N/A,TRUE,#N/A;"TransOverview",#N/A,TRUE,"CFMODEL"}</definedName>
    <definedName name="dddddddddddddddddd" hidden="1">{"SourcesUses",#N/A,TRUE,#N/A;"TransOverview",#N/A,TRUE,"CFMODEL"}</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2" hidden="1">{"SourcesUses",#N/A,TRUE,"FundsFlow";"TransOverview",#N/A,TRUE,"FundsFlow"}</definedName>
    <definedName name="ddddddddddddddddddddd" localSheetId="23" hidden="1">{"SourcesUses",#N/A,TRUE,"FundsFlow";"TransOverview",#N/A,TRUE,"FundsFlow"}</definedName>
    <definedName name="ddddddddddddddddddddd" localSheetId="25" hidden="1">{"SourcesUses",#N/A,TRUE,"FundsFlow";"TransOverview",#N/A,TRUE,"FundsFlow"}</definedName>
    <definedName name="ddddddddddddddddddddd" localSheetId="2" hidden="1">{"SourcesUses",#N/A,TRUE,"FundsFlow";"TransOverview",#N/A,TRUE,"FundsFlow"}</definedName>
    <definedName name="ddddddddddddddddddddd" localSheetId="3" hidden="1">{"SourcesUses",#N/A,TRUE,"FundsFlow";"TransOverview",#N/A,TRUE,"FundsFlow"}</definedName>
    <definedName name="ddddddddddddddddddddd" localSheetId="6" hidden="1">{"SourcesUses",#N/A,TRUE,"FundsFlow";"TransOverview",#N/A,TRUE,"FundsFlow"}</definedName>
    <definedName name="ddddddddddddddddddddd" localSheetId="15"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 localSheetId="30" hidden="1">{"SourcesUses",#N/A,TRUE,"FundsFlow";"TransOverview",#N/A,TRUE,"FundsFlow"}</definedName>
    <definedName name="ddddddddddddddddddddd" localSheetId="31" hidden="1">{"SourcesUses",#N/A,TRUE,"FundsFlow";"TransOverview",#N/A,TRUE,"FundsFlow"}</definedName>
    <definedName name="ddddddddddddddddddddd" hidden="1">{"SourcesUses",#N/A,TRUE,"FundsFlow";"TransOverview",#N/A,TRUE,"FundsFlow"}</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2" hidden="1">{"SourcesUses",#N/A,TRUE,#N/A;"TransOverview",#N/A,TRUE,"CFMODEL"}</definedName>
    <definedName name="ddddddddddddddddddddddd" localSheetId="23" hidden="1">{"SourcesUses",#N/A,TRUE,#N/A;"TransOverview",#N/A,TRUE,"CFMODEL"}</definedName>
    <definedName name="ddddddddddddddddddddddd" localSheetId="25" hidden="1">{"SourcesUses",#N/A,TRUE,#N/A;"TransOverview",#N/A,TRUE,"CFMODEL"}</definedName>
    <definedName name="ddddddddddddddddddddddd" localSheetId="2" hidden="1">{"SourcesUses",#N/A,TRUE,#N/A;"TransOverview",#N/A,TRUE,"CFMODEL"}</definedName>
    <definedName name="ddddddddddddddddddddddd" localSheetId="3" hidden="1">{"SourcesUses",#N/A,TRUE,#N/A;"TransOverview",#N/A,TRUE,"CFMODEL"}</definedName>
    <definedName name="ddddddddddddddddddddddd" localSheetId="6" hidden="1">{"SourcesUses",#N/A,TRUE,#N/A;"TransOverview",#N/A,TRUE,"CFMODEL"}</definedName>
    <definedName name="ddddddddddddddddddddddd" localSheetId="15"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ddddddddddddddddddddd" localSheetId="30" hidden="1">{"SourcesUses",#N/A,TRUE,#N/A;"TransOverview",#N/A,TRUE,"CFMODEL"}</definedName>
    <definedName name="ddddddddddddddddddddddd" localSheetId="31" hidden="1">{"SourcesUses",#N/A,TRUE,#N/A;"TransOverview",#N/A,TRUE,"CFMODEL"}</definedName>
    <definedName name="ddddddddddddddddddddddd" hidden="1">{"SourcesUses",#N/A,TRUE,#N/A;"TransOverview",#N/A,TRUE,"CFMODEL"}</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2" hidden="1">{"2002Frcst","06Month",FALSE,"Frcst Format 2002"}</definedName>
    <definedName name="ddf" localSheetId="23" hidden="1">{"2002Frcst","06Month",FALSE,"Frcst Format 2002"}</definedName>
    <definedName name="ddf" localSheetId="25" hidden="1">{"2002Frcst","06Month",FALSE,"Frcst Format 2002"}</definedName>
    <definedName name="ddf" localSheetId="2" hidden="1">{"2002Frcst","06Month",FALSE,"Frcst Format 2002"}</definedName>
    <definedName name="ddf" localSheetId="3" hidden="1">{"2002Frcst","06Month",FALSE,"Frcst Format 2002"}</definedName>
    <definedName name="ddf" localSheetId="6" hidden="1">{"2002Frcst","06Month",FALSE,"Frcst Format 2002"}</definedName>
    <definedName name="ddf" localSheetId="15"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df" localSheetId="30" hidden="1">{"2002Frcst","06Month",FALSE,"Frcst Format 2002"}</definedName>
    <definedName name="ddf" localSheetId="31" hidden="1">{"2002Frcst","06Month",FALSE,"Frcst Format 2002"}</definedName>
    <definedName name="ddf" hidden="1">{"2002Frcst","06Month",FALSE,"Frcst Format 2002"}</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1">#REF!</definedName>
    <definedName name="Debt_Service_Reserve_Drawn_Spread_year_1_to_5" localSheetId="22">#REF!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 localSheetId="30">#REF!</definedName>
    <definedName name="Debt_Service_Reserve_Drawn_Spread_year_1_to_5" localSheetId="31">#REF!</definedName>
    <definedName name="Debt_Service_Reserve_Drawn_Spread_year_1_to_5">#REF!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1">#REF!</definedName>
    <definedName name="Debt_Service_Reserve_Drawn_Spread_year_6_plus" localSheetId="22">#REF!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 localSheetId="30">#REF!</definedName>
    <definedName name="Debt_Service_Reserve_Drawn_Spread_year_6_plus" localSheetId="31">#REF!</definedName>
    <definedName name="Debt_Service_Reserve_Drawn_Spread_year_6_plus">#REF!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1">#REF!</definedName>
    <definedName name="Debt_Service_Reserve_Fund" localSheetId="22">#REF!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 localSheetId="30">#REF!</definedName>
    <definedName name="Debt_Service_Reserve_Fund" localSheetId="31">#REF!</definedName>
    <definedName name="Debt_Service_Reserve_Fund">#REF!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1">#REF!</definedName>
    <definedName name="Debt_Service_Reserve_Fund_Change" localSheetId="22">#REF!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 localSheetId="30">#REF!</definedName>
    <definedName name="Debt_Service_Reserve_Fund_Change" localSheetId="31">#REF!</definedName>
    <definedName name="Debt_Service_Reserve_Fund_Change">#REF!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1">#REF!</definedName>
    <definedName name="Debt_Service_Reserve_Fund_Initial_Capitalization" localSheetId="22">#REF!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 localSheetId="30">#REF!</definedName>
    <definedName name="Debt_Service_Reserve_Fund_Initial_Capitalization" localSheetId="31">#REF!</definedName>
    <definedName name="Debt_Service_Reserve_Fund_Initial_Capitalization">#REF!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1">#REF!</definedName>
    <definedName name="Debt_Service_Reserve_Fund_Initital_Capitalization" localSheetId="22">#REF!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 localSheetId="30">#REF!</definedName>
    <definedName name="Debt_Service_Reserve_Fund_Initital_Capitalization" localSheetId="31">#REF!</definedName>
    <definedName name="Debt_Service_Reserve_Fund_Initital_Capitalization">#REF!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1">#REF!</definedName>
    <definedName name="Debt_Service_Reserve_Fund_Interest" localSheetId="22">#REF!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 localSheetId="30">#REF!</definedName>
    <definedName name="Debt_Service_Reserve_Fund_Interest" localSheetId="31">#REF!</definedName>
    <definedName name="Debt_Service_Reserve_Fund_Interest">#REF!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1">#REF!</definedName>
    <definedName name="Debt_Service_Reserve_LOC_Fee_Rate_year_1_to_5" localSheetId="22">#REF!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 localSheetId="30">#REF!</definedName>
    <definedName name="Debt_Service_Reserve_LOC_Fee_Rate_year_1_to_5" localSheetId="31">#REF!</definedName>
    <definedName name="Debt_Service_Reserve_LOC_Fee_Rate_year_1_to_5">#REF!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1">#REF!</definedName>
    <definedName name="Debt_Service_Reserve_LOC_Fee_Rate_year_6_plus" localSheetId="22">#REF!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 localSheetId="30">#REF!</definedName>
    <definedName name="Debt_Service_Reserve_LOC_Fee_Rate_year_6_plus" localSheetId="31">#REF!</definedName>
    <definedName name="Debt_Service_Reserve_LOC_Fee_Rate_year_6_plus">#REF!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1">#REF!</definedName>
    <definedName name="Debt_Service_Reserve_LOC_Loan_Spread" localSheetId="22">#REF!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 localSheetId="30">#REF!</definedName>
    <definedName name="Debt_Service_Reserve_LOC_Loan_Spread" localSheetId="31">#REF!</definedName>
    <definedName name="Debt_Service_Reserve_LOC_Loan_Spread">#REF!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1">#REF!</definedName>
    <definedName name="Debt_Service_Reserve_LOC_Spread" localSheetId="22">#REF!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 localSheetId="30">#REF!</definedName>
    <definedName name="Debt_Service_Reserve_LOC_Spread" localSheetId="31">#REF!</definedName>
    <definedName name="Debt_Service_Reserve_LOC_Spread">#REF!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1">#REF!</definedName>
    <definedName name="Debt_Service_Reserve_Switch" localSheetId="22">#REF!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 localSheetId="30">#REF!</definedName>
    <definedName name="Debt_Service_Reserve_Switch" localSheetId="31">#REF!</definedName>
    <definedName name="Debt_Service_Reserve_Switch">#REF!</definedName>
    <definedName name="decimalsep" localSheetId="17">#REF!</definedName>
    <definedName name="decimalsep" localSheetId="18">#REF!</definedName>
    <definedName name="decimalsep" localSheetId="19">#REF!</definedName>
    <definedName name="decimalsep" localSheetId="20">#REF!</definedName>
    <definedName name="decimalsep" localSheetId="21">#REF!</definedName>
    <definedName name="decimalsep" localSheetId="22">#REF!</definedName>
    <definedName name="decimalsep" localSheetId="26">#REF!</definedName>
    <definedName name="decimalsep" localSheetId="27">#REF!</definedName>
    <definedName name="decimalsep" localSheetId="28">#REF!</definedName>
    <definedName name="decimalsep" localSheetId="29">#REF!</definedName>
    <definedName name="decimalsep" localSheetId="30">#REF!</definedName>
    <definedName name="decimalsep" localSheetId="31">#REF!</definedName>
    <definedName name="decimalsep">#REF!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1">#REF!</definedName>
    <definedName name="DEFTO65FACTOR" localSheetId="22">#REF!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 localSheetId="30">#REF!</definedName>
    <definedName name="DEFTO65FACTOR" localSheetId="31">#REF!</definedName>
    <definedName name="DEFTO65FACTOR">#REF!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1">#REF!</definedName>
    <definedName name="DELICIAS_operating_exp" localSheetId="22">#REF!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 localSheetId="30">#REF!</definedName>
    <definedName name="DELICIAS_operating_exp" localSheetId="31">#REF!</definedName>
    <definedName name="DELICIAS_operating_exp">#REF!</definedName>
    <definedName name="DELTA" localSheetId="17">#REF!</definedName>
    <definedName name="DELTA" localSheetId="18">#REF!</definedName>
    <definedName name="DELTA" localSheetId="19">#REF!</definedName>
    <definedName name="DELTA" localSheetId="20">#REF!</definedName>
    <definedName name="DELTA" localSheetId="21">#REF!</definedName>
    <definedName name="DELTA" localSheetId="22">#REF!</definedName>
    <definedName name="DELTA" localSheetId="26">#REF!</definedName>
    <definedName name="DELTA" localSheetId="27">#REF!</definedName>
    <definedName name="DELTA" localSheetId="28">#REF!</definedName>
    <definedName name="DELTA" localSheetId="29">#REF!</definedName>
    <definedName name="DELTA" localSheetId="30">#REF!</definedName>
    <definedName name="DELTA" localSheetId="31">#REF!</definedName>
    <definedName name="DELTA">#REF!</definedName>
    <definedName name="Depreciable_Life">#REF!</definedName>
    <definedName name="Desktop" localSheetId="17">#REF!</definedName>
    <definedName name="Desktop" localSheetId="18">#REF!</definedName>
    <definedName name="Desktop" localSheetId="19">#REF!</definedName>
    <definedName name="Desktop" localSheetId="20">#REF!</definedName>
    <definedName name="Desktop" localSheetId="21">#REF!</definedName>
    <definedName name="Desktop" localSheetId="22">#REF!</definedName>
    <definedName name="Desktop" localSheetId="26">#REF!</definedName>
    <definedName name="Desktop" localSheetId="27">#REF!</definedName>
    <definedName name="Desktop" localSheetId="28">#REF!</definedName>
    <definedName name="Desktop" localSheetId="29">#REF!</definedName>
    <definedName name="Desktop" localSheetId="30">#REF!</definedName>
    <definedName name="Desktop" localSheetId="31">#REF!</definedName>
    <definedName name="Desktop">#REF!</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2" hidden="1">{"Page_1",#N/A,FALSE,"BAD4Q98";"Page_2",#N/A,FALSE,"BAD4Q98";"Page_3",#N/A,FALSE,"BAD4Q98";"Page_4",#N/A,FALSE,"BAD4Q98";"Page_5",#N/A,FALSE,"BAD4Q98";"Page_6",#N/A,FALSE,"BAD4Q98";"Input_1",#N/A,FALSE,"BAD4Q98";"Input_2",#N/A,FALSE,"BAD4Q98"}</definedName>
    <definedName name="dfdfd" localSheetId="23" hidden="1">{"Page_1",#N/A,FALSE,"BAD4Q98";"Page_2",#N/A,FALSE,"BAD4Q98";"Page_3",#N/A,FALSE,"BAD4Q98";"Page_4",#N/A,FALSE,"BAD4Q98";"Page_5",#N/A,FALSE,"BAD4Q98";"Page_6",#N/A,FALSE,"BAD4Q98";"Input_1",#N/A,FALSE,"BAD4Q98";"Input_2",#N/A,FALSE,"BAD4Q98"}</definedName>
    <definedName name="dfdfd" localSheetId="25" hidden="1">{"Page_1",#N/A,FALSE,"BAD4Q98";"Page_2",#N/A,FALSE,"BAD4Q98";"Page_3",#N/A,FALSE,"BAD4Q98";"Page_4",#N/A,FALSE,"BAD4Q98";"Page_5",#N/A,FALSE,"BAD4Q98";"Page_6",#N/A,FALSE,"BAD4Q98";"Input_1",#N/A,FALSE,"BAD4Q98";"Input_2",#N/A,FALSE,"BAD4Q98"}</definedName>
    <definedName name="dfdfd" localSheetId="2" hidden="1">{"Page_1",#N/A,FALSE,"BAD4Q98";"Page_2",#N/A,FALSE,"BAD4Q98";"Page_3",#N/A,FALSE,"BAD4Q98";"Page_4",#N/A,FALSE,"BAD4Q98";"Page_5",#N/A,FALSE,"BAD4Q98";"Page_6",#N/A,FALSE,"BAD4Q98";"Input_1",#N/A,FALSE,"BAD4Q98";"Input_2",#N/A,FALSE,"BAD4Q98"}</definedName>
    <definedName name="dfdfd" localSheetId="3" hidden="1">{"Page_1",#N/A,FALSE,"BAD4Q98";"Page_2",#N/A,FALSE,"BAD4Q98";"Page_3",#N/A,FALSE,"BAD4Q98";"Page_4",#N/A,FALSE,"BAD4Q98";"Page_5",#N/A,FALSE,"BAD4Q98";"Page_6",#N/A,FALSE,"BAD4Q98";"Input_1",#N/A,FALSE,"BAD4Q98";"Input_2",#N/A,FALSE,"BAD4Q98"}</definedName>
    <definedName name="dfdfd" localSheetId="6" hidden="1">{"Page_1",#N/A,FALSE,"BAD4Q98";"Page_2",#N/A,FALSE,"BAD4Q98";"Page_3",#N/A,FALSE,"BAD4Q98";"Page_4",#N/A,FALSE,"BAD4Q98";"Page_5",#N/A,FALSE,"BAD4Q98";"Page_6",#N/A,FALSE,"BAD4Q98";"Input_1",#N/A,FALSE,"BAD4Q98";"Input_2",#N/A,FALSE,"BAD4Q98"}</definedName>
    <definedName name="dfdfd" localSheetId="15"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fd" localSheetId="30" hidden="1">{"Page_1",#N/A,FALSE,"BAD4Q98";"Page_2",#N/A,FALSE,"BAD4Q98";"Page_3",#N/A,FALSE,"BAD4Q98";"Page_4",#N/A,FALSE,"BAD4Q98";"Page_5",#N/A,FALSE,"BAD4Q98";"Page_6",#N/A,FALSE,"BAD4Q98";"Input_1",#N/A,FALSE,"BAD4Q98";"Input_2",#N/A,FALSE,"BAD4Q98"}</definedName>
    <definedName name="dfdfd" localSheetId="31"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2" hidden="1">{"Page_1",#N/A,FALSE,"BAD4Q98";"Page_2",#N/A,FALSE,"BAD4Q98";"Page_3",#N/A,FALSE,"BAD4Q98";"Page_4",#N/A,FALSE,"BAD4Q98";"Page_5",#N/A,FALSE,"BAD4Q98";"Page_6",#N/A,FALSE,"BAD4Q98";"Input_1",#N/A,FALSE,"BAD4Q98";"Input_2",#N/A,FALSE,"BAD4Q98"}</definedName>
    <definedName name="dfds" localSheetId="23" hidden="1">{"Page_1",#N/A,FALSE,"BAD4Q98";"Page_2",#N/A,FALSE,"BAD4Q98";"Page_3",#N/A,FALSE,"BAD4Q98";"Page_4",#N/A,FALSE,"BAD4Q98";"Page_5",#N/A,FALSE,"BAD4Q98";"Page_6",#N/A,FALSE,"BAD4Q98";"Input_1",#N/A,FALSE,"BAD4Q98";"Input_2",#N/A,FALSE,"BAD4Q98"}</definedName>
    <definedName name="dfds" localSheetId="25" hidden="1">{"Page_1",#N/A,FALSE,"BAD4Q98";"Page_2",#N/A,FALSE,"BAD4Q98";"Page_3",#N/A,FALSE,"BAD4Q98";"Page_4",#N/A,FALSE,"BAD4Q98";"Page_5",#N/A,FALSE,"BAD4Q98";"Page_6",#N/A,FALSE,"BAD4Q98";"Input_1",#N/A,FALSE,"BAD4Q98";"Input_2",#N/A,FALSE,"BAD4Q98"}</definedName>
    <definedName name="dfds" localSheetId="2" hidden="1">{"Page_1",#N/A,FALSE,"BAD4Q98";"Page_2",#N/A,FALSE,"BAD4Q98";"Page_3",#N/A,FALSE,"BAD4Q98";"Page_4",#N/A,FALSE,"BAD4Q98";"Page_5",#N/A,FALSE,"BAD4Q98";"Page_6",#N/A,FALSE,"BAD4Q98";"Input_1",#N/A,FALSE,"BAD4Q98";"Input_2",#N/A,FALSE,"BAD4Q98"}</definedName>
    <definedName name="dfds" localSheetId="3" hidden="1">{"Page_1",#N/A,FALSE,"BAD4Q98";"Page_2",#N/A,FALSE,"BAD4Q98";"Page_3",#N/A,FALSE,"BAD4Q98";"Page_4",#N/A,FALSE,"BAD4Q98";"Page_5",#N/A,FALSE,"BAD4Q98";"Page_6",#N/A,FALSE,"BAD4Q98";"Input_1",#N/A,FALSE,"BAD4Q98";"Input_2",#N/A,FALSE,"BAD4Q98"}</definedName>
    <definedName name="dfds" localSheetId="6" hidden="1">{"Page_1",#N/A,FALSE,"BAD4Q98";"Page_2",#N/A,FALSE,"BAD4Q98";"Page_3",#N/A,FALSE,"BAD4Q98";"Page_4",#N/A,FALSE,"BAD4Q98";"Page_5",#N/A,FALSE,"BAD4Q98";"Page_6",#N/A,FALSE,"BAD4Q98";"Input_1",#N/A,FALSE,"BAD4Q98";"Input_2",#N/A,FALSE,"BAD4Q98"}</definedName>
    <definedName name="dfds" localSheetId="15"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fds" localSheetId="30" hidden="1">{"Page_1",#N/A,FALSE,"BAD4Q98";"Page_2",#N/A,FALSE,"BAD4Q98";"Page_3",#N/A,FALSE,"BAD4Q98";"Page_4",#N/A,FALSE,"BAD4Q98";"Page_5",#N/A,FALSE,"BAD4Q98";"Page_6",#N/A,FALSE,"BAD4Q98";"Input_1",#N/A,FALSE,"BAD4Q98";"Input_2",#N/A,FALSE,"BAD4Q98"}</definedName>
    <definedName name="dfds" localSheetId="31"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#REF!</definedName>
    <definedName name="disc_month" localSheetId="17">#REF!</definedName>
    <definedName name="disc_month" localSheetId="18">#REF!</definedName>
    <definedName name="disc_month" localSheetId="19">#REF!</definedName>
    <definedName name="disc_month" localSheetId="20">#REF!</definedName>
    <definedName name="disc_month" localSheetId="21">#REF!</definedName>
    <definedName name="disc_month" localSheetId="22">#REF!</definedName>
    <definedName name="disc_month" localSheetId="26">#REF!</definedName>
    <definedName name="disc_month" localSheetId="27">#REF!</definedName>
    <definedName name="disc_month" localSheetId="28">#REF!</definedName>
    <definedName name="disc_month" localSheetId="29">#REF!</definedName>
    <definedName name="disc_month" localSheetId="30">#REF!</definedName>
    <definedName name="disc_month" localSheetId="31">#REF!</definedName>
    <definedName name="disc_month">#REF!</definedName>
    <definedName name="disc_year">#REF!</definedName>
    <definedName name="Discount_Year">#REF!</definedName>
    <definedName name="distribution_portanl">#REF!</definedName>
    <definedName name="DP1287TB1" localSheetId="17">#REF!</definedName>
    <definedName name="DP1287TB1" localSheetId="18">#REF!</definedName>
    <definedName name="DP1287TB1" localSheetId="19">#REF!</definedName>
    <definedName name="DP1287TB1" localSheetId="20">#REF!</definedName>
    <definedName name="DP1287TB1" localSheetId="21">#REF!</definedName>
    <definedName name="DP1287TB1" localSheetId="22">#REF!</definedName>
    <definedName name="DP1287TB1" localSheetId="26">#REF!</definedName>
    <definedName name="DP1287TB1" localSheetId="27">#REF!</definedName>
    <definedName name="DP1287TB1" localSheetId="28">#REF!</definedName>
    <definedName name="DP1287TB1" localSheetId="29">#REF!</definedName>
    <definedName name="DP1287TB1" localSheetId="30">#REF!</definedName>
    <definedName name="DP1287TB1" localSheetId="31">#REF!</definedName>
    <definedName name="DP1287TB1">#REF!</definedName>
    <definedName name="DR" localSheetId="17">#REF!+#REF!</definedName>
    <definedName name="DR" localSheetId="18">#REF!+#REF!</definedName>
    <definedName name="DR" localSheetId="19">#REF!+#REF!</definedName>
    <definedName name="DR" localSheetId="20">#REF!+#REF!</definedName>
    <definedName name="DR" localSheetId="21">#REF!+#REF!</definedName>
    <definedName name="DR" localSheetId="22">#REF!+#REF!</definedName>
    <definedName name="DR" localSheetId="26">#REF!+#REF!</definedName>
    <definedName name="DR" localSheetId="27">#REF!+#REF!</definedName>
    <definedName name="DR" localSheetId="28">#REF!+#REF!</definedName>
    <definedName name="DR" localSheetId="29">#REF!+#REF!</definedName>
    <definedName name="DR" localSheetId="30">#REF!+#REF!</definedName>
    <definedName name="DR" localSheetId="31">#REF!+#REF!</definedName>
    <definedName name="DR">#REF!+#REF!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1">#REF!</definedName>
    <definedName name="dual_treesteps" localSheetId="22">#REF!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 localSheetId="30">#REF!</definedName>
    <definedName name="dual_treesteps" localSheetId="31">#REF!</definedName>
    <definedName name="dual_treesteps">#REF!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1">#REF!</definedName>
    <definedName name="dual_volatility" localSheetId="22">#REF!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 localSheetId="30">#REF!</definedName>
    <definedName name="dual_volatility" localSheetId="31">#REF!</definedName>
    <definedName name="dual_volatility">#REF!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1">#REF!</definedName>
    <definedName name="dual_volatility2" localSheetId="22">#REF!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 localSheetId="30">#REF!</definedName>
    <definedName name="dual_volatility2" localSheetId="31">#REF!</definedName>
    <definedName name="dual_volatility2">#REF!</definedName>
    <definedName name="dupper12">#REF!</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1" hidden="1">#REF!</definedName>
    <definedName name="DZ.IndSpec_Left" localSheetId="22"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localSheetId="30" hidden="1">#REF!</definedName>
    <definedName name="DZ.IndSpec_Left" localSheetId="31" hidden="1">#REF!</definedName>
    <definedName name="DZ.IndSpec_Left"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1" hidden="1">#REF!</definedName>
    <definedName name="DZ.IndSpec_Right" localSheetId="22"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localSheetId="30" hidden="1">#REF!</definedName>
    <definedName name="DZ.IndSpec_Right" localSheetId="31" hidden="1">#REF!</definedName>
    <definedName name="DZ.IndSpec_Right" hidden="1">#REF!</definedName>
    <definedName name="E.R.">2.15</definedName>
    <definedName name="E_Data">#REF!</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2" hidden="1">{"SourcesUses",#N/A,TRUE,#N/A;"TransOverview",#N/A,TRUE,"CFMODEL"}</definedName>
    <definedName name="eeeeeeeeeee" localSheetId="23" hidden="1">{"SourcesUses",#N/A,TRUE,#N/A;"TransOverview",#N/A,TRUE,"CFMODEL"}</definedName>
    <definedName name="eeeeeeeeeee" localSheetId="25" hidden="1">{"SourcesUses",#N/A,TRUE,#N/A;"TransOverview",#N/A,TRUE,"CFMODEL"}</definedName>
    <definedName name="eeeeeeeeeee" localSheetId="2" hidden="1">{"SourcesUses",#N/A,TRUE,#N/A;"TransOverview",#N/A,TRUE,"CFMODEL"}</definedName>
    <definedName name="eeeeeeeeeee" localSheetId="3" hidden="1">{"SourcesUses",#N/A,TRUE,#N/A;"TransOverview",#N/A,TRUE,"CFMODEL"}</definedName>
    <definedName name="eeeeeeeeeee" localSheetId="6" hidden="1">{"SourcesUses",#N/A,TRUE,#N/A;"TransOverview",#N/A,TRUE,"CFMODEL"}</definedName>
    <definedName name="eeeeeeeeeee" localSheetId="15"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 localSheetId="30" hidden="1">{"SourcesUses",#N/A,TRUE,#N/A;"TransOverview",#N/A,TRUE,"CFMODEL"}</definedName>
    <definedName name="eeeeeeeeeee" localSheetId="31" hidden="1">{"SourcesUses",#N/A,TRUE,#N/A;"TransOverview",#N/A,TRUE,"CFMODEL"}</definedName>
    <definedName name="eeeeeeeeeee" hidden="1">{"SourcesUses",#N/A,TRUE,#N/A;"TransOverview",#N/A,TRUE,"CFMODEL"}</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2" hidden="1">{"SourcesUses",#N/A,TRUE,"FundsFlow";"TransOverview",#N/A,TRUE,"FundsFlow"}</definedName>
    <definedName name="eeeeeeeeeeeeeeeeee" localSheetId="23" hidden="1">{"SourcesUses",#N/A,TRUE,"FundsFlow";"TransOverview",#N/A,TRUE,"FundsFlow"}</definedName>
    <definedName name="eeeeeeeeeeeeeeeeee" localSheetId="25" hidden="1">{"SourcesUses",#N/A,TRUE,"FundsFlow";"TransOverview",#N/A,TRUE,"FundsFlow"}</definedName>
    <definedName name="eeeeeeeeeeeeeeeeee" localSheetId="2" hidden="1">{"SourcesUses",#N/A,TRUE,"FundsFlow";"TransOverview",#N/A,TRUE,"FundsFlow"}</definedName>
    <definedName name="eeeeeeeeeeeeeeeeee" localSheetId="3" hidden="1">{"SourcesUses",#N/A,TRUE,"FundsFlow";"TransOverview",#N/A,TRUE,"FundsFlow"}</definedName>
    <definedName name="eeeeeeeeeeeeeeeeee" localSheetId="6" hidden="1">{"SourcesUses",#N/A,TRUE,"FundsFlow";"TransOverview",#N/A,TRUE,"FundsFlow"}</definedName>
    <definedName name="eeeeeeeeeeeeeeeeee" localSheetId="15"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eeeeeeeeeeeeeeeee" localSheetId="30" hidden="1">{"SourcesUses",#N/A,TRUE,"FundsFlow";"TransOverview",#N/A,TRUE,"FundsFlow"}</definedName>
    <definedName name="eeeeeeeeeeeeeeeeee" localSheetId="31" hidden="1">{"SourcesUses",#N/A,TRUE,"FundsFlow";"TransOverview",#N/A,TRUE,"FundsFlow"}</definedName>
    <definedName name="eeeeeeeeeeeeeeeeee" hidden="1">{"SourcesUses",#N/A,TRUE,"FundsFlow";"TransOverview",#N/A,TRUE,"FundsFlow"}</definedName>
    <definedName name="effective_date">#REF!</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1">#REF!</definedName>
    <definedName name="eighty_seven" localSheetId="22">#REF!</definedName>
    <definedName name="eighty_seven" localSheetId="26">#REF!</definedName>
    <definedName name="eighty_seven" localSheetId="27">#REF!</definedName>
    <definedName name="eighty_seven" localSheetId="28">#REF!</definedName>
    <definedName name="eighty_seven" localSheetId="29">#REF!</definedName>
    <definedName name="eighty_seven" localSheetId="30">#REF!</definedName>
    <definedName name="eighty_seven" localSheetId="31">#REF!</definedName>
    <definedName name="eighty_seven">#REF!</definedName>
    <definedName name="electric" localSheetId="17">#REF!</definedName>
    <definedName name="electric" localSheetId="18">#REF!</definedName>
    <definedName name="electric" localSheetId="19">#REF!</definedName>
    <definedName name="electric" localSheetId="20">#REF!</definedName>
    <definedName name="electric" localSheetId="21">#REF!</definedName>
    <definedName name="electric" localSheetId="22">#REF!</definedName>
    <definedName name="electric" localSheetId="26">#REF!</definedName>
    <definedName name="electric" localSheetId="27">#REF!</definedName>
    <definedName name="electric" localSheetId="28">#REF!</definedName>
    <definedName name="electric" localSheetId="29">#REF!</definedName>
    <definedName name="electric" localSheetId="30">#REF!</definedName>
    <definedName name="electric" localSheetId="31">#REF!</definedName>
    <definedName name="electric">#REF!</definedName>
    <definedName name="EnergyServices_Rev_Growth">#REF!</definedName>
    <definedName name="Enterprise" localSheetId="17">#REF!</definedName>
    <definedName name="Enterprise" localSheetId="18">#REF!</definedName>
    <definedName name="Enterprise" localSheetId="19">#REF!</definedName>
    <definedName name="Enterprise" localSheetId="20">#REF!</definedName>
    <definedName name="Enterprise" localSheetId="21">#REF!</definedName>
    <definedName name="Enterprise" localSheetId="22">#REF!</definedName>
    <definedName name="Enterprise" localSheetId="26">#REF!</definedName>
    <definedName name="Enterprise" localSheetId="27">#REF!</definedName>
    <definedName name="Enterprise" localSheetId="28">#REF!</definedName>
    <definedName name="Enterprise" localSheetId="29">#REF!</definedName>
    <definedName name="Enterprise" localSheetId="30">#REF!</definedName>
    <definedName name="Enterprise" localSheetId="31">#REF!</definedName>
    <definedName name="Enterprise">#REF!</definedName>
    <definedName name="entity" localSheetId="17">#REF!</definedName>
    <definedName name="entity" localSheetId="18">#REF!</definedName>
    <definedName name="entity" localSheetId="19">#REF!</definedName>
    <definedName name="entity" localSheetId="20">#REF!</definedName>
    <definedName name="entity" localSheetId="21">#REF!</definedName>
    <definedName name="entity" localSheetId="22">#REF!</definedName>
    <definedName name="entity" localSheetId="26">#REF!</definedName>
    <definedName name="entity" localSheetId="27">#REF!</definedName>
    <definedName name="entity" localSheetId="28">#REF!</definedName>
    <definedName name="entity" localSheetId="29">#REF!</definedName>
    <definedName name="entity" localSheetId="30">#REF!</definedName>
    <definedName name="entity" localSheetId="31">#REF!</definedName>
    <definedName name="entity">#REF!</definedName>
    <definedName name="entity1" localSheetId="17">#REF!</definedName>
    <definedName name="entity1" localSheetId="18">#REF!</definedName>
    <definedName name="entity1" localSheetId="19">#REF!</definedName>
    <definedName name="entity1" localSheetId="20">#REF!</definedName>
    <definedName name="entity1" localSheetId="21">#REF!</definedName>
    <definedName name="entity1" localSheetId="22">#REF!</definedName>
    <definedName name="entity1" localSheetId="26">#REF!</definedName>
    <definedName name="entity1" localSheetId="27">#REF!</definedName>
    <definedName name="entity1" localSheetId="28">#REF!</definedName>
    <definedName name="entity1" localSheetId="29">#REF!</definedName>
    <definedName name="entity1" localSheetId="30">#REF!</definedName>
    <definedName name="entity1" localSheetId="31">#REF!</definedName>
    <definedName name="entity1">#REF!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1">#REF!</definedName>
    <definedName name="Equity_Bridge_Loan_Interest_Expense_Lease" localSheetId="22">#REF!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 localSheetId="30">#REF!</definedName>
    <definedName name="Equity_Bridge_Loan_Interest_Expense_Lease" localSheetId="31">#REF!</definedName>
    <definedName name="Equity_Bridge_Loan_Interest_Expense_Lease">#REF!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1">#REF!</definedName>
    <definedName name="equityapo_volatility" localSheetId="22">#REF!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 localSheetId="30">#REF!</definedName>
    <definedName name="equityapo_volatility" localSheetId="31">#REF!</definedName>
    <definedName name="equityapo_volatility">#REF!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1">#REF!</definedName>
    <definedName name="equityoption_treesteps" localSheetId="22">#REF!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 localSheetId="30">#REF!</definedName>
    <definedName name="equityoption_treesteps" localSheetId="31">#REF!</definedName>
    <definedName name="equityoption_treesteps">#REF!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1">#REF!</definedName>
    <definedName name="equityoption_volatility" localSheetId="22">#REF!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 localSheetId="30">#REF!</definedName>
    <definedName name="equityoption_volatility" localSheetId="31">#REF!</definedName>
    <definedName name="equityoption_volatility">#REF!</definedName>
    <definedName name="EssAliasTable">"Default"</definedName>
    <definedName name="ESSBASE_AREA">#REF!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1">#REF!</definedName>
    <definedName name="eurofutopt_meanreversion" localSheetId="22">#REF!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 localSheetId="30">#REF!</definedName>
    <definedName name="eurofutopt_meanreversion" localSheetId="31">#REF!</definedName>
    <definedName name="eurofutopt_meanreversion">#REF!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1">#REF!</definedName>
    <definedName name="eurofutopt_model" localSheetId="22">#REF!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 localSheetId="30">#REF!</definedName>
    <definedName name="eurofutopt_model" localSheetId="31">#REF!</definedName>
    <definedName name="eurofutopt_model">#REF!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1">#REF!</definedName>
    <definedName name="eurofutopt_volatility" localSheetId="22">#REF!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 localSheetId="30">#REF!</definedName>
    <definedName name="eurofutopt_volatility" localSheetId="31">#REF!</definedName>
    <definedName name="eurofutopt_volatility">#REF!</definedName>
    <definedName name="ev.Calculation" hidden="1">-4105</definedName>
    <definedName name="ev.Initialized" hidden="1">FALSE</definedName>
    <definedName name="EXA">#REF!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1">#REF!</definedName>
    <definedName name="Excess_Dividend_Tax_Amount_Unlevered" localSheetId="22">#REF!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 localSheetId="30">#REF!</definedName>
    <definedName name="Excess_Dividend_Tax_Amount_Unlevered" localSheetId="31">#REF!</definedName>
    <definedName name="Excess_Dividend_Tax_Amount_Unlevered">#REF!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1">#REF!</definedName>
    <definedName name="Excess_Dividends_Tax_Amount" localSheetId="22">#REF!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 localSheetId="30">#REF!</definedName>
    <definedName name="Excess_Dividends_Tax_Amount" localSheetId="31">#REF!</definedName>
    <definedName name="Excess_Dividends_Tax_Amount">#REF!</definedName>
    <definedName name="exchange_rates">#REF!</definedName>
    <definedName name="existing" localSheetId="17">#REF!</definedName>
    <definedName name="existing" localSheetId="18">#REF!</definedName>
    <definedName name="existing" localSheetId="19">#REF!</definedName>
    <definedName name="existing" localSheetId="20">#REF!</definedName>
    <definedName name="existing" localSheetId="21">#REF!</definedName>
    <definedName name="existing" localSheetId="22">#REF!</definedName>
    <definedName name="existing" localSheetId="26">#REF!</definedName>
    <definedName name="existing" localSheetId="27">#REF!</definedName>
    <definedName name="existing" localSheetId="28">#REF!</definedName>
    <definedName name="existing" localSheetId="29">#REF!</definedName>
    <definedName name="existing" localSheetId="30">#REF!</definedName>
    <definedName name="existing" localSheetId="31">#REF!</definedName>
    <definedName name="existing">#REF!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1">#REF!</definedName>
    <definedName name="existing_table" localSheetId="22">#REF!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 localSheetId="30">#REF!</definedName>
    <definedName name="existing_table" localSheetId="31">#REF!</definedName>
    <definedName name="existing_table">#REF!</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2" hidden="1">{"Page_1",#N/A,FALSE,"BAD4Q98";"Page_2",#N/A,FALSE,"BAD4Q98";"Page_3",#N/A,FALSE,"BAD4Q98";"Page_4",#N/A,FALSE,"BAD4Q98";"Page_5",#N/A,FALSE,"BAD4Q98";"Page_6",#N/A,FALSE,"BAD4Q98";"Input_1",#N/A,FALSE,"BAD4Q98";"Input_2",#N/A,FALSE,"BAD4Q98"}</definedName>
    <definedName name="f" localSheetId="23" hidden="1">{"Page_1",#N/A,FALSE,"BAD4Q98";"Page_2",#N/A,FALSE,"BAD4Q98";"Page_3",#N/A,FALSE,"BAD4Q98";"Page_4",#N/A,FALSE,"BAD4Q98";"Page_5",#N/A,FALSE,"BAD4Q98";"Page_6",#N/A,FALSE,"BAD4Q98";"Input_1",#N/A,FALSE,"BAD4Q98";"Input_2",#N/A,FALSE,"BAD4Q98"}</definedName>
    <definedName name="f" localSheetId="25" hidden="1">{"Page_1",#N/A,FALSE,"BAD4Q98";"Page_2",#N/A,FALSE,"BAD4Q98";"Page_3",#N/A,FALSE,"BAD4Q98";"Page_4",#N/A,FALSE,"BAD4Q98";"Page_5",#N/A,FALSE,"BAD4Q98";"Page_6",#N/A,FALSE,"BAD4Q98";"Input_1",#N/A,FALSE,"BAD4Q98";"Input_2",#N/A,FALSE,"BAD4Q98"}</definedName>
    <definedName name="f" localSheetId="2" hidden="1">{"Page_1",#N/A,FALSE,"BAD4Q98";"Page_2",#N/A,FALSE,"BAD4Q98";"Page_3",#N/A,FALSE,"BAD4Q98";"Page_4",#N/A,FALSE,"BAD4Q98";"Page_5",#N/A,FALSE,"BAD4Q98";"Page_6",#N/A,FALSE,"BAD4Q98";"Input_1",#N/A,FALSE,"BAD4Q98";"Input_2",#N/A,FALSE,"BAD4Q98"}</definedName>
    <definedName name="f" localSheetId="3" hidden="1">{"Page_1",#N/A,FALSE,"BAD4Q98";"Page_2",#N/A,FALSE,"BAD4Q98";"Page_3",#N/A,FALSE,"BAD4Q98";"Page_4",#N/A,FALSE,"BAD4Q98";"Page_5",#N/A,FALSE,"BAD4Q98";"Page_6",#N/A,FALSE,"BAD4Q98";"Input_1",#N/A,FALSE,"BAD4Q98";"Input_2",#N/A,FALSE,"BAD4Q98"}</definedName>
    <definedName name="f" localSheetId="6" hidden="1">{"Page_1",#N/A,FALSE,"BAD4Q98";"Page_2",#N/A,FALSE,"BAD4Q98";"Page_3",#N/A,FALSE,"BAD4Q98";"Page_4",#N/A,FALSE,"BAD4Q98";"Page_5",#N/A,FALSE,"BAD4Q98";"Page_6",#N/A,FALSE,"BAD4Q98";"Input_1",#N/A,FALSE,"BAD4Q98";"Input_2",#N/A,FALSE,"BAD4Q98"}</definedName>
    <definedName name="f" localSheetId="15"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 localSheetId="30" hidden="1">{"Page_1",#N/A,FALSE,"BAD4Q98";"Page_2",#N/A,FALSE,"BAD4Q98";"Page_3",#N/A,FALSE,"BAD4Q98";"Page_4",#N/A,FALSE,"BAD4Q98";"Page_5",#N/A,FALSE,"BAD4Q98";"Page_6",#N/A,FALSE,"BAD4Q98";"Input_1",#N/A,FALSE,"BAD4Q98";"Input_2",#N/A,FALSE,"BAD4Q98"}</definedName>
    <definedName name="f" localSheetId="31"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#REF!</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1">#REF!</definedName>
    <definedName name="fdasdfdsadf" localSheetId="22">#REF!</definedName>
    <definedName name="fdasdfdsadf" localSheetId="26">#REF!</definedName>
    <definedName name="fdasdfdsadf" localSheetId="27">#REF!</definedName>
    <definedName name="fdasdfdsadf" localSheetId="28">#REF!</definedName>
    <definedName name="fdasdfdsadf" localSheetId="29">#REF!</definedName>
    <definedName name="fdasdfdsadf" localSheetId="30">#REF!</definedName>
    <definedName name="fdasdfdsadf" localSheetId="31">#REF!</definedName>
    <definedName name="fdasdfdsadf">#REF!</definedName>
    <definedName name="fdfdfdfd" localSheetId="17">#REF!</definedName>
    <definedName name="fdfdfdfd" localSheetId="18">#REF!</definedName>
    <definedName name="fdfdfdfd" localSheetId="19">#REF!</definedName>
    <definedName name="fdfdfdfd" localSheetId="20">#REF!</definedName>
    <definedName name="fdfdfdfd" localSheetId="21">#REF!</definedName>
    <definedName name="fdfdfdfd" localSheetId="22">#REF!</definedName>
    <definedName name="fdfdfdfd" localSheetId="26">#REF!</definedName>
    <definedName name="fdfdfdfd" localSheetId="27">#REF!</definedName>
    <definedName name="fdfdfdfd" localSheetId="28">#REF!</definedName>
    <definedName name="fdfdfdfd" localSheetId="29">#REF!</definedName>
    <definedName name="fdfdfdfd" localSheetId="30">#REF!</definedName>
    <definedName name="fdfdfdfd" localSheetId="31">#REF!</definedName>
    <definedName name="fdfdfdfd">#REF!</definedName>
    <definedName name="fdfdfdfdfd" localSheetId="17">#REF!</definedName>
    <definedName name="fdfdfdfdfd" localSheetId="18">#REF!</definedName>
    <definedName name="fdfdfdfdfd" localSheetId="19">#REF!</definedName>
    <definedName name="fdfdfdfdfd" localSheetId="20">#REF!</definedName>
    <definedName name="fdfdfdfdfd" localSheetId="21">#REF!</definedName>
    <definedName name="fdfdfdfdfd" localSheetId="22">#REF!</definedName>
    <definedName name="fdfdfdfdfd" localSheetId="26">#REF!</definedName>
    <definedName name="fdfdfdfdfd" localSheetId="27">#REF!</definedName>
    <definedName name="fdfdfdfdfd" localSheetId="28">#REF!</definedName>
    <definedName name="fdfdfdfdfd" localSheetId="29">#REF!</definedName>
    <definedName name="fdfdfdfdfd" localSheetId="30">#REF!</definedName>
    <definedName name="fdfdfdfdfd" localSheetId="31">#REF!</definedName>
    <definedName name="fdfdfdfdfd">#REF!</definedName>
    <definedName name="FEDELEC" localSheetId="17">#REF!</definedName>
    <definedName name="FEDELEC" localSheetId="18">#REF!</definedName>
    <definedName name="FEDELEC" localSheetId="19">#REF!</definedName>
    <definedName name="FEDELEC" localSheetId="20">#REF!</definedName>
    <definedName name="FEDELEC" localSheetId="21">#REF!</definedName>
    <definedName name="FEDELEC" localSheetId="22">#REF!</definedName>
    <definedName name="FEDELEC" localSheetId="26">#REF!</definedName>
    <definedName name="FEDELEC" localSheetId="27">#REF!</definedName>
    <definedName name="FEDELEC" localSheetId="28">#REF!</definedName>
    <definedName name="FEDELEC" localSheetId="29">#REF!</definedName>
    <definedName name="FEDELEC" localSheetId="30">#REF!</definedName>
    <definedName name="FEDELEC" localSheetId="31">#REF!</definedName>
    <definedName name="FEDELEC">#REF!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1">#REF!</definedName>
    <definedName name="Federal_Income_Tax_Amount" localSheetId="22">#REF!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 localSheetId="30">#REF!</definedName>
    <definedName name="Federal_Income_Tax_Amount" localSheetId="31">#REF!</definedName>
    <definedName name="Federal_Income_Tax_Amount">#REF!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1">#REF!</definedName>
    <definedName name="Federal_Income_Tax_Amount_Unlevered" localSheetId="22">#REF!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 localSheetId="30">#REF!</definedName>
    <definedName name="Federal_Income_Tax_Amount_Unlevered" localSheetId="31">#REF!</definedName>
    <definedName name="Federal_Income_Tax_Amount_Unlevered">#REF!</definedName>
    <definedName name="FEDGAS" localSheetId="17">#REF!</definedName>
    <definedName name="FEDGAS" localSheetId="18">#REF!</definedName>
    <definedName name="FEDGAS" localSheetId="19">#REF!</definedName>
    <definedName name="FEDGAS" localSheetId="20">#REF!</definedName>
    <definedName name="FEDGAS" localSheetId="21">#REF!</definedName>
    <definedName name="FEDGAS" localSheetId="22">#REF!</definedName>
    <definedName name="FEDGAS" localSheetId="26">#REF!</definedName>
    <definedName name="FEDGAS" localSheetId="27">#REF!</definedName>
    <definedName name="FEDGAS" localSheetId="28">#REF!</definedName>
    <definedName name="FEDGAS" localSheetId="29">#REF!</definedName>
    <definedName name="FEDGAS" localSheetId="30">#REF!</definedName>
    <definedName name="FEDGAS" localSheetId="31">#REF!</definedName>
    <definedName name="FEDGAS">#REF!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1">#REF!</definedName>
    <definedName name="fedopt_volatility" localSheetId="22">#REF!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 localSheetId="30">#REF!</definedName>
    <definedName name="fedopt_volatility" localSheetId="31">#REF!</definedName>
    <definedName name="fedopt_volatility">#REF!</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7">#REF!</definedName>
    <definedName name="fielddelim" localSheetId="18">#REF!</definedName>
    <definedName name="fielddelim" localSheetId="19">#REF!</definedName>
    <definedName name="fielddelim" localSheetId="20">#REF!</definedName>
    <definedName name="fielddelim" localSheetId="21">#REF!</definedName>
    <definedName name="fielddelim" localSheetId="22">#REF!</definedName>
    <definedName name="fielddelim" localSheetId="26">#REF!</definedName>
    <definedName name="fielddelim" localSheetId="27">#REF!</definedName>
    <definedName name="fielddelim" localSheetId="28">#REF!</definedName>
    <definedName name="fielddelim" localSheetId="29">#REF!</definedName>
    <definedName name="fielddelim" localSheetId="30">#REF!</definedName>
    <definedName name="fielddelim" localSheetId="31">#REF!</definedName>
    <definedName name="fielddelim">#REF!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1">#REF!</definedName>
    <definedName name="Fin_Plan_1293" localSheetId="22">#REF!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 localSheetId="30">#REF!</definedName>
    <definedName name="Fin_Plan_1293" localSheetId="31">#REF!</definedName>
    <definedName name="Fin_Plan_1293">#REF!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1">#REF!</definedName>
    <definedName name="Fire_District_Payment_Base_Year" localSheetId="22">#REF!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 localSheetId="30">#REF!</definedName>
    <definedName name="Fire_District_Payment_Base_Year" localSheetId="31">#REF!</definedName>
    <definedName name="Fire_District_Payment_Base_Year">#REF!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1">#REF!</definedName>
    <definedName name="Fire_District_Payment_Input" localSheetId="22">#REF!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 localSheetId="30">#REF!</definedName>
    <definedName name="Fire_District_Payment_Input" localSheetId="31">#REF!</definedName>
    <definedName name="Fire_District_Payment_Input">#REF!</definedName>
    <definedName name="FirstOne" localSheetId="17">#REF!</definedName>
    <definedName name="FirstOne" localSheetId="18">#REF!</definedName>
    <definedName name="FirstOne" localSheetId="19">#REF!</definedName>
    <definedName name="FirstOne" localSheetId="20">#REF!</definedName>
    <definedName name="FirstOne" localSheetId="21">#REF!</definedName>
    <definedName name="FirstOne" localSheetId="22">#REF!</definedName>
    <definedName name="FirstOne" localSheetId="26">#REF!</definedName>
    <definedName name="FirstOne" localSheetId="27">#REF!</definedName>
    <definedName name="FirstOne" localSheetId="28">#REF!</definedName>
    <definedName name="FirstOne" localSheetId="29">#REF!</definedName>
    <definedName name="FirstOne" localSheetId="30">#REF!</definedName>
    <definedName name="FirstOne" localSheetId="31">#REF!</definedName>
    <definedName name="FirstOne">#REF!</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2" hidden="1">{#N/A,#N/A,FALSE,"Aging Summary";#N/A,#N/A,FALSE,"Ratio Analysis";#N/A,#N/A,FALSE,"Test 120 Day Accts";#N/A,#N/A,FALSE,"Tickmarks"}</definedName>
    <definedName name="Fletes" localSheetId="23" hidden="1">{#N/A,#N/A,FALSE,"Aging Summary";#N/A,#N/A,FALSE,"Ratio Analysis";#N/A,#N/A,FALSE,"Test 120 Day Accts";#N/A,#N/A,FALSE,"Tickmarks"}</definedName>
    <definedName name="Fletes" localSheetId="25" hidden="1">{#N/A,#N/A,FALSE,"Aging Summary";#N/A,#N/A,FALSE,"Ratio Analysis";#N/A,#N/A,FALSE,"Test 120 Day Accts";#N/A,#N/A,FALSE,"Tickmarks"}</definedName>
    <definedName name="Fletes" localSheetId="2" hidden="1">{#N/A,#N/A,FALSE,"Aging Summary";#N/A,#N/A,FALSE,"Ratio Analysis";#N/A,#N/A,FALSE,"Test 120 Day Accts";#N/A,#N/A,FALSE,"Tickmarks"}</definedName>
    <definedName name="Fletes" localSheetId="3" hidden="1">{#N/A,#N/A,FALSE,"Aging Summary";#N/A,#N/A,FALSE,"Ratio Analysis";#N/A,#N/A,FALSE,"Test 120 Day Accts";#N/A,#N/A,FALSE,"Tickmarks"}</definedName>
    <definedName name="Fletes" localSheetId="6" hidden="1">{#N/A,#N/A,FALSE,"Aging Summary";#N/A,#N/A,FALSE,"Ratio Analysis";#N/A,#N/A,FALSE,"Test 120 Day Accts";#N/A,#N/A,FALSE,"Tickmarks"}</definedName>
    <definedName name="Fletes" localSheetId="15"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letes" localSheetId="30" hidden="1">{#N/A,#N/A,FALSE,"Aging Summary";#N/A,#N/A,FALSE,"Ratio Analysis";#N/A,#N/A,FALSE,"Test 120 Day Accts";#N/A,#N/A,FALSE,"Tickmarks"}</definedName>
    <definedName name="Fletes" localSheetId="31" hidden="1">{#N/A,#N/A,FALSE,"Aging Summary";#N/A,#N/A,FALSE,"Ratio Analysis";#N/A,#N/A,FALSE,"Test 120 Day Accts";#N/A,#N/A,FALSE,"Tickmarks"}</definedName>
    <definedName name="Fletes" hidden="1">{#N/A,#N/A,FALSE,"Aging Summary";#N/A,#N/A,FALSE,"Ratio Analysis";#N/A,#N/A,FALSE,"Test 120 Day Accts";#N/A,#N/A,FALSE,"Tickmarks"}</definedName>
    <definedName name="Fringe_Rate_1995">#REF!</definedName>
    <definedName name="Fringe_Rate_1996">#REF!</definedName>
    <definedName name="Fringe_Rate_1997">#REF!</definedName>
    <definedName name="Fringe_Rate_1998">#REF!</definedName>
    <definedName name="Fringe_Rate_1999">#REF!</definedName>
    <definedName name="Fringe_Rate_2000">#REF!</definedName>
    <definedName name="FUN" localSheetId="17">#REF!</definedName>
    <definedName name="FUN" localSheetId="18">#REF!</definedName>
    <definedName name="FUN" localSheetId="19">#REF!</definedName>
    <definedName name="FUN" localSheetId="20">#REF!</definedName>
    <definedName name="FUN" localSheetId="21">#REF!</definedName>
    <definedName name="FUN" localSheetId="22">#REF!</definedName>
    <definedName name="FUN" localSheetId="26">#REF!</definedName>
    <definedName name="FUN" localSheetId="27">#REF!</definedName>
    <definedName name="FUN" localSheetId="28">#REF!</definedName>
    <definedName name="FUN" localSheetId="29">#REF!</definedName>
    <definedName name="FUN" localSheetId="30">#REF!</definedName>
    <definedName name="FUN" localSheetId="31">#REF!</definedName>
    <definedName name="FUN">#REF!</definedName>
    <definedName name="FutDates">#REF!</definedName>
    <definedName name="FutMTM">#REF!</definedName>
    <definedName name="FutVol">#REF!</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1">#REF!</definedName>
    <definedName name="fwdopt_meanreversion" localSheetId="22">#REF!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 localSheetId="30">#REF!</definedName>
    <definedName name="fwdopt_meanreversion" localSheetId="31">#REF!</definedName>
    <definedName name="fwdopt_meanreversion">#REF!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1">#REF!</definedName>
    <definedName name="fwdopt_meshpoints" localSheetId="22">#REF!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 localSheetId="30">#REF!</definedName>
    <definedName name="fwdopt_meshpoints" localSheetId="31">#REF!</definedName>
    <definedName name="fwdopt_meshpoints">#REF!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1">#REF!</definedName>
    <definedName name="fwdopt_model" localSheetId="22">#REF!</definedName>
    <definedName name="fwdopt_model" localSheetId="26">#REF!</definedName>
    <definedName name="fwdopt_model" localSheetId="27">#REF!</definedName>
    <definedName name="fwdopt_model" localSheetId="28">#REF!</definedName>
    <definedName name="fwdopt_model" localSheetId="29">#REF!</definedName>
    <definedName name="fwdopt_model" localSheetId="30">#REF!</definedName>
    <definedName name="fwdopt_model" localSheetId="31">#REF!</definedName>
    <definedName name="fwdopt_model">#REF!</definedName>
    <definedName name="FYE">#REF!</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2" hidden="1">{"SourcesUses",#N/A,TRUE,#N/A;"TransOverview",#N/A,TRUE,"CFMODEL"}</definedName>
    <definedName name="g" localSheetId="23" hidden="1">{"SourcesUses",#N/A,TRUE,#N/A;"TransOverview",#N/A,TRUE,"CFMODEL"}</definedName>
    <definedName name="g" localSheetId="25" hidden="1">{"SourcesUses",#N/A,TRUE,#N/A;"TransOverview",#N/A,TRUE,"CFMODEL"}</definedName>
    <definedName name="g" localSheetId="2" hidden="1">{"SourcesUses",#N/A,TRUE,#N/A;"TransOverview",#N/A,TRUE,"CFMODEL"}</definedName>
    <definedName name="g" localSheetId="3" hidden="1">{"SourcesUses",#N/A,TRUE,#N/A;"TransOverview",#N/A,TRUE,"CFMODEL"}</definedName>
    <definedName name="g" localSheetId="6" hidden="1">{"SourcesUses",#N/A,TRUE,#N/A;"TransOverview",#N/A,TRUE,"CFMODEL"}</definedName>
    <definedName name="g" localSheetId="15"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 localSheetId="30" hidden="1">{"SourcesUses",#N/A,TRUE,#N/A;"TransOverview",#N/A,TRUE,"CFMODEL"}</definedName>
    <definedName name="g" localSheetId="31" hidden="1">{"SourcesUses",#N/A,TRUE,#N/A;"TransOverview",#N/A,TRUE,"CFMODEL"}</definedName>
    <definedName name="g" hidden="1">{"SourcesUses",#N/A,TRUE,#N/A;"TransOverview",#N/A,TRUE,"CFMODEL"}</definedName>
    <definedName name="gas" localSheetId="17">#REF!</definedName>
    <definedName name="gas" localSheetId="18">#REF!</definedName>
    <definedName name="gas" localSheetId="19">#REF!</definedName>
    <definedName name="gas" localSheetId="20">#REF!</definedName>
    <definedName name="gas" localSheetId="21">#REF!</definedName>
    <definedName name="gas" localSheetId="22">#REF!</definedName>
    <definedName name="gas" localSheetId="26">#REF!</definedName>
    <definedName name="gas" localSheetId="27">#REF!</definedName>
    <definedName name="gas" localSheetId="28">#REF!</definedName>
    <definedName name="gas" localSheetId="29">#REF!</definedName>
    <definedName name="gas" localSheetId="30">#REF!</definedName>
    <definedName name="gas" localSheetId="31">#REF!</definedName>
    <definedName name="gas">#REF!</definedName>
    <definedName name="GasServicesDates">#REF!</definedName>
    <definedName name="GasServicesMTM">#REF!</definedName>
    <definedName name="GasServicesVol">#REF!</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1">#REF!</definedName>
    <definedName name="Gastos_a_prorratear" localSheetId="22">#REF!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 localSheetId="30">#REF!</definedName>
    <definedName name="Gastos_a_prorratear" localSheetId="31">#REF!</definedName>
    <definedName name="Gastos_a_prorratear">#REF!</definedName>
    <definedName name="gatt">#REF!</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2" hidden="1">{"Page_1",#N/A,FALSE,"BAD4Q98";"Page_2",#N/A,FALSE,"BAD4Q98";"Page_3",#N/A,FALSE,"BAD4Q98";"Page_4",#N/A,FALSE,"BAD4Q98";"Page_5",#N/A,FALSE,"BAD4Q98";"Page_6",#N/A,FALSE,"BAD4Q98";"Input_1",#N/A,FALSE,"BAD4Q98";"Input_2",#N/A,FALSE,"BAD4Q98"}</definedName>
    <definedName name="gfdg" localSheetId="23" hidden="1">{"Page_1",#N/A,FALSE,"BAD4Q98";"Page_2",#N/A,FALSE,"BAD4Q98";"Page_3",#N/A,FALSE,"BAD4Q98";"Page_4",#N/A,FALSE,"BAD4Q98";"Page_5",#N/A,FALSE,"BAD4Q98";"Page_6",#N/A,FALSE,"BAD4Q98";"Input_1",#N/A,FALSE,"BAD4Q98";"Input_2",#N/A,FALSE,"BAD4Q98"}</definedName>
    <definedName name="gfdg" localSheetId="25" hidden="1">{"Page_1",#N/A,FALSE,"BAD4Q98";"Page_2",#N/A,FALSE,"BAD4Q98";"Page_3",#N/A,FALSE,"BAD4Q98";"Page_4",#N/A,FALSE,"BAD4Q98";"Page_5",#N/A,FALSE,"BAD4Q98";"Page_6",#N/A,FALSE,"BAD4Q98";"Input_1",#N/A,FALSE,"BAD4Q98";"Input_2",#N/A,FALSE,"BAD4Q98"}</definedName>
    <definedName name="gfdg" localSheetId="2" hidden="1">{"Page_1",#N/A,FALSE,"BAD4Q98";"Page_2",#N/A,FALSE,"BAD4Q98";"Page_3",#N/A,FALSE,"BAD4Q98";"Page_4",#N/A,FALSE,"BAD4Q98";"Page_5",#N/A,FALSE,"BAD4Q98";"Page_6",#N/A,FALSE,"BAD4Q98";"Input_1",#N/A,FALSE,"BAD4Q98";"Input_2",#N/A,FALSE,"BAD4Q98"}</definedName>
    <definedName name="gfdg" localSheetId="3" hidden="1">{"Page_1",#N/A,FALSE,"BAD4Q98";"Page_2",#N/A,FALSE,"BAD4Q98";"Page_3",#N/A,FALSE,"BAD4Q98";"Page_4",#N/A,FALSE,"BAD4Q98";"Page_5",#N/A,FALSE,"BAD4Q98";"Page_6",#N/A,FALSE,"BAD4Q98";"Input_1",#N/A,FALSE,"BAD4Q98";"Input_2",#N/A,FALSE,"BAD4Q98"}</definedName>
    <definedName name="gfdg" localSheetId="6" hidden="1">{"Page_1",#N/A,FALSE,"BAD4Q98";"Page_2",#N/A,FALSE,"BAD4Q98";"Page_3",#N/A,FALSE,"BAD4Q98";"Page_4",#N/A,FALSE,"BAD4Q98";"Page_5",#N/A,FALSE,"BAD4Q98";"Page_6",#N/A,FALSE,"BAD4Q98";"Input_1",#N/A,FALSE,"BAD4Q98";"Input_2",#N/A,FALSE,"BAD4Q98"}</definedName>
    <definedName name="gfdg" localSheetId="15"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dg" localSheetId="30" hidden="1">{"Page_1",#N/A,FALSE,"BAD4Q98";"Page_2",#N/A,FALSE,"BAD4Q98";"Page_3",#N/A,FALSE,"BAD4Q98";"Page_4",#N/A,FALSE,"BAD4Q98";"Page_5",#N/A,FALSE,"BAD4Q98";"Page_6",#N/A,FALSE,"BAD4Q98";"Input_1",#N/A,FALSE,"BAD4Q98";"Input_2",#N/A,FALSE,"BAD4Q98"}</definedName>
    <definedName name="gfdg" localSheetId="31"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17">#REF!</definedName>
    <definedName name="gfgfgf" localSheetId="18">#REF!</definedName>
    <definedName name="gfgfgf" localSheetId="19">#REF!</definedName>
    <definedName name="gfgfgf" localSheetId="20">#REF!</definedName>
    <definedName name="gfgfgf" localSheetId="21">#REF!</definedName>
    <definedName name="gfgfgf" localSheetId="22">#REF!</definedName>
    <definedName name="gfgfgf" localSheetId="26">#REF!</definedName>
    <definedName name="gfgfgf" localSheetId="27">#REF!</definedName>
    <definedName name="gfgfgf" localSheetId="28">#REF!</definedName>
    <definedName name="gfgfgf" localSheetId="29">#REF!</definedName>
    <definedName name="gfgfgf" localSheetId="30">#REF!</definedName>
    <definedName name="gfgfgf" localSheetId="31">#REF!</definedName>
    <definedName name="gfgfgf">#REF!</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2" hidden="1">{"SourcesUses",#N/A,TRUE,#N/A;"TransOverview",#N/A,TRUE,"CFMODEL"}</definedName>
    <definedName name="gggg" localSheetId="23" hidden="1">{"SourcesUses",#N/A,TRUE,#N/A;"TransOverview",#N/A,TRUE,"CFMODEL"}</definedName>
    <definedName name="gggg" localSheetId="25" hidden="1">{"SourcesUses",#N/A,TRUE,#N/A;"TransOverview",#N/A,TRUE,"CFMODEL"}</definedName>
    <definedName name="gggg" localSheetId="2" hidden="1">{"SourcesUses",#N/A,TRUE,#N/A;"TransOverview",#N/A,TRUE,"CFMODEL"}</definedName>
    <definedName name="gggg" localSheetId="3" hidden="1">{"SourcesUses",#N/A,TRUE,#N/A;"TransOverview",#N/A,TRUE,"CFMODEL"}</definedName>
    <definedName name="gggg" localSheetId="6" hidden="1">{"SourcesUses",#N/A,TRUE,#N/A;"TransOverview",#N/A,TRUE,"CFMODEL"}</definedName>
    <definedName name="gggg" localSheetId="15"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ggg" localSheetId="30" hidden="1">{"SourcesUses",#N/A,TRUE,#N/A;"TransOverview",#N/A,TRUE,"CFMODEL"}</definedName>
    <definedName name="gggg" localSheetId="31" hidden="1">{"SourcesUses",#N/A,TRUE,#N/A;"TransOverview",#N/A,TRUE,"CFMODEL"}</definedName>
    <definedName name="gggg" hidden="1">{"SourcesUses",#N/A,TRUE,#N/A;"TransOverview",#N/A,TRUE,"CFMODEL"}</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1">#REF!</definedName>
    <definedName name="Gross_Earnings_Tax_Amount" localSheetId="22">#REF!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 localSheetId="30">#REF!</definedName>
    <definedName name="Gross_Earnings_Tax_Amount" localSheetId="31">#REF!</definedName>
    <definedName name="Gross_Earnings_Tax_Amount">#REF!</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17">IF(Values_Entered,HEADER_ROW+Number_of_Payments,HEADER_ROW)</definedName>
    <definedName name="HELP" localSheetId="3">IF(Values_Entered,HEADER_ROW+Number_of_Payments,HEADER_ROW)</definedName>
    <definedName name="HELP" localSheetId="5">IF('ESA Table 2C'!Values_Entered,HEADER_ROW+'ESA Table 2C'!Number_of_Payments,HEADER_ROW)</definedName>
    <definedName name="HELP" localSheetId="9">IF('ESA Table 3A_3H'!Values_Entered,HEADER_ROW+'ESA Table 3A_3H'!Number_of_Payments,HEADER_ROW)</definedName>
    <definedName name="HELP" localSheetId="10">IF('ESA Table 4A-E'!Values_Entered,HEADER_ROW+'ESA Table 4A-E'!Number_of_Payments,HEADER_ROW)</definedName>
    <definedName name="HELP" localSheetId="11">IF('ESA Table 5A_5F'!Values_Entered,HEADER_ROW+'ESA Table 5A_5F'!Number_of_Payments,HEADER_ROW)</definedName>
    <definedName name="HELP" localSheetId="12">IF('ESA Table 6'!Values_Entered,HEADER_ROW+'ESA Table 6'!Number_of_Payments,HEADER_ROW)</definedName>
    <definedName name="HELP" localSheetId="13">IF('ESA Table 7'!Values_Entered,HEADER_ROW+'ESA Table 7'!Number_of_Payments,HEADER_ROW)</definedName>
    <definedName name="HELP" localSheetId="14">IF('ESA Table 8'!Values_Entered,HEADER_ROW+'ESA Table 8'!Number_of_Payments,HEADER_ROW)</definedName>
    <definedName name="HELP">IF(Values_Entered,HEADER_ROW+Number_of_Payments,HEADER_ROW)</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2" hidden="1">{"SourcesUses",#N/A,TRUE,#N/A;"TransOverview",#N/A,TRUE,"CFMODEL"}</definedName>
    <definedName name="hhhh" localSheetId="23" hidden="1">{"SourcesUses",#N/A,TRUE,#N/A;"TransOverview",#N/A,TRUE,"CFMODEL"}</definedName>
    <definedName name="hhhh" localSheetId="25" hidden="1">{"SourcesUses",#N/A,TRUE,#N/A;"TransOverview",#N/A,TRUE,"CFMODEL"}</definedName>
    <definedName name="hhhh" localSheetId="2" hidden="1">{"SourcesUses",#N/A,TRUE,#N/A;"TransOverview",#N/A,TRUE,"CFMODEL"}</definedName>
    <definedName name="hhhh" localSheetId="3" hidden="1">{"SourcesUses",#N/A,TRUE,#N/A;"TransOverview",#N/A,TRUE,"CFMODEL"}</definedName>
    <definedName name="hhhh" localSheetId="6" hidden="1">{"SourcesUses",#N/A,TRUE,#N/A;"TransOverview",#N/A,TRUE,"CFMODEL"}</definedName>
    <definedName name="hhhh" localSheetId="15"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hhh" localSheetId="30" hidden="1">{"SourcesUses",#N/A,TRUE,#N/A;"TransOverview",#N/A,TRUE,"CFMODEL"}</definedName>
    <definedName name="hhhh" localSheetId="31" hidden="1">{"SourcesUses",#N/A,TRUE,#N/A;"TransOverview",#N/A,TRUE,"CFMODEL"}</definedName>
    <definedName name="hhhh" hidden="1">{"SourcesUses",#N/A,TRUE,#N/A;"TransOverview",#N/A,TRUE,"CFMODEL"}</definedName>
    <definedName name="hkjhkhkjhkh">#REF!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1" hidden="1">#REF!</definedName>
    <definedName name="hn._I006" localSheetId="22"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localSheetId="30" hidden="1">#REF!</definedName>
    <definedName name="hn._I006" localSheetId="31" hidden="1">#REF!</definedName>
    <definedName name="hn._I00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1" hidden="1">#REF!</definedName>
    <definedName name="hn._I018" localSheetId="22"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localSheetId="30" hidden="1">#REF!</definedName>
    <definedName name="hn._I018" localSheetId="31" hidden="1">#REF!</definedName>
    <definedName name="hn._I018"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1" hidden="1">#REF!</definedName>
    <definedName name="hn._I024" localSheetId="22"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localSheetId="30" hidden="1">#REF!</definedName>
    <definedName name="hn._I024" localSheetId="31" hidden="1">#REF!</definedName>
    <definedName name="hn._I024"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1" hidden="1">#REF!</definedName>
    <definedName name="hn._I028" localSheetId="22"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localSheetId="30" hidden="1">#REF!</definedName>
    <definedName name="hn._I028" localSheetId="31" hidden="1">#REF!</definedName>
    <definedName name="hn._I028"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1" hidden="1">#REF!</definedName>
    <definedName name="hn._I029" localSheetId="22"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localSheetId="30" hidden="1">#REF!</definedName>
    <definedName name="hn._I029" localSheetId="31" hidden="1">#REF!</definedName>
    <definedName name="hn._I029"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1" hidden="1">#REF!</definedName>
    <definedName name="hn._I030" localSheetId="22"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localSheetId="30" hidden="1">#REF!</definedName>
    <definedName name="hn._I030" localSheetId="31" hidden="1">#REF!</definedName>
    <definedName name="hn._I030"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1" hidden="1">#REF!</definedName>
    <definedName name="hn._I031" localSheetId="22"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localSheetId="30" hidden="1">#REF!</definedName>
    <definedName name="hn._I031" localSheetId="31" hidden="1">#REF!</definedName>
    <definedName name="hn._I031"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1" hidden="1">#REF!</definedName>
    <definedName name="hn._I044" localSheetId="22"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localSheetId="30" hidden="1">#REF!</definedName>
    <definedName name="hn._I044" localSheetId="31" hidden="1">#REF!</definedName>
    <definedName name="hn._I044"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1" hidden="1">#REF!</definedName>
    <definedName name="hn._I051" localSheetId="22"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localSheetId="30" hidden="1">#REF!</definedName>
    <definedName name="hn._I051" localSheetId="31" hidden="1">#REF!</definedName>
    <definedName name="hn._I051"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1" hidden="1">#REF!</definedName>
    <definedName name="hn._I059" localSheetId="22"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localSheetId="30" hidden="1">#REF!</definedName>
    <definedName name="hn._I059" localSheetId="31" hidden="1">#REF!</definedName>
    <definedName name="hn._I059"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1" hidden="1">#REF!</definedName>
    <definedName name="hn._I062" localSheetId="22"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localSheetId="30" hidden="1">#REF!</definedName>
    <definedName name="hn._I062" localSheetId="31" hidden="1">#REF!</definedName>
    <definedName name="hn._I062"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1" hidden="1">#REF!</definedName>
    <definedName name="hn._I070" localSheetId="22"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localSheetId="30" hidden="1">#REF!</definedName>
    <definedName name="hn._I070" localSheetId="31" hidden="1">#REF!</definedName>
    <definedName name="hn._I070"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1" hidden="1">#REF!</definedName>
    <definedName name="hn._I071" localSheetId="22"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localSheetId="30" hidden="1">#REF!</definedName>
    <definedName name="hn._I071" localSheetId="31" hidden="1">#REF!</definedName>
    <definedName name="hn._I071"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1" hidden="1">#REF!</definedName>
    <definedName name="hn._I075" localSheetId="22"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localSheetId="30" hidden="1">#REF!</definedName>
    <definedName name="hn._I075" localSheetId="31" hidden="1">#REF!</definedName>
    <definedName name="hn._I075"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1" hidden="1">#REF!</definedName>
    <definedName name="hn._I077" localSheetId="22"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localSheetId="30" hidden="1">#REF!</definedName>
    <definedName name="hn._I077" localSheetId="31" hidden="1">#REF!</definedName>
    <definedName name="hn._I077"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1" hidden="1">#REF!</definedName>
    <definedName name="hn._I083" localSheetId="22"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localSheetId="30" hidden="1">#REF!</definedName>
    <definedName name="hn._I083" localSheetId="31" hidden="1">#REF!</definedName>
    <definedName name="hn._I083"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1" hidden="1">#REF!</definedName>
    <definedName name="hn._I085" localSheetId="22"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localSheetId="30" hidden="1">#REF!</definedName>
    <definedName name="hn._I085" localSheetId="31" hidden="1">#REF!</definedName>
    <definedName name="hn._I085"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1" hidden="1">#REF!</definedName>
    <definedName name="hn._P001" localSheetId="22"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localSheetId="30" hidden="1">#REF!</definedName>
    <definedName name="hn._P001" localSheetId="31" hidden="1">#REF!</definedName>
    <definedName name="hn._P001"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1" hidden="1">#REF!</definedName>
    <definedName name="hn._P002" localSheetId="22"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localSheetId="30" hidden="1">#REF!</definedName>
    <definedName name="hn._P002" localSheetId="31" hidden="1">#REF!</definedName>
    <definedName name="hn._P002"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1" hidden="1">#REF!</definedName>
    <definedName name="hn._P004" localSheetId="22"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localSheetId="30" hidden="1">#REF!</definedName>
    <definedName name="hn._P004" localSheetId="31" hidden="1">#REF!</definedName>
    <definedName name="hn._P004"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1" hidden="1">#REF!</definedName>
    <definedName name="hn._P014" localSheetId="22"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localSheetId="30" hidden="1">#REF!</definedName>
    <definedName name="hn._P014" localSheetId="31" hidden="1">#REF!</definedName>
    <definedName name="hn._P014"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1" hidden="1">#REF!</definedName>
    <definedName name="hn._P016" localSheetId="22"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localSheetId="30" hidden="1">#REF!</definedName>
    <definedName name="hn._P016" localSheetId="31" hidden="1">#REF!</definedName>
    <definedName name="hn._P0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1" hidden="1">#REF!</definedName>
    <definedName name="hn._P017" localSheetId="22"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localSheetId="30" hidden="1">#REF!</definedName>
    <definedName name="hn._P017" localSheetId="31" hidden="1">#REF!</definedName>
    <definedName name="hn._P017"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1" hidden="1">#REF!</definedName>
    <definedName name="hn._P017g" localSheetId="22"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localSheetId="30" hidden="1">#REF!</definedName>
    <definedName name="hn._P017g" localSheetId="31" hidden="1">#REF!</definedName>
    <definedName name="hn._P017g"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1" hidden="1">#REF!</definedName>
    <definedName name="hn._P021" localSheetId="22"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localSheetId="30" hidden="1">#REF!</definedName>
    <definedName name="hn._P021" localSheetId="31" hidden="1">#REF!</definedName>
    <definedName name="hn._P021"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1" hidden="1">#REF!</definedName>
    <definedName name="hn._P024" localSheetId="22"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localSheetId="30" hidden="1">#REF!</definedName>
    <definedName name="hn._P024" localSheetId="31" hidden="1">#REF!</definedName>
    <definedName name="hn._P024"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1" hidden="1">#REF!</definedName>
    <definedName name="hn.Add015" localSheetId="22"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localSheetId="30" hidden="1">#REF!</definedName>
    <definedName name="hn.Add015" localSheetId="31"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1" hidden="1">#REF!,#REF!,#REF!,#REF!</definedName>
    <definedName name="hn.Delete015" localSheetId="22"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localSheetId="30" hidden="1">#REF!,#REF!,#REF!,#REF!</definedName>
    <definedName name="hn.Delete015" localSheetId="31" hidden="1">#REF!,#REF!,#REF!,#REF!</definedName>
    <definedName name="hn.Delete015" hidden="1">#REF!,#REF!,#REF!,#REF!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1" hidden="1">#REF!</definedName>
    <definedName name="hn.domestic" localSheetId="22"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localSheetId="30" hidden="1">#REF!</definedName>
    <definedName name="hn.domestic" localSheetId="31" hidden="1">#REF!</definedName>
    <definedName name="hn.domestic" hidden="1">#REF!</definedName>
    <definedName name="hn.DZ_MultByFXRates" hidden="1">#REF!,#REF!,#REF!,#REF!</definedName>
    <definedName name="hn.ExtDb" hidden="1">FALSE</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1" hidden="1">#REF!</definedName>
    <definedName name="hn.Global" localSheetId="22"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localSheetId="30" hidden="1">#REF!</definedName>
    <definedName name="hn.Global" localSheetId="31" hidden="1">#REF!</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1" hidden="1">#REF!</definedName>
    <definedName name="hn.YearLabel" localSheetId="22"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localSheetId="30" hidden="1">#REF!</definedName>
    <definedName name="hn.YearLabel" localSheetId="31" hidden="1">#REF!</definedName>
    <definedName name="hn.YearLabel" hidden="1">#REF!</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#REF!</definedName>
    <definedName name="horizon">#REF!</definedName>
    <definedName name="HTML_CodePage" hidden="1">1252</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2" hidden="1">{"'Attachment'!$A$1:$L$49"}</definedName>
    <definedName name="HTML_Control" localSheetId="23" hidden="1">{"'Attachment'!$A$1:$L$49"}</definedName>
    <definedName name="HTML_Control" localSheetId="25" hidden="1">{"'Attachment'!$A$1:$L$49"}</definedName>
    <definedName name="HTML_Control" localSheetId="2" hidden="1">{"'Attachment'!$A$1:$L$49"}</definedName>
    <definedName name="HTML_Control" localSheetId="3" hidden="1">{"'Attachment'!$A$1:$L$49"}</definedName>
    <definedName name="HTML_Control" localSheetId="6" hidden="1">{"'Attachment'!$A$1:$L$49"}</definedName>
    <definedName name="HTML_Control" localSheetId="15"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 localSheetId="30" hidden="1">{"'Attachment'!$A$1:$L$49"}</definedName>
    <definedName name="HTML_Control" localSheetId="31" hidden="1">{"'Attachment'!$A$1:$L$49"}</definedName>
    <definedName name="HTML_Control"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2" hidden="1">{"'Attachment'!$A$1:$L$49"}</definedName>
    <definedName name="HTML_Control1" localSheetId="23" hidden="1">{"'Attachment'!$A$1:$L$49"}</definedName>
    <definedName name="HTML_Control1" localSheetId="25" hidden="1">{"'Attachment'!$A$1:$L$49"}</definedName>
    <definedName name="HTML_Control1" localSheetId="2" hidden="1">{"'Attachment'!$A$1:$L$49"}</definedName>
    <definedName name="HTML_Control1" localSheetId="3" hidden="1">{"'Attachment'!$A$1:$L$49"}</definedName>
    <definedName name="HTML_Control1" localSheetId="6" hidden="1">{"'Attachment'!$A$1:$L$49"}</definedName>
    <definedName name="HTML_Control1" localSheetId="15"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1" localSheetId="30" hidden="1">{"'Attachment'!$A$1:$L$49"}</definedName>
    <definedName name="HTML_Control1" localSheetId="31" hidden="1">{"'Attachment'!$A$1:$L$49"}</definedName>
    <definedName name="HTML_Control1"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2" hidden="1">{"'Attachment'!$A$1:$L$49"}</definedName>
    <definedName name="HTML_Control2" localSheetId="23" hidden="1">{"'Attachment'!$A$1:$L$49"}</definedName>
    <definedName name="HTML_Control2" localSheetId="25" hidden="1">{"'Attachment'!$A$1:$L$49"}</definedName>
    <definedName name="HTML_Control2" localSheetId="2" hidden="1">{"'Attachment'!$A$1:$L$49"}</definedName>
    <definedName name="HTML_Control2" localSheetId="3" hidden="1">{"'Attachment'!$A$1:$L$49"}</definedName>
    <definedName name="HTML_Control2" localSheetId="6" hidden="1">{"'Attachment'!$A$1:$L$49"}</definedName>
    <definedName name="HTML_Control2" localSheetId="15"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2" localSheetId="30" hidden="1">{"'Attachment'!$A$1:$L$49"}</definedName>
    <definedName name="HTML_Control2" localSheetId="31" hidden="1">{"'Attachment'!$A$1:$L$49"}</definedName>
    <definedName name="HTML_Control2"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2" hidden="1">{"'Attachment'!$A$1:$L$49"}</definedName>
    <definedName name="HTML_Control3" localSheetId="23" hidden="1">{"'Attachment'!$A$1:$L$49"}</definedName>
    <definedName name="HTML_Control3" localSheetId="25" hidden="1">{"'Attachment'!$A$1:$L$49"}</definedName>
    <definedName name="HTML_Control3" localSheetId="2" hidden="1">{"'Attachment'!$A$1:$L$49"}</definedName>
    <definedName name="HTML_Control3" localSheetId="3" hidden="1">{"'Attachment'!$A$1:$L$49"}</definedName>
    <definedName name="HTML_Control3" localSheetId="6" hidden="1">{"'Attachment'!$A$1:$L$49"}</definedName>
    <definedName name="HTML_Control3" localSheetId="15"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Control3" localSheetId="30" hidden="1">{"'Attachment'!$A$1:$L$49"}</definedName>
    <definedName name="HTML_Control3" localSheetId="31"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2" hidden="1">{"Page_1",#N/A,FALSE,"BAD4Q98";"Page_2",#N/A,FALSE,"BAD4Q98";"Page_3",#N/A,FALSE,"BAD4Q98";"Page_4",#N/A,FALSE,"BAD4Q98";"Page_5",#N/A,FALSE,"BAD4Q98";"Page_6",#N/A,FALSE,"BAD4Q98";"Input_1",#N/A,FALSE,"BAD4Q98";"Input_2",#N/A,FALSE,"BAD4Q98"}</definedName>
    <definedName name="iklhj" localSheetId="23" hidden="1">{"Page_1",#N/A,FALSE,"BAD4Q98";"Page_2",#N/A,FALSE,"BAD4Q98";"Page_3",#N/A,FALSE,"BAD4Q98";"Page_4",#N/A,FALSE,"BAD4Q98";"Page_5",#N/A,FALSE,"BAD4Q98";"Page_6",#N/A,FALSE,"BAD4Q98";"Input_1",#N/A,FALSE,"BAD4Q98";"Input_2",#N/A,FALSE,"BAD4Q98"}</definedName>
    <definedName name="iklhj" localSheetId="25" hidden="1">{"Page_1",#N/A,FALSE,"BAD4Q98";"Page_2",#N/A,FALSE,"BAD4Q98";"Page_3",#N/A,FALSE,"BAD4Q98";"Page_4",#N/A,FALSE,"BAD4Q98";"Page_5",#N/A,FALSE,"BAD4Q98";"Page_6",#N/A,FALSE,"BAD4Q98";"Input_1",#N/A,FALSE,"BAD4Q98";"Input_2",#N/A,FALSE,"BAD4Q98"}</definedName>
    <definedName name="iklhj" localSheetId="2" hidden="1">{"Page_1",#N/A,FALSE,"BAD4Q98";"Page_2",#N/A,FALSE,"BAD4Q98";"Page_3",#N/A,FALSE,"BAD4Q98";"Page_4",#N/A,FALSE,"BAD4Q98";"Page_5",#N/A,FALSE,"BAD4Q98";"Page_6",#N/A,FALSE,"BAD4Q98";"Input_1",#N/A,FALSE,"BAD4Q98";"Input_2",#N/A,FALSE,"BAD4Q98"}</definedName>
    <definedName name="iklhj" localSheetId="3" hidden="1">{"Page_1",#N/A,FALSE,"BAD4Q98";"Page_2",#N/A,FALSE,"BAD4Q98";"Page_3",#N/A,FALSE,"BAD4Q98";"Page_4",#N/A,FALSE,"BAD4Q98";"Page_5",#N/A,FALSE,"BAD4Q98";"Page_6",#N/A,FALSE,"BAD4Q98";"Input_1",#N/A,FALSE,"BAD4Q98";"Input_2",#N/A,FALSE,"BAD4Q98"}</definedName>
    <definedName name="iklhj" localSheetId="6" hidden="1">{"Page_1",#N/A,FALSE,"BAD4Q98";"Page_2",#N/A,FALSE,"BAD4Q98";"Page_3",#N/A,FALSE,"BAD4Q98";"Page_4",#N/A,FALSE,"BAD4Q98";"Page_5",#N/A,FALSE,"BAD4Q98";"Page_6",#N/A,FALSE,"BAD4Q98";"Input_1",#N/A,FALSE,"BAD4Q98";"Input_2",#N/A,FALSE,"BAD4Q98"}</definedName>
    <definedName name="iklhj" localSheetId="15"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klhj" localSheetId="30" hidden="1">{"Page_1",#N/A,FALSE,"BAD4Q98";"Page_2",#N/A,FALSE,"BAD4Q98";"Page_3",#N/A,FALSE,"BAD4Q98";"Page_4",#N/A,FALSE,"BAD4Q98";"Page_5",#N/A,FALSE,"BAD4Q98";"Page_6",#N/A,FALSE,"BAD4Q98";"Input_1",#N/A,FALSE,"BAD4Q98";"Input_2",#N/A,FALSE,"BAD4Q98"}</definedName>
    <definedName name="iklhj" localSheetId="31"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2" hidden="1">{#N/A,#N/A,FALSE,"RECAP";#N/A,#N/A,FALSE,"MATBYCLS";#N/A,#N/A,FALSE,"STATUS";#N/A,#N/A,FALSE,"OP-ACT";#N/A,#N/A,FALSE,"W_O"}</definedName>
    <definedName name="IMPAC2004" localSheetId="23" hidden="1">{#N/A,#N/A,FALSE,"RECAP";#N/A,#N/A,FALSE,"MATBYCLS";#N/A,#N/A,FALSE,"STATUS";#N/A,#N/A,FALSE,"OP-ACT";#N/A,#N/A,FALSE,"W_O"}</definedName>
    <definedName name="IMPAC2004" localSheetId="25" hidden="1">{#N/A,#N/A,FALSE,"RECAP";#N/A,#N/A,FALSE,"MATBYCLS";#N/A,#N/A,FALSE,"STATUS";#N/A,#N/A,FALSE,"OP-ACT";#N/A,#N/A,FALSE,"W_O"}</definedName>
    <definedName name="IMPAC2004" localSheetId="2" hidden="1">{#N/A,#N/A,FALSE,"RECAP";#N/A,#N/A,FALSE,"MATBYCLS";#N/A,#N/A,FALSE,"STATUS";#N/A,#N/A,FALSE,"OP-ACT";#N/A,#N/A,FALSE,"W_O"}</definedName>
    <definedName name="IMPAC2004" localSheetId="3" hidden="1">{#N/A,#N/A,FALSE,"RECAP";#N/A,#N/A,FALSE,"MATBYCLS";#N/A,#N/A,FALSE,"STATUS";#N/A,#N/A,FALSE,"OP-ACT";#N/A,#N/A,FALSE,"W_O"}</definedName>
    <definedName name="IMPAC2004" localSheetId="6" hidden="1">{#N/A,#N/A,FALSE,"RECAP";#N/A,#N/A,FALSE,"MATBYCLS";#N/A,#N/A,FALSE,"STATUS";#N/A,#N/A,FALSE,"OP-ACT";#N/A,#N/A,FALSE,"W_O"}</definedName>
    <definedName name="IMPAC2004" localSheetId="15"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AC2004" localSheetId="30" hidden="1">{#N/A,#N/A,FALSE,"RECAP";#N/A,#N/A,FALSE,"MATBYCLS";#N/A,#N/A,FALSE,"STATUS";#N/A,#N/A,FALSE,"OP-ACT";#N/A,#N/A,FALSE,"W_O"}</definedName>
    <definedName name="IMPAC2004" localSheetId="31" hidden="1">{#N/A,#N/A,FALSE,"RECAP";#N/A,#N/A,FALSE,"MATBYCLS";#N/A,#N/A,FALSE,"STATUS";#N/A,#N/A,FALSE,"OP-ACT";#N/A,#N/A,FALSE,"W_O"}</definedName>
    <definedName name="IMPAC2004" hidden="1">{#N/A,#N/A,FALSE,"RECAP";#N/A,#N/A,FALSE,"MATBYCLS";#N/A,#N/A,FALSE,"STATUS";#N/A,#N/A,FALSE,"OP-ACT";#N/A,#N/A,FALSE,"W_O"}</definedName>
    <definedName name="imputent">#REF!</definedName>
    <definedName name="Inc" localSheetId="17">#REF!</definedName>
    <definedName name="Inc" localSheetId="18">#REF!</definedName>
    <definedName name="Inc" localSheetId="19">#REF!</definedName>
    <definedName name="Inc" localSheetId="20">#REF!</definedName>
    <definedName name="Inc" localSheetId="21">#REF!</definedName>
    <definedName name="Inc" localSheetId="22">#REF!</definedName>
    <definedName name="Inc" localSheetId="26">#REF!</definedName>
    <definedName name="Inc" localSheetId="27">#REF!</definedName>
    <definedName name="Inc" localSheetId="28">#REF!</definedName>
    <definedName name="Inc" localSheetId="29">#REF!</definedName>
    <definedName name="Inc" localSheetId="30">#REF!</definedName>
    <definedName name="Inc" localSheetId="31">#REF!</definedName>
    <definedName name="Inc">#REF!</definedName>
    <definedName name="IncAcct" localSheetId="17">#REF!</definedName>
    <definedName name="IncAcct" localSheetId="18">#REF!</definedName>
    <definedName name="IncAcct" localSheetId="19">#REF!</definedName>
    <definedName name="IncAcct" localSheetId="20">#REF!</definedName>
    <definedName name="IncAcct" localSheetId="21">#REF!</definedName>
    <definedName name="IncAcct" localSheetId="22">#REF!</definedName>
    <definedName name="IncAcct" localSheetId="26">#REF!</definedName>
    <definedName name="IncAcct" localSheetId="27">#REF!</definedName>
    <definedName name="IncAcct" localSheetId="28">#REF!</definedName>
    <definedName name="IncAcct" localSheetId="29">#REF!</definedName>
    <definedName name="IncAcct" localSheetId="30">#REF!</definedName>
    <definedName name="IncAcct" localSheetId="31">#REF!</definedName>
    <definedName name="IncAcct">#REF!</definedName>
    <definedName name="IncDesc" localSheetId="17">#REF!</definedName>
    <definedName name="IncDesc" localSheetId="18">#REF!</definedName>
    <definedName name="IncDesc" localSheetId="19">#REF!</definedName>
    <definedName name="IncDesc" localSheetId="20">#REF!</definedName>
    <definedName name="IncDesc" localSheetId="21">#REF!</definedName>
    <definedName name="IncDesc" localSheetId="22">#REF!</definedName>
    <definedName name="IncDesc" localSheetId="26">#REF!</definedName>
    <definedName name="IncDesc" localSheetId="27">#REF!</definedName>
    <definedName name="IncDesc" localSheetId="28">#REF!</definedName>
    <definedName name="IncDesc" localSheetId="29">#REF!</definedName>
    <definedName name="IncDesc" localSheetId="30">#REF!</definedName>
    <definedName name="IncDesc" localSheetId="31">#REF!</definedName>
    <definedName name="IncDesc">#REF!</definedName>
    <definedName name="index" localSheetId="17">#REF!</definedName>
    <definedName name="index" localSheetId="18">#REF!</definedName>
    <definedName name="index" localSheetId="19">#REF!</definedName>
    <definedName name="index" localSheetId="20">#REF!</definedName>
    <definedName name="index" localSheetId="21">#REF!</definedName>
    <definedName name="index" localSheetId="22">#REF!</definedName>
    <definedName name="index" localSheetId="26">#REF!</definedName>
    <definedName name="index" localSheetId="27">#REF!</definedName>
    <definedName name="index" localSheetId="28">#REF!</definedName>
    <definedName name="index" localSheetId="29">#REF!</definedName>
    <definedName name="index" localSheetId="30">#REF!</definedName>
    <definedName name="index" localSheetId="31">#REF!</definedName>
    <definedName name="index">#REF!</definedName>
    <definedName name="Industrial_Rev_Growth">#REF!</definedName>
    <definedName name="Infl2002">#REF!</definedName>
    <definedName name="Infl2003">#REF!</definedName>
    <definedName name="Infl2004">#REF!</definedName>
    <definedName name="Infl2005">#REF!</definedName>
    <definedName name="Infl2006">#REF!</definedName>
    <definedName name="Inflation_1996">#REF!</definedName>
    <definedName name="Inflation_1997">#REF!</definedName>
    <definedName name="Inflation_1998">#REF!</definedName>
    <definedName name="Inflation_1999">#REF!</definedName>
    <definedName name="Inflation_2000">#REF!</definedName>
    <definedName name="initexp" localSheetId="17">#REF!</definedName>
    <definedName name="initexp" localSheetId="18">#REF!</definedName>
    <definedName name="initexp" localSheetId="19">#REF!</definedName>
    <definedName name="initexp" localSheetId="20">#REF!</definedName>
    <definedName name="initexp" localSheetId="21">#REF!</definedName>
    <definedName name="initexp" localSheetId="22">#REF!</definedName>
    <definedName name="initexp" localSheetId="26">#REF!</definedName>
    <definedName name="initexp" localSheetId="27">#REF!</definedName>
    <definedName name="initexp" localSheetId="28">#REF!</definedName>
    <definedName name="initexp" localSheetId="29">#REF!</definedName>
    <definedName name="initexp" localSheetId="30">#REF!</definedName>
    <definedName name="initexp" localSheetId="31">#REF!</definedName>
    <definedName name="initexp">#REF!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1">#REF!</definedName>
    <definedName name="Initial_Cash_Flow_Quarter" localSheetId="22">#REF!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 localSheetId="30">#REF!</definedName>
    <definedName name="Initial_Cash_Flow_Quarter" localSheetId="31">#REF!</definedName>
    <definedName name="Initial_Cash_Flow_Quarter">#REF!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1">#REF!</definedName>
    <definedName name="Initial_Operating_Period_Working_Capital_Percentage" localSheetId="22">#REF!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 localSheetId="30">#REF!</definedName>
    <definedName name="Initial_Operating_Period_Working_Capital_Percentage" localSheetId="31">#REF!</definedName>
    <definedName name="Initial_Operating_Period_Working_Capital_Percentage">#REF!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1">#REF!</definedName>
    <definedName name="Initial_Working_Capital_Calculation" localSheetId="22">#REF!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 localSheetId="30">#REF!</definedName>
    <definedName name="Initial_Working_Capital_Calculation" localSheetId="31">#REF!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1">#REF!</definedName>
    <definedName name="Insurance_Cost_in_1999" localSheetId="22">#REF!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 localSheetId="30">#REF!</definedName>
    <definedName name="Insurance_Cost_in_1999" localSheetId="31">#REF!</definedName>
    <definedName name="Insurance_Cost_in_1999">#REF!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6">#REF!</definedName>
    <definedName name="INT" localSheetId="27">#REF!</definedName>
    <definedName name="INT" localSheetId="28">#REF!</definedName>
    <definedName name="INT" localSheetId="29">#REF!</definedName>
    <definedName name="INT" localSheetId="30">#REF!</definedName>
    <definedName name="INT" localSheetId="31">#REF!</definedName>
    <definedName name="INT">#REF!</definedName>
    <definedName name="Interco2001">#REF!</definedName>
    <definedName name="Interco2002">#REF!</definedName>
    <definedName name="Interco2003">#REF!</definedName>
    <definedName name="Interco2004">#REF!</definedName>
    <definedName name="Interco2005">#REF!</definedName>
    <definedName name="Interco2006">#REF!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1">#REF!</definedName>
    <definedName name="ISO_Fees_Base_Year" localSheetId="22">#REF!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 localSheetId="30">#REF!</definedName>
    <definedName name="ISO_Fees_Base_Year" localSheetId="31">#REF!</definedName>
    <definedName name="ISO_Fees_Base_Year">#REF!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1">#REF!</definedName>
    <definedName name="ISO_Fees_Input" localSheetId="22">#REF!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 localSheetId="30">#REF!</definedName>
    <definedName name="ISO_Fees_Input" localSheetId="31">#REF!</definedName>
    <definedName name="ISO_Fees_Input">#REF!</definedName>
    <definedName name="istat" localSheetId="17">#REF!</definedName>
    <definedName name="istat" localSheetId="18">#REF!</definedName>
    <definedName name="istat" localSheetId="19">#REF!</definedName>
    <definedName name="istat" localSheetId="20">#REF!</definedName>
    <definedName name="istat" localSheetId="21">#REF!</definedName>
    <definedName name="istat" localSheetId="22">#REF!</definedName>
    <definedName name="istat" localSheetId="26">#REF!</definedName>
    <definedName name="istat" localSheetId="27">#REF!</definedName>
    <definedName name="istat" localSheetId="28">#REF!</definedName>
    <definedName name="istat" localSheetId="29">#REF!</definedName>
    <definedName name="istat" localSheetId="30">#REF!</definedName>
    <definedName name="istat" localSheetId="31">#REF!</definedName>
    <definedName name="istat">#REF!</definedName>
    <definedName name="JANBS" localSheetId="17">#REF!</definedName>
    <definedName name="JANBS" localSheetId="18">#REF!</definedName>
    <definedName name="JANBS" localSheetId="19">#REF!</definedName>
    <definedName name="JANBS" localSheetId="20">#REF!</definedName>
    <definedName name="JANBS" localSheetId="21">#REF!</definedName>
    <definedName name="JANBS" localSheetId="22">#REF!</definedName>
    <definedName name="JANBS" localSheetId="26">#REF!</definedName>
    <definedName name="JANBS" localSheetId="27">#REF!</definedName>
    <definedName name="JANBS" localSheetId="28">#REF!</definedName>
    <definedName name="JANBS" localSheetId="29">#REF!</definedName>
    <definedName name="JANBS" localSheetId="30">#REF!</definedName>
    <definedName name="JANBS" localSheetId="31">#REF!</definedName>
    <definedName name="JANBS">#REF!</definedName>
    <definedName name="JE" localSheetId="17">#REF!</definedName>
    <definedName name="JE" localSheetId="18">#REF!</definedName>
    <definedName name="JE" localSheetId="19">#REF!</definedName>
    <definedName name="JE" localSheetId="20">#REF!</definedName>
    <definedName name="JE" localSheetId="21">#REF!</definedName>
    <definedName name="JE" localSheetId="22">#REF!</definedName>
    <definedName name="JE" localSheetId="26">#REF!</definedName>
    <definedName name="JE" localSheetId="27">#REF!</definedName>
    <definedName name="JE" localSheetId="28">#REF!</definedName>
    <definedName name="JE" localSheetId="29">#REF!</definedName>
    <definedName name="JE" localSheetId="30">#REF!</definedName>
    <definedName name="JE" localSheetId="31">#REF!</definedName>
    <definedName name="JE">#REF!</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2" hidden="1">{"Page_1",#N/A,FALSE,"BAD4Q98";"Page_2",#N/A,FALSE,"BAD4Q98";"Page_3",#N/A,FALSE,"BAD4Q98";"Page_4",#N/A,FALSE,"BAD4Q98";"Page_5",#N/A,FALSE,"BAD4Q98";"Page_6",#N/A,FALSE,"BAD4Q98";"Input_1",#N/A,FALSE,"BAD4Q98";"Input_2",#N/A,FALSE,"BAD4Q98"}</definedName>
    <definedName name="jkhhkl" localSheetId="23" hidden="1">{"Page_1",#N/A,FALSE,"BAD4Q98";"Page_2",#N/A,FALSE,"BAD4Q98";"Page_3",#N/A,FALSE,"BAD4Q98";"Page_4",#N/A,FALSE,"BAD4Q98";"Page_5",#N/A,FALSE,"BAD4Q98";"Page_6",#N/A,FALSE,"BAD4Q98";"Input_1",#N/A,FALSE,"BAD4Q98";"Input_2",#N/A,FALSE,"BAD4Q98"}</definedName>
    <definedName name="jkhhkl" localSheetId="25" hidden="1">{"Page_1",#N/A,FALSE,"BAD4Q98";"Page_2",#N/A,FALSE,"BAD4Q98";"Page_3",#N/A,FALSE,"BAD4Q98";"Page_4",#N/A,FALSE,"BAD4Q98";"Page_5",#N/A,FALSE,"BAD4Q98";"Page_6",#N/A,FALSE,"BAD4Q98";"Input_1",#N/A,FALSE,"BAD4Q98";"Input_2",#N/A,FALSE,"BAD4Q98"}</definedName>
    <definedName name="jkhhkl" localSheetId="2" hidden="1">{"Page_1",#N/A,FALSE,"BAD4Q98";"Page_2",#N/A,FALSE,"BAD4Q98";"Page_3",#N/A,FALSE,"BAD4Q98";"Page_4",#N/A,FALSE,"BAD4Q98";"Page_5",#N/A,FALSE,"BAD4Q98";"Page_6",#N/A,FALSE,"BAD4Q98";"Input_1",#N/A,FALSE,"BAD4Q98";"Input_2",#N/A,FALSE,"BAD4Q98"}</definedName>
    <definedName name="jkhhkl" localSheetId="3" hidden="1">{"Page_1",#N/A,FALSE,"BAD4Q98";"Page_2",#N/A,FALSE,"BAD4Q98";"Page_3",#N/A,FALSE,"BAD4Q98";"Page_4",#N/A,FALSE,"BAD4Q98";"Page_5",#N/A,FALSE,"BAD4Q98";"Page_6",#N/A,FALSE,"BAD4Q98";"Input_1",#N/A,FALSE,"BAD4Q98";"Input_2",#N/A,FALSE,"BAD4Q98"}</definedName>
    <definedName name="jkhhkl" localSheetId="6" hidden="1">{"Page_1",#N/A,FALSE,"BAD4Q98";"Page_2",#N/A,FALSE,"BAD4Q98";"Page_3",#N/A,FALSE,"BAD4Q98";"Page_4",#N/A,FALSE,"BAD4Q98";"Page_5",#N/A,FALSE,"BAD4Q98";"Page_6",#N/A,FALSE,"BAD4Q98";"Input_1",#N/A,FALSE,"BAD4Q98";"Input_2",#N/A,FALSE,"BAD4Q98"}</definedName>
    <definedName name="jkhhkl" localSheetId="15"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khhkl" localSheetId="30" hidden="1">{"Page_1",#N/A,FALSE,"BAD4Q98";"Page_2",#N/A,FALSE,"BAD4Q98";"Page_3",#N/A,FALSE,"BAD4Q98";"Page_4",#N/A,FALSE,"BAD4Q98";"Page_5",#N/A,FALSE,"BAD4Q98";"Page_6",#N/A,FALSE,"BAD4Q98";"Input_1",#N/A,FALSE,"BAD4Q98";"Input_2",#N/A,FALSE,"BAD4Q98"}</definedName>
    <definedName name="jkhhkl" localSheetId="31"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2" hidden="1">{"2002Frcst","06Month",FALSE,"Frcst Format 2002"}</definedName>
    <definedName name="July2007" localSheetId="23" hidden="1">{"2002Frcst","06Month",FALSE,"Frcst Format 2002"}</definedName>
    <definedName name="July2007" localSheetId="25" hidden="1">{"2002Frcst","06Month",FALSE,"Frcst Format 2002"}</definedName>
    <definedName name="July2007" localSheetId="2" hidden="1">{"2002Frcst","06Month",FALSE,"Frcst Format 2002"}</definedName>
    <definedName name="July2007" localSheetId="3" hidden="1">{"2002Frcst","06Month",FALSE,"Frcst Format 2002"}</definedName>
    <definedName name="July2007" localSheetId="6" hidden="1">{"2002Frcst","06Month",FALSE,"Frcst Format 2002"}</definedName>
    <definedName name="July2007" localSheetId="15"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ly2007" localSheetId="30" hidden="1">{"2002Frcst","06Month",FALSE,"Frcst Format 2002"}</definedName>
    <definedName name="July2007" localSheetId="31" hidden="1">{"2002Frcst","06Month",FALSE,"Frcst Format 2002"}</definedName>
    <definedName name="July2007" hidden="1">{"2002Frcst","06Month",FALSE,"Frcst Format 2002"}</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2" hidden="1">{"Page_1",#N/A,FALSE,"BAD4Q98";"Page_2",#N/A,FALSE,"BAD4Q98";"Page_3",#N/A,FALSE,"BAD4Q98";"Page_4",#N/A,FALSE,"BAD4Q98";"Page_5",#N/A,FALSE,"BAD4Q98";"Page_6",#N/A,FALSE,"BAD4Q98";"Input_1",#N/A,FALSE,"BAD4Q98";"Input_2",#N/A,FALSE,"BAD4Q98"}</definedName>
    <definedName name="June" localSheetId="23" hidden="1">{"Page_1",#N/A,FALSE,"BAD4Q98";"Page_2",#N/A,FALSE,"BAD4Q98";"Page_3",#N/A,FALSE,"BAD4Q98";"Page_4",#N/A,FALSE,"BAD4Q98";"Page_5",#N/A,FALSE,"BAD4Q98";"Page_6",#N/A,FALSE,"BAD4Q98";"Input_1",#N/A,FALSE,"BAD4Q98";"Input_2",#N/A,FALSE,"BAD4Q98"}</definedName>
    <definedName name="June" localSheetId="25" hidden="1">{"Page_1",#N/A,FALSE,"BAD4Q98";"Page_2",#N/A,FALSE,"BAD4Q98";"Page_3",#N/A,FALSE,"BAD4Q98";"Page_4",#N/A,FALSE,"BAD4Q98";"Page_5",#N/A,FALSE,"BAD4Q98";"Page_6",#N/A,FALSE,"BAD4Q98";"Input_1",#N/A,FALSE,"BAD4Q98";"Input_2",#N/A,FALSE,"BAD4Q98"}</definedName>
    <definedName name="June" localSheetId="2" hidden="1">{"Page_1",#N/A,FALSE,"BAD4Q98";"Page_2",#N/A,FALSE,"BAD4Q98";"Page_3",#N/A,FALSE,"BAD4Q98";"Page_4",#N/A,FALSE,"BAD4Q98";"Page_5",#N/A,FALSE,"BAD4Q98";"Page_6",#N/A,FALSE,"BAD4Q98";"Input_1",#N/A,FALSE,"BAD4Q98";"Input_2",#N/A,FALSE,"BAD4Q98"}</definedName>
    <definedName name="June" localSheetId="3" hidden="1">{"Page_1",#N/A,FALSE,"BAD4Q98";"Page_2",#N/A,FALSE,"BAD4Q98";"Page_3",#N/A,FALSE,"BAD4Q98";"Page_4",#N/A,FALSE,"BAD4Q98";"Page_5",#N/A,FALSE,"BAD4Q98";"Page_6",#N/A,FALSE,"BAD4Q98";"Input_1",#N/A,FALSE,"BAD4Q98";"Input_2",#N/A,FALSE,"BAD4Q98"}</definedName>
    <definedName name="June" localSheetId="6" hidden="1">{"Page_1",#N/A,FALSE,"BAD4Q98";"Page_2",#N/A,FALSE,"BAD4Q98";"Page_3",#N/A,FALSE,"BAD4Q98";"Page_4",#N/A,FALSE,"BAD4Q98";"Page_5",#N/A,FALSE,"BAD4Q98";"Page_6",#N/A,FALSE,"BAD4Q98";"Input_1",#N/A,FALSE,"BAD4Q98";"Input_2",#N/A,FALSE,"BAD4Q98"}</definedName>
    <definedName name="June" localSheetId="15"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ne" localSheetId="30" hidden="1">{"Page_1",#N/A,FALSE,"BAD4Q98";"Page_2",#N/A,FALSE,"BAD4Q98";"Page_3",#N/A,FALSE,"BAD4Q98";"Page_4",#N/A,FALSE,"BAD4Q98";"Page_5",#N/A,FALSE,"BAD4Q98";"Page_6",#N/A,FALSE,"BAD4Q98";"Input_1",#N/A,FALSE,"BAD4Q98";"Input_2",#N/A,FALSE,"BAD4Q98"}</definedName>
    <definedName name="June" localSheetId="31"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17" hidden="1">#REF!</definedName>
    <definedName name="jutf" localSheetId="18" hidden="1">#REF!</definedName>
    <definedName name="jutf" localSheetId="19" hidden="1">#REF!</definedName>
    <definedName name="jutf" localSheetId="20" hidden="1">#REF!</definedName>
    <definedName name="jutf" localSheetId="21" hidden="1">#REF!</definedName>
    <definedName name="jutf" localSheetId="22" hidden="1">#REF!</definedName>
    <definedName name="jutf" localSheetId="26" hidden="1">#REF!</definedName>
    <definedName name="jutf" localSheetId="27" hidden="1">#REF!</definedName>
    <definedName name="jutf" localSheetId="28" hidden="1">#REF!</definedName>
    <definedName name="jutf" localSheetId="29" hidden="1">#REF!</definedName>
    <definedName name="jutf" localSheetId="30" hidden="1">#REF!</definedName>
    <definedName name="jutf" localSheetId="31" hidden="1">#REF!</definedName>
    <definedName name="jutf"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1" hidden="1">#REF!</definedName>
    <definedName name="JWSActualDiscBonus2006" localSheetId="22"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localSheetId="30" hidden="1">#REF!</definedName>
    <definedName name="JWSActualDiscBonus2006" localSheetId="31" hidden="1">#REF!</definedName>
    <definedName name="JWSActualDiscBonus200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1" hidden="1">#REF!</definedName>
    <definedName name="JWSBase2005" localSheetId="22"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localSheetId="30" hidden="1">#REF!</definedName>
    <definedName name="JWSBase2005" localSheetId="31" hidden="1">#REF!</definedName>
    <definedName name="JWSBase2005"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1" hidden="1">#REF!</definedName>
    <definedName name="JWSBase2006" localSheetId="22"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localSheetId="30" hidden="1">#REF!</definedName>
    <definedName name="JWSBase2006" localSheetId="31" hidden="1">#REF!</definedName>
    <definedName name="JWSBase200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1" hidden="1">#REF!</definedName>
    <definedName name="JWSBase2007" localSheetId="22"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localSheetId="30" hidden="1">#REF!</definedName>
    <definedName name="JWSBase2007" localSheetId="31" hidden="1">#REF!</definedName>
    <definedName name="JWSBase2007"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1" hidden="1">#REF!</definedName>
    <definedName name="JWSBonusPool" localSheetId="22"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localSheetId="30" hidden="1">#REF!</definedName>
    <definedName name="JWSBonusPool" localSheetId="31" hidden="1">#REF!</definedName>
    <definedName name="JWSBonusPool"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1" hidden="1">#REF!</definedName>
    <definedName name="JWSBonusReceived2006" localSheetId="22"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localSheetId="30" hidden="1">#REF!</definedName>
    <definedName name="JWSBonusReceived2006" localSheetId="31" hidden="1">#REF!</definedName>
    <definedName name="JWSBonusReceived200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1" hidden="1">#REF!</definedName>
    <definedName name="JWSBonusSacr2006" localSheetId="22"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localSheetId="30" hidden="1">#REF!</definedName>
    <definedName name="JWSBonusSacr2006" localSheetId="31" hidden="1">#REF!</definedName>
    <definedName name="JWSBonusSacr200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1" hidden="1">#REF!</definedName>
    <definedName name="JWSBusinessArea" localSheetId="22"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localSheetId="30" hidden="1">#REF!</definedName>
    <definedName name="JWSBusinessArea" localSheetId="31" hidden="1">#REF!</definedName>
    <definedName name="JWSBusinessArea"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1" hidden="1">#REF!</definedName>
    <definedName name="JWSCostCentre" localSheetId="22"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localSheetId="30" hidden="1">#REF!</definedName>
    <definedName name="JWSCostCentre" localSheetId="31" hidden="1">#REF!</definedName>
    <definedName name="JWSCostCentre"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1" hidden="1">#REF!</definedName>
    <definedName name="JWSCountry" localSheetId="22"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localSheetId="30" hidden="1">#REF!</definedName>
    <definedName name="JWSCountry" localSheetId="31" hidden="1">#REF!</definedName>
    <definedName name="JWSCountry"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1" hidden="1">#REF!</definedName>
    <definedName name="JWSCurrency" localSheetId="22"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localSheetId="30" hidden="1">#REF!</definedName>
    <definedName name="JWSCurrency" localSheetId="31" hidden="1">#REF!</definedName>
    <definedName name="JWSCurrency"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1" hidden="1">#REF!</definedName>
    <definedName name="JWSDataArea" localSheetId="22"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localSheetId="30" hidden="1">#REF!</definedName>
    <definedName name="JWSDataArea" localSheetId="31" hidden="1">#REF!</definedName>
    <definedName name="JWSDataArea"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1" hidden="1">#REF!</definedName>
    <definedName name="JWSDepartment" localSheetId="22"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localSheetId="30" hidden="1">#REF!</definedName>
    <definedName name="JWSDepartment" localSheetId="31" hidden="1">#REF!</definedName>
    <definedName name="JWSDepartment"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1" hidden="1">#REF!</definedName>
    <definedName name="JWSDiscBonus2006" localSheetId="22"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localSheetId="30" hidden="1">#REF!</definedName>
    <definedName name="JWSDiscBonus2006" localSheetId="31" hidden="1">#REF!</definedName>
    <definedName name="JWSDiscBonus200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1" hidden="1">#REF!</definedName>
    <definedName name="JWSEmpID" localSheetId="22"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localSheetId="30" hidden="1">#REF!</definedName>
    <definedName name="JWSEmpID" localSheetId="31" hidden="1">#REF!</definedName>
    <definedName name="JWSEmpID"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1" hidden="1">#REF!</definedName>
    <definedName name="JWSEmpName" localSheetId="22"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localSheetId="30" hidden="1">#REF!</definedName>
    <definedName name="JWSEmpName" localSheetId="31" hidden="1">#REF!</definedName>
    <definedName name="JWSEmpName"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1" hidden="1">#REF!</definedName>
    <definedName name="JWSFTE" localSheetId="22"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localSheetId="30" hidden="1">#REF!</definedName>
    <definedName name="JWSFTE" localSheetId="31" hidden="1">#REF!</definedName>
    <definedName name="JWSFTE"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1" hidden="1">#REF!</definedName>
    <definedName name="JWSG1_Base_M" localSheetId="22"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localSheetId="30" hidden="1">#REF!</definedName>
    <definedName name="JWSG1_Base_M" localSheetId="31" hidden="1">#REF!</definedName>
    <definedName name="JWSG1_Base_M"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1" hidden="1">#REF!</definedName>
    <definedName name="JWSG1_Base_UQ" localSheetId="22"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localSheetId="30" hidden="1">#REF!</definedName>
    <definedName name="JWSG1_Base_UQ" localSheetId="31" hidden="1">#REF!</definedName>
    <definedName name="JWSG1_Base_UQ"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1" hidden="1">#REF!</definedName>
    <definedName name="JWSG1_JobCode" localSheetId="22"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localSheetId="30" hidden="1">#REF!</definedName>
    <definedName name="JWSG1_JobCode" localSheetId="31" hidden="1">#REF!</definedName>
    <definedName name="JWSG1_JobCode"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1" hidden="1">#REF!</definedName>
    <definedName name="JWSG1_MarketDesc" localSheetId="22"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localSheetId="30" hidden="1">#REF!</definedName>
    <definedName name="JWSG1_MarketDesc" localSheetId="31" hidden="1">#REF!</definedName>
    <definedName name="JWSG1_MarketDesc"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1" hidden="1">#REF!</definedName>
    <definedName name="JWSG1_SurveyCode" localSheetId="22"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localSheetId="30" hidden="1">#REF!</definedName>
    <definedName name="JWSG1_SurveyCode" localSheetId="31" hidden="1">#REF!</definedName>
    <definedName name="JWSG1_SurveyCode"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1" hidden="1">#REF!</definedName>
    <definedName name="JWSG1_TotalComp_M" localSheetId="22"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localSheetId="30" hidden="1">#REF!</definedName>
    <definedName name="JWSG1_TotalComp_M" localSheetId="31" hidden="1">#REF!</definedName>
    <definedName name="JWSG1_TotalComp_M"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1" hidden="1">#REF!</definedName>
    <definedName name="JWSG1_TotalComp_UQ" localSheetId="22"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localSheetId="30" hidden="1">#REF!</definedName>
    <definedName name="JWSG1_TotalComp_UQ" localSheetId="31" hidden="1">#REF!</definedName>
    <definedName name="JWSG1_TotalComp_UQ"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1" hidden="1">#REF!</definedName>
    <definedName name="JWSG2_Base_M" localSheetId="22"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localSheetId="30" hidden="1">#REF!</definedName>
    <definedName name="JWSG2_Base_M" localSheetId="31" hidden="1">#REF!</definedName>
    <definedName name="JWSG2_Base_M"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1" hidden="1">#REF!</definedName>
    <definedName name="JWSG2_Base_UQ" localSheetId="22"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localSheetId="30" hidden="1">#REF!</definedName>
    <definedName name="JWSG2_Base_UQ" localSheetId="31" hidden="1">#REF!</definedName>
    <definedName name="JWSG2_Base_UQ"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1" hidden="1">#REF!</definedName>
    <definedName name="JWSG2_JobCode" localSheetId="22"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localSheetId="30" hidden="1">#REF!</definedName>
    <definedName name="JWSG2_JobCode" localSheetId="31" hidden="1">#REF!</definedName>
    <definedName name="JWSG2_JobCode"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1" hidden="1">#REF!</definedName>
    <definedName name="JWSG2_MarketDesc" localSheetId="22"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localSheetId="30" hidden="1">#REF!</definedName>
    <definedName name="JWSG2_MarketDesc" localSheetId="31" hidden="1">#REF!</definedName>
    <definedName name="JWSG2_MarketDesc"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1" hidden="1">#REF!</definedName>
    <definedName name="JWSG2_SurveyCode" localSheetId="22"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localSheetId="30" hidden="1">#REF!</definedName>
    <definedName name="JWSG2_SurveyCode" localSheetId="31" hidden="1">#REF!</definedName>
    <definedName name="JWSG2_SurveyCode"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1" hidden="1">#REF!</definedName>
    <definedName name="JWSG2_TotalComp_M" localSheetId="22"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localSheetId="30" hidden="1">#REF!</definedName>
    <definedName name="JWSG2_TotalComp_M" localSheetId="31" hidden="1">#REF!</definedName>
    <definedName name="JWSG2_TotalComp_M"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1" hidden="1">#REF!</definedName>
    <definedName name="JWSG2_TotalComp_UQ" localSheetId="22"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localSheetId="30" hidden="1">#REF!</definedName>
    <definedName name="JWSG2_TotalComp_UQ" localSheetId="31" hidden="1">#REF!</definedName>
    <definedName name="JWSG2_TotalComp_UQ"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1" hidden="1">#REF!</definedName>
    <definedName name="JWSGender" localSheetId="22"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localSheetId="30" hidden="1">#REF!</definedName>
    <definedName name="JWSGender" localSheetId="31" hidden="1">#REF!</definedName>
    <definedName name="JWSGender"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1" hidden="1">#REF!</definedName>
    <definedName name="JWSGuarBonus2006" localSheetId="22"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localSheetId="30" hidden="1">#REF!</definedName>
    <definedName name="JWSGuarBonus2006" localSheetId="31" hidden="1">#REF!</definedName>
    <definedName name="JWSGuarBonus200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1" hidden="1">#REF!</definedName>
    <definedName name="JWSHireDate" localSheetId="22"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localSheetId="30" hidden="1">#REF!</definedName>
    <definedName name="JWSHireDate" localSheetId="31" hidden="1">#REF!</definedName>
    <definedName name="JWSHireDate"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1" hidden="1">#REF!</definedName>
    <definedName name="JWSIntAssign" localSheetId="22"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localSheetId="30" hidden="1">#REF!</definedName>
    <definedName name="JWSIntAssign" localSheetId="31" hidden="1">#REF!</definedName>
    <definedName name="JWSIntAssign"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1" hidden="1">#REF!</definedName>
    <definedName name="JWSJobTitle" localSheetId="22"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localSheetId="30" hidden="1">#REF!</definedName>
    <definedName name="JWSJobTitle" localSheetId="31" hidden="1">#REF!</definedName>
    <definedName name="JWSJobTitle"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1" hidden="1">#REF!</definedName>
    <definedName name="JWSManagerLevel" localSheetId="22"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localSheetId="30" hidden="1">#REF!</definedName>
    <definedName name="JWSManagerLevel" localSheetId="31" hidden="1">#REF!</definedName>
    <definedName name="JWSManagerLevel"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1" hidden="1">#REF!</definedName>
    <definedName name="JWSOffshorePen2006" localSheetId="22"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localSheetId="30" hidden="1">#REF!</definedName>
    <definedName name="JWSOffshorePen2006" localSheetId="31" hidden="1">#REF!</definedName>
    <definedName name="JWSOffshorePen200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1" hidden="1">#REF!</definedName>
    <definedName name="JWSPerChangeSalary" localSheetId="22"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localSheetId="30" hidden="1">#REF!</definedName>
    <definedName name="JWSPerChangeSalary" localSheetId="31" hidden="1">#REF!</definedName>
    <definedName name="JWSPerChangeSalary"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1" hidden="1">#REF!</definedName>
    <definedName name="JWSPerChangeTotalComp" localSheetId="22"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localSheetId="30" hidden="1">#REF!</definedName>
    <definedName name="JWSPerChangeTotalComp" localSheetId="31" hidden="1">#REF!</definedName>
    <definedName name="JWSPerChangeTotalComp"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1" hidden="1">#REF!</definedName>
    <definedName name="JWSPerformGuar2006" localSheetId="22"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localSheetId="30" hidden="1">#REF!</definedName>
    <definedName name="JWSPerformGuar2006" localSheetId="31" hidden="1">#REF!</definedName>
    <definedName name="JWSPerformGuar200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1" hidden="1">#REF!</definedName>
    <definedName name="JWSProductLine" localSheetId="22"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localSheetId="30" hidden="1">#REF!</definedName>
    <definedName name="JWSProductLine" localSheetId="31" hidden="1">#REF!</definedName>
    <definedName name="JWSProductLine"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1" hidden="1">#REF!</definedName>
    <definedName name="JWSProfitSharing2006" localSheetId="22"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localSheetId="30" hidden="1">#REF!</definedName>
    <definedName name="JWSProfitSharing2006" localSheetId="31" hidden="1">#REF!</definedName>
    <definedName name="JWSProfitSharing200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1" hidden="1">#REF!</definedName>
    <definedName name="JWSPromotionFlag" localSheetId="22"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localSheetId="30" hidden="1">#REF!</definedName>
    <definedName name="JWSPromotionFlag" localSheetId="31" hidden="1">#REF!</definedName>
    <definedName name="JWSPromotionFlag"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1" hidden="1">#REF!</definedName>
    <definedName name="JWSPropJobTitle" localSheetId="22"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localSheetId="30" hidden="1">#REF!</definedName>
    <definedName name="JWSPropJobTitle" localSheetId="31" hidden="1">#REF!</definedName>
    <definedName name="JWSPropJobTitle"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1" hidden="1">#REF!</definedName>
    <definedName name="JWSPropManagerLevel" localSheetId="22"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localSheetId="30" hidden="1">#REF!</definedName>
    <definedName name="JWSPropManagerLevel" localSheetId="31" hidden="1">#REF!</definedName>
    <definedName name="JWSPropManagerLevel"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1" hidden="1">#REF!</definedName>
    <definedName name="JWSRating2004" localSheetId="22"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localSheetId="30" hidden="1">#REF!</definedName>
    <definedName name="JWSRating2004" localSheetId="31" hidden="1">#REF!</definedName>
    <definedName name="JWSRating2004"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1" hidden="1">#REF!</definedName>
    <definedName name="JWSRating2005" localSheetId="22"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localSheetId="30" hidden="1">#REF!</definedName>
    <definedName name="JWSRating2005" localSheetId="31" hidden="1">#REF!</definedName>
    <definedName name="JWSRating2005"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1" hidden="1">#REF!</definedName>
    <definedName name="JWSRating2006" localSheetId="22"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localSheetId="30" hidden="1">#REF!</definedName>
    <definedName name="JWSRating2006" localSheetId="31" hidden="1">#REF!</definedName>
    <definedName name="JWSRating200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1" hidden="1">#REF!</definedName>
    <definedName name="JWSRational" localSheetId="22"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localSheetId="30" hidden="1">#REF!</definedName>
    <definedName name="JWSRational" localSheetId="31" hidden="1">#REF!</definedName>
    <definedName name="JWSRational"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1" hidden="1">#REF!</definedName>
    <definedName name="JWSRegion" localSheetId="22"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localSheetId="30" hidden="1">#REF!</definedName>
    <definedName name="JWSRegion" localSheetId="31" hidden="1">#REF!</definedName>
    <definedName name="JWSRegion"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1" hidden="1">#REF!</definedName>
    <definedName name="JWSSalesCommQ42006" localSheetId="22"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localSheetId="30" hidden="1">#REF!</definedName>
    <definedName name="JWSSalesCommQ42006" localSheetId="31" hidden="1">#REF!</definedName>
    <definedName name="JWSSalesCommQ4200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1" hidden="1">#REF!</definedName>
    <definedName name="JWSTotalBonus2005" localSheetId="22"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localSheetId="30" hidden="1">#REF!</definedName>
    <definedName name="JWSTotalBonus2005" localSheetId="31" hidden="1">#REF!</definedName>
    <definedName name="JWSTotalBonus2005"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1" hidden="1">#REF!</definedName>
    <definedName name="JWSTotalBonus2006" localSheetId="22"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localSheetId="30" hidden="1">#REF!</definedName>
    <definedName name="JWSTotalBonus2006" localSheetId="31" hidden="1">#REF!</definedName>
    <definedName name="JWSTotalBonus200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1" hidden="1">#REF!</definedName>
    <definedName name="JWSTotalComp2004" localSheetId="22"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localSheetId="30" hidden="1">#REF!</definedName>
    <definedName name="JWSTotalComp2004" localSheetId="31" hidden="1">#REF!</definedName>
    <definedName name="JWSTotalComp2004"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1" hidden="1">#REF!</definedName>
    <definedName name="JWSTotalComp2005" localSheetId="22"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localSheetId="30" hidden="1">#REF!</definedName>
    <definedName name="JWSTotalComp2005" localSheetId="31" hidden="1">#REF!</definedName>
    <definedName name="JWSTotalComp2005"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1" hidden="1">#REF!</definedName>
    <definedName name="JWSTotalComp2006" localSheetId="22"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localSheetId="30" hidden="1">#REF!</definedName>
    <definedName name="JWSTotalComp2006" localSheetId="31" hidden="1">#REF!</definedName>
    <definedName name="JWSTotalComp200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1" hidden="1">#REF!</definedName>
    <definedName name="JWSValueAccount2006" localSheetId="22"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localSheetId="30" hidden="1">#REF!</definedName>
    <definedName name="JWSValueAccount2006" localSheetId="31" hidden="1">#REF!</definedName>
    <definedName name="JWSValueAccount200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1" hidden="1">#REF!</definedName>
    <definedName name="JWSValueAccount2007" localSheetId="22"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localSheetId="30" hidden="1">#REF!</definedName>
    <definedName name="JWSValueAccount2007" localSheetId="31" hidden="1">#REF!</definedName>
    <definedName name="JWSValueAccount2007"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1" hidden="1">#REF!</definedName>
    <definedName name="JWSVAMarker" localSheetId="22"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localSheetId="30" hidden="1">#REF!</definedName>
    <definedName name="JWSVAMarker" localSheetId="31" hidden="1">#REF!</definedName>
    <definedName name="JWSVAMarker" hidden="1">#REF!</definedName>
    <definedName name="k" localSheetId="17" hidden="1">#REF!</definedName>
    <definedName name="k" localSheetId="18" hidden="1">#REF!</definedName>
    <definedName name="k" localSheetId="19" hidden="1">#REF!</definedName>
    <definedName name="k" localSheetId="20" hidden="1">#REF!</definedName>
    <definedName name="k" localSheetId="21" hidden="1">#REF!</definedName>
    <definedName name="k" localSheetId="22" hidden="1">#REF!</definedName>
    <definedName name="k" localSheetId="26" hidden="1">#REF!</definedName>
    <definedName name="k" localSheetId="27" hidden="1">#REF!</definedName>
    <definedName name="k" localSheetId="28" hidden="1">#REF!</definedName>
    <definedName name="k" localSheetId="29" hidden="1">#REF!</definedName>
    <definedName name="k" localSheetId="30" hidden="1">#REF!</definedName>
    <definedName name="k" localSheetId="31" hidden="1">#REF!</definedName>
    <definedName name="k" hidden="1">#REF!</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2" hidden="1">{"by_month",#N/A,TRUE,"template";"Destec_month",#N/A,TRUE,"template";"by_quarter",#N/A,TRUE,"template";"destec_quarter",#N/A,TRUE,"template";"by_year",#N/A,TRUE,"template";"Destec_annual",#N/A,TRUE,"template"}</definedName>
    <definedName name="kenerr" localSheetId="23" hidden="1">{"by_month",#N/A,TRUE,"template";"Destec_month",#N/A,TRUE,"template";"by_quarter",#N/A,TRUE,"template";"destec_quarter",#N/A,TRUE,"template";"by_year",#N/A,TRUE,"template";"Destec_annual",#N/A,TRUE,"template"}</definedName>
    <definedName name="kenerr" localSheetId="25" hidden="1">{"by_month",#N/A,TRUE,"template";"Destec_month",#N/A,TRUE,"template";"by_quarter",#N/A,TRUE,"template";"destec_quarter",#N/A,TRUE,"template";"by_year",#N/A,TRUE,"template";"Destec_annual",#N/A,TRUE,"template"}</definedName>
    <definedName name="kenerr" localSheetId="2" hidden="1">{"by_month",#N/A,TRUE,"template";"Destec_month",#N/A,TRUE,"template";"by_quarter",#N/A,TRUE,"template";"destec_quarter",#N/A,TRUE,"template";"by_year",#N/A,TRUE,"template";"Destec_annual",#N/A,TRUE,"template"}</definedName>
    <definedName name="kenerr" localSheetId="3" hidden="1">{"by_month",#N/A,TRUE,"template";"Destec_month",#N/A,TRUE,"template";"by_quarter",#N/A,TRUE,"template";"destec_quarter",#N/A,TRUE,"template";"by_year",#N/A,TRUE,"template";"Destec_annual",#N/A,TRUE,"template"}</definedName>
    <definedName name="kenerr" localSheetId="6" hidden="1">{"by_month",#N/A,TRUE,"template";"Destec_month",#N/A,TRUE,"template";"by_quarter",#N/A,TRUE,"template";"destec_quarter",#N/A,TRUE,"template";"by_year",#N/A,TRUE,"template";"Destec_annual",#N/A,TRUE,"template"}</definedName>
    <definedName name="kenerr" localSheetId="15"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nerr" localSheetId="30" hidden="1">{"by_month",#N/A,TRUE,"template";"Destec_month",#N/A,TRUE,"template";"by_quarter",#N/A,TRUE,"template";"destec_quarter",#N/A,TRUE,"template";"by_year",#N/A,TRUE,"template";"Destec_annual",#N/A,TRUE,"template"}</definedName>
    <definedName name="kenerr" localSheetId="31"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7">#REF!</definedName>
    <definedName name="kjkj" localSheetId="18">#REF!</definedName>
    <definedName name="kjkj" localSheetId="19">#REF!</definedName>
    <definedName name="kjkj" localSheetId="20">#REF!</definedName>
    <definedName name="kjkj" localSheetId="21">#REF!</definedName>
    <definedName name="kjkj" localSheetId="22">#REF!</definedName>
    <definedName name="kjkj" localSheetId="26">#REF!</definedName>
    <definedName name="kjkj" localSheetId="27">#REF!</definedName>
    <definedName name="kjkj" localSheetId="28">#REF!</definedName>
    <definedName name="kjkj" localSheetId="29">#REF!</definedName>
    <definedName name="kjkj" localSheetId="30">#REF!</definedName>
    <definedName name="kjkj" localSheetId="31">#REF!</definedName>
    <definedName name="kjkj">#REF!</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2" hidden="1">{"Sch.L_MaterialIssue",#N/A,FALSE,"Sch.L"}</definedName>
    <definedName name="ksjfjJJJJ" localSheetId="23" hidden="1">{"Sch.L_MaterialIssue",#N/A,FALSE,"Sch.L"}</definedName>
    <definedName name="ksjfjJJJJ" localSheetId="25" hidden="1">{"Sch.L_MaterialIssue",#N/A,FALSE,"Sch.L"}</definedName>
    <definedName name="ksjfjJJJJ" localSheetId="2" hidden="1">{"Sch.L_MaterialIssue",#N/A,FALSE,"Sch.L"}</definedName>
    <definedName name="ksjfjJJJJ" localSheetId="3" hidden="1">{"Sch.L_MaterialIssue",#N/A,FALSE,"Sch.L"}</definedName>
    <definedName name="ksjfjJJJJ" localSheetId="6" hidden="1">{"Sch.L_MaterialIssue",#N/A,FALSE,"Sch.L"}</definedName>
    <definedName name="ksjfjJJJJ" localSheetId="15"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ksjfjJJJJ" localSheetId="30" hidden="1">{"Sch.L_MaterialIssue",#N/A,FALSE,"Sch.L"}</definedName>
    <definedName name="ksjfjJJJJ" localSheetId="31" hidden="1">{"Sch.L_MaterialIssue",#N/A,FALSE,"Sch.L"}</definedName>
    <definedName name="ksjfjJJJJ" hidden="1">{"Sch.L_MaterialIssue",#N/A,FALSE,"Sch.L"}</definedName>
    <definedName name="LAHRS" localSheetId="17">#REF!</definedName>
    <definedName name="LAHRS" localSheetId="18">#REF!</definedName>
    <definedName name="LAHRS" localSheetId="19">#REF!</definedName>
    <definedName name="LAHRS" localSheetId="20">#REF!</definedName>
    <definedName name="LAHRS" localSheetId="21">#REF!</definedName>
    <definedName name="LAHRS" localSheetId="22">#REF!</definedName>
    <definedName name="LAHRS" localSheetId="26">#REF!</definedName>
    <definedName name="LAHRS" localSheetId="27">#REF!</definedName>
    <definedName name="LAHRS" localSheetId="28">#REF!</definedName>
    <definedName name="LAHRS" localSheetId="29">#REF!</definedName>
    <definedName name="LAHRS" localSheetId="30">#REF!</definedName>
    <definedName name="LAHRS" localSheetId="31">#REF!</definedName>
    <definedName name="LAHRS">#REF!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1">#REF!</definedName>
    <definedName name="Land_Purchase_Option_Pmts" localSheetId="22">#REF!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 localSheetId="30">#REF!</definedName>
    <definedName name="Land_Purchase_Option_Pmts" localSheetId="31">#REF!</definedName>
    <definedName name="Land_Purchase_Option_Pmts">#REF!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1">#REF!</definedName>
    <definedName name="Land_Trust_Funding_Input" localSheetId="22">#REF!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 localSheetId="30">#REF!</definedName>
    <definedName name="Land_Trust_Funding_Input" localSheetId="31">#REF!</definedName>
    <definedName name="Land_Trust_Funding_Input">#REF!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1">#REF!</definedName>
    <definedName name="Land_Trust_Funding_Period" localSheetId="22">#REF!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 localSheetId="30">#REF!</definedName>
    <definedName name="Land_Trust_Funding_Period" localSheetId="31">#REF!</definedName>
    <definedName name="Land_Trust_Funding_Period">#REF!</definedName>
    <definedName name="LARR" localSheetId="17">#REF!</definedName>
    <definedName name="LARR" localSheetId="18">#REF!</definedName>
    <definedName name="LARR" localSheetId="19">#REF!</definedName>
    <definedName name="LARR" localSheetId="20">#REF!</definedName>
    <definedName name="LARR" localSheetId="21">#REF!</definedName>
    <definedName name="LARR" localSheetId="22">#REF!</definedName>
    <definedName name="LARR" localSheetId="26">#REF!</definedName>
    <definedName name="LARR" localSheetId="27">#REF!</definedName>
    <definedName name="LARR" localSheetId="28">#REF!</definedName>
    <definedName name="LARR" localSheetId="29">#REF!</definedName>
    <definedName name="LARR" localSheetId="30">#REF!</definedName>
    <definedName name="LARR" localSheetId="31">#REF!</definedName>
    <definedName name="LARR">#REF!</definedName>
    <definedName name="Last_Row" localSheetId="17">IF('CARE Table 1'!Values_Entered,HEADER_ROW+'CARE Table 1'!Number_of_Payments,HEADER_ROW)</definedName>
    <definedName name="Last_Row" localSheetId="18">IF('CARE Table 2'!Values_Entered,HEADER_ROW+'CARE Table 2'!Number_of_Payments,HEADER_ROW)</definedName>
    <definedName name="Last_Row" localSheetId="19">IF('CARE Table 3A _3B'!Values_Entered,HEADER_ROW+'CARE Table 3A _3B'!Number_of_Payments,HEADER_ROW)</definedName>
    <definedName name="Last_Row" localSheetId="20">IF('CARE Table 4'!Values_Entered,HEADER_ROW+'CARE Table 4'!Number_of_Payments,HEADER_ROW)</definedName>
    <definedName name="Last_Row" localSheetId="21">IF('CARE Table 5'!Values_Entered,HEADER_ROW+'CARE Table 5'!Number_of_Payments,HEADER_ROW)</definedName>
    <definedName name="Last_Row" localSheetId="22">IF('CARE Table 6'!Values_Entered,HEADER_ROW+'CARE Table 6'!Number_of_Payments,HEADER_ROW)</definedName>
    <definedName name="Last_Row" localSheetId="23">IF('CARE Table 7'!Values_Entered,HEADER_ROW+'CARE Table 7'!Number_of_Payments,HEADER_ROW)</definedName>
    <definedName name="Last_Row" localSheetId="25">IF('CARE Table 9'!Values_Entered,HEADER_ROW+'CARE Table 9'!Number_of_Payments,HEADER_ROW)</definedName>
    <definedName name="Last_Row" localSheetId="0">IF('ESA Summary'!Values_Entered,HEADER_ROW+'ESA Summary'!Number_of_Payments,HEADER_ROW)</definedName>
    <definedName name="Last_Row" localSheetId="1">IF('ESA Table 1'!Values_Entered,HEADER_ROW+'ESA Table 1'!Number_of_Payments,HEADER_ROW)</definedName>
    <definedName name="Last_Row" localSheetId="2">IF('ESA Table 2'!Values_Entered,HEADER_ROW+'ESA Table 2'!Number_of_Payments,HEADER_ROW)</definedName>
    <definedName name="Last_Row" localSheetId="3">IF('ESA Table 2A'!Values_Entered,HEADER_ROW+'ESA Table 2A'!Number_of_Payments,HEADER_ROW)</definedName>
    <definedName name="Last_Row" localSheetId="5">IF('ESA Table 2C'!Values_Entered,HEADER_ROW+'ESA Table 2C'!Number_of_Payments,HEADER_ROW)</definedName>
    <definedName name="Last_Row" localSheetId="6">IF('ESA Table 2D'!Values_Entered,HEADER_ROW+'ESA Table 2D'!Number_of_Payments,HEADER_ROW)</definedName>
    <definedName name="Last_Row" localSheetId="9">IF('ESA Table 3A_3H'!Values_Entered,HEADER_ROW+'ESA Table 3A_3H'!Number_of_Payments,HEADER_ROW)</definedName>
    <definedName name="Last_Row" localSheetId="10">IF('ESA Table 4A-E'!Values_Entered,HEADER_ROW+'ESA Table 4A-E'!Number_of_Payments,HEADER_ROW)</definedName>
    <definedName name="Last_Row" localSheetId="11">IF('ESA Table 5A_5F'!Values_Entered,HEADER_ROW+'ESA Table 5A_5F'!Number_of_Payments,HEADER_ROW)</definedName>
    <definedName name="Last_Row" localSheetId="12">IF('ESA Table 6'!Values_Entered,HEADER_ROW+'ESA Table 6'!Number_of_Payments,HEADER_ROW)</definedName>
    <definedName name="Last_Row" localSheetId="13">IF('ESA Table 7'!Values_Entered,HEADER_ROW+'ESA Table 7'!Number_of_Payments,HEADER_ROW)</definedName>
    <definedName name="Last_Row" localSheetId="14">IF('ESA Table 8'!Values_Entered,HEADER_ROW+'ESA Table 8'!Number_of_Payments,HEADER_ROW)</definedName>
    <definedName name="Last_Row" localSheetId="15">IF('ESA Table 9'!Values_Entered,HEADER_ROW+'ESA Table 9'!Number_of_Payments,HEADER_ROW)</definedName>
    <definedName name="Last_Row" localSheetId="26">IF('FERA Table 1'!Values_Entered,HEADER_ROW+'FERA Table 1'!Number_of_Payments,HEADER_ROW)</definedName>
    <definedName name="Last_Row" localSheetId="27">IF('FERA Table 2'!Values_Entered,HEADER_ROW+'FERA Table 2'!Number_of_Payments,HEADER_ROW)</definedName>
    <definedName name="Last_Row" localSheetId="28">IF('FERA Table 3A _3B'!Values_Entered,HEADER_ROW+'FERA Table 3A _3B'!Number_of_Payments,HEADER_ROW)</definedName>
    <definedName name="Last_Row" localSheetId="29">IF('FERA Table 4'!Values_Entered,HEADER_ROW+'FERA Table 4'!Number_of_Payments,HEADER_ROW)</definedName>
    <definedName name="Last_Row" localSheetId="30">IF('FERA Table 5'!Values_Entered,HEADER_ROW+'FERA Table 5'!Number_of_Payments,HEADER_ROW)</definedName>
    <definedName name="Last_Row" localSheetId="31">IF('FERA Table 6'!Values_Entered,HEADER_ROW+'FERA Table 6'!Number_of_Payments,HEADER_ROW)</definedName>
    <definedName name="Last_Row">IF(Values_Entered,HEADER_ROW+Number_of_Payments,HEADER_ROW)</definedName>
    <definedName name="Last_Row_Pref" localSheetId="17">IF('CARE Table 1'!Values_Entered_Pref,HEADER_ROW_PREF+'CARE Table 1'!No_of_Pamts_Pref,HEADER_ROW_PREF)</definedName>
    <definedName name="Last_Row_Pref" localSheetId="18">IF('CARE Table 2'!Values_Entered_Pref,HEADER_ROW_PREF+'CARE Table 2'!No_of_Pamts_Pref,HEADER_ROW_PREF)</definedName>
    <definedName name="Last_Row_Pref" localSheetId="19">IF('CARE Table 3A _3B'!Values_Entered_Pref,HEADER_ROW_PREF+'CARE Table 3A _3B'!No_of_Pamts_Pref,HEADER_ROW_PREF)</definedName>
    <definedName name="Last_Row_Pref" localSheetId="20">IF('CARE Table 4'!Values_Entered_Pref,HEADER_ROW_PREF+'CARE Table 4'!No_of_Pamts_Pref,HEADER_ROW_PREF)</definedName>
    <definedName name="Last_Row_Pref" localSheetId="21">IF('CARE Table 5'!Values_Entered_Pref,HEADER_ROW_PREF+'CARE Table 5'!No_of_Pamts_Pref,HEADER_ROW_PREF)</definedName>
    <definedName name="Last_Row_Pref" localSheetId="22">IF('CARE Table 6'!Values_Entered_Pref,HEADER_ROW_PREF+'CARE Table 6'!No_of_Pamts_Pref,HEADER_ROW_PREF)</definedName>
    <definedName name="Last_Row_Pref" localSheetId="23">IF('CARE Table 7'!Values_Entered_Pref,HEADER_ROW_PREF+'CARE Table 7'!No_of_Pamts_Pref,HEADER_ROW_PREF)</definedName>
    <definedName name="Last_Row_Pref" localSheetId="25">IF('CARE Table 9'!Values_Entered_Pref,HEADER_ROW_PREF+'CARE Table 9'!No_of_Pamts_Pref,HEADER_ROW_PREF)</definedName>
    <definedName name="Last_Row_Pref" localSheetId="0">IF('ESA Summary'!Values_Entered_Pref,HEADER_ROW_PREF+'ESA Summary'!No_of_Pamts_Pref,HEADER_ROW_PREF)</definedName>
    <definedName name="Last_Row_Pref" localSheetId="1">IF('ESA Table 1'!Values_Entered_Pref,HEADER_ROW_PREF+'ESA Table 1'!No_of_Pamts_Pref,HEADER_ROW_PREF)</definedName>
    <definedName name="Last_Row_Pref" localSheetId="2">IF('ESA Table 2'!Values_Entered_Pref,HEADER_ROW_PREF+'ESA Table 2'!No_of_Pamts_Pref,HEADER_ROW_PREF)</definedName>
    <definedName name="Last_Row_Pref" localSheetId="3">IF('ESA Table 2A'!Values_Entered_Pref,HEADER_ROW_PREF+'ESA Table 2A'!No_of_Pamts_Pref,HEADER_ROW_PREF)</definedName>
    <definedName name="Last_Row_Pref" localSheetId="5">IF('ESA Table 2C'!Values_Entered_Pref,HEADER_ROW_PREF+'ESA Table 2C'!No_of_Pamts_Pref,HEADER_ROW_PREF)</definedName>
    <definedName name="Last_Row_Pref" localSheetId="6">IF('ESA Table 2D'!Values_Entered_Pref,HEADER_ROW_PREF+'ESA Table 2D'!No_of_Pamts_Pref,HEADER_ROW_PREF)</definedName>
    <definedName name="Last_Row_Pref" localSheetId="9">IF('ESA Table 3A_3H'!Values_Entered_Pref,HEADER_ROW_PREF+'ESA Table 3A_3H'!No_of_Pamts_Pref,HEADER_ROW_PREF)</definedName>
    <definedName name="Last_Row_Pref" localSheetId="10">IF('ESA Table 4A-E'!Values_Entered_Pref,HEADER_ROW_PREF+'ESA Table 4A-E'!No_of_Pamts_Pref,HEADER_ROW_PREF)</definedName>
    <definedName name="Last_Row_Pref" localSheetId="11">IF('ESA Table 5A_5F'!Values_Entered_Pref,HEADER_ROW_PREF+'ESA Table 5A_5F'!No_of_Pamts_Pref,HEADER_ROW_PREF)</definedName>
    <definedName name="Last_Row_Pref" localSheetId="12">IF('ESA Table 6'!Values_Entered_Pref,HEADER_ROW_PREF+'ESA Table 6'!No_of_Pamts_Pref,HEADER_ROW_PREF)</definedName>
    <definedName name="Last_Row_Pref" localSheetId="13">IF('ESA Table 7'!Values_Entered_Pref,HEADER_ROW_PREF+'ESA Table 7'!No_of_Pamts_Pref,HEADER_ROW_PREF)</definedName>
    <definedName name="Last_Row_Pref" localSheetId="14">IF('ESA Table 8'!Values_Entered_Pref,HEADER_ROW_PREF+'ESA Table 8'!No_of_Pamts_Pref,HEADER_ROW_PREF)</definedName>
    <definedName name="Last_Row_Pref" localSheetId="15">IF('ESA Table 9'!Values_Entered_Pref,HEADER_ROW_PREF+'ESA Table 9'!No_of_Pamts_Pref,HEADER_ROW_PREF)</definedName>
    <definedName name="Last_Row_Pref" localSheetId="26">IF('FERA Table 1'!Values_Entered_Pref,HEADER_ROW_PREF+'FERA Table 1'!No_of_Pamts_Pref,HEADER_ROW_PREF)</definedName>
    <definedName name="Last_Row_Pref" localSheetId="27">IF('FERA Table 2'!Values_Entered_Pref,HEADER_ROW_PREF+'FERA Table 2'!No_of_Pamts_Pref,HEADER_ROW_PREF)</definedName>
    <definedName name="Last_Row_Pref" localSheetId="28">IF('FERA Table 3A _3B'!Values_Entered_Pref,HEADER_ROW_PREF+'FERA Table 3A _3B'!No_of_Pamts_Pref,HEADER_ROW_PREF)</definedName>
    <definedName name="Last_Row_Pref" localSheetId="29">IF('FERA Table 4'!Values_Entered_Pref,HEADER_ROW_PREF+'FERA Table 4'!No_of_Pamts_Pref,HEADER_ROW_PREF)</definedName>
    <definedName name="Last_Row_Pref" localSheetId="30">IF('FERA Table 5'!Values_Entered_Pref,HEADER_ROW_PREF+'FERA Table 5'!No_of_Pamts_Pref,HEADER_ROW_PREF)</definedName>
    <definedName name="Last_Row_Pref" localSheetId="31">IF('FERA Table 6'!Values_Entered_Pref,HEADER_ROW_PREF+'FERA Table 6'!No_of_Pamts_Pref,HEADER_ROW_PREF)</definedName>
    <definedName name="Last_Row_Pref">IF(Values_Entered_Pref,HEADER_ROW_PREF+No_of_Pamts_Pref,HEADER_ROW_PREF)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1">#REF!</definedName>
    <definedName name="LC_Arrangement_Fee_Rate" localSheetId="22">#REF!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 localSheetId="30">#REF!</definedName>
    <definedName name="LC_Arrangement_Fee_Rate" localSheetId="31">#REF!</definedName>
    <definedName name="LC_Arrangement_Fee_Rate">#REF!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1">#REF!</definedName>
    <definedName name="LC_Commitment_Fee_Rate" localSheetId="22">#REF!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 localSheetId="30">#REF!</definedName>
    <definedName name="LC_Commitment_Fee_Rate" localSheetId="31">#REF!</definedName>
    <definedName name="LC_Commitment_Fee_Rate">#REF!</definedName>
    <definedName name="LCM" localSheetId="17">#REF!</definedName>
    <definedName name="LCM" localSheetId="18">#REF!</definedName>
    <definedName name="LCM" localSheetId="19">#REF!</definedName>
    <definedName name="LCM" localSheetId="20">#REF!</definedName>
    <definedName name="LCM" localSheetId="21">#REF!</definedName>
    <definedName name="LCM" localSheetId="22">#REF!</definedName>
    <definedName name="LCM" localSheetId="26">#REF!</definedName>
    <definedName name="LCM" localSheetId="27">#REF!</definedName>
    <definedName name="LCM" localSheetId="28">#REF!</definedName>
    <definedName name="LCM" localSheetId="29">#REF!</definedName>
    <definedName name="LCM" localSheetId="30">#REF!</definedName>
    <definedName name="LCM" localSheetId="31">#REF!</definedName>
    <definedName name="LCM">#REF!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1">#REF!</definedName>
    <definedName name="LDs_EPC_Contractor" localSheetId="22">#REF!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 localSheetId="30">#REF!</definedName>
    <definedName name="LDs_EPC_Contractor" localSheetId="31">#REF!</definedName>
    <definedName name="LDs_EPC_Contractor">#REF!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1">#REF!</definedName>
    <definedName name="LDs_Turbine_Supplier" localSheetId="22">#REF!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 localSheetId="30">#REF!</definedName>
    <definedName name="LDs_Turbine_Supplier" localSheetId="31">#REF!</definedName>
    <definedName name="LDs_Turbine_Supplier">#REF!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1">#REF!</definedName>
    <definedName name="Leveraged_Results_Print_Range" localSheetId="22">#REF!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 localSheetId="30">#REF!</definedName>
    <definedName name="Leveraged_Results_Print_Range" localSheetId="31">#REF!</definedName>
    <definedName name="Leveraged_Results_Print_Range">#REF!</definedName>
    <definedName name="LiabDate" localSheetId="17">#REF!</definedName>
    <definedName name="LiabDate" localSheetId="18">#REF!</definedName>
    <definedName name="LiabDate" localSheetId="19">#REF!</definedName>
    <definedName name="LiabDate" localSheetId="20">#REF!</definedName>
    <definedName name="LiabDate" localSheetId="21">#REF!</definedName>
    <definedName name="LiabDate" localSheetId="22">#REF!</definedName>
    <definedName name="LiabDate" localSheetId="26">#REF!</definedName>
    <definedName name="LiabDate" localSheetId="27">#REF!</definedName>
    <definedName name="LiabDate" localSheetId="28">#REF!</definedName>
    <definedName name="LiabDate" localSheetId="29">#REF!</definedName>
    <definedName name="LiabDate" localSheetId="30">#REF!</definedName>
    <definedName name="LiabDate" localSheetId="31">#REF!</definedName>
    <definedName name="LiabDate">#REF!</definedName>
    <definedName name="Liabilities">#REF!,#REF!,#REF!,#REF!,#REF!,#REF!,#REF!,#REF!,#REF!,#REF!,#REF!,#REF!,#REF!,#REF!,#REF!,#REF!,#REF!,#REF!,#REF!,#REF!</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1">#REF!</definedName>
    <definedName name="LIBOR_12_year_Fwd_Swap_Tranche_B" localSheetId="22">#REF!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 localSheetId="30">#REF!</definedName>
    <definedName name="LIBOR_12_year_Fwd_Swap_Tranche_B" localSheetId="31">#REF!</definedName>
    <definedName name="LIBOR_12_year_Fwd_Swap_Tranche_B">#REF!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1">#REF!</definedName>
    <definedName name="LIBOR_2_year_Swap" localSheetId="22">#REF!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 localSheetId="30">#REF!</definedName>
    <definedName name="LIBOR_2_year_Swap" localSheetId="31">#REF!</definedName>
    <definedName name="LIBOR_2_year_Swap">#REF!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1">#REF!</definedName>
    <definedName name="LIBOR_2_year_Swap__Tranche_A_B_C" localSheetId="22">#REF!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 localSheetId="30">#REF!</definedName>
    <definedName name="LIBOR_2_year_Swap__Tranche_A_B_C" localSheetId="31">#REF!</definedName>
    <definedName name="LIBOR_2_year_Swap__Tranche_A_B_C">#REF!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1">#REF!</definedName>
    <definedName name="LIBOR_3_year_Fwd_Swap__Tranche_A" localSheetId="22">#REF!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 localSheetId="30">#REF!</definedName>
    <definedName name="LIBOR_3_year_Fwd_Swap__Tranche_A" localSheetId="31">#REF!</definedName>
    <definedName name="LIBOR_3_year_Fwd_Swap__Tranche_A">#REF!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1">#REF!</definedName>
    <definedName name="LIBOR_3_year_Fwd_Swap_Tranche_B_C" localSheetId="22">#REF!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 localSheetId="30">#REF!</definedName>
    <definedName name="LIBOR_3_year_Fwd_Swap_Tranche_B_C" localSheetId="31">#REF!</definedName>
    <definedName name="LIBOR_3_year_Fwd_Swap_Tranche_B_C">#REF!</definedName>
    <definedName name="limcount" hidden="1">1</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1">#REF!</definedName>
    <definedName name="LLC_Debt_Service_Coverage_Ratio_List" localSheetId="22">#REF!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 localSheetId="30">#REF!</definedName>
    <definedName name="LLC_Debt_Service_Coverage_Ratio_List" localSheetId="31">#REF!</definedName>
    <definedName name="LLC_Debt_Service_Coverage_Ratio_List">#REF!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1">#REF!</definedName>
    <definedName name="Loan_Balance_End_of_Month" localSheetId="22">#REF!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 localSheetId="30">#REF!</definedName>
    <definedName name="Loan_Balance_End_of_Month" localSheetId="31">#REF!</definedName>
    <definedName name="Loan_Balance_End_of_Month">#REF!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1">#REF!</definedName>
    <definedName name="Loan_Facility_Amount" localSheetId="22">#REF!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 localSheetId="30">#REF!</definedName>
    <definedName name="Loan_Facility_Amount" localSheetId="31">#REF!</definedName>
    <definedName name="Loan_Facility_Amount">#REF!</definedName>
    <definedName name="LOCTTLHRS" localSheetId="17">#REF!</definedName>
    <definedName name="LOCTTLHRS" localSheetId="18">#REF!</definedName>
    <definedName name="LOCTTLHRS" localSheetId="19">#REF!</definedName>
    <definedName name="LOCTTLHRS" localSheetId="20">#REF!</definedName>
    <definedName name="LOCTTLHRS" localSheetId="21">#REF!</definedName>
    <definedName name="LOCTTLHRS" localSheetId="22">#REF!</definedName>
    <definedName name="LOCTTLHRS" localSheetId="26">#REF!</definedName>
    <definedName name="LOCTTLHRS" localSheetId="27">#REF!</definedName>
    <definedName name="LOCTTLHRS" localSheetId="28">#REF!</definedName>
    <definedName name="LOCTTLHRS" localSheetId="29">#REF!</definedName>
    <definedName name="LOCTTLHRS" localSheetId="30">#REF!</definedName>
    <definedName name="LOCTTLHRS" localSheetId="31">#REF!</definedName>
    <definedName name="LOCTTLHRS">#REF!</definedName>
    <definedName name="ls5per" localSheetId="17">#REF!</definedName>
    <definedName name="ls5per" localSheetId="18">#REF!</definedName>
    <definedName name="ls5per" localSheetId="19">#REF!</definedName>
    <definedName name="ls5per" localSheetId="20">#REF!</definedName>
    <definedName name="ls5per" localSheetId="21">#REF!</definedName>
    <definedName name="ls5per" localSheetId="22">#REF!</definedName>
    <definedName name="ls5per" localSheetId="26">#REF!</definedName>
    <definedName name="ls5per" localSheetId="27">#REF!</definedName>
    <definedName name="ls5per" localSheetId="28">#REF!</definedName>
    <definedName name="ls5per" localSheetId="29">#REF!</definedName>
    <definedName name="ls5per" localSheetId="30">#REF!</definedName>
    <definedName name="ls5per" localSheetId="31">#REF!</definedName>
    <definedName name="ls5per">#REF!</definedName>
    <definedName name="lssdge" localSheetId="17">#REF!</definedName>
    <definedName name="lssdge" localSheetId="18">#REF!</definedName>
    <definedName name="lssdge" localSheetId="19">#REF!</definedName>
    <definedName name="lssdge" localSheetId="20">#REF!</definedName>
    <definedName name="lssdge" localSheetId="21">#REF!</definedName>
    <definedName name="lssdge" localSheetId="22">#REF!</definedName>
    <definedName name="lssdge" localSheetId="26">#REF!</definedName>
    <definedName name="lssdge" localSheetId="27">#REF!</definedName>
    <definedName name="lssdge" localSheetId="28">#REF!</definedName>
    <definedName name="lssdge" localSheetId="29">#REF!</definedName>
    <definedName name="lssdge" localSheetId="30">#REF!</definedName>
    <definedName name="lssdge" localSheetId="31">#REF!</definedName>
    <definedName name="lssdge">#REF!</definedName>
    <definedName name="LUNCH" localSheetId="17">#REF!</definedName>
    <definedName name="LUNCH" localSheetId="18">#REF!</definedName>
    <definedName name="LUNCH" localSheetId="19">#REF!</definedName>
    <definedName name="LUNCH" localSheetId="20">#REF!</definedName>
    <definedName name="LUNCH" localSheetId="21">#REF!</definedName>
    <definedName name="LUNCH" localSheetId="22">#REF!</definedName>
    <definedName name="LUNCH" localSheetId="26">#REF!</definedName>
    <definedName name="LUNCH" localSheetId="27">#REF!</definedName>
    <definedName name="LUNCH" localSheetId="28">#REF!</definedName>
    <definedName name="LUNCH" localSheetId="29">#REF!</definedName>
    <definedName name="LUNCH" localSheetId="30">#REF!</definedName>
    <definedName name="LUNCH" localSheetId="31">#REF!</definedName>
    <definedName name="LUNCH">#REF!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1">#REF!</definedName>
    <definedName name="Major_Maintenance_BOP_Base_Year" localSheetId="22">#REF!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 localSheetId="30">#REF!</definedName>
    <definedName name="Major_Maintenance_BOP_Base_Year" localSheetId="31">#REF!</definedName>
    <definedName name="Major_Maintenance_BOP_Base_Year">#REF!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1">#REF!</definedName>
    <definedName name="Major_Maintenance_BOP_Book" localSheetId="22">#REF!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 localSheetId="30">#REF!</definedName>
    <definedName name="Major_Maintenance_BOP_Book" localSheetId="31">#REF!</definedName>
    <definedName name="Major_Maintenance_BOP_Book">#REF!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1">#REF!</definedName>
    <definedName name="Major_Maintenance_BOP_Cash" localSheetId="22">#REF!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 localSheetId="30">#REF!</definedName>
    <definedName name="Major_Maintenance_BOP_Cash" localSheetId="31">#REF!</definedName>
    <definedName name="Major_Maintenance_BOP_Cash">#REF!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1">#REF!</definedName>
    <definedName name="Major_Maintenance_BOP_Escalation_Factor" localSheetId="22">#REF!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 localSheetId="30">#REF!</definedName>
    <definedName name="Major_Maintenance_BOP_Escalation_Factor" localSheetId="31">#REF!</definedName>
    <definedName name="Major_Maintenance_BOP_Escalation_Factor">#REF!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1">#REF!</definedName>
    <definedName name="Major_Maintenance_Smoothing_Threshold" localSheetId="22">#REF!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 localSheetId="30">#REF!</definedName>
    <definedName name="Major_Maintenance_Smoothing_Threshold" localSheetId="31">#REF!</definedName>
    <definedName name="Major_Maintenance_Smoothing_Threshold">#REF!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1">#REF!</definedName>
    <definedName name="Major_Maintenance_Table" localSheetId="22">#REF!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 localSheetId="30">#REF!</definedName>
    <definedName name="Major_Maintenance_Table" localSheetId="31">#REF!</definedName>
    <definedName name="Major_Maintenance_Table">#REF!</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2" hidden="1">{"Page_1",#N/A,FALSE,"BAD4Q98";"Page_2",#N/A,FALSE,"BAD4Q98";"Page_3",#N/A,FALSE,"BAD4Q98";"Page_4",#N/A,FALSE,"BAD4Q98";"Page_5",#N/A,FALSE,"BAD4Q98";"Page_6",#N/A,FALSE,"BAD4Q98";"Input_1",#N/A,FALSE,"BAD4Q98";"Input_2",#N/A,FALSE,"BAD4Q98"}</definedName>
    <definedName name="Mayfdsdfd" localSheetId="23" hidden="1">{"Page_1",#N/A,FALSE,"BAD4Q98";"Page_2",#N/A,FALSE,"BAD4Q98";"Page_3",#N/A,FALSE,"BAD4Q98";"Page_4",#N/A,FALSE,"BAD4Q98";"Page_5",#N/A,FALSE,"BAD4Q98";"Page_6",#N/A,FALSE,"BAD4Q98";"Input_1",#N/A,FALSE,"BAD4Q98";"Input_2",#N/A,FALSE,"BAD4Q98"}</definedName>
    <definedName name="Mayfdsdfd" localSheetId="25" hidden="1">{"Page_1",#N/A,FALSE,"BAD4Q98";"Page_2",#N/A,FALSE,"BAD4Q98";"Page_3",#N/A,FALSE,"BAD4Q98";"Page_4",#N/A,FALSE,"BAD4Q98";"Page_5",#N/A,FALSE,"BAD4Q98";"Page_6",#N/A,FALSE,"BAD4Q98";"Input_1",#N/A,FALSE,"BAD4Q98";"Input_2",#N/A,FALSE,"BAD4Q98"}</definedName>
    <definedName name="Mayfdsdfd" localSheetId="2" hidden="1">{"Page_1",#N/A,FALSE,"BAD4Q98";"Page_2",#N/A,FALSE,"BAD4Q98";"Page_3",#N/A,FALSE,"BAD4Q98";"Page_4",#N/A,FALSE,"BAD4Q98";"Page_5",#N/A,FALSE,"BAD4Q98";"Page_6",#N/A,FALSE,"BAD4Q98";"Input_1",#N/A,FALSE,"BAD4Q98";"Input_2",#N/A,FALSE,"BAD4Q98"}</definedName>
    <definedName name="Mayfdsdfd" localSheetId="3" hidden="1">{"Page_1",#N/A,FALSE,"BAD4Q98";"Page_2",#N/A,FALSE,"BAD4Q98";"Page_3",#N/A,FALSE,"BAD4Q98";"Page_4",#N/A,FALSE,"BAD4Q98";"Page_5",#N/A,FALSE,"BAD4Q98";"Page_6",#N/A,FALSE,"BAD4Q98";"Input_1",#N/A,FALSE,"BAD4Q98";"Input_2",#N/A,FALSE,"BAD4Q98"}</definedName>
    <definedName name="Mayfdsdfd" localSheetId="6" hidden="1">{"Page_1",#N/A,FALSE,"BAD4Q98";"Page_2",#N/A,FALSE,"BAD4Q98";"Page_3",#N/A,FALSE,"BAD4Q98";"Page_4",#N/A,FALSE,"BAD4Q98";"Page_5",#N/A,FALSE,"BAD4Q98";"Page_6",#N/A,FALSE,"BAD4Q98";"Input_1",#N/A,FALSE,"BAD4Q98";"Input_2",#N/A,FALSE,"BAD4Q98"}</definedName>
    <definedName name="Mayfdsdfd" localSheetId="15"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ayfdsdfd" localSheetId="30" hidden="1">{"Page_1",#N/A,FALSE,"BAD4Q98";"Page_2",#N/A,FALSE,"BAD4Q98";"Page_3",#N/A,FALSE,"BAD4Q98";"Page_4",#N/A,FALSE,"BAD4Q98";"Page_5",#N/A,FALSE,"BAD4Q98";"Page_6",#N/A,FALSE,"BAD4Q98";"Input_1",#N/A,FALSE,"BAD4Q98";"Input_2",#N/A,FALSE,"BAD4Q98"}</definedName>
    <definedName name="Mayfdsdfd" localSheetId="31"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1">#REF!</definedName>
    <definedName name="McKittrick_School_District_Donation_Input" localSheetId="22">#REF!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 localSheetId="30">#REF!</definedName>
    <definedName name="McKittrick_School_District_Donation_Input" localSheetId="31">#REF!</definedName>
    <definedName name="McKittrick_School_District_Donation_Input">#REF!</definedName>
    <definedName name="MED_MTR">2</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1">#REF!</definedName>
    <definedName name="Merch_Cum_Escalation_Factor" localSheetId="22">#REF!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 localSheetId="30">#REF!</definedName>
    <definedName name="Merch_Cum_Escalation_Factor" localSheetId="31">#REF!</definedName>
    <definedName name="Merch_Cum_Escalation_Factor">#REF!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1">#REF!</definedName>
    <definedName name="Merch_Fuel_Doll_KW" localSheetId="22">#REF!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 localSheetId="30">#REF!</definedName>
    <definedName name="Merch_Fuel_Doll_KW" localSheetId="31">#REF!</definedName>
    <definedName name="Merch_Fuel_Doll_KW">#REF!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1">#REF!</definedName>
    <definedName name="Merch_margin_Doll_KW" localSheetId="22">#REF!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 localSheetId="30">#REF!</definedName>
    <definedName name="Merch_margin_Doll_KW" localSheetId="31">#REF!</definedName>
    <definedName name="Merch_margin_Doll_KW">#REF!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1">#REF!</definedName>
    <definedName name="Merch_Months_partial_Year_Factor" localSheetId="22">#REF!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 localSheetId="30">#REF!</definedName>
    <definedName name="Merch_Months_partial_Year_Factor" localSheetId="31">#REF!</definedName>
    <definedName name="Merch_Months_partial_Year_Factor">#REF!</definedName>
    <definedName name="Michelle" localSheetId="17">#REF!</definedName>
    <definedName name="Michelle" localSheetId="18">#REF!</definedName>
    <definedName name="Michelle" localSheetId="19">#REF!</definedName>
    <definedName name="Michelle" localSheetId="20">#REF!</definedName>
    <definedName name="Michelle" localSheetId="21">#REF!</definedName>
    <definedName name="Michelle" localSheetId="22">#REF!</definedName>
    <definedName name="Michelle" localSheetId="26">#REF!</definedName>
    <definedName name="Michelle" localSheetId="27">#REF!</definedName>
    <definedName name="Michelle" localSheetId="28">#REF!</definedName>
    <definedName name="Michelle" localSheetId="29">#REF!</definedName>
    <definedName name="Michelle" localSheetId="30">#REF!</definedName>
    <definedName name="Michelle" localSheetId="31">#REF!</definedName>
    <definedName name="Michelle">#REF!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1">#REF!</definedName>
    <definedName name="Minimum_Debt_Service_Coverage" localSheetId="22">#REF!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 localSheetId="30">#REF!</definedName>
    <definedName name="Minimum_Debt_Service_Coverage" localSheetId="31">#REF!</definedName>
    <definedName name="Minimum_Debt_Service_Coverage">#REF!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1">#REF!</definedName>
    <definedName name="Mobilization_Months" localSheetId="22">#REF!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 localSheetId="30">#REF!</definedName>
    <definedName name="Mobilization_Months" localSheetId="31">#REF!</definedName>
    <definedName name="Mobilization_Months">#REF!</definedName>
    <definedName name="MODEL" localSheetId="17">#REF!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6">#REF!</definedName>
    <definedName name="MODEL" localSheetId="27">#REF!</definedName>
    <definedName name="MODEL" localSheetId="28">#REF!</definedName>
    <definedName name="MODEL" localSheetId="29">#REF!</definedName>
    <definedName name="MODEL" localSheetId="30">#REF!</definedName>
    <definedName name="MODEL" localSheetId="31">#REF!</definedName>
    <definedName name="MODEL">#REF!</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7">#REF!</definedName>
    <definedName name="Month1" localSheetId="18">#REF!</definedName>
    <definedName name="Month1" localSheetId="19">#REF!</definedName>
    <definedName name="Month1" localSheetId="20">#REF!</definedName>
    <definedName name="Month1" localSheetId="21">#REF!</definedName>
    <definedName name="Month1" localSheetId="22">#REF!</definedName>
    <definedName name="Month1" localSheetId="26">#REF!</definedName>
    <definedName name="Month1" localSheetId="27">#REF!</definedName>
    <definedName name="Month1" localSheetId="28">#REF!</definedName>
    <definedName name="Month1" localSheetId="29">#REF!</definedName>
    <definedName name="Month1" localSheetId="30">#REF!</definedName>
    <definedName name="Month1" localSheetId="31">#REF!</definedName>
    <definedName name="Month1">#REF!</definedName>
    <definedName name="Month2" localSheetId="17">#REF!</definedName>
    <definedName name="Month2" localSheetId="18">#REF!</definedName>
    <definedName name="Month2" localSheetId="19">#REF!</definedName>
    <definedName name="Month2" localSheetId="20">#REF!</definedName>
    <definedName name="Month2" localSheetId="21">#REF!</definedName>
    <definedName name="Month2" localSheetId="22">#REF!</definedName>
    <definedName name="Month2" localSheetId="26">#REF!</definedName>
    <definedName name="Month2" localSheetId="27">#REF!</definedName>
    <definedName name="Month2" localSheetId="28">#REF!</definedName>
    <definedName name="Month2" localSheetId="29">#REF!</definedName>
    <definedName name="Month2" localSheetId="30">#REF!</definedName>
    <definedName name="Month2" localSheetId="31">#REF!</definedName>
    <definedName name="Month2">#REF!</definedName>
    <definedName name="Month3" localSheetId="17">#REF!</definedName>
    <definedName name="Month3" localSheetId="18">#REF!</definedName>
    <definedName name="Month3" localSheetId="19">#REF!</definedName>
    <definedName name="Month3" localSheetId="20">#REF!</definedName>
    <definedName name="Month3" localSheetId="21">#REF!</definedName>
    <definedName name="Month3" localSheetId="22">#REF!</definedName>
    <definedName name="Month3" localSheetId="26">#REF!</definedName>
    <definedName name="Month3" localSheetId="27">#REF!</definedName>
    <definedName name="Month3" localSheetId="28">#REF!</definedName>
    <definedName name="Month3" localSheetId="29">#REF!</definedName>
    <definedName name="Month3" localSheetId="30">#REF!</definedName>
    <definedName name="Month3" localSheetId="31">#REF!</definedName>
    <definedName name="Month3">#REF!</definedName>
    <definedName name="MONTHLYREC" localSheetId="17">#REF!</definedName>
    <definedName name="MONTHLYREC" localSheetId="18">#REF!</definedName>
    <definedName name="MONTHLYREC" localSheetId="19">#REF!</definedName>
    <definedName name="MONTHLYREC" localSheetId="20">#REF!</definedName>
    <definedName name="MONTHLYREC" localSheetId="21">#REF!</definedName>
    <definedName name="MONTHLYREC" localSheetId="22">#REF!</definedName>
    <definedName name="MONTHLYREC" localSheetId="26">#REF!</definedName>
    <definedName name="MONTHLYREC" localSheetId="27">#REF!</definedName>
    <definedName name="MONTHLYREC" localSheetId="28">#REF!</definedName>
    <definedName name="MONTHLYREC" localSheetId="29">#REF!</definedName>
    <definedName name="MONTHLYREC" localSheetId="30">#REF!</definedName>
    <definedName name="MONTHLYREC" localSheetId="31">#REF!</definedName>
    <definedName name="MONTHLYREC">#REF!</definedName>
    <definedName name="Months" localSheetId="17">#REF!</definedName>
    <definedName name="Months" localSheetId="18">#REF!</definedName>
    <definedName name="Months" localSheetId="19">#REF!</definedName>
    <definedName name="Months" localSheetId="20">#REF!</definedName>
    <definedName name="Months" localSheetId="21">#REF!</definedName>
    <definedName name="Months" localSheetId="22">#REF!</definedName>
    <definedName name="Months" localSheetId="26">#REF!</definedName>
    <definedName name="Months" localSheetId="27">#REF!</definedName>
    <definedName name="Months" localSheetId="28">#REF!</definedName>
    <definedName name="Months" localSheetId="29">#REF!</definedName>
    <definedName name="Months" localSheetId="30">#REF!</definedName>
    <definedName name="Months" localSheetId="31">#REF!</definedName>
    <definedName name="Months">#REF!</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1">#REF!</definedName>
    <definedName name="Months_of_Debt_Service_Reserve" localSheetId="22">#REF!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 localSheetId="30">#REF!</definedName>
    <definedName name="Months_of_Debt_Service_Reserve" localSheetId="31">#REF!</definedName>
    <definedName name="Months_of_Debt_Service_Reserve">#REF!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1">#REF!</definedName>
    <definedName name="Months_Per_Year" localSheetId="22">#REF!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 localSheetId="30">#REF!</definedName>
    <definedName name="Months_Per_Year" localSheetId="31">#REF!</definedName>
    <definedName name="Months_Per_Year">#REF!</definedName>
    <definedName name="MSA_Fee" localSheetId="17">#REF!</definedName>
    <definedName name="MSA_Fee" localSheetId="18">#REF!</definedName>
    <definedName name="MSA_Fee" localSheetId="19">#REF!</definedName>
    <definedName name="MSA_Fee" localSheetId="20">#REF!</definedName>
    <definedName name="MSA_Fee" localSheetId="21">#REF!</definedName>
    <definedName name="MSA_Fee" localSheetId="22">#REF!</definedName>
    <definedName name="MSA_Fee" localSheetId="26">#REF!</definedName>
    <definedName name="MSA_Fee" localSheetId="27">#REF!</definedName>
    <definedName name="MSA_Fee" localSheetId="28">#REF!</definedName>
    <definedName name="MSA_Fee" localSheetId="29">#REF!</definedName>
    <definedName name="MSA_Fee" localSheetId="30">#REF!</definedName>
    <definedName name="MSA_Fee" localSheetId="31">#REF!</definedName>
    <definedName name="MSA_Fee">#REF!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1">#REF!</definedName>
    <definedName name="MSA_Fee_Base_Year" localSheetId="22">#REF!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 localSheetId="30">#REF!</definedName>
    <definedName name="MSA_Fee_Base_Year" localSheetId="31">#REF!</definedName>
    <definedName name="MSA_Fee_Base_Year">#REF!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1">#REF!</definedName>
    <definedName name="MSA_Fee_Input_per_Year" localSheetId="22">#REF!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 localSheetId="30">#REF!</definedName>
    <definedName name="MSA_Fee_Input_per_Year" localSheetId="31">#REF!</definedName>
    <definedName name="MSA_Fee_Input_per_Year">#REF!</definedName>
    <definedName name="MthAvg" localSheetId="17">#REF!</definedName>
    <definedName name="MthAvg" localSheetId="18">#REF!</definedName>
    <definedName name="MthAvg" localSheetId="19">#REF!</definedName>
    <definedName name="MthAvg" localSheetId="20">#REF!</definedName>
    <definedName name="MthAvg" localSheetId="21">#REF!</definedName>
    <definedName name="MthAvg" localSheetId="22">#REF!</definedName>
    <definedName name="MthAvg" localSheetId="26">#REF!</definedName>
    <definedName name="MthAvg" localSheetId="27">#REF!</definedName>
    <definedName name="MthAvg" localSheetId="28">#REF!</definedName>
    <definedName name="MthAvg" localSheetId="29">#REF!</definedName>
    <definedName name="MthAvg" localSheetId="30">#REF!</definedName>
    <definedName name="MthAvg" localSheetId="31">#REF!</definedName>
    <definedName name="MthAvg">#REF!</definedName>
    <definedName name="N_A" localSheetId="17">#REF!</definedName>
    <definedName name="N_A" localSheetId="18">#REF!</definedName>
    <definedName name="N_A" localSheetId="19">#REF!</definedName>
    <definedName name="N_A" localSheetId="20">#REF!</definedName>
    <definedName name="N_A" localSheetId="21">#REF!</definedName>
    <definedName name="N_A" localSheetId="22">#REF!</definedName>
    <definedName name="N_A" localSheetId="26">#REF!</definedName>
    <definedName name="N_A" localSheetId="27">#REF!</definedName>
    <definedName name="N_A" localSheetId="28">#REF!</definedName>
    <definedName name="N_A" localSheetId="29">#REF!</definedName>
    <definedName name="N_A" localSheetId="30">#REF!</definedName>
    <definedName name="N_A" localSheetId="31">#REF!</definedName>
    <definedName name="N_A">#REF!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1">#REF!</definedName>
    <definedName name="Net_Cash_Flow" localSheetId="22">#REF!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 localSheetId="30">#REF!</definedName>
    <definedName name="Net_Cash_Flow" localSheetId="31">#REF!</definedName>
    <definedName name="Net_Cash_Flow">#REF!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1">#REF!</definedName>
    <definedName name="Net_Fixed_Assets" localSheetId="22">#REF!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 localSheetId="30">#REF!</definedName>
    <definedName name="Net_Fixed_Assets" localSheetId="31">#REF!</definedName>
    <definedName name="Net_Fixed_Assets">#REF!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1">#REF!</definedName>
    <definedName name="Net_Gain_on_Sale_of_Assets" localSheetId="22">#REF!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 localSheetId="30">#REF!</definedName>
    <definedName name="Net_Gain_on_Sale_of_Assets" localSheetId="31">#REF!</definedName>
    <definedName name="Net_Gain_on_Sale_of_Assets">#REF!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1">#REF!</definedName>
    <definedName name="Net_Payments_on_Fire_Truck_during_Construction_Input" localSheetId="22">#REF!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 localSheetId="30">#REF!</definedName>
    <definedName name="Net_Payments_on_Fire_Truck_during_Construction_Input" localSheetId="31">#REF!</definedName>
    <definedName name="Net_Payments_on_Fire_Truck_during_Construction_Input">#REF!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1">#REF!</definedName>
    <definedName name="Net_Start_Up_Revenues" localSheetId="22">#REF!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 localSheetId="30">#REF!</definedName>
    <definedName name="Net_Start_Up_Revenues" localSheetId="31">#REF!</definedName>
    <definedName name="Net_Start_Up_Revenues">#REF!</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2" hidden="1">{"Page_1",#N/A,FALSE,"BAD4Q98";"Page_2",#N/A,FALSE,"BAD4Q98";"Page_3",#N/A,FALSE,"BAD4Q98";"Page_4",#N/A,FALSE,"BAD4Q98";"Page_5",#N/A,FALSE,"BAD4Q98";"Page_6",#N/A,FALSE,"BAD4Q98";"Input_1",#N/A,FALSE,"BAD4Q98";"Input_2",#N/A,FALSE,"BAD4Q98"}</definedName>
    <definedName name="new" localSheetId="23" hidden="1">{"Page_1",#N/A,FALSE,"BAD4Q98";"Page_2",#N/A,FALSE,"BAD4Q98";"Page_3",#N/A,FALSE,"BAD4Q98";"Page_4",#N/A,FALSE,"BAD4Q98";"Page_5",#N/A,FALSE,"BAD4Q98";"Page_6",#N/A,FALSE,"BAD4Q98";"Input_1",#N/A,FALSE,"BAD4Q98";"Input_2",#N/A,FALSE,"BAD4Q98"}</definedName>
    <definedName name="new" localSheetId="25" hidden="1">{"Page_1",#N/A,FALSE,"BAD4Q98";"Page_2",#N/A,FALSE,"BAD4Q98";"Page_3",#N/A,FALSE,"BAD4Q98";"Page_4",#N/A,FALSE,"BAD4Q98";"Page_5",#N/A,FALSE,"BAD4Q98";"Page_6",#N/A,FALSE,"BAD4Q98";"Input_1",#N/A,FALSE,"BAD4Q98";"Input_2",#N/A,FALSE,"BAD4Q98"}</definedName>
    <definedName name="new" localSheetId="2" hidden="1">{"Page_1",#N/A,FALSE,"BAD4Q98";"Page_2",#N/A,FALSE,"BAD4Q98";"Page_3",#N/A,FALSE,"BAD4Q98";"Page_4",#N/A,FALSE,"BAD4Q98";"Page_5",#N/A,FALSE,"BAD4Q98";"Page_6",#N/A,FALSE,"BAD4Q98";"Input_1",#N/A,FALSE,"BAD4Q98";"Input_2",#N/A,FALSE,"BAD4Q98"}</definedName>
    <definedName name="new" localSheetId="3" hidden="1">{"Page_1",#N/A,FALSE,"BAD4Q98";"Page_2",#N/A,FALSE,"BAD4Q98";"Page_3",#N/A,FALSE,"BAD4Q98";"Page_4",#N/A,FALSE,"BAD4Q98";"Page_5",#N/A,FALSE,"BAD4Q98";"Page_6",#N/A,FALSE,"BAD4Q98";"Input_1",#N/A,FALSE,"BAD4Q98";"Input_2",#N/A,FALSE,"BAD4Q98"}</definedName>
    <definedName name="new" localSheetId="6" hidden="1">{"Page_1",#N/A,FALSE,"BAD4Q98";"Page_2",#N/A,FALSE,"BAD4Q98";"Page_3",#N/A,FALSE,"BAD4Q98";"Page_4",#N/A,FALSE,"BAD4Q98";"Page_5",#N/A,FALSE,"BAD4Q98";"Page_6",#N/A,FALSE,"BAD4Q98";"Input_1",#N/A,FALSE,"BAD4Q98";"Input_2",#N/A,FALSE,"BAD4Q98"}</definedName>
    <definedName name="new" localSheetId="15"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 localSheetId="30" hidden="1">{"Page_1",#N/A,FALSE,"BAD4Q98";"Page_2",#N/A,FALSE,"BAD4Q98";"Page_3",#N/A,FALSE,"BAD4Q98";"Page_4",#N/A,FALSE,"BAD4Q98";"Page_5",#N/A,FALSE,"BAD4Q98";"Page_6",#N/A,FALSE,"BAD4Q98";"Input_1",#N/A,FALSE,"BAD4Q98";"Input_2",#N/A,FALSE,"BAD4Q98"}</definedName>
    <definedName name="new" localSheetId="31"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2" hidden="1">{#N/A,#N/A,TRUE,"SDGE";#N/A,#N/A,TRUE,"GBU";#N/A,#N/A,TRUE,"TBU";#N/A,#N/A,TRUE,"EDBU";#N/A,#N/A,TRUE,"ExclCC"}</definedName>
    <definedName name="newwrev" localSheetId="23" hidden="1">{#N/A,#N/A,TRUE,"SDGE";#N/A,#N/A,TRUE,"GBU";#N/A,#N/A,TRUE,"TBU";#N/A,#N/A,TRUE,"EDBU";#N/A,#N/A,TRUE,"ExclCC"}</definedName>
    <definedName name="newwrev" localSheetId="25" hidden="1">{#N/A,#N/A,TRUE,"SDGE";#N/A,#N/A,TRUE,"GBU";#N/A,#N/A,TRUE,"TBU";#N/A,#N/A,TRUE,"EDBU";#N/A,#N/A,TRUE,"ExclCC"}</definedName>
    <definedName name="newwrev" localSheetId="2" hidden="1">{#N/A,#N/A,TRUE,"SDGE";#N/A,#N/A,TRUE,"GBU";#N/A,#N/A,TRUE,"TBU";#N/A,#N/A,TRUE,"EDBU";#N/A,#N/A,TRUE,"ExclCC"}</definedName>
    <definedName name="newwrev" localSheetId="3" hidden="1">{#N/A,#N/A,TRUE,"SDGE";#N/A,#N/A,TRUE,"GBU";#N/A,#N/A,TRUE,"TBU";#N/A,#N/A,TRUE,"EDBU";#N/A,#N/A,TRUE,"ExclCC"}</definedName>
    <definedName name="newwrev" localSheetId="6" hidden="1">{#N/A,#N/A,TRUE,"SDGE";#N/A,#N/A,TRUE,"GBU";#N/A,#N/A,TRUE,"TBU";#N/A,#N/A,TRUE,"EDBU";#N/A,#N/A,TRUE,"ExclCC"}</definedName>
    <definedName name="newwrev" localSheetId="15"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ewwrev" localSheetId="30" hidden="1">{#N/A,#N/A,TRUE,"SDGE";#N/A,#N/A,TRUE,"GBU";#N/A,#N/A,TRUE,"TBU";#N/A,#N/A,TRUE,"EDBU";#N/A,#N/A,TRUE,"ExclCC"}</definedName>
    <definedName name="newwrev" localSheetId="31" hidden="1">{#N/A,#N/A,TRUE,"SDGE";#N/A,#N/A,TRUE,"GBU";#N/A,#N/A,TRUE,"TBU";#N/A,#N/A,TRUE,"EDBU";#N/A,#N/A,TRUE,"ExclCC"}</definedName>
    <definedName name="newwrev" hidden="1">{#N/A,#N/A,TRUE,"SDGE";#N/A,#N/A,TRUE,"GBU";#N/A,#N/A,TRUE,"TBU";#N/A,#N/A,TRUE,"EDBU";#N/A,#N/A,TRUE,"ExclCC"}</definedName>
    <definedName name="nine" localSheetId="17">#REF!</definedName>
    <definedName name="nine" localSheetId="18">#REF!</definedName>
    <definedName name="nine" localSheetId="19">#REF!</definedName>
    <definedName name="nine" localSheetId="20">#REF!</definedName>
    <definedName name="nine" localSheetId="21">#REF!</definedName>
    <definedName name="nine" localSheetId="22">#REF!</definedName>
    <definedName name="nine" localSheetId="26">#REF!</definedName>
    <definedName name="nine" localSheetId="27">#REF!</definedName>
    <definedName name="nine" localSheetId="28">#REF!</definedName>
    <definedName name="nine" localSheetId="29">#REF!</definedName>
    <definedName name="nine" localSheetId="30">#REF!</definedName>
    <definedName name="nine" localSheetId="31">#REF!</definedName>
    <definedName name="nine">#REF!</definedName>
    <definedName name="NO" localSheetId="17">IF(Values_Entered_Pref,HEADER_ROW_PREF+No_of_Pamts_Pref,HEADER_ROW_PREF)</definedName>
    <definedName name="NO" localSheetId="3">IF(Values_Entered_Pref,HEADER_ROW_PREF+No_of_Pamts_Pref,HEADER_ROW_PREF)</definedName>
    <definedName name="NO" localSheetId="5">IF('ESA Table 2C'!Values_Entered_Pref,HEADER_ROW_PREF+'ESA Table 2C'!No_of_Pamts_Pref,HEADER_ROW_PREF)</definedName>
    <definedName name="NO" localSheetId="9">IF('ESA Table 3A_3H'!Values_Entered_Pref,HEADER_ROW_PREF+'ESA Table 3A_3H'!No_of_Pamts_Pref,HEADER_ROW_PREF)</definedName>
    <definedName name="NO" localSheetId="10">IF('ESA Table 4A-E'!Values_Entered_Pref,HEADER_ROW_PREF+'ESA Table 4A-E'!No_of_Pamts_Pref,HEADER_ROW_PREF)</definedName>
    <definedName name="NO" localSheetId="11">IF('ESA Table 5A_5F'!Values_Entered_Pref,HEADER_ROW_PREF+'ESA Table 5A_5F'!No_of_Pamts_Pref,HEADER_ROW_PREF)</definedName>
    <definedName name="NO" localSheetId="12">IF('ESA Table 6'!Values_Entered_Pref,HEADER_ROW_PREF+'ESA Table 6'!No_of_Pamts_Pref,HEADER_ROW_PREF)</definedName>
    <definedName name="NO" localSheetId="13">IF('ESA Table 7'!Values_Entered_Pref,HEADER_ROW_PREF+'ESA Table 7'!No_of_Pamts_Pref,HEADER_ROW_PREF)</definedName>
    <definedName name="NO" localSheetId="14">IF('ESA Table 8'!Values_Entered_Pref,HEADER_ROW_PREF+'ESA Table 8'!No_of_Pamts_Pref,HEADER_ROW_PREF)</definedName>
    <definedName name="NO">IF(Values_Entered_Pref,HEADER_ROW_PREF+No_of_Pamts_Pref,HEADER_ROW_PREF)</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2">MATCH(0.01,END_BAL_PREF,-1)+1</definedName>
    <definedName name="No_of_Pamts_Pref" localSheetId="23">MATCH(0.01,END_BAL_PREF,-1)+1</definedName>
    <definedName name="No_of_Pamts_Pref" localSheetId="25">MATCH(0.01,END_BAL_PREF,-1)+1</definedName>
    <definedName name="No_of_Pamts_Pref" localSheetId="0">MATCH(0.01,END_BAL_PREF,-1)+1</definedName>
    <definedName name="No_of_Pamts_Pref" localSheetId="1">MATCH(0.01,END_BAL_PREF,-1)+1</definedName>
    <definedName name="No_of_Pamts_Pref" localSheetId="2">MATCH(0.01,END_BAL_PREF,-1)+1</definedName>
    <definedName name="No_of_Pamts_Pref" localSheetId="3">MATCH(0.01,END_BAL_PREF,-1)+1</definedName>
    <definedName name="No_of_Pamts_Pref" localSheetId="5">MATCH(0.01,END_BAL_PREF,-1)+1</definedName>
    <definedName name="No_of_Pamts_Pref" localSheetId="6">MATCH(0.01,END_BAL_PREF,-1)+1</definedName>
    <definedName name="No_of_Pamts_Pref" localSheetId="9">MATCH(0.01,END_BAL_PREF,-1)+1</definedName>
    <definedName name="No_of_Pamts_Pref" localSheetId="10">MATCH(0.01,END_BAL_PREF,-1)+1</definedName>
    <definedName name="No_of_Pamts_Pref" localSheetId="11">MATCH(0.01,END_BAL_PREF,-1)+1</definedName>
    <definedName name="No_of_Pamts_Pref" localSheetId="12">MATCH(0.01,END_BAL_PREF,-1)+1</definedName>
    <definedName name="No_of_Pamts_Pref" localSheetId="13">MATCH(0.01,END_BAL_PREF,-1)+1</definedName>
    <definedName name="No_of_Pamts_Pref" localSheetId="14">MATCH(0.01,END_BAL_PREF,-1)+1</definedName>
    <definedName name="No_of_Pamts_Pref" localSheetId="15">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 localSheetId="30">MATCH(0.01,END_BAL_PREF,-1)+1</definedName>
    <definedName name="No_of_Pamts_Pref" localSheetId="31">MATCH(0.01,END_BAL_PREF,-1)+1</definedName>
    <definedName name="No_of_Pamts_Pref">MATCH(0.01,END_BAL_PREF,-1)+1</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1">#REF!</definedName>
    <definedName name="Non_Recourse_CP_Conduit_LIBOR_Spread" localSheetId="22">#REF!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 localSheetId="30">#REF!</definedName>
    <definedName name="Non_Recourse_CP_Conduit_LIBOR_Spread" localSheetId="31">#REF!</definedName>
    <definedName name="Non_Recourse_CP_Conduit_LIBOR_Spread">#REF!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1">#REF!</definedName>
    <definedName name="Non_Recourse_Facility_CP_adder" localSheetId="22">#REF!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 localSheetId="30">#REF!</definedName>
    <definedName name="Non_Recourse_Facility_CP_adder" localSheetId="31">#REF!</definedName>
    <definedName name="Non_Recourse_Facility_CP_adder">#REF!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1" hidden="1">#REF!</definedName>
    <definedName name="none" localSheetId="22" hidden="1">#REF!</definedName>
    <definedName name="none" localSheetId="26" hidden="1">#REF!</definedName>
    <definedName name="none" localSheetId="27" hidden="1">#REF!</definedName>
    <definedName name="none" localSheetId="28" hidden="1">#REF!</definedName>
    <definedName name="none" localSheetId="29" hidden="1">#REF!</definedName>
    <definedName name="none" localSheetId="30" hidden="1">#REF!</definedName>
    <definedName name="none" localSheetId="31" hidden="1">#REF!</definedName>
    <definedName name="none"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1" hidden="1">#REF!</definedName>
    <definedName name="none2" localSheetId="22"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localSheetId="30" hidden="1">#REF!</definedName>
    <definedName name="none2" localSheetId="31" hidden="1">#REF!</definedName>
    <definedName name="none2" hidden="1">#REF!</definedName>
    <definedName name="nopremort" localSheetId="17">#REF!</definedName>
    <definedName name="nopremort" localSheetId="18">#REF!</definedName>
    <definedName name="nopremort" localSheetId="19">#REF!</definedName>
    <definedName name="nopremort" localSheetId="20">#REF!</definedName>
    <definedName name="nopremort" localSheetId="21">#REF!</definedName>
    <definedName name="nopremort" localSheetId="22">#REF!</definedName>
    <definedName name="nopremort" localSheetId="26">#REF!</definedName>
    <definedName name="nopremort" localSheetId="27">#REF!</definedName>
    <definedName name="nopremort" localSheetId="28">#REF!</definedName>
    <definedName name="nopremort" localSheetId="29">#REF!</definedName>
    <definedName name="nopremort" localSheetId="30">#REF!</definedName>
    <definedName name="nopremort" localSheetId="31">#REF!</definedName>
    <definedName name="nopremort">#REF!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1">#REF!</definedName>
    <definedName name="NOx_Allowances__Nominal___ton" localSheetId="22">#REF!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 localSheetId="30">#REF!</definedName>
    <definedName name="NOx_Allowances__Nominal___ton" localSheetId="31">#REF!</definedName>
    <definedName name="NOx_Allowances__Nominal___ton">#REF!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1">#REF!</definedName>
    <definedName name="Nox_Allowances_in_1999" localSheetId="22">#REF!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 localSheetId="30">#REF!</definedName>
    <definedName name="Nox_Allowances_in_1999" localSheetId="31">#REF!</definedName>
    <definedName name="Nox_Allowances_in_1999">#REF!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1">#REF!</definedName>
    <definedName name="NOx_Emissions_Rate__lb_hr" localSheetId="22">#REF!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 localSheetId="30">#REF!</definedName>
    <definedName name="NOx_Emissions_Rate__lb_hr" localSheetId="31">#REF!</definedName>
    <definedName name="NOx_Emissions_Rate__lb_hr">#REF!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1">#REF!</definedName>
    <definedName name="NOx_Offsets" localSheetId="22">#REF!</definedName>
    <definedName name="NOx_Offsets" localSheetId="26">#REF!</definedName>
    <definedName name="NOx_Offsets" localSheetId="27">#REF!</definedName>
    <definedName name="NOx_Offsets" localSheetId="28">#REF!</definedName>
    <definedName name="NOx_Offsets" localSheetId="29">#REF!</definedName>
    <definedName name="NOx_Offsets" localSheetId="30">#REF!</definedName>
    <definedName name="NOx_Offsets" localSheetId="31">#REF!</definedName>
    <definedName name="NOx_Offsets">#REF!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1">#REF!</definedName>
    <definedName name="NOx_Offsets_Calculation_Factor__lb_MMBtu" localSheetId="22">#REF!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 localSheetId="30">#REF!</definedName>
    <definedName name="NOx_Offsets_Calculation_Factor__lb_MMBtu" localSheetId="31">#REF!</definedName>
    <definedName name="NOx_Offsets_Calculation_Factor__lb_MMBtu">#REF!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1">#REF!</definedName>
    <definedName name="NOx_Offsets_Construction" localSheetId="22">#REF!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 localSheetId="30">#REF!</definedName>
    <definedName name="NOx_Offsets_Construction" localSheetId="31">#REF!</definedName>
    <definedName name="NOx_Offsets_Construction">#REF!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1">#REF!</definedName>
    <definedName name="NPV_20_Year_12_Percent_Quarterly" localSheetId="22">#REF!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 localSheetId="30">#REF!</definedName>
    <definedName name="NPV_20_Year_12_Percent_Quarterly" localSheetId="31">#REF!</definedName>
    <definedName name="NPV_20_Year_12_Percent_Quarterly">#REF!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1">#REF!</definedName>
    <definedName name="NPV_20_Year_13_Percent_Quarterly" localSheetId="22">#REF!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 localSheetId="30">#REF!</definedName>
    <definedName name="NPV_20_Year_13_Percent_Quarterly" localSheetId="31">#REF!</definedName>
    <definedName name="NPV_20_Year_13_Percent_Quarterly">#REF!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1">#REF!</definedName>
    <definedName name="NPV_20_Year_14_Percent_Quarterly" localSheetId="22">#REF!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 localSheetId="30">#REF!</definedName>
    <definedName name="NPV_20_Year_14_Percent_Quarterly" localSheetId="31">#REF!</definedName>
    <definedName name="NPV_20_Year_14_Percent_Quarterly">#REF!</definedName>
    <definedName name="NQInd" localSheetId="17">#REF!</definedName>
    <definedName name="NQInd" localSheetId="18">#REF!</definedName>
    <definedName name="NQInd" localSheetId="19">#REF!</definedName>
    <definedName name="NQInd" localSheetId="20">#REF!</definedName>
    <definedName name="NQInd" localSheetId="21">#REF!</definedName>
    <definedName name="NQInd" localSheetId="22">#REF!</definedName>
    <definedName name="NQInd" localSheetId="26">#REF!</definedName>
    <definedName name="NQInd" localSheetId="27">#REF!</definedName>
    <definedName name="NQInd" localSheetId="28">#REF!</definedName>
    <definedName name="NQInd" localSheetId="29">#REF!</definedName>
    <definedName name="NQInd" localSheetId="30">#REF!</definedName>
    <definedName name="NQInd" localSheetId="31">#REF!</definedName>
    <definedName name="NQInd">#REF!</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25">MATCH(0.01,END_BAL,-1)+1</definedName>
    <definedName name="Number_of_Payments" localSheetId="0">MATCH(0.01,END_BAL,-1)+1</definedName>
    <definedName name="Number_of_Payments" localSheetId="1">MATCH(0.01,END_BAL,-1)+1</definedName>
    <definedName name="Number_of_Payments" localSheetId="2">MATCH(0.01,END_BAL,-1)+1</definedName>
    <definedName name="Number_of_Payments" localSheetId="3">MATCH(0.01,END_BAL,-1)+1</definedName>
    <definedName name="Number_of_Payments" localSheetId="5">MATCH(0.01,END_BAL,-1)+1</definedName>
    <definedName name="Number_of_Payments" localSheetId="6">MATCH(0.01,END_BAL,-1)+1</definedName>
    <definedName name="Number_of_Payments" localSheetId="9">MATCH(0.01,END_BAL,-1)+1</definedName>
    <definedName name="Number_of_Payments" localSheetId="10">MATCH(0.01,END_BAL,-1)+1</definedName>
    <definedName name="Number_of_Payments" localSheetId="11">MATCH(0.01,END_BAL,-1)+1</definedName>
    <definedName name="Number_of_Payments" localSheetId="12">MATCH(0.01,END_BAL,-1)+1</definedName>
    <definedName name="Number_of_Payments" localSheetId="13">MATCH(0.01,END_BAL,-1)+1</definedName>
    <definedName name="Number_of_Payments" localSheetId="14">MATCH(0.01,END_BAL,-1)+1</definedName>
    <definedName name="Number_of_Payments" localSheetId="15">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 localSheetId="30">MATCH(0.01,END_BAL,-1)+1</definedName>
    <definedName name="Number_of_Payments" localSheetId="31">MATCH(0.01,END_BAL,-1)+1</definedName>
    <definedName name="Number_of_Payments">MATCH(0.01,END_BAL,-1)+1</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1">#REF!</definedName>
    <definedName name="Number_of_Units" localSheetId="22">#REF!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 localSheetId="30">#REF!</definedName>
    <definedName name="Number_of_Units" localSheetId="31">#REF!</definedName>
    <definedName name="Number_of_Units">#REF!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1">#REF!</definedName>
    <definedName name="Number_of_Years_to_Payback" localSheetId="22">#REF!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 localSheetId="30">#REF!</definedName>
    <definedName name="Number_of_Years_to_Payback" localSheetId="31">#REF!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1">#REF!</definedName>
    <definedName name="NY_State_Dividend_Allowance_Rate" localSheetId="22">#REF!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 localSheetId="30">#REF!</definedName>
    <definedName name="NY_State_Dividend_Allowance_Rate" localSheetId="31">#REF!</definedName>
    <definedName name="NY_State_Dividend_Allowance_Rate">#REF!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1">#REF!</definedName>
    <definedName name="NY_State_Excess_Dividends_Tax" localSheetId="22">#REF!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 localSheetId="30">#REF!</definedName>
    <definedName name="NY_State_Excess_Dividends_Tax" localSheetId="31">#REF!</definedName>
    <definedName name="NY_State_Excess_Dividends_Tax">#REF!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1">#REF!</definedName>
    <definedName name="NY_State_Gross_Earnings_Tax" localSheetId="22">#REF!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 localSheetId="30">#REF!</definedName>
    <definedName name="NY_State_Gross_Earnings_Tax" localSheetId="31">#REF!</definedName>
    <definedName name="NY_State_Gross_Earnings_Tax">#REF!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1">#REF!</definedName>
    <definedName name="NY_State_Gross_Receipts_Tax" localSheetId="22">#REF!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 localSheetId="30">#REF!</definedName>
    <definedName name="NY_State_Gross_Receipts_Tax" localSheetId="31">#REF!</definedName>
    <definedName name="NY_State_Gross_Receipts_Tax">#REF!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1">#REF!</definedName>
    <definedName name="NY_State_Income_Tax_Switch" localSheetId="22">#REF!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 localSheetId="30">#REF!</definedName>
    <definedName name="NY_State_Income_Tax_Switch" localSheetId="31">#REF!</definedName>
    <definedName name="NY_State_Income_Tax_Switch">#REF!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1">#REF!</definedName>
    <definedName name="O_M_Mobilization" localSheetId="22">#REF!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 localSheetId="30">#REF!</definedName>
    <definedName name="O_M_Mobilization" localSheetId="31">#REF!</definedName>
    <definedName name="O_M_Mobilization">#REF!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1">#REF!</definedName>
    <definedName name="O_M_Mobilization___Labor" localSheetId="22">#REF!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 localSheetId="30">#REF!</definedName>
    <definedName name="O_M_Mobilization___Labor" localSheetId="31">#REF!</definedName>
    <definedName name="O_M_Mobilization___Labor">#REF!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1">#REF!</definedName>
    <definedName name="Off_Peak_Hours" localSheetId="22">#REF!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 localSheetId="30">#REF!</definedName>
    <definedName name="Off_Peak_Hours" localSheetId="31">#REF!</definedName>
    <definedName name="Off_Peak_Hours">#REF!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1">#REF!</definedName>
    <definedName name="Off_Peak_Percent" localSheetId="22">#REF!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 localSheetId="30">#REF!</definedName>
    <definedName name="Off_Peak_Percent" localSheetId="31">#REF!</definedName>
    <definedName name="Off_Peak_Percent">#REF!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1">#REF!</definedName>
    <definedName name="Offsite_Work_Road_Paving" localSheetId="22">#REF!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 localSheetId="30">#REF!</definedName>
    <definedName name="Offsite_Work_Road_Paving" localSheetId="31">#REF!</definedName>
    <definedName name="Offsite_Work_Road_Paving">#REF!</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2" hidden="1">{"Page_1",#N/A,FALSE,"BAD4Q98";"Page_2",#N/A,FALSE,"BAD4Q98";"Page_3",#N/A,FALSE,"BAD4Q98";"Page_4",#N/A,FALSE,"BAD4Q98";"Page_5",#N/A,FALSE,"BAD4Q98";"Page_6",#N/A,FALSE,"BAD4Q98";"Input_1",#N/A,FALSE,"BAD4Q98";"Input_2",#N/A,FALSE,"BAD4Q98"}</definedName>
    <definedName name="okay" localSheetId="23" hidden="1">{"Page_1",#N/A,FALSE,"BAD4Q98";"Page_2",#N/A,FALSE,"BAD4Q98";"Page_3",#N/A,FALSE,"BAD4Q98";"Page_4",#N/A,FALSE,"BAD4Q98";"Page_5",#N/A,FALSE,"BAD4Q98";"Page_6",#N/A,FALSE,"BAD4Q98";"Input_1",#N/A,FALSE,"BAD4Q98";"Input_2",#N/A,FALSE,"BAD4Q98"}</definedName>
    <definedName name="okay" localSheetId="25" hidden="1">{"Page_1",#N/A,FALSE,"BAD4Q98";"Page_2",#N/A,FALSE,"BAD4Q98";"Page_3",#N/A,FALSE,"BAD4Q98";"Page_4",#N/A,FALSE,"BAD4Q98";"Page_5",#N/A,FALSE,"BAD4Q98";"Page_6",#N/A,FALSE,"BAD4Q98";"Input_1",#N/A,FALSE,"BAD4Q98";"Input_2",#N/A,FALSE,"BAD4Q98"}</definedName>
    <definedName name="okay" localSheetId="2" hidden="1">{"Page_1",#N/A,FALSE,"BAD4Q98";"Page_2",#N/A,FALSE,"BAD4Q98";"Page_3",#N/A,FALSE,"BAD4Q98";"Page_4",#N/A,FALSE,"BAD4Q98";"Page_5",#N/A,FALSE,"BAD4Q98";"Page_6",#N/A,FALSE,"BAD4Q98";"Input_1",#N/A,FALSE,"BAD4Q98";"Input_2",#N/A,FALSE,"BAD4Q98"}</definedName>
    <definedName name="okay" localSheetId="3" hidden="1">{"Page_1",#N/A,FALSE,"BAD4Q98";"Page_2",#N/A,FALSE,"BAD4Q98";"Page_3",#N/A,FALSE,"BAD4Q98";"Page_4",#N/A,FALSE,"BAD4Q98";"Page_5",#N/A,FALSE,"BAD4Q98";"Page_6",#N/A,FALSE,"BAD4Q98";"Input_1",#N/A,FALSE,"BAD4Q98";"Input_2",#N/A,FALSE,"BAD4Q98"}</definedName>
    <definedName name="okay" localSheetId="6" hidden="1">{"Page_1",#N/A,FALSE,"BAD4Q98";"Page_2",#N/A,FALSE,"BAD4Q98";"Page_3",#N/A,FALSE,"BAD4Q98";"Page_4",#N/A,FALSE,"BAD4Q98";"Page_5",#N/A,FALSE,"BAD4Q98";"Page_6",#N/A,FALSE,"BAD4Q98";"Input_1",#N/A,FALSE,"BAD4Q98";"Input_2",#N/A,FALSE,"BAD4Q98"}</definedName>
    <definedName name="okay" localSheetId="15"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kay" localSheetId="30" hidden="1">{"Page_1",#N/A,FALSE,"BAD4Q98";"Page_2",#N/A,FALSE,"BAD4Q98";"Page_3",#N/A,FALSE,"BAD4Q98";"Page_4",#N/A,FALSE,"BAD4Q98";"Page_5",#N/A,FALSE,"BAD4Q98";"Page_6",#N/A,FALSE,"BAD4Q98";"Input_1",#N/A,FALSE,"BAD4Q98";"Input_2",#N/A,FALSE,"BAD4Q98"}</definedName>
    <definedName name="okay" localSheetId="31"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1">#REF!</definedName>
    <definedName name="On_Peak_Hours" localSheetId="22">#REF!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 localSheetId="30">#REF!</definedName>
    <definedName name="On_Peak_Hours" localSheetId="31">#REF!</definedName>
    <definedName name="On_Peak_Hours">#REF!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1">#REF!</definedName>
    <definedName name="On_Peak_Percent" localSheetId="22">#REF!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 localSheetId="30">#REF!</definedName>
    <definedName name="On_Peak_Percent" localSheetId="31">#REF!</definedName>
    <definedName name="On_Peak_Percent">#REF!</definedName>
    <definedName name="Open_Click">#REF!</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1">#REF!</definedName>
    <definedName name="Operator_Fee_during_Mobilization" localSheetId="22">#REF!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 localSheetId="30">#REF!</definedName>
    <definedName name="Operator_Fee_during_Mobilization" localSheetId="31">#REF!</definedName>
    <definedName name="Operator_Fee_during_Mobilization">#REF!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1">#REF!</definedName>
    <definedName name="Opt_Discrate" localSheetId="22">#REF!</definedName>
    <definedName name="Opt_Discrate" localSheetId="26">#REF!</definedName>
    <definedName name="Opt_Discrate" localSheetId="27">#REF!</definedName>
    <definedName name="Opt_Discrate" localSheetId="28">#REF!</definedName>
    <definedName name="Opt_Discrate" localSheetId="29">#REF!</definedName>
    <definedName name="Opt_Discrate" localSheetId="30">#REF!</definedName>
    <definedName name="Opt_Discrate" localSheetId="31">#REF!</definedName>
    <definedName name="Opt_Discrate">#REF!</definedName>
    <definedName name="Opt_DR" localSheetId="17">#REF!</definedName>
    <definedName name="Opt_DR" localSheetId="18">#REF!</definedName>
    <definedName name="Opt_DR" localSheetId="19">#REF!</definedName>
    <definedName name="Opt_DR" localSheetId="20">#REF!</definedName>
    <definedName name="Opt_DR" localSheetId="21">#REF!</definedName>
    <definedName name="Opt_DR" localSheetId="22">#REF!</definedName>
    <definedName name="Opt_DR" localSheetId="26">#REF!</definedName>
    <definedName name="Opt_DR" localSheetId="27">#REF!</definedName>
    <definedName name="Opt_DR" localSheetId="28">#REF!</definedName>
    <definedName name="Opt_DR" localSheetId="29">#REF!</definedName>
    <definedName name="Opt_DR" localSheetId="30">#REF!</definedName>
    <definedName name="Opt_DR" localSheetId="31">#REF!</definedName>
    <definedName name="Opt_DR">#REF!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1">#REF!</definedName>
    <definedName name="optindexswap_meanreversion" localSheetId="22">#REF!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 localSheetId="30">#REF!</definedName>
    <definedName name="optindexswap_meanreversion" localSheetId="31">#REF!</definedName>
    <definedName name="optindexswap_meanreversion">#REF!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1">#REF!</definedName>
    <definedName name="optindexswap_model" localSheetId="22">#REF!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 localSheetId="30">#REF!</definedName>
    <definedName name="optindexswap_model" localSheetId="31">#REF!</definedName>
    <definedName name="optindexswap_model">#REF!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1">#REF!</definedName>
    <definedName name="optindexswap_treesteps" localSheetId="22">#REF!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 localSheetId="30">#REF!</definedName>
    <definedName name="optindexswap_treesteps" localSheetId="31">#REF!</definedName>
    <definedName name="optindexswap_treesteps">#REF!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1">#REF!</definedName>
    <definedName name="optindexswap_volatility" localSheetId="22">#REF!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 localSheetId="30">#REF!</definedName>
    <definedName name="optindexswap_volatility" localSheetId="31">#REF!</definedName>
    <definedName name="optindexswap_volatility">#REF!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1">#REF!</definedName>
    <definedName name="option_treesteps" localSheetId="22">#REF!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 localSheetId="30">#REF!</definedName>
    <definedName name="option_treesteps" localSheetId="31">#REF!</definedName>
    <definedName name="option_treesteps">#REF!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1">#REF!</definedName>
    <definedName name="option_volatility" localSheetId="22">#REF!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 localSheetId="30">#REF!</definedName>
    <definedName name="option_volatility" localSheetId="31">#REF!</definedName>
    <definedName name="option_volatility">#REF!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1">#REF!</definedName>
    <definedName name="Other_EPC_Scope_Items_Non_Bechtel" localSheetId="22">#REF!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 localSheetId="30">#REF!</definedName>
    <definedName name="Other_EPC_Scope_Items_Non_Bechtel" localSheetId="31">#REF!</definedName>
    <definedName name="Other_EPC_Scope_Items_Non_Bechtel">#REF!</definedName>
    <definedName name="OTHERHRS" localSheetId="17">#REF!</definedName>
    <definedName name="OTHERHRS" localSheetId="18">#REF!</definedName>
    <definedName name="OTHERHRS" localSheetId="19">#REF!</definedName>
    <definedName name="OTHERHRS" localSheetId="20">#REF!</definedName>
    <definedName name="OTHERHRS" localSheetId="21">#REF!</definedName>
    <definedName name="OTHERHRS" localSheetId="22">#REF!</definedName>
    <definedName name="OTHERHRS" localSheetId="26">#REF!</definedName>
    <definedName name="OTHERHRS" localSheetId="27">#REF!</definedName>
    <definedName name="OTHERHRS" localSheetId="28">#REF!</definedName>
    <definedName name="OTHERHRS" localSheetId="29">#REF!</definedName>
    <definedName name="OTHERHRS" localSheetId="30">#REF!</definedName>
    <definedName name="OTHERHRS" localSheetId="31">#REF!</definedName>
    <definedName name="OTHERHRS">#REF!</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2" hidden="1">{#N/A,#N/A,TRUE,"SDGE";#N/A,#N/A,TRUE,"GBU";#N/A,#N/A,TRUE,"TBU";#N/A,#N/A,TRUE,"EDBU";#N/A,#N/A,TRUE,"ExclCC"}</definedName>
    <definedName name="otherrev" localSheetId="23" hidden="1">{#N/A,#N/A,TRUE,"SDGE";#N/A,#N/A,TRUE,"GBU";#N/A,#N/A,TRUE,"TBU";#N/A,#N/A,TRUE,"EDBU";#N/A,#N/A,TRUE,"ExclCC"}</definedName>
    <definedName name="otherrev" localSheetId="25" hidden="1">{#N/A,#N/A,TRUE,"SDGE";#N/A,#N/A,TRUE,"GBU";#N/A,#N/A,TRUE,"TBU";#N/A,#N/A,TRUE,"EDBU";#N/A,#N/A,TRUE,"ExclCC"}</definedName>
    <definedName name="otherrev" localSheetId="2" hidden="1">{#N/A,#N/A,TRUE,"SDGE";#N/A,#N/A,TRUE,"GBU";#N/A,#N/A,TRUE,"TBU";#N/A,#N/A,TRUE,"EDBU";#N/A,#N/A,TRUE,"ExclCC"}</definedName>
    <definedName name="otherrev" localSheetId="3" hidden="1">{#N/A,#N/A,TRUE,"SDGE";#N/A,#N/A,TRUE,"GBU";#N/A,#N/A,TRUE,"TBU";#N/A,#N/A,TRUE,"EDBU";#N/A,#N/A,TRUE,"ExclCC"}</definedName>
    <definedName name="otherrev" localSheetId="6" hidden="1">{#N/A,#N/A,TRUE,"SDGE";#N/A,#N/A,TRUE,"GBU";#N/A,#N/A,TRUE,"TBU";#N/A,#N/A,TRUE,"EDBU";#N/A,#N/A,TRUE,"ExclCC"}</definedName>
    <definedName name="otherrev" localSheetId="15"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therrev" localSheetId="30" hidden="1">{#N/A,#N/A,TRUE,"SDGE";#N/A,#N/A,TRUE,"GBU";#N/A,#N/A,TRUE,"TBU";#N/A,#N/A,TRUE,"EDBU";#N/A,#N/A,TRUE,"ExclCC"}</definedName>
    <definedName name="otherrev" localSheetId="31" hidden="1">{#N/A,#N/A,TRUE,"SDGE";#N/A,#N/A,TRUE,"GBU";#N/A,#N/A,TRUE,"TBU";#N/A,#N/A,TRUE,"EDBU";#N/A,#N/A,TRUE,"ExclCC"}</definedName>
    <definedName name="otherrev" hidden="1">{#N/A,#N/A,TRUE,"SDGE";#N/A,#N/A,TRUE,"GBU";#N/A,#N/A,TRUE,"TBU";#N/A,#N/A,TRUE,"EDBU";#N/A,#N/A,TRUE,"ExclCC"}</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1">#REF!</definedName>
    <definedName name="Ozone_Season_Factor" localSheetId="22">#REF!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 localSheetId="30">#REF!</definedName>
    <definedName name="Ozone_Season_Factor" localSheetId="31">#REF!</definedName>
    <definedName name="Ozone_Season_Factor">#REF!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1" hidden="1">#REF!</definedName>
    <definedName name="p.Covenants" localSheetId="22"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localSheetId="30" hidden="1">#REF!</definedName>
    <definedName name="p.Covenants" localSheetId="31" hidden="1">#REF!</definedName>
    <definedName name="p.Covenants"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1" hidden="1">#REF!</definedName>
    <definedName name="p.Covenants_Titles" localSheetId="22"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localSheetId="30" hidden="1">#REF!</definedName>
    <definedName name="p.Covenants_Titles" localSheetId="31" hidden="1">#REF!</definedName>
    <definedName name="p.Covenants_Titles"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1" hidden="1">#REF!</definedName>
    <definedName name="p.CreditStats" localSheetId="22"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localSheetId="30" hidden="1">#REF!</definedName>
    <definedName name="p.CreditStats" localSheetId="31" hidden="1">#REF!</definedName>
    <definedName name="p.CreditStats"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1" hidden="1">#REF!</definedName>
    <definedName name="p.DCF" localSheetId="22" hidden="1">#REF!</definedName>
    <definedName name="p.DCF" localSheetId="26" hidden="1">#REF!</definedName>
    <definedName name="p.DCF" localSheetId="27" hidden="1">#REF!</definedName>
    <definedName name="p.DCF" localSheetId="28" hidden="1">#REF!</definedName>
    <definedName name="p.DCF" localSheetId="29" hidden="1">#REF!</definedName>
    <definedName name="p.DCF" localSheetId="30" hidden="1">#REF!</definedName>
    <definedName name="p.DCF" localSheetId="31" hidden="1">#REF!</definedName>
    <definedName name="p.DCF"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1" hidden="1">#REF!</definedName>
    <definedName name="p.DCF_Titles" localSheetId="22"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localSheetId="30" hidden="1">#REF!</definedName>
    <definedName name="p.DCF_Titles" localSheetId="31" hidden="1">#REF!</definedName>
    <definedName name="p.DCF_Titles"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1" hidden="1">#REF!</definedName>
    <definedName name="p.IRR" localSheetId="22" hidden="1">#REF!</definedName>
    <definedName name="p.IRR" localSheetId="26" hidden="1">#REF!</definedName>
    <definedName name="p.IRR" localSheetId="27" hidden="1">#REF!</definedName>
    <definedName name="p.IRR" localSheetId="28" hidden="1">#REF!</definedName>
    <definedName name="p.IRR" localSheetId="29" hidden="1">#REF!</definedName>
    <definedName name="p.IRR" localSheetId="30" hidden="1">#REF!</definedName>
    <definedName name="p.IRR" localSheetId="31" hidden="1">#REF!</definedName>
    <definedName name="p.IRR"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1" hidden="1">#REF!</definedName>
    <definedName name="p.IRR_Titles" localSheetId="22"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localSheetId="30" hidden="1">#REF!</definedName>
    <definedName name="p.IRR_Titles" localSheetId="31" hidden="1">#REF!</definedName>
    <definedName name="p.IRR_Titles"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1" hidden="1">#REF!</definedName>
    <definedName name="p.SP" localSheetId="22" hidden="1">#REF!</definedName>
    <definedName name="p.SP" localSheetId="26" hidden="1">#REF!</definedName>
    <definedName name="p.SP" localSheetId="27" hidden="1">#REF!</definedName>
    <definedName name="p.SP" localSheetId="28" hidden="1">#REF!</definedName>
    <definedName name="p.SP" localSheetId="29" hidden="1">#REF!</definedName>
    <definedName name="p.SP" localSheetId="30" hidden="1">#REF!</definedName>
    <definedName name="p.SP" localSheetId="31" hidden="1">#REF!</definedName>
    <definedName name="p.SP"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1" hidden="1">#REF!</definedName>
    <definedName name="p.Summary" localSheetId="22"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localSheetId="30" hidden="1">#REF!</definedName>
    <definedName name="p.Summary" localSheetId="31" hidden="1">#REF!</definedName>
    <definedName name="p.Summary"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1" hidden="1">#REF!</definedName>
    <definedName name="p.Summary_Titles" localSheetId="22"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localSheetId="30" hidden="1">#REF!</definedName>
    <definedName name="p.Summary_Titles" localSheetId="31" hidden="1">#REF!</definedName>
    <definedName name="p.Summary_Titles" hidden="1">#REF!</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7">#REF!</definedName>
    <definedName name="PAGE1" localSheetId="18">#REF!</definedName>
    <definedName name="PAGE1" localSheetId="19">#REF!</definedName>
    <definedName name="PAGE1" localSheetId="20">#REF!</definedName>
    <definedName name="PAGE1" localSheetId="21">#REF!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0">#REF!</definedName>
    <definedName name="PAGE1" localSheetId="31">#REF!</definedName>
    <definedName name="PAGE1">#REF!</definedName>
    <definedName name="page1997" localSheetId="17">#REF!</definedName>
    <definedName name="page1997" localSheetId="18">#REF!</definedName>
    <definedName name="page1997" localSheetId="19">#REF!</definedName>
    <definedName name="page1997" localSheetId="20">#REF!</definedName>
    <definedName name="page1997" localSheetId="21">#REF!</definedName>
    <definedName name="page1997" localSheetId="22">#REF!</definedName>
    <definedName name="page1997" localSheetId="26">#REF!</definedName>
    <definedName name="page1997" localSheetId="27">#REF!</definedName>
    <definedName name="page1997" localSheetId="28">#REF!</definedName>
    <definedName name="page1997" localSheetId="29">#REF!</definedName>
    <definedName name="page1997" localSheetId="30">#REF!</definedName>
    <definedName name="page1997" localSheetId="31">#REF!</definedName>
    <definedName name="page1997">#REF!</definedName>
    <definedName name="PAGE2" localSheetId="17">#REF!</definedName>
    <definedName name="PAGE2" localSheetId="18">#REF!</definedName>
    <definedName name="PAGE2" localSheetId="19">#REF!</definedName>
    <definedName name="PAGE2" localSheetId="20">#REF!</definedName>
    <definedName name="PAGE2" localSheetId="21">#REF!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0">#REF!</definedName>
    <definedName name="PAGE2" localSheetId="31">#REF!</definedName>
    <definedName name="PAGE2">#REF!</definedName>
    <definedName name="Pal_Workbook_GUID" hidden="1">"1YDJKL1A3MNKIMXTGKJS3UTZ"</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1">#REF!</definedName>
    <definedName name="Partial_Year_Factor_Synthetic_Lease" localSheetId="22">#REF!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 localSheetId="30">#REF!</definedName>
    <definedName name="Partial_Year_Factor_Synthetic_Lease" localSheetId="31">#REF!</definedName>
    <definedName name="Partial_Year_Factor_Synthetic_Lease">#REF!</definedName>
    <definedName name="period" localSheetId="17">#REF!</definedName>
    <definedName name="period" localSheetId="18">#REF!</definedName>
    <definedName name="period" localSheetId="19">#REF!</definedName>
    <definedName name="period" localSheetId="20">#REF!</definedName>
    <definedName name="period" localSheetId="21">#REF!</definedName>
    <definedName name="period" localSheetId="22">#REF!</definedName>
    <definedName name="period" localSheetId="26">#REF!</definedName>
    <definedName name="period" localSheetId="27">#REF!</definedName>
    <definedName name="period" localSheetId="28">#REF!</definedName>
    <definedName name="period" localSheetId="29">#REF!</definedName>
    <definedName name="period" localSheetId="30">#REF!</definedName>
    <definedName name="period" localSheetId="31">#REF!</definedName>
    <definedName name="period">#REF!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1">#REF!</definedName>
    <definedName name="Period_1_Coverage_Threshold" localSheetId="22">#REF!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 localSheetId="30">#REF!</definedName>
    <definedName name="Period_1_Coverage_Threshold" localSheetId="31">#REF!</definedName>
    <definedName name="Period_1_Coverage_Threshold">#REF!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1">#REF!</definedName>
    <definedName name="Period_1_Distributable_Cash" localSheetId="22">#REF!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 localSheetId="30">#REF!</definedName>
    <definedName name="Period_1_Distributable_Cash" localSheetId="31">#REF!</definedName>
    <definedName name="Period_1_Distributable_Cash">#REF!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1">#REF!</definedName>
    <definedName name="Period_2_Adjusted_Distributable_Cash" localSheetId="22">#REF!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 localSheetId="30">#REF!</definedName>
    <definedName name="Period_2_Adjusted_Distributable_Cash" localSheetId="31">#REF!</definedName>
    <definedName name="Period_2_Adjusted_Distributable_Cash">#REF!</definedName>
    <definedName name="PFYE">#REF!</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2" hidden="1">{#N/A,#N/A,FALSE,"RECAP";#N/A,#N/A,FALSE,"MATBYCLS";#N/A,#N/A,FALSE,"STATUS";#N/A,#N/A,FALSE,"OP-ACT";#N/A,#N/A,FALSE,"W_O"}</definedName>
    <definedName name="PHILIPS" localSheetId="23" hidden="1">{#N/A,#N/A,FALSE,"RECAP";#N/A,#N/A,FALSE,"MATBYCLS";#N/A,#N/A,FALSE,"STATUS";#N/A,#N/A,FALSE,"OP-ACT";#N/A,#N/A,FALSE,"W_O"}</definedName>
    <definedName name="PHILIPS" localSheetId="25" hidden="1">{#N/A,#N/A,FALSE,"RECAP";#N/A,#N/A,FALSE,"MATBYCLS";#N/A,#N/A,FALSE,"STATUS";#N/A,#N/A,FALSE,"OP-ACT";#N/A,#N/A,FALSE,"W_O"}</definedName>
    <definedName name="PHILIPS" localSheetId="2" hidden="1">{#N/A,#N/A,FALSE,"RECAP";#N/A,#N/A,FALSE,"MATBYCLS";#N/A,#N/A,FALSE,"STATUS";#N/A,#N/A,FALSE,"OP-ACT";#N/A,#N/A,FALSE,"W_O"}</definedName>
    <definedName name="PHILIPS" localSheetId="3" hidden="1">{#N/A,#N/A,FALSE,"RECAP";#N/A,#N/A,FALSE,"MATBYCLS";#N/A,#N/A,FALSE,"STATUS";#N/A,#N/A,FALSE,"OP-ACT";#N/A,#N/A,FALSE,"W_O"}</definedName>
    <definedName name="PHILIPS" localSheetId="6" hidden="1">{#N/A,#N/A,FALSE,"RECAP";#N/A,#N/A,FALSE,"MATBYCLS";#N/A,#N/A,FALSE,"STATUS";#N/A,#N/A,FALSE,"OP-ACT";#N/A,#N/A,FALSE,"W_O"}</definedName>
    <definedName name="PHILIPS" localSheetId="15"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ILIPS" localSheetId="30" hidden="1">{#N/A,#N/A,FALSE,"RECAP";#N/A,#N/A,FALSE,"MATBYCLS";#N/A,#N/A,FALSE,"STATUS";#N/A,#N/A,FALSE,"OP-ACT";#N/A,#N/A,FALSE,"W_O"}</definedName>
    <definedName name="PHILIPS" localSheetId="31" hidden="1">{#N/A,#N/A,FALSE,"RECAP";#N/A,#N/A,FALSE,"MATBYCLS";#N/A,#N/A,FALSE,"STATUS";#N/A,#N/A,FALSE,"OP-ACT";#N/A,#N/A,FALSE,"W_O"}</definedName>
    <definedName name="PHILIPS" hidden="1">{#N/A,#N/A,FALSE,"RECAP";#N/A,#N/A,FALSE,"MATBYCLS";#N/A,#N/A,FALSE,"STATUS";#N/A,#N/A,FALSE,"OP-ACT";#N/A,#N/A,FALSE,"W_O"}</definedName>
    <definedName name="PhyGasTermDates">#REF!</definedName>
    <definedName name="PhyGasTermMTM">#REF!</definedName>
    <definedName name="PhyGasTermVol">#REF!</definedName>
    <definedName name="Physical">#REF!</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1">#REF!</definedName>
    <definedName name="PILOT_Escalation_Ceiling" localSheetId="22">#REF!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 localSheetId="30">#REF!</definedName>
    <definedName name="PILOT_Escalation_Ceiling" localSheetId="31">#REF!</definedName>
    <definedName name="PILOT_Escalation_Ceiling">#REF!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1">#REF!</definedName>
    <definedName name="PILOT_Escalation_Floor" localSheetId="22">#REF!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 localSheetId="30">#REF!</definedName>
    <definedName name="PILOT_Escalation_Floor" localSheetId="31">#REF!</definedName>
    <definedName name="PILOT_Escalation_Floor">#REF!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1">#REF!</definedName>
    <definedName name="PILOT_Portion_to_County" localSheetId="22">#REF!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 localSheetId="30">#REF!</definedName>
    <definedName name="PILOT_Portion_to_County" localSheetId="31">#REF!</definedName>
    <definedName name="PILOT_Portion_to_County">#REF!</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1">#REF!</definedName>
    <definedName name="Plant_Capacity" localSheetId="22">#REF!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 localSheetId="30">#REF!</definedName>
    <definedName name="Plant_Capacity" localSheetId="31">#REF!</definedName>
    <definedName name="Plant_Capacity">#REF!</definedName>
    <definedName name="pmcat" localSheetId="17">#REF!</definedName>
    <definedName name="pmcat" localSheetId="18">#REF!</definedName>
    <definedName name="pmcat" localSheetId="19">#REF!</definedName>
    <definedName name="pmcat" localSheetId="20">#REF!</definedName>
    <definedName name="pmcat" localSheetId="21">#REF!</definedName>
    <definedName name="pmcat" localSheetId="22">#REF!</definedName>
    <definedName name="pmcat" localSheetId="26">#REF!</definedName>
    <definedName name="pmcat" localSheetId="27">#REF!</definedName>
    <definedName name="pmcat" localSheetId="28">#REF!</definedName>
    <definedName name="pmcat" localSheetId="29">#REF!</definedName>
    <definedName name="pmcat" localSheetId="30">#REF!</definedName>
    <definedName name="pmcat" localSheetId="31">#REF!</definedName>
    <definedName name="pmcat">#REF!</definedName>
    <definedName name="pmper" localSheetId="17">#REF!</definedName>
    <definedName name="pmper" localSheetId="18">#REF!</definedName>
    <definedName name="pmper" localSheetId="19">#REF!</definedName>
    <definedName name="pmper" localSheetId="20">#REF!</definedName>
    <definedName name="pmper" localSheetId="21">#REF!</definedName>
    <definedName name="pmper" localSheetId="22">#REF!</definedName>
    <definedName name="pmper" localSheetId="26">#REF!</definedName>
    <definedName name="pmper" localSheetId="27">#REF!</definedName>
    <definedName name="pmper" localSheetId="28">#REF!</definedName>
    <definedName name="pmper" localSheetId="29">#REF!</definedName>
    <definedName name="pmper" localSheetId="30">#REF!</definedName>
    <definedName name="pmper" localSheetId="31">#REF!</definedName>
    <definedName name="pmper">#REF!</definedName>
    <definedName name="portfolio">#REF!</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1">#REF!</definedName>
    <definedName name="Post_Commercial_Operations_Construction_G_A_Total__2002" localSheetId="22">#REF!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 localSheetId="30">#REF!</definedName>
    <definedName name="Post_Commercial_Operations_Construction_G_A_Total__2002" localSheetId="31">#REF!</definedName>
    <definedName name="Post_Commercial_Operations_Construction_G_A_Total__2002">#REF!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1">#REF!</definedName>
    <definedName name="Post_Lease_Term_Loan_Amortization_Partial_Year_Factor" localSheetId="22">#REF!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 localSheetId="30">#REF!</definedName>
    <definedName name="Post_Lease_Term_Loan_Amortization_Partial_Year_Factor" localSheetId="31">#REF!</definedName>
    <definedName name="Post_Lease_Term_Loan_Amortization_Partial_Year_Factor">#REF!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1">#REF!</definedName>
    <definedName name="Post_Lease_Term_Loan_Term" localSheetId="22">#REF!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 localSheetId="30">#REF!</definedName>
    <definedName name="Post_Lease_Term_Loan_Term" localSheetId="31">#REF!</definedName>
    <definedName name="Post_Lease_Term_Loan_Term">#REF!</definedName>
    <definedName name="Post_Lease_Term_Refinanced_Principal_Amount">#REF!</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1">#REF!</definedName>
    <definedName name="POVM_Fuel_Partial_Year_Factor" localSheetId="22">#REF!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 localSheetId="30">#REF!</definedName>
    <definedName name="POVM_Fuel_Partial_Year_Factor" localSheetId="31">#REF!</definedName>
    <definedName name="POVM_Fuel_Partial_Year_Factor">#REF!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1">#REF!</definedName>
    <definedName name="POVM_Margin_Partial_Year_Factor" localSheetId="22">#REF!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 localSheetId="30">#REF!</definedName>
    <definedName name="POVM_Margin_Partial_Year_Factor" localSheetId="31">#REF!</definedName>
    <definedName name="POVM_Margin_Partial_Year_Factor">#REF!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1">#REF!</definedName>
    <definedName name="Power_Island_Extended_Warranty" localSheetId="22">#REF!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 localSheetId="30">#REF!</definedName>
    <definedName name="Power_Island_Extended_Warranty" localSheetId="31">#REF!</definedName>
    <definedName name="Power_Island_Extended_Warranty">#REF!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1">#REF!</definedName>
    <definedName name="Power_Pool_Fees_Input" localSheetId="22">#REF!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 localSheetId="30">#REF!</definedName>
    <definedName name="Power_Pool_Fees_Input" localSheetId="31">#REF!</definedName>
    <definedName name="Power_Pool_Fees_Input">#REF!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1">#REF!</definedName>
    <definedName name="Power_Pool_Fees_Input_Base_Year" localSheetId="22">#REF!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 localSheetId="30">#REF!</definedName>
    <definedName name="Power_Pool_Fees_Input_Base_Year" localSheetId="31">#REF!</definedName>
    <definedName name="Power_Pool_Fees_Input_Base_Year">#REF!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1">#REF!</definedName>
    <definedName name="Pre_Engineering_Payments" localSheetId="22">#REF!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 localSheetId="30">#REF!</definedName>
    <definedName name="Pre_Engineering_Payments" localSheetId="31">#REF!</definedName>
    <definedName name="Pre_Engineering_Payments">#REF!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1">#REF!</definedName>
    <definedName name="Pre_Tax_Income__Toolling_Book" localSheetId="22">#REF!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 localSheetId="30">#REF!</definedName>
    <definedName name="Pre_Tax_Income__Toolling_Book" localSheetId="31">#REF!</definedName>
    <definedName name="Pre_Tax_Income__Toolling_Book">#REF!</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2" hidden="1">{"ID1",#N/A,FALSE,"IDIQ-I";"id2",#N/A,FALSE,"IDIQ-II";"ID3",#N/A,FALSE,"IDIQ-III";"ID4",#N/A,FALSE,"IDIQ-IV";"id5",#N/A,FALSE,"IDIQ-V";"ID6",#N/A,FALSE,"IDIQ-VI";"DO1a",#N/A,FALSE,"DO-IA";"DO1b",#N/A,FALSE,"DO-IB";"DO1C",#N/A,FALSE,"DO-IC";"DO3",#N/A,FALSE,"DO-III";"DO4",#N/A,FALSE,"DO-IV";"DO5",#N/A,FALSE,"DO-V"}</definedName>
    <definedName name="prelamp" localSheetId="23" hidden="1">{"ID1",#N/A,FALSE,"IDIQ-I";"id2",#N/A,FALSE,"IDIQ-II";"ID3",#N/A,FALSE,"IDIQ-III";"ID4",#N/A,FALSE,"IDIQ-IV";"id5",#N/A,FALSE,"IDIQ-V";"ID6",#N/A,FALSE,"IDIQ-VI";"DO1a",#N/A,FALSE,"DO-IA";"DO1b",#N/A,FALSE,"DO-IB";"DO1C",#N/A,FALSE,"DO-IC";"DO3",#N/A,FALSE,"DO-III";"DO4",#N/A,FALSE,"DO-IV";"DO5",#N/A,FALSE,"DO-V"}</definedName>
    <definedName name="prelamp" localSheetId="25" hidden="1">{"ID1",#N/A,FALSE,"IDIQ-I";"id2",#N/A,FALSE,"IDIQ-II";"ID3",#N/A,FALSE,"IDIQ-III";"ID4",#N/A,FALSE,"IDIQ-IV";"id5",#N/A,FALSE,"IDIQ-V";"ID6",#N/A,FALSE,"IDIQ-VI";"DO1a",#N/A,FALSE,"DO-IA";"DO1b",#N/A,FALSE,"DO-IB";"DO1C",#N/A,FALSE,"DO-IC";"DO3",#N/A,FALSE,"DO-III";"DO4",#N/A,FALSE,"DO-IV";"DO5",#N/A,FALSE,"DO-V"}</definedName>
    <definedName name="prelamp" localSheetId="2" hidden="1">{"ID1",#N/A,FALSE,"IDIQ-I";"id2",#N/A,FALSE,"IDIQ-II";"ID3",#N/A,FALSE,"IDIQ-III";"ID4",#N/A,FALSE,"IDIQ-IV";"id5",#N/A,FALSE,"IDIQ-V";"ID6",#N/A,FALSE,"IDIQ-VI";"DO1a",#N/A,FALSE,"DO-IA";"DO1b",#N/A,FALSE,"DO-IB";"DO1C",#N/A,FALSE,"DO-IC";"DO3",#N/A,FALSE,"DO-III";"DO4",#N/A,FALSE,"DO-IV";"DO5",#N/A,FALSE,"DO-V"}</definedName>
    <definedName name="prelamp" localSheetId="3" hidden="1">{"ID1",#N/A,FALSE,"IDIQ-I";"id2",#N/A,FALSE,"IDIQ-II";"ID3",#N/A,FALSE,"IDIQ-III";"ID4",#N/A,FALSE,"IDIQ-IV";"id5",#N/A,FALSE,"IDIQ-V";"ID6",#N/A,FALSE,"IDIQ-VI";"DO1a",#N/A,FALSE,"DO-IA";"DO1b",#N/A,FALSE,"DO-IB";"DO1C",#N/A,FALSE,"DO-IC";"DO3",#N/A,FALSE,"DO-III";"DO4",#N/A,FALSE,"DO-IV";"DO5",#N/A,FALSE,"DO-V"}</definedName>
    <definedName name="prelamp" localSheetId="6" hidden="1">{"ID1",#N/A,FALSE,"IDIQ-I";"id2",#N/A,FALSE,"IDIQ-II";"ID3",#N/A,FALSE,"IDIQ-III";"ID4",#N/A,FALSE,"IDIQ-IV";"id5",#N/A,FALSE,"IDIQ-V";"ID6",#N/A,FALSE,"IDIQ-VI";"DO1a",#N/A,FALSE,"DO-IA";"DO1b",#N/A,FALSE,"DO-IB";"DO1C",#N/A,FALSE,"DO-IC";"DO3",#N/A,FALSE,"DO-III";"DO4",#N/A,FALSE,"DO-IV";"DO5",#N/A,FALSE,"DO-V"}</definedName>
    <definedName name="prelamp" localSheetId="15"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lamp" localSheetId="30" hidden="1">{"ID1",#N/A,FALSE,"IDIQ-I";"id2",#N/A,FALSE,"IDIQ-II";"ID3",#N/A,FALSE,"IDIQ-III";"ID4",#N/A,FALSE,"IDIQ-IV";"id5",#N/A,FALSE,"IDIQ-V";"ID6",#N/A,FALSE,"IDIQ-VI";"DO1a",#N/A,FALSE,"DO-IA";"DO1b",#N/A,FALSE,"DO-IB";"DO1C",#N/A,FALSE,"DO-IC";"DO3",#N/A,FALSE,"DO-III";"DO4",#N/A,FALSE,"DO-IV";"DO5",#N/A,FALSE,"DO-V"}</definedName>
    <definedName name="prelamp" localSheetId="31"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#REF!</definedName>
    <definedName name="PreviousDimensionReference">#REF!</definedName>
    <definedName name="Print" localSheetId="17">#REF!</definedName>
    <definedName name="Print" localSheetId="18">#REF!</definedName>
    <definedName name="Print" localSheetId="19">#REF!</definedName>
    <definedName name="Print" localSheetId="20">#REF!</definedName>
    <definedName name="Print" localSheetId="21">#REF!</definedName>
    <definedName name="Print" localSheetId="22">#REF!</definedName>
    <definedName name="Print" localSheetId="26">#REF!</definedName>
    <definedName name="Print" localSheetId="27">#REF!</definedName>
    <definedName name="Print" localSheetId="28">#REF!</definedName>
    <definedName name="Print" localSheetId="29">#REF!</definedName>
    <definedName name="Print" localSheetId="30">#REF!</definedName>
    <definedName name="Print" localSheetId="31">#REF!</definedName>
    <definedName name="Print">#REF!</definedName>
    <definedName name="_xlnm.Print_Area" localSheetId="17">'CARE Table 1'!$A$1:$M$33</definedName>
    <definedName name="_xlnm.Print_Area" localSheetId="18">'CARE Table 2'!$A$1:$AB$30</definedName>
    <definedName name="_xlnm.Print_Area" localSheetId="19">'CARE Table 3A _3B'!$A$1:$I$48</definedName>
    <definedName name="_xlnm.Print_Area" localSheetId="20">'CARE Table 4'!$A$1:$J$29</definedName>
    <definedName name="_xlnm.Print_Area" localSheetId="21">'CARE Table 5'!$A$1:$H$25</definedName>
    <definedName name="_xlnm.Print_Area" localSheetId="22">'CARE Table 6'!$A$1:$G$78</definedName>
    <definedName name="_xlnm.Print_Area" localSheetId="23">'CARE Table 7'!$A$1:$M$26</definedName>
    <definedName name="_xlnm.Print_Area" localSheetId="0">'ESA Summary'!$A$1:$M$22</definedName>
    <definedName name="_xlnm.Print_Area" localSheetId="1">'ESA Table 1'!$A$1:$M$45</definedName>
    <definedName name="_xlnm.Print_Area" localSheetId="3">'ESA Table 2A'!$A$1:$J$125</definedName>
    <definedName name="_xlnm.Print_Area" localSheetId="4">'ESA Table 2B'!$A$1:$Q$180</definedName>
    <definedName name="_xlnm.Print_Area" localSheetId="5">'ESA Table 2C'!$1:$53</definedName>
    <definedName name="_xlnm.Print_Area" localSheetId="6">'ESA Table 2D'!$A$1:$H$42</definedName>
    <definedName name="_xlnm.Print_Area" localSheetId="8">'ESA Table 2E'!$A$1:$J$88</definedName>
    <definedName name="_xlnm.Print_Area" localSheetId="9">'ESA Table 3A_3H'!$A$1:$B$92</definedName>
    <definedName name="_xlnm.Print_Area" localSheetId="10">'ESA Table 4A-E'!$A$1:$G$67</definedName>
    <definedName name="_xlnm.Print_Area" localSheetId="11">'ESA Table 5A_5F'!$A$1:$Q$123</definedName>
    <definedName name="_xlnm.Print_Area" localSheetId="12">'ESA Table 6'!$A$1:$P$39</definedName>
    <definedName name="_xlnm.Print_Area" localSheetId="13">'ESA Table 7'!$A$1:$L$266</definedName>
    <definedName name="_xlnm.Print_Area" localSheetId="14">'ESA Table 8'!$A$1:$H$33</definedName>
    <definedName name="_xlnm.Print_Area" localSheetId="15">'ESA Table 9'!$A$1:$C$15</definedName>
    <definedName name="_xlnm.Print_Area" localSheetId="26">'FERA Table 1'!$A$1:$E$24</definedName>
    <definedName name="_xlnm.Print_Area" localSheetId="27">'FERA Table 2'!$A$1:$Y$29</definedName>
    <definedName name="_xlnm.Print_Area" localSheetId="28">'FERA Table 3A _3B'!$A$1:$I$47</definedName>
    <definedName name="_xlnm.Print_Area" localSheetId="29">'FERA Table 4'!$A$1:$J$29</definedName>
    <definedName name="_xlnm.Print_Area" localSheetId="30">'FERA Table 5'!$A$1:$H$25</definedName>
    <definedName name="_xlnm.Print_Area" localSheetId="31">'FERA Table 6'!$A$1:$G$78</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1">#REF!</definedName>
    <definedName name="Print_Table" localSheetId="22">#REF!</definedName>
    <definedName name="Print_Table" localSheetId="26">#REF!</definedName>
    <definedName name="Print_Table" localSheetId="27">#REF!</definedName>
    <definedName name="Print_Table" localSheetId="28">#REF!</definedName>
    <definedName name="Print_Table" localSheetId="29">#REF!</definedName>
    <definedName name="Print_Table" localSheetId="30">#REF!</definedName>
    <definedName name="Print_Table" localSheetId="31">#REF!</definedName>
    <definedName name="Print_Table">#REF!</definedName>
    <definedName name="_xlnm.Print_Titles" localSheetId="22">'CARE Table 6'!$1:$7</definedName>
    <definedName name="_xlnm.Print_Titles" localSheetId="3">'ESA Table 2A'!$1:$3</definedName>
    <definedName name="_xlnm.Print_Titles" localSheetId="4">'ESA Table 2B'!$1:$3</definedName>
    <definedName name="_xlnm.Print_Titles" localSheetId="8">'ESA Table 2E'!$1:$3</definedName>
    <definedName name="_xlnm.Print_Titles" localSheetId="9">'ESA Table 3A_3H'!$1:$3</definedName>
    <definedName name="_xlnm.Print_Titles" localSheetId="10">'ESA Table 4A-E'!$1:$3</definedName>
    <definedName name="_xlnm.Print_Titles" localSheetId="11">'ESA Table 5A_5F'!$1:$3</definedName>
    <definedName name="_xlnm.Print_Titles" localSheetId="13">'ESA Table 7'!$1:$3</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2" hidden="1">{#N/A,#N/A,FALSE,"trates"}</definedName>
    <definedName name="problem" localSheetId="23" hidden="1">{#N/A,#N/A,FALSE,"trates"}</definedName>
    <definedName name="problem" localSheetId="25" hidden="1">{#N/A,#N/A,FALSE,"trates"}</definedName>
    <definedName name="problem" localSheetId="2" hidden="1">{#N/A,#N/A,FALSE,"trates"}</definedName>
    <definedName name="problem" localSheetId="3" hidden="1">{#N/A,#N/A,FALSE,"trates"}</definedName>
    <definedName name="problem" localSheetId="6" hidden="1">{#N/A,#N/A,FALSE,"trates"}</definedName>
    <definedName name="problem" localSheetId="15"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blem" localSheetId="30" hidden="1">{#N/A,#N/A,FALSE,"trates"}</definedName>
    <definedName name="problem" localSheetId="31" hidden="1">{#N/A,#N/A,FALSE,"trates"}</definedName>
    <definedName name="problem" hidden="1">{#N/A,#N/A,FALSE,"trates"}</definedName>
    <definedName name="Product_2">#REF!</definedName>
    <definedName name="Product_5" localSheetId="17">#REF!</definedName>
    <definedName name="Product_5" localSheetId="18">#REF!</definedName>
    <definedName name="Product_5" localSheetId="19">#REF!</definedName>
    <definedName name="Product_5" localSheetId="20">#REF!</definedName>
    <definedName name="Product_5" localSheetId="21">#REF!</definedName>
    <definedName name="Product_5" localSheetId="22">#REF!</definedName>
    <definedName name="Product_5" localSheetId="26">#REF!</definedName>
    <definedName name="Product_5" localSheetId="27">#REF!</definedName>
    <definedName name="Product_5" localSheetId="28">#REF!</definedName>
    <definedName name="Product_5" localSheetId="29">#REF!</definedName>
    <definedName name="Product_5" localSheetId="30">#REF!</definedName>
    <definedName name="Product_5" localSheetId="31">#REF!</definedName>
    <definedName name="Product_5">#REF!</definedName>
    <definedName name="Product_6" localSheetId="17">#REF!</definedName>
    <definedName name="Product_6" localSheetId="18">#REF!</definedName>
    <definedName name="Product_6" localSheetId="19">#REF!</definedName>
    <definedName name="Product_6" localSheetId="20">#REF!</definedName>
    <definedName name="Product_6" localSheetId="21">#REF!</definedName>
    <definedName name="Product_6" localSheetId="22">#REF!</definedName>
    <definedName name="Product_6" localSheetId="26">#REF!</definedName>
    <definedName name="Product_6" localSheetId="27">#REF!</definedName>
    <definedName name="Product_6" localSheetId="28">#REF!</definedName>
    <definedName name="Product_6" localSheetId="29">#REF!</definedName>
    <definedName name="Product_6" localSheetId="30">#REF!</definedName>
    <definedName name="Product_6" localSheetId="31">#REF!</definedName>
    <definedName name="Product_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1">#REF!</definedName>
    <definedName name="Product_7a" localSheetId="22">#REF!</definedName>
    <definedName name="Product_7a" localSheetId="26">#REF!</definedName>
    <definedName name="Product_7a" localSheetId="27">#REF!</definedName>
    <definedName name="Product_7a" localSheetId="28">#REF!</definedName>
    <definedName name="Product_7a" localSheetId="29">#REF!</definedName>
    <definedName name="Product_7a" localSheetId="30">#REF!</definedName>
    <definedName name="Product_7a" localSheetId="31">#REF!</definedName>
    <definedName name="Product_7a">#REF!</definedName>
    <definedName name="Product_7b" localSheetId="17">#REF!</definedName>
    <definedName name="Product_7b" localSheetId="18">#REF!</definedName>
    <definedName name="Product_7b" localSheetId="19">#REF!</definedName>
    <definedName name="Product_7b" localSheetId="20">#REF!</definedName>
    <definedName name="Product_7b" localSheetId="21">#REF!</definedName>
    <definedName name="Product_7b" localSheetId="22">#REF!</definedName>
    <definedName name="Product_7b" localSheetId="26">#REF!</definedName>
    <definedName name="Product_7b" localSheetId="27">#REF!</definedName>
    <definedName name="Product_7b" localSheetId="28">#REF!</definedName>
    <definedName name="Product_7b" localSheetId="29">#REF!</definedName>
    <definedName name="Product_7b" localSheetId="30">#REF!</definedName>
    <definedName name="Product_7b" localSheetId="31">#REF!</definedName>
    <definedName name="Product_7b">#REF!</definedName>
    <definedName name="Project">#REF!</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1">#REF!</definedName>
    <definedName name="Project_Starts_Operations_in_Quarter" localSheetId="22">#REF!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 localSheetId="30">#REF!</definedName>
    <definedName name="Project_Starts_Operations_in_Quarter" localSheetId="31">#REF!</definedName>
    <definedName name="Project_Starts_Operations_in_Quarter">#REF!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1">#REF!</definedName>
    <definedName name="Property__Plant___Equipment" localSheetId="22">#REF!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 localSheetId="30">#REF!</definedName>
    <definedName name="Property__Plant___Equipment" localSheetId="31">#REF!</definedName>
    <definedName name="Property__Plant___Equipment">#REF!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1">#REF!</definedName>
    <definedName name="Property_Tax_Assessment_Value_for_Jan1_Start" localSheetId="22">#REF!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 localSheetId="30">#REF!</definedName>
    <definedName name="Property_Tax_Assessment_Value_for_Jan1_Start" localSheetId="31">#REF!</definedName>
    <definedName name="Property_Tax_Assessment_Value_for_Jan1_Start">#REF!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1">#REF!</definedName>
    <definedName name="Property_Tax_Base_Year" localSheetId="22">#REF!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 localSheetId="30">#REF!</definedName>
    <definedName name="Property_Tax_Base_Year" localSheetId="31">#REF!</definedName>
    <definedName name="Property_Tax_Base_Year">#REF!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1">#REF!</definedName>
    <definedName name="Property_Tax_Dec_2000" localSheetId="22">#REF!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 localSheetId="30">#REF!</definedName>
    <definedName name="Property_Tax_Dec_2000" localSheetId="31">#REF!</definedName>
    <definedName name="Property_Tax_Dec_2000">#REF!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1">#REF!</definedName>
    <definedName name="Property_Tax_Input_Delayed_One_Year" localSheetId="22">#REF!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 localSheetId="30">#REF!</definedName>
    <definedName name="Property_Tax_Input_Delayed_One_Year" localSheetId="31">#REF!</definedName>
    <definedName name="Property_Tax_Input_Delayed_One_Year">#REF!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1">#REF!</definedName>
    <definedName name="Property_Taxes___Book" localSheetId="22">#REF!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 localSheetId="30">#REF!</definedName>
    <definedName name="Property_Taxes___Book" localSheetId="31">#REF!</definedName>
    <definedName name="Property_Taxes___Book">#REF!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1">#REF!</definedName>
    <definedName name="Property_Taxes__Cash" localSheetId="22">#REF!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 localSheetId="30">#REF!</definedName>
    <definedName name="Property_Taxes__Cash" localSheetId="31">#REF!</definedName>
    <definedName name="Property_Taxes__Cash">#REF!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1">#REF!</definedName>
    <definedName name="PSA_Line_Loss_Factor" localSheetId="22">#REF!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 localSheetId="30">#REF!</definedName>
    <definedName name="PSA_Line_Loss_Factor" localSheetId="31">#REF!</definedName>
    <definedName name="PSA_Line_Loss_Factor">#REF!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1">#REF!</definedName>
    <definedName name="PSA_Off_Peak_Delivered_MWh" localSheetId="22">#REF!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 localSheetId="30">#REF!</definedName>
    <definedName name="PSA_Off_Peak_Delivered_MWh" localSheetId="31">#REF!</definedName>
    <definedName name="PSA_Off_Peak_Delivered_MWh">#REF!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1">#REF!</definedName>
    <definedName name="PSA_On_Peak_Delivered_MWh" localSheetId="22">#REF!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 localSheetId="30">#REF!</definedName>
    <definedName name="PSA_On_Peak_Delivered_MWh" localSheetId="31">#REF!</definedName>
    <definedName name="PSA_On_Peak_Delivered_MWh">#REF!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1">#REF!</definedName>
    <definedName name="PSA_Replacement_MWh_Cost" localSheetId="22">#REF!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 localSheetId="30">#REF!</definedName>
    <definedName name="PSA_Replacement_MWh_Cost" localSheetId="31">#REF!</definedName>
    <definedName name="PSA_Replacement_MWh_Cost">#REF!</definedName>
    <definedName name="PST" localSheetId="17">#REF!</definedName>
    <definedName name="PST" localSheetId="18">#REF!</definedName>
    <definedName name="PST" localSheetId="19">#REF!</definedName>
    <definedName name="PST" localSheetId="20">#REF!</definedName>
    <definedName name="PST" localSheetId="21">#REF!</definedName>
    <definedName name="PST" localSheetId="22">#REF!</definedName>
    <definedName name="PST" localSheetId="26">#REF!</definedName>
    <definedName name="PST" localSheetId="27">#REF!</definedName>
    <definedName name="PST" localSheetId="28">#REF!</definedName>
    <definedName name="PST" localSheetId="29">#REF!</definedName>
    <definedName name="PST" localSheetId="30">#REF!</definedName>
    <definedName name="PST" localSheetId="31">#REF!</definedName>
    <definedName name="PST">#REF!</definedName>
    <definedName name="PSTAIR" localSheetId="17">#REF!</definedName>
    <definedName name="PSTAIR" localSheetId="18">#REF!</definedName>
    <definedName name="PSTAIR" localSheetId="19">#REF!</definedName>
    <definedName name="PSTAIR" localSheetId="20">#REF!</definedName>
    <definedName name="PSTAIR" localSheetId="21">#REF!</definedName>
    <definedName name="PSTAIR" localSheetId="22">#REF!</definedName>
    <definedName name="PSTAIR" localSheetId="26">#REF!</definedName>
    <definedName name="PSTAIR" localSheetId="27">#REF!</definedName>
    <definedName name="PSTAIR" localSheetId="28">#REF!</definedName>
    <definedName name="PSTAIR" localSheetId="29">#REF!</definedName>
    <definedName name="PSTAIR" localSheetId="30">#REF!</definedName>
    <definedName name="PSTAIR" localSheetId="31">#REF!</definedName>
    <definedName name="PSTAIR">#REF!</definedName>
    <definedName name="pv">#REF!</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1">#REF!</definedName>
    <definedName name="PV_of_1st_Quarter_Cash_Flows" localSheetId="22">#REF!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 localSheetId="30">#REF!</definedName>
    <definedName name="PV_of_1st_Quarter_Cash_Flows" localSheetId="31">#REF!</definedName>
    <definedName name="PV_of_1st_Quarter_Cash_Flows">#REF!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1">#REF!</definedName>
    <definedName name="PV_of_2nd_Quarter_Cash_Flows" localSheetId="22">#REF!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 localSheetId="30">#REF!</definedName>
    <definedName name="PV_of_2nd_Quarter_Cash_Flows" localSheetId="31">#REF!</definedName>
    <definedName name="PV_of_2nd_Quarter_Cash_Flows">#REF!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1">#REF!</definedName>
    <definedName name="PV_of_3rd_Quarter_Cash_Flows" localSheetId="22">#REF!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 localSheetId="30">#REF!</definedName>
    <definedName name="PV_of_3rd_Quarter_Cash_Flows" localSheetId="31">#REF!</definedName>
    <definedName name="PV_of_3rd_Quarter_Cash_Flows">#REF!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1">#REF!</definedName>
    <definedName name="PV_of_4th_Quarter_Cash_Flows" localSheetId="22">#REF!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 localSheetId="30">#REF!</definedName>
    <definedName name="PV_of_4th_Quarter_Cash_Flows" localSheetId="31">#REF!</definedName>
    <definedName name="PV_of_4th_Quarter_Cash_Flows">#REF!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1">#REF!</definedName>
    <definedName name="PV_Project_Cash_Flows" localSheetId="22">#REF!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 localSheetId="30">#REF!</definedName>
    <definedName name="PV_Project_Cash_Flows" localSheetId="31">#REF!</definedName>
    <definedName name="PV_Project_Cash_Flows">#REF!</definedName>
    <definedName name="pyeper" localSheetId="17">#REF!</definedName>
    <definedName name="pyeper" localSheetId="18">#REF!</definedName>
    <definedName name="pyeper" localSheetId="19">#REF!</definedName>
    <definedName name="pyeper" localSheetId="20">#REF!</definedName>
    <definedName name="pyeper" localSheetId="21">#REF!</definedName>
    <definedName name="pyeper" localSheetId="22">#REF!</definedName>
    <definedName name="pyeper" localSheetId="26">#REF!</definedName>
    <definedName name="pyeper" localSheetId="27">#REF!</definedName>
    <definedName name="pyeper" localSheetId="28">#REF!</definedName>
    <definedName name="pyeper" localSheetId="29">#REF!</definedName>
    <definedName name="pyeper" localSheetId="30">#REF!</definedName>
    <definedName name="pyeper" localSheetId="31">#REF!</definedName>
    <definedName name="pyeper">#REF!</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2" hidden="1">{"SourcesUses",#N/A,TRUE,"CFMODEL";"TransOverview",#N/A,TRUE,"CFMODEL"}</definedName>
    <definedName name="qqqqqqq" localSheetId="23" hidden="1">{"SourcesUses",#N/A,TRUE,"CFMODEL";"TransOverview",#N/A,TRUE,"CFMODEL"}</definedName>
    <definedName name="qqqqqqq" localSheetId="25" hidden="1">{"SourcesUses",#N/A,TRUE,"CFMODEL";"TransOverview",#N/A,TRUE,"CFMODEL"}</definedName>
    <definedName name="qqqqqqq" localSheetId="2" hidden="1">{"SourcesUses",#N/A,TRUE,"CFMODEL";"TransOverview",#N/A,TRUE,"CFMODEL"}</definedName>
    <definedName name="qqqqqqq" localSheetId="3" hidden="1">{"SourcesUses",#N/A,TRUE,"CFMODEL";"TransOverview",#N/A,TRUE,"CFMODEL"}</definedName>
    <definedName name="qqqqqqq" localSheetId="6" hidden="1">{"SourcesUses",#N/A,TRUE,"CFMODEL";"TransOverview",#N/A,TRUE,"CFMODEL"}</definedName>
    <definedName name="qqqqqqq" localSheetId="15"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 localSheetId="30" hidden="1">{"SourcesUses",#N/A,TRUE,"CFMODEL";"TransOverview",#N/A,TRUE,"CFMODEL"}</definedName>
    <definedName name="qqqqqqq" localSheetId="31" hidden="1">{"SourcesUses",#N/A,TRUE,"CFMODEL";"TransOverview",#N/A,TRUE,"CFMODEL"}</definedName>
    <definedName name="qqqqqqq" hidden="1">{"SourcesUses",#N/A,TRUE,"CFMODEL";"TransOverview",#N/A,TRUE,"CFMODEL"}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2" hidden="1">{"Income Statement",#N/A,FALSE,"CFMODEL";"Balance Sheet",#N/A,FALSE,"CFMODEL"}</definedName>
    <definedName name="qqqqqqqqqqqqqqqqqq" localSheetId="23" hidden="1">{"Income Statement",#N/A,FALSE,"CFMODEL";"Balance Sheet",#N/A,FALSE,"CFMODEL"}</definedName>
    <definedName name="qqqqqqqqqqqqqqqqqq" localSheetId="25" hidden="1">{"Income Statement",#N/A,FALSE,"CFMODEL";"Balance Sheet",#N/A,FALSE,"CFMODEL"}</definedName>
    <definedName name="qqqqqqqqqqqqqqqqqq" localSheetId="2" hidden="1">{"Income Statement",#N/A,FALSE,"CFMODEL";"Balance Sheet",#N/A,FALSE,"CFMODEL"}</definedName>
    <definedName name="qqqqqqqqqqqqqqqqqq" localSheetId="3" hidden="1">{"Income Statement",#N/A,FALSE,"CFMODEL";"Balance Sheet",#N/A,FALSE,"CFMODEL"}</definedName>
    <definedName name="qqqqqqqqqqqqqqqqqq" localSheetId="6" hidden="1">{"Income Statement",#N/A,FALSE,"CFMODEL";"Balance Sheet",#N/A,FALSE,"CFMODEL"}</definedName>
    <definedName name="qqqqqqqqqqqqqqqqqq" localSheetId="15"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qqqqqqqqqqqqqqqqqq" localSheetId="30" hidden="1">{"Income Statement",#N/A,FALSE,"CFMODEL";"Balance Sheet",#N/A,FALSE,"CFMODEL"}</definedName>
    <definedName name="qqqqqqqqqqqqqqqqqq" localSheetId="31" hidden="1">{"Income Statement",#N/A,FALSE,"CFMODEL";"Balance Sheet",#N/A,FALSE,"CFMODEL"}</definedName>
    <definedName name="qqqqqqqqqqqqqqqqqq" hidden="1">{"Income Statement",#N/A,FALSE,"CFMODEL";"Balance Sheet",#N/A,FALSE,"CFMODEL"}</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1" hidden="1">#REF!</definedName>
    <definedName name="r.CashFlow" localSheetId="22"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localSheetId="30" hidden="1">#REF!</definedName>
    <definedName name="r.CashFlow" localSheetId="31" hidden="1">#REF!</definedName>
    <definedName name="r.CashFlow"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1" hidden="1">#REF!</definedName>
    <definedName name="r.Leverage" localSheetId="22"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localSheetId="30" hidden="1">#REF!</definedName>
    <definedName name="r.Leverage" localSheetId="31" hidden="1">#REF!</definedName>
    <definedName name="r.Leverage"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1" hidden="1">#REF!</definedName>
    <definedName name="r.Liquidity" localSheetId="22"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localSheetId="30" hidden="1">#REF!</definedName>
    <definedName name="r.Liquidity" localSheetId="31" hidden="1">#REF!</definedName>
    <definedName name="r.Liquidity"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1" hidden="1">#REF!</definedName>
    <definedName name="r.Market" localSheetId="22"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localSheetId="30" hidden="1">#REF!</definedName>
    <definedName name="r.Market" localSheetId="31" hidden="1">#REF!</definedName>
    <definedName name="r.Market"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1" hidden="1">#REF!</definedName>
    <definedName name="r.Profitability" localSheetId="22"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localSheetId="30" hidden="1">#REF!</definedName>
    <definedName name="r.Profitability" localSheetId="31" hidden="1">#REF!</definedName>
    <definedName name="r.Profitability"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1" hidden="1">#REF!</definedName>
    <definedName name="r.Summary" localSheetId="22"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localSheetId="30" hidden="1">#REF!</definedName>
    <definedName name="r.Summary" localSheetId="31" hidden="1">#REF!</definedName>
    <definedName name="r.Summary" hidden="1">#REF!</definedName>
    <definedName name="ra" localSheetId="17">#REF!</definedName>
    <definedName name="ra" localSheetId="18">#REF!</definedName>
    <definedName name="ra" localSheetId="19">#REF!</definedName>
    <definedName name="ra" localSheetId="20">#REF!</definedName>
    <definedName name="ra" localSheetId="21">#REF!</definedName>
    <definedName name="ra" localSheetId="22">#REF!</definedName>
    <definedName name="ra" localSheetId="26">#REF!</definedName>
    <definedName name="ra" localSheetId="27">#REF!</definedName>
    <definedName name="ra" localSheetId="28">#REF!</definedName>
    <definedName name="ra" localSheetId="29">#REF!</definedName>
    <definedName name="ra" localSheetId="30">#REF!</definedName>
    <definedName name="ra" localSheetId="31">#REF!</definedName>
    <definedName name="ra">#REF!</definedName>
    <definedName name="RateCase" localSheetId="17">#REF!</definedName>
    <definedName name="RateCase" localSheetId="18">#REF!</definedName>
    <definedName name="RateCase" localSheetId="19">#REF!</definedName>
    <definedName name="RateCase" localSheetId="20">#REF!</definedName>
    <definedName name="RateCase" localSheetId="21">#REF!</definedName>
    <definedName name="RateCase" localSheetId="22">#REF!</definedName>
    <definedName name="RateCase" localSheetId="26">#REF!</definedName>
    <definedName name="RateCase" localSheetId="27">#REF!</definedName>
    <definedName name="RateCase" localSheetId="28">#REF!</definedName>
    <definedName name="RateCase" localSheetId="29">#REF!</definedName>
    <definedName name="RateCase" localSheetId="30">#REF!</definedName>
    <definedName name="RateCase" localSheetId="31">#REF!</definedName>
    <definedName name="RateCase">#REF!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1">#REF!</definedName>
    <definedName name="Re_Fi_Term_Loan_Maturity_Year" localSheetId="22">#REF!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 localSheetId="30">#REF!</definedName>
    <definedName name="Re_Fi_Term_Loan_Maturity_Year" localSheetId="31">#REF!</definedName>
    <definedName name="Re_Fi_Term_Loan_Maturity_Year">#REF!</definedName>
    <definedName name="REC" localSheetId="17">#REF!</definedName>
    <definedName name="REC" localSheetId="18">#REF!</definedName>
    <definedName name="REC" localSheetId="19">#REF!</definedName>
    <definedName name="REC" localSheetId="20">#REF!</definedName>
    <definedName name="REC" localSheetId="21">#REF!</definedName>
    <definedName name="REC" localSheetId="22">#REF!</definedName>
    <definedName name="REC" localSheetId="26">#REF!</definedName>
    <definedName name="REC" localSheetId="27">#REF!</definedName>
    <definedName name="REC" localSheetId="28">#REF!</definedName>
    <definedName name="REC" localSheetId="29">#REF!</definedName>
    <definedName name="REC" localSheetId="30">#REF!</definedName>
    <definedName name="REC" localSheetId="31">#REF!</definedName>
    <definedName name="REC">#REF!</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2" hidden="1">{"SourcesUses",#N/A,TRUE,"CFMODEL";"TransOverview",#N/A,TRUE,"CFMODEL"}</definedName>
    <definedName name="reference3" localSheetId="23" hidden="1">{"SourcesUses",#N/A,TRUE,"CFMODEL";"TransOverview",#N/A,TRUE,"CFMODEL"}</definedName>
    <definedName name="reference3" localSheetId="25" hidden="1">{"SourcesUses",#N/A,TRUE,"CFMODEL";"TransOverview",#N/A,TRUE,"CFMODEL"}</definedName>
    <definedName name="reference3" localSheetId="2" hidden="1">{"SourcesUses",#N/A,TRUE,"CFMODEL";"TransOverview",#N/A,TRUE,"CFMODEL"}</definedName>
    <definedName name="reference3" localSheetId="3" hidden="1">{"SourcesUses",#N/A,TRUE,"CFMODEL";"TransOverview",#N/A,TRUE,"CFMODEL"}</definedName>
    <definedName name="reference3" localSheetId="6" hidden="1">{"SourcesUses",#N/A,TRUE,"CFMODEL";"TransOverview",#N/A,TRUE,"CFMODEL"}</definedName>
    <definedName name="reference3" localSheetId="15"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 localSheetId="30" hidden="1">{"SourcesUses",#N/A,TRUE,"CFMODEL";"TransOverview",#N/A,TRUE,"CFMODEL"}</definedName>
    <definedName name="reference3" localSheetId="31" hidden="1">{"SourcesUses",#N/A,TRUE,"CFMODEL";"TransOverview",#N/A,TRUE,"CFMODEL"}</definedName>
    <definedName name="reference3"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2" hidden="1">{"SourcesUses",#N/A,TRUE,"CFMODEL";"TransOverview",#N/A,TRUE,"CFMODEL"}</definedName>
    <definedName name="reference32" localSheetId="23" hidden="1">{"SourcesUses",#N/A,TRUE,"CFMODEL";"TransOverview",#N/A,TRUE,"CFMODEL"}</definedName>
    <definedName name="reference32" localSheetId="25" hidden="1">{"SourcesUses",#N/A,TRUE,"CFMODEL";"TransOverview",#N/A,TRUE,"CFMODEL"}</definedName>
    <definedName name="reference32" localSheetId="2" hidden="1">{"SourcesUses",#N/A,TRUE,"CFMODEL";"TransOverview",#N/A,TRUE,"CFMODEL"}</definedName>
    <definedName name="reference32" localSheetId="3" hidden="1">{"SourcesUses",#N/A,TRUE,"CFMODEL";"TransOverview",#N/A,TRUE,"CFMODEL"}</definedName>
    <definedName name="reference32" localSheetId="6" hidden="1">{"SourcesUses",#N/A,TRUE,"CFMODEL";"TransOverview",#N/A,TRUE,"CFMODEL"}</definedName>
    <definedName name="reference32" localSheetId="15"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erence32" localSheetId="30" hidden="1">{"SourcesUses",#N/A,TRUE,"CFMODEL";"TransOverview",#N/A,TRUE,"CFMODEL"}</definedName>
    <definedName name="reference32" localSheetId="31" hidden="1">{"SourcesUses",#N/A,TRUE,"CFMODEL";"TransOverview",#N/A,TRUE,"CFMODEL"}</definedName>
    <definedName name="reference32" hidden="1">{"SourcesUses",#N/A,TRUE,"CFMODEL";"TransOverview",#N/A,TRUE,"CFMODEL"}</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1">#REF!</definedName>
    <definedName name="Refi_Debt_Service_Coverage_Ratio_List" localSheetId="22">#REF!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 localSheetId="30">#REF!</definedName>
    <definedName name="Refi_Debt_Service_Coverage_Ratio_List" localSheetId="31">#REF!</definedName>
    <definedName name="Refi_Debt_Service_Coverage_Ratio_List">#REF!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1">#REF!</definedName>
    <definedName name="Refi_DSCR_Criteria" localSheetId="22">#REF!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 localSheetId="30">#REF!</definedName>
    <definedName name="Refi_DSCR_Criteria" localSheetId="31">#REF!</definedName>
    <definedName name="Refi_DSCR_Criteria">#REF!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1">#REF!</definedName>
    <definedName name="Refinancing_Amortization_Schedule" localSheetId="22">#REF!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 localSheetId="30">#REF!</definedName>
    <definedName name="Refinancing_Amortization_Schedule" localSheetId="31">#REF!</definedName>
    <definedName name="Refinancing_Amortization_Schedule">#REF!</definedName>
    <definedName name="Reggie" localSheetId="17">#REF!</definedName>
    <definedName name="Reggie" localSheetId="18">#REF!</definedName>
    <definedName name="Reggie" localSheetId="19">#REF!</definedName>
    <definedName name="Reggie" localSheetId="20">#REF!</definedName>
    <definedName name="Reggie" localSheetId="21">#REF!</definedName>
    <definedName name="Reggie" localSheetId="22">#REF!</definedName>
    <definedName name="Reggie" localSheetId="26">#REF!</definedName>
    <definedName name="Reggie" localSheetId="27">#REF!</definedName>
    <definedName name="Reggie" localSheetId="28">#REF!</definedName>
    <definedName name="Reggie" localSheetId="29">#REF!</definedName>
    <definedName name="Reggie" localSheetId="30">#REF!</definedName>
    <definedName name="Reggie" localSheetId="31">#REF!</definedName>
    <definedName name="Reggie">#REF!</definedName>
    <definedName name="Reggie1" localSheetId="17">#REF!</definedName>
    <definedName name="Reggie1" localSheetId="18">#REF!</definedName>
    <definedName name="Reggie1" localSheetId="19">#REF!</definedName>
    <definedName name="Reggie1" localSheetId="20">#REF!</definedName>
    <definedName name="Reggie1" localSheetId="21">#REF!</definedName>
    <definedName name="Reggie1" localSheetId="22">#REF!</definedName>
    <definedName name="Reggie1" localSheetId="26">#REF!</definedName>
    <definedName name="Reggie1" localSheetId="27">#REF!</definedName>
    <definedName name="Reggie1" localSheetId="28">#REF!</definedName>
    <definedName name="Reggie1" localSheetId="29">#REF!</definedName>
    <definedName name="Reggie1" localSheetId="30">#REF!</definedName>
    <definedName name="Reggie1" localSheetId="31">#REF!</definedName>
    <definedName name="Reggie1">#REF!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1">#REF!</definedName>
    <definedName name="Repairs_Discount_Factor" localSheetId="22">#REF!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 localSheetId="30">#REF!</definedName>
    <definedName name="Repairs_Discount_Factor" localSheetId="31">#REF!</definedName>
    <definedName name="Repairs_Discount_Factor">#REF!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1">#REF!</definedName>
    <definedName name="repo_meanreversion" localSheetId="22">#REF!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 localSheetId="30">#REF!</definedName>
    <definedName name="repo_meanreversion" localSheetId="31">#REF!</definedName>
    <definedName name="repo_meanreversion">#REF!</definedName>
    <definedName name="repo_model" localSheetId="17">#REF!</definedName>
    <definedName name="repo_model" localSheetId="18">#REF!</definedName>
    <definedName name="repo_model" localSheetId="19">#REF!</definedName>
    <definedName name="repo_model" localSheetId="20">#REF!</definedName>
    <definedName name="repo_model" localSheetId="21">#REF!</definedName>
    <definedName name="repo_model" localSheetId="22">#REF!</definedName>
    <definedName name="repo_model" localSheetId="26">#REF!</definedName>
    <definedName name="repo_model" localSheetId="27">#REF!</definedName>
    <definedName name="repo_model" localSheetId="28">#REF!</definedName>
    <definedName name="repo_model" localSheetId="29">#REF!</definedName>
    <definedName name="repo_model" localSheetId="30">#REF!</definedName>
    <definedName name="repo_model" localSheetId="31">#REF!</definedName>
    <definedName name="repo_model">#REF!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1">#REF!</definedName>
    <definedName name="repo_volatility" localSheetId="22">#REF!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 localSheetId="30">#REF!</definedName>
    <definedName name="repo_volatility" localSheetId="31">#REF!</definedName>
    <definedName name="repo_volatility">#REF!</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2" hidden="1">{"'Attachment'!$A$1:$L$49"}</definedName>
    <definedName name="rert" localSheetId="23" hidden="1">{"'Attachment'!$A$1:$L$49"}</definedName>
    <definedName name="rert" localSheetId="25" hidden="1">{"'Attachment'!$A$1:$L$49"}</definedName>
    <definedName name="rert" localSheetId="2" hidden="1">{"'Attachment'!$A$1:$L$49"}</definedName>
    <definedName name="rert" localSheetId="3" hidden="1">{"'Attachment'!$A$1:$L$49"}</definedName>
    <definedName name="rert" localSheetId="6" hidden="1">{"'Attachment'!$A$1:$L$49"}</definedName>
    <definedName name="rert" localSheetId="15"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rt" localSheetId="30" hidden="1">{"'Attachment'!$A$1:$L$49"}</definedName>
    <definedName name="rert" localSheetId="31" hidden="1">{"'Attachment'!$A$1:$L$49"}</definedName>
    <definedName name="rert" hidden="1">{"'Attachment'!$A$1:$L$49"}</definedName>
    <definedName name="RES_MTR">1.8</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1">#REF!</definedName>
    <definedName name="Residual_Credit_Enhancement_LOC_Amount" localSheetId="22">#REF!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 localSheetId="30">#REF!</definedName>
    <definedName name="Residual_Credit_Enhancement_LOC_Amount" localSheetId="31">#REF!</definedName>
    <definedName name="Residual_Credit_Enhancement_LOC_Amount">#REF!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1">#REF!</definedName>
    <definedName name="Residual_Credit_Enhancement_LOC_Arrangement_Fee" localSheetId="22">#REF!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 localSheetId="30">#REF!</definedName>
    <definedName name="Residual_Credit_Enhancement_LOC_Arrangement_Fee" localSheetId="31">#REF!</definedName>
    <definedName name="Residual_Credit_Enhancement_LOC_Arrangement_Fee">#REF!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1">#REF!</definedName>
    <definedName name="Residual_Credit_Enhancement_LOC_Arrangement_Fee_Rate" localSheetId="22">#REF!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 localSheetId="30">#REF!</definedName>
    <definedName name="Residual_Credit_Enhancement_LOC_Arrangement_Fee_Rate" localSheetId="31">#REF!</definedName>
    <definedName name="Residual_Credit_Enhancement_LOC_Arrangement_Fee_Rate">#REF!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1">#REF!</definedName>
    <definedName name="Residual_Credit_Enhancement_LOC_Commitment_Fee_Rate" localSheetId="22">#REF!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 localSheetId="30">#REF!</definedName>
    <definedName name="Residual_Credit_Enhancement_LOC_Commitment_Fee_Rate" localSheetId="31">#REF!</definedName>
    <definedName name="Residual_Credit_Enhancement_LOC_Commitment_Fee_Rate">#REF!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1">#REF!</definedName>
    <definedName name="Residual_Credit_Enhancement_LOC_Fee" localSheetId="22">#REF!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 localSheetId="30">#REF!</definedName>
    <definedName name="Residual_Credit_Enhancement_LOC_Fee" localSheetId="31">#REF!</definedName>
    <definedName name="Residual_Credit_Enhancement_LOC_Fee">#REF!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1">#REF!</definedName>
    <definedName name="Residual_Credit_Enhancement_LOC_Fee_Operation" localSheetId="22">#REF!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 localSheetId="30">#REF!</definedName>
    <definedName name="Residual_Credit_Enhancement_LOC_Fee_Operation" localSheetId="31">#REF!</definedName>
    <definedName name="Residual_Credit_Enhancement_LOC_Fee_Operation">#REF!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1">#REF!</definedName>
    <definedName name="Residual_Credit_Enhancement_LOC_Fee_Rate" localSheetId="22">#REF!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 localSheetId="30">#REF!</definedName>
    <definedName name="Residual_Credit_Enhancement_LOC_Fee_Rate" localSheetId="31">#REF!</definedName>
    <definedName name="Residual_Credit_Enhancement_LOC_Fee_Rate">#REF!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1">#REF!</definedName>
    <definedName name="Residual_Credit_Enhancement_LOC_Percentage" localSheetId="22">#REF!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 localSheetId="30">#REF!</definedName>
    <definedName name="Residual_Credit_Enhancement_LOC_Percentage" localSheetId="31">#REF!</definedName>
    <definedName name="Residual_Credit_Enhancement_LOC_Percentage">#REF!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1">#REF!</definedName>
    <definedName name="Residual_Credit_Enhancement_LOC_Upfront_Fee" localSheetId="22">#REF!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 localSheetId="30">#REF!</definedName>
    <definedName name="Residual_Credit_Enhancement_LOC_Upfront_Fee" localSheetId="31">#REF!</definedName>
    <definedName name="Residual_Credit_Enhancement_LOC_Upfront_Fee">#REF!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1">#REF!</definedName>
    <definedName name="Residual_Credit_Enhancement_LOC_Upfront_Fee_Rate" localSheetId="22">#REF!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 localSheetId="30">#REF!</definedName>
    <definedName name="Residual_Credit_Enhancement_LOC_Upfront_Fee_Rate" localSheetId="31">#REF!</definedName>
    <definedName name="Residual_Credit_Enhancement_LOC_Upfront_Fee_Rate">#REF!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1">#REF!</definedName>
    <definedName name="Restricted_Construction_Contingency_Amount" localSheetId="22">#REF!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 localSheetId="30">#REF!</definedName>
    <definedName name="Restricted_Construction_Contingency_Amount" localSheetId="31">#REF!</definedName>
    <definedName name="Restricted_Construction_Contingency_Amount">#REF!</definedName>
    <definedName name="RETADD" localSheetId="17">#REF!</definedName>
    <definedName name="RETADD" localSheetId="18">#REF!</definedName>
    <definedName name="RETADD" localSheetId="19">#REF!</definedName>
    <definedName name="RETADD" localSheetId="20">#REF!</definedName>
    <definedName name="RETADD" localSheetId="21">#REF!</definedName>
    <definedName name="RETADD" localSheetId="22">#REF!</definedName>
    <definedName name="RETADD" localSheetId="26">#REF!</definedName>
    <definedName name="RETADD" localSheetId="27">#REF!</definedName>
    <definedName name="RETADD" localSheetId="28">#REF!</definedName>
    <definedName name="RETADD" localSheetId="29">#REF!</definedName>
    <definedName name="RETADD" localSheetId="30">#REF!</definedName>
    <definedName name="RETADD" localSheetId="31">#REF!</definedName>
    <definedName name="RETADD">#REF!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1">#REF!</definedName>
    <definedName name="retro_table" localSheetId="22">#REF!</definedName>
    <definedName name="retro_table" localSheetId="26">#REF!</definedName>
    <definedName name="retro_table" localSheetId="27">#REF!</definedName>
    <definedName name="retro_table" localSheetId="28">#REF!</definedName>
    <definedName name="retro_table" localSheetId="29">#REF!</definedName>
    <definedName name="retro_table" localSheetId="30">#REF!</definedName>
    <definedName name="retro_table" localSheetId="31">#REF!</definedName>
    <definedName name="retro_table">#REF!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1">#REF!</definedName>
    <definedName name="Revolver_Related_Costs___Closing" localSheetId="22">#REF!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 localSheetId="30">#REF!</definedName>
    <definedName name="Revolver_Related_Costs___Closing" localSheetId="31">#REF!</definedName>
    <definedName name="Revolver_Related_Costs___Closing">#REF!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1">#REF!</definedName>
    <definedName name="Right_of_Way_Base_Year" localSheetId="22">#REF!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 localSheetId="30">#REF!</definedName>
    <definedName name="Right_of_Way_Base_Year" localSheetId="31">#REF!</definedName>
    <definedName name="Right_of_Way_Base_Year">#REF!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1">#REF!</definedName>
    <definedName name="Right_of_Way_Escalation_Factor" localSheetId="22">#REF!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 localSheetId="30">#REF!</definedName>
    <definedName name="Right_of_Way_Escalation_Factor" localSheetId="31">#REF!</definedName>
    <definedName name="Right_of_Way_Escalation_Factor">#REF!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1">#REF!</definedName>
    <definedName name="Right_of_Way_Inputs_per_Year" localSheetId="22">#REF!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 localSheetId="30">#REF!</definedName>
    <definedName name="Right_of_Way_Inputs_per_Year" localSheetId="31">#REF!</definedName>
    <definedName name="Right_of_Way_Inputs_per_Year">#REF!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1">#REF!</definedName>
    <definedName name="Right_of_Way_Payments" localSheetId="22">#REF!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 localSheetId="30">#REF!</definedName>
    <definedName name="Right_of_Way_Payments" localSheetId="31">#REF!</definedName>
    <definedName name="Right_of_Way_Payments">#REF!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1">#REF!</definedName>
    <definedName name="Right_of_Way_Payments_in_1999" localSheetId="22">#REF!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 localSheetId="30">#REF!</definedName>
    <definedName name="Right_of_Way_Payments_in_1999" localSheetId="31">#REF!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1">#REF!</definedName>
    <definedName name="ROE_Quarterly_Calculation_15_Years" localSheetId="22">#REF!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 localSheetId="30">#REF!</definedName>
    <definedName name="ROE_Quarterly_Calculation_15_Years" localSheetId="31">#REF!</definedName>
    <definedName name="ROE_Quarterly_Calculation_15_Years">#REF!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1">#REF!</definedName>
    <definedName name="ROE_Quarterly_Calculation_20_Years" localSheetId="22">#REF!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 localSheetId="30">#REF!</definedName>
    <definedName name="ROE_Quarterly_Calculation_20_Years" localSheetId="31">#REF!</definedName>
    <definedName name="ROE_Quarterly_Calculation_20_Years">#REF!</definedName>
    <definedName name="rough" localSheetId="17">IF('CARE Table 1'!Values_Entered,HEADER_ROW+'CARE Table 1'!Number_of_Payments,HEADER_ROW)</definedName>
    <definedName name="rough" localSheetId="18">IF('CARE Table 2'!Values_Entered,HEADER_ROW+'CARE Table 2'!Number_of_Payments,HEADER_ROW)</definedName>
    <definedName name="rough" localSheetId="19">IF('CARE Table 3A _3B'!Values_Entered,HEADER_ROW+'CARE Table 3A _3B'!Number_of_Payments,HEADER_ROW)</definedName>
    <definedName name="rough" localSheetId="20">IF('CARE Table 4'!Values_Entered,HEADER_ROW+'CARE Table 4'!Number_of_Payments,HEADER_ROW)</definedName>
    <definedName name="rough" localSheetId="21">IF('CARE Table 5'!Values_Entered,HEADER_ROW+'CARE Table 5'!Number_of_Payments,HEADER_ROW)</definedName>
    <definedName name="rough" localSheetId="22">IF('CARE Table 6'!Values_Entered,HEADER_ROW+'CARE Table 6'!Number_of_Payments,HEADER_ROW)</definedName>
    <definedName name="rough" localSheetId="23">IF('CARE Table 7'!Values_Entered,HEADER_ROW+'CARE Table 7'!Number_of_Payments,HEADER_ROW)</definedName>
    <definedName name="rough" localSheetId="25">IF('CARE Table 9'!Values_Entered,HEADER_ROW+'CARE Table 9'!Number_of_Payments,HEADER_ROW)</definedName>
    <definedName name="rough" localSheetId="0">IF('ESA Summary'!Values_Entered,HEADER_ROW+'ESA Summary'!Number_of_Payments,HEADER_ROW)</definedName>
    <definedName name="rough" localSheetId="1">IF('ESA Table 1'!Values_Entered,HEADER_ROW+'ESA Table 1'!Number_of_Payments,HEADER_ROW)</definedName>
    <definedName name="rough" localSheetId="2">IF('ESA Table 2'!Values_Entered,HEADER_ROW+'ESA Table 2'!Number_of_Payments,HEADER_ROW)</definedName>
    <definedName name="rough" localSheetId="3">IF('ESA Table 2A'!Values_Entered,HEADER_ROW+'ESA Table 2A'!Number_of_Payments,HEADER_ROW)</definedName>
    <definedName name="rough" localSheetId="5">IF('ESA Table 2C'!Values_Entered,HEADER_ROW+'ESA Table 2C'!Number_of_Payments,HEADER_ROW)</definedName>
    <definedName name="rough" localSheetId="6">IF('ESA Table 2D'!Values_Entered,HEADER_ROW+'ESA Table 2D'!Number_of_Payments,HEADER_ROW)</definedName>
    <definedName name="rough" localSheetId="9">IF('ESA Table 3A_3H'!Values_Entered,HEADER_ROW+'ESA Table 3A_3H'!Number_of_Payments,HEADER_ROW)</definedName>
    <definedName name="rough" localSheetId="10">IF('ESA Table 4A-E'!Values_Entered,HEADER_ROW+'ESA Table 4A-E'!Number_of_Payments,HEADER_ROW)</definedName>
    <definedName name="rough" localSheetId="11">IF('ESA Table 5A_5F'!Values_Entered,HEADER_ROW+'ESA Table 5A_5F'!Number_of_Payments,HEADER_ROW)</definedName>
    <definedName name="rough" localSheetId="12">IF('ESA Table 6'!Values_Entered,HEADER_ROW+'ESA Table 6'!Number_of_Payments,HEADER_ROW)</definedName>
    <definedName name="rough" localSheetId="13">IF('ESA Table 7'!Values_Entered,HEADER_ROW+'ESA Table 7'!Number_of_Payments,HEADER_ROW)</definedName>
    <definedName name="rough" localSheetId="14">IF('ESA Table 8'!Values_Entered,HEADER_ROW+'ESA Table 8'!Number_of_Payments,HEADER_ROW)</definedName>
    <definedName name="rough" localSheetId="15">IF('ESA Table 9'!Values_Entered,HEADER_ROW+'ESA Table 9'!Number_of_Payments,HEADER_ROW)</definedName>
    <definedName name="rough" localSheetId="26">IF('FERA Table 1'!Values_Entered,HEADER_ROW+'FERA Table 1'!Number_of_Payments,HEADER_ROW)</definedName>
    <definedName name="rough" localSheetId="27">IF('FERA Table 2'!Values_Entered,HEADER_ROW+'FERA Table 2'!Number_of_Payments,HEADER_ROW)</definedName>
    <definedName name="rough" localSheetId="28">IF('FERA Table 3A _3B'!Values_Entered,HEADER_ROW+'FERA Table 3A _3B'!Number_of_Payments,HEADER_ROW)</definedName>
    <definedName name="rough" localSheetId="29">IF('FERA Table 4'!Values_Entered,HEADER_ROW+'FERA Table 4'!Number_of_Payments,HEADER_ROW)</definedName>
    <definedName name="rough" localSheetId="30">IF('FERA Table 5'!Values_Entered,HEADER_ROW+'FERA Table 5'!Number_of_Payments,HEADER_ROW)</definedName>
    <definedName name="rough" localSheetId="31">IF('FERA Table 6'!Values_Entered,HEADER_ROW+'FERA Table 6'!Number_of_Payments,HEADER_ROW)</definedName>
    <definedName name="rough">IF(Values_Entered,HEADER_ROW+Number_of_Payments,HEADER_ROW)</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2" hidden="1">{"SourcesUses",#N/A,TRUE,#N/A;"TransOverview",#N/A,TRUE,"CFMODEL"}</definedName>
    <definedName name="rrrrr" localSheetId="23" hidden="1">{"SourcesUses",#N/A,TRUE,#N/A;"TransOverview",#N/A,TRUE,"CFMODEL"}</definedName>
    <definedName name="rrrrr" localSheetId="25" hidden="1">{"SourcesUses",#N/A,TRUE,#N/A;"TransOverview",#N/A,TRUE,"CFMODEL"}</definedName>
    <definedName name="rrrrr" localSheetId="2" hidden="1">{"SourcesUses",#N/A,TRUE,#N/A;"TransOverview",#N/A,TRUE,"CFMODEL"}</definedName>
    <definedName name="rrrrr" localSheetId="3" hidden="1">{"SourcesUses",#N/A,TRUE,#N/A;"TransOverview",#N/A,TRUE,"CFMODEL"}</definedName>
    <definedName name="rrrrr" localSheetId="6" hidden="1">{"SourcesUses",#N/A,TRUE,#N/A;"TransOverview",#N/A,TRUE,"CFMODEL"}</definedName>
    <definedName name="rrrrr" localSheetId="15"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 localSheetId="30" hidden="1">{"SourcesUses",#N/A,TRUE,#N/A;"TransOverview",#N/A,TRUE,"CFMODEL"}</definedName>
    <definedName name="rrrrr" localSheetId="31" hidden="1">{"SourcesUses",#N/A,TRUE,#N/A;"TransOverview",#N/A,TRUE,"CFMODEL"}</definedName>
    <definedName name="rrrrr" hidden="1">{"SourcesUses",#N/A,TRUE,#N/A;"TransOverview",#N/A,TRUE,"CFMODEL"}</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2" hidden="1">{"SourcesUses",#N/A,TRUE,"FundsFlow";"TransOverview",#N/A,TRUE,"FundsFlow"}</definedName>
    <definedName name="rrrrrr" localSheetId="23" hidden="1">{"SourcesUses",#N/A,TRUE,"FundsFlow";"TransOverview",#N/A,TRUE,"FundsFlow"}</definedName>
    <definedName name="rrrrrr" localSheetId="25" hidden="1">{"SourcesUses",#N/A,TRUE,"FundsFlow";"TransOverview",#N/A,TRUE,"FundsFlow"}</definedName>
    <definedName name="rrrrrr" localSheetId="2" hidden="1">{"SourcesUses",#N/A,TRUE,"FundsFlow";"TransOverview",#N/A,TRUE,"FundsFlow"}</definedName>
    <definedName name="rrrrrr" localSheetId="3" hidden="1">{"SourcesUses",#N/A,TRUE,"FundsFlow";"TransOverview",#N/A,TRUE,"FundsFlow"}</definedName>
    <definedName name="rrrrrr" localSheetId="6" hidden="1">{"SourcesUses",#N/A,TRUE,"FundsFlow";"TransOverview",#N/A,TRUE,"FundsFlow"}</definedName>
    <definedName name="rrrrrr" localSheetId="15"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 localSheetId="30" hidden="1">{"SourcesUses",#N/A,TRUE,"FundsFlow";"TransOverview",#N/A,TRUE,"FundsFlow"}</definedName>
    <definedName name="rrrrrr" localSheetId="31" hidden="1">{"SourcesUses",#N/A,TRUE,"FundsFlow";"TransOverview",#N/A,TRUE,"FundsFlow"}</definedName>
    <definedName name="rrrrrr"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2" hidden="1">{"SourcesUses",#N/A,TRUE,"FundsFlow";"TransOverview",#N/A,TRUE,"FundsFlow"}</definedName>
    <definedName name="rrrrrr2" localSheetId="23" hidden="1">{"SourcesUses",#N/A,TRUE,"FundsFlow";"TransOverview",#N/A,TRUE,"FundsFlow"}</definedName>
    <definedName name="rrrrrr2" localSheetId="25" hidden="1">{"SourcesUses",#N/A,TRUE,"FundsFlow";"TransOverview",#N/A,TRUE,"FundsFlow"}</definedName>
    <definedName name="rrrrrr2" localSheetId="2" hidden="1">{"SourcesUses",#N/A,TRUE,"FundsFlow";"TransOverview",#N/A,TRUE,"FundsFlow"}</definedName>
    <definedName name="rrrrrr2" localSheetId="3" hidden="1">{"SourcesUses",#N/A,TRUE,"FundsFlow";"TransOverview",#N/A,TRUE,"FundsFlow"}</definedName>
    <definedName name="rrrrrr2" localSheetId="6" hidden="1">{"SourcesUses",#N/A,TRUE,"FundsFlow";"TransOverview",#N/A,TRUE,"FundsFlow"}</definedName>
    <definedName name="rrrrrr2" localSheetId="15"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rrrrr2" localSheetId="30" hidden="1">{"SourcesUses",#N/A,TRUE,"FundsFlow";"TransOverview",#N/A,TRUE,"FundsFlow"}</definedName>
    <definedName name="rrrrrr2" localSheetId="31" hidden="1">{"SourcesUses",#N/A,TRUE,"FundsFlow";"TransOverview",#N/A,TRUE,"FundsFlow"}</definedName>
    <definedName name="rrrrrr2" hidden="1">{"SourcesUses",#N/A,TRUE,"FundsFlow";"TransOverview",#N/A,TRUE,"FundsFlow"}</definedName>
    <definedName name="Run_Mkt_Shares">#REF!</definedName>
    <definedName name="Run_Year">#REF!</definedName>
    <definedName name="Salary_Escalation_1996">#REF!</definedName>
    <definedName name="Salary_Escalation_1997">#REF!</definedName>
    <definedName name="Salary_Escalation_1998">#REF!</definedName>
    <definedName name="Salary_Escalation_1999">#REF!</definedName>
    <definedName name="Salary_Escalation_2000">#REF!</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1">#REF!</definedName>
    <definedName name="Sale_of_Assets_Year" localSheetId="22">#REF!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 localSheetId="30">#REF!</definedName>
    <definedName name="Sale_of_Assets_Year" localSheetId="31">#REF!</definedName>
    <definedName name="Sale_of_Assets_Year">#REF!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1">#REF!</definedName>
    <definedName name="Sale_Price_of_Assets_Input" localSheetId="22">#REF!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 localSheetId="30">#REF!</definedName>
    <definedName name="Sale_Price_of_Assets_Input" localSheetId="31">#REF!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#REF!</definedName>
    <definedName name="scgbs" localSheetId="17">#REF!</definedName>
    <definedName name="scgbs" localSheetId="18">#REF!</definedName>
    <definedName name="scgbs" localSheetId="19">#REF!</definedName>
    <definedName name="scgbs" localSheetId="20">#REF!</definedName>
    <definedName name="scgbs" localSheetId="21">#REF!</definedName>
    <definedName name="scgbs" localSheetId="22">#REF!</definedName>
    <definedName name="scgbs" localSheetId="26">#REF!</definedName>
    <definedName name="scgbs" localSheetId="27">#REF!</definedName>
    <definedName name="scgbs" localSheetId="28">#REF!</definedName>
    <definedName name="scgbs" localSheetId="29">#REF!</definedName>
    <definedName name="scgbs" localSheetId="30">#REF!</definedName>
    <definedName name="scgbs" localSheetId="31">#REF!</definedName>
    <definedName name="scgbs">#REF!</definedName>
    <definedName name="scgpl" localSheetId="17">#REF!</definedName>
    <definedName name="scgpl" localSheetId="18">#REF!</definedName>
    <definedName name="scgpl" localSheetId="19">#REF!</definedName>
    <definedName name="scgpl" localSheetId="20">#REF!</definedName>
    <definedName name="scgpl" localSheetId="21">#REF!</definedName>
    <definedName name="scgpl" localSheetId="22">#REF!</definedName>
    <definedName name="scgpl" localSheetId="26">#REF!</definedName>
    <definedName name="scgpl" localSheetId="27">#REF!</definedName>
    <definedName name="scgpl" localSheetId="28">#REF!</definedName>
    <definedName name="scgpl" localSheetId="29">#REF!</definedName>
    <definedName name="scgpl" localSheetId="30">#REF!</definedName>
    <definedName name="scgpl" localSheetId="31">#REF!</definedName>
    <definedName name="scgpl">#REF!</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2" hidden="1">{#N/A,#N/A,FALSE,"Aging Summary";#N/A,#N/A,FALSE,"Ratio Analysis";#N/A,#N/A,FALSE,"Test 120 Day Accts";#N/A,#N/A,FALSE,"Tickmarks"}</definedName>
    <definedName name="sdafsadf" localSheetId="23" hidden="1">{#N/A,#N/A,FALSE,"Aging Summary";#N/A,#N/A,FALSE,"Ratio Analysis";#N/A,#N/A,FALSE,"Test 120 Day Accts";#N/A,#N/A,FALSE,"Tickmarks"}</definedName>
    <definedName name="sdafsadf" localSheetId="25" hidden="1">{#N/A,#N/A,FALSE,"Aging Summary";#N/A,#N/A,FALSE,"Ratio Analysis";#N/A,#N/A,FALSE,"Test 120 Day Accts";#N/A,#N/A,FALSE,"Tickmarks"}</definedName>
    <definedName name="sdafsadf" localSheetId="2" hidden="1">{#N/A,#N/A,FALSE,"Aging Summary";#N/A,#N/A,FALSE,"Ratio Analysis";#N/A,#N/A,FALSE,"Test 120 Day Accts";#N/A,#N/A,FALSE,"Tickmarks"}</definedName>
    <definedName name="sdafsadf" localSheetId="3" hidden="1">{#N/A,#N/A,FALSE,"Aging Summary";#N/A,#N/A,FALSE,"Ratio Analysis";#N/A,#N/A,FALSE,"Test 120 Day Accts";#N/A,#N/A,FALSE,"Tickmarks"}</definedName>
    <definedName name="sdafsadf" localSheetId="6" hidden="1">{#N/A,#N/A,FALSE,"Aging Summary";#N/A,#N/A,FALSE,"Ratio Analysis";#N/A,#N/A,FALSE,"Test 120 Day Accts";#N/A,#N/A,FALSE,"Tickmarks"}</definedName>
    <definedName name="sdafsadf" localSheetId="15"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afsadf" localSheetId="30" hidden="1">{#N/A,#N/A,FALSE,"Aging Summary";#N/A,#N/A,FALSE,"Ratio Analysis";#N/A,#N/A,FALSE,"Test 120 Day Accts";#N/A,#N/A,FALSE,"Tickmarks"}</definedName>
    <definedName name="sdafsadf" localSheetId="31" hidden="1">{#N/A,#N/A,FALSE,"Aging Summary";#N/A,#N/A,FALSE,"Ratio Analysis";#N/A,#N/A,FALSE,"Test 120 Day Accts";#N/A,#N/A,FALSE,"Tickmarks"}</definedName>
    <definedName name="sdafsadf" hidden="1">{#N/A,#N/A,FALSE,"Aging Summary";#N/A,#N/A,FALSE,"Ratio Analysis";#N/A,#N/A,FALSE,"Test 120 Day Accts";#N/A,#N/A,FALSE,"Tickmarks"}</definedName>
    <definedName name="sdf">#REF!</definedName>
    <definedName name="sdge" hidden="1">12</definedName>
    <definedName name="SDHRS" localSheetId="17">#REF!</definedName>
    <definedName name="SDHRS" localSheetId="18">#REF!</definedName>
    <definedName name="SDHRS" localSheetId="19">#REF!</definedName>
    <definedName name="SDHRS" localSheetId="20">#REF!</definedName>
    <definedName name="SDHRS" localSheetId="21">#REF!</definedName>
    <definedName name="SDHRS" localSheetId="22">#REF!</definedName>
    <definedName name="SDHRS" localSheetId="26">#REF!</definedName>
    <definedName name="SDHRS" localSheetId="27">#REF!</definedName>
    <definedName name="SDHRS" localSheetId="28">#REF!</definedName>
    <definedName name="SDHRS" localSheetId="29">#REF!</definedName>
    <definedName name="SDHRS" localSheetId="30">#REF!</definedName>
    <definedName name="SDHRS" localSheetId="31">#REF!</definedName>
    <definedName name="SDHRS">#REF!</definedName>
    <definedName name="Sempra" localSheetId="17">#REF!</definedName>
    <definedName name="Sempra" localSheetId="18">#REF!</definedName>
    <definedName name="Sempra" localSheetId="19">#REF!</definedName>
    <definedName name="Sempra" localSheetId="20">#REF!</definedName>
    <definedName name="Sempra" localSheetId="21">#REF!</definedName>
    <definedName name="Sempra" localSheetId="22">#REF!</definedName>
    <definedName name="Sempra" localSheetId="26">#REF!</definedName>
    <definedName name="Sempra" localSheetId="27">#REF!</definedName>
    <definedName name="Sempra" localSheetId="28">#REF!</definedName>
    <definedName name="Sempra" localSheetId="29">#REF!</definedName>
    <definedName name="Sempra" localSheetId="30">#REF!</definedName>
    <definedName name="Sempra" localSheetId="31">#REF!</definedName>
    <definedName name="Sempra">#REF!</definedName>
    <definedName name="sencount" hidden="1">1</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1">#REF!</definedName>
    <definedName name="Sensitivity_Switch" localSheetId="22">#REF!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 localSheetId="30">#REF!</definedName>
    <definedName name="Sensitivity_Switch" localSheetId="31">#REF!</definedName>
    <definedName name="Sensitivity_Switch">#REF!</definedName>
    <definedName name="Sensor" localSheetId="17">#REF!</definedName>
    <definedName name="Sensor" localSheetId="18">#REF!</definedName>
    <definedName name="Sensor" localSheetId="19">#REF!</definedName>
    <definedName name="Sensor" localSheetId="20">#REF!</definedName>
    <definedName name="Sensor" localSheetId="21">#REF!</definedName>
    <definedName name="Sensor" localSheetId="22">#REF!</definedName>
    <definedName name="Sensor" localSheetId="26">#REF!</definedName>
    <definedName name="Sensor" localSheetId="27">#REF!</definedName>
    <definedName name="Sensor" localSheetId="28">#REF!</definedName>
    <definedName name="Sensor" localSheetId="29">#REF!</definedName>
    <definedName name="Sensor" localSheetId="30">#REF!</definedName>
    <definedName name="Sensor" localSheetId="31">#REF!</definedName>
    <definedName name="Sensor">#REF!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1">#REF!</definedName>
    <definedName name="Servicios_DGN_prorrateo" localSheetId="22">#REF!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 localSheetId="30">#REF!</definedName>
    <definedName name="Servicios_DGN_prorrateo" localSheetId="31">#REF!</definedName>
    <definedName name="Servicios_DGN_prorrateo">#REF!</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1" hidden="1">#REF!</definedName>
    <definedName name="skfskfksk" localSheetId="22"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localSheetId="30" hidden="1">#REF!</definedName>
    <definedName name="skfskfksk" localSheetId="31" hidden="1">#REF!</definedName>
    <definedName name="skfskfksk" hidden="1">#REF!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1">#REF!</definedName>
    <definedName name="SL_Conversion_Date" localSheetId="22">#REF!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 localSheetId="30">#REF!</definedName>
    <definedName name="SL_Conversion_Date" localSheetId="31">#REF!</definedName>
    <definedName name="SL_Conversion_Date">#REF!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1">#REF!</definedName>
    <definedName name="SL_Conversion_Month" localSheetId="22">#REF!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 localSheetId="30">#REF!</definedName>
    <definedName name="SL_Conversion_Month" localSheetId="31">#REF!</definedName>
    <definedName name="SL_Conversion_Month">#REF!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1">#REF!</definedName>
    <definedName name="SL_Conversion_Year" localSheetId="22">#REF!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 localSheetId="30">#REF!</definedName>
    <definedName name="SL_Conversion_Year" localSheetId="31">#REF!</definedName>
    <definedName name="SL_Conversion_Year">#REF!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1">#REF!</definedName>
    <definedName name="SL_Maturity_Date" localSheetId="22">#REF!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 localSheetId="30">#REF!</definedName>
    <definedName name="SL_Maturity_Date" localSheetId="31">#REF!</definedName>
    <definedName name="SL_Maturity_Date">#REF!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1">#REF!</definedName>
    <definedName name="SL_Maturity_Year" localSheetId="22">#REF!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 localSheetId="30">#REF!</definedName>
    <definedName name="SL_Maturity_Year" localSheetId="31">#REF!</definedName>
    <definedName name="SL_Maturity_Year">#REF!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1">#REF!</definedName>
    <definedName name="SL_Tranche_A_Interest_Expense_Construction" localSheetId="22">#REF!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 localSheetId="30">#REF!</definedName>
    <definedName name="SL_Tranche_A_Interest_Expense_Construction" localSheetId="31">#REF!</definedName>
    <definedName name="SL_Tranche_A_Interest_Expense_Construction">#REF!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1">#REF!</definedName>
    <definedName name="SL_Tranche_A_Notes_Interest_Expense" localSheetId="22">#REF!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 localSheetId="30">#REF!</definedName>
    <definedName name="SL_Tranche_A_Notes_Interest_Expense" localSheetId="31">#REF!</definedName>
    <definedName name="SL_Tranche_A_Notes_Interest_Expense">#REF!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1">#REF!</definedName>
    <definedName name="SL_Tranche_A_Notes_Principal_Payments" localSheetId="22">#REF!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 localSheetId="30">#REF!</definedName>
    <definedName name="SL_Tranche_A_Notes_Principal_Payments" localSheetId="31">#REF!</definedName>
    <definedName name="SL_Tranche_A_Notes_Principal_Payments">#REF!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1">#REF!</definedName>
    <definedName name="SL_Tranche_C_Certificates_Principal_Payments" localSheetId="22">#REF!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 localSheetId="30">#REF!</definedName>
    <definedName name="SL_Tranche_C_Certificates_Principal_Payments" localSheetId="31">#REF!</definedName>
    <definedName name="SL_Tranche_C_Certificates_Principal_Payments">#REF!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1">#REF!</definedName>
    <definedName name="Sleepy_Hollow_Payment" localSheetId="22">#REF!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 localSheetId="30">#REF!</definedName>
    <definedName name="Sleepy_Hollow_Payment" localSheetId="31">#REF!</definedName>
    <definedName name="Sleepy_Hollow_Payment">#REF!</definedName>
    <definedName name="smll_mtr">1.85</definedName>
    <definedName name="SpotDates">#REF!</definedName>
    <definedName name="SpotMTM">#REF!</definedName>
    <definedName name="SpotVol">#REF!</definedName>
    <definedName name="Spread" localSheetId="17">#REF!</definedName>
    <definedName name="Spread" localSheetId="18">#REF!</definedName>
    <definedName name="Spread" localSheetId="19">#REF!</definedName>
    <definedName name="Spread" localSheetId="20">#REF!</definedName>
    <definedName name="Spread" localSheetId="21">#REF!</definedName>
    <definedName name="Spread" localSheetId="22">#REF!</definedName>
    <definedName name="Spread" localSheetId="26">#REF!</definedName>
    <definedName name="Spread" localSheetId="27">#REF!</definedName>
    <definedName name="Spread" localSheetId="28">#REF!</definedName>
    <definedName name="Spread" localSheetId="29">#REF!</definedName>
    <definedName name="Spread" localSheetId="30">#REF!</definedName>
    <definedName name="Spread" localSheetId="31">#REF!</definedName>
    <definedName name="Spread">#REF!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1">#REF!</definedName>
    <definedName name="spread_meanreversion" localSheetId="22">#REF!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 localSheetId="30">#REF!</definedName>
    <definedName name="spread_meanreversion" localSheetId="31">#REF!</definedName>
    <definedName name="spread_meanreversion">#REF!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1">#REF!</definedName>
    <definedName name="spread_meanreversion2" localSheetId="22">#REF!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 localSheetId="30">#REF!</definedName>
    <definedName name="spread_meanreversion2" localSheetId="31">#REF!</definedName>
    <definedName name="spread_meanreversion2">#REF!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1">#REF!</definedName>
    <definedName name="spread_meshpoints" localSheetId="22">#REF!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 localSheetId="30">#REF!</definedName>
    <definedName name="spread_meshpoints" localSheetId="31">#REF!</definedName>
    <definedName name="spread_meshpoints">#REF!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1">#REF!</definedName>
    <definedName name="spread_model" localSheetId="22">#REF!</definedName>
    <definedName name="spread_model" localSheetId="26">#REF!</definedName>
    <definedName name="spread_model" localSheetId="27">#REF!</definedName>
    <definedName name="spread_model" localSheetId="28">#REF!</definedName>
    <definedName name="spread_model" localSheetId="29">#REF!</definedName>
    <definedName name="spread_model" localSheetId="30">#REF!</definedName>
    <definedName name="spread_model" localSheetId="31">#REF!</definedName>
    <definedName name="spread_model">#REF!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1">#REF!</definedName>
    <definedName name="spread_volatility" localSheetId="22">#REF!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 localSheetId="30">#REF!</definedName>
    <definedName name="spread_volatility" localSheetId="31">#REF!</definedName>
    <definedName name="spread_volatility">#REF!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1">#REF!</definedName>
    <definedName name="spread_volatility2" localSheetId="22">#REF!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 localSheetId="30">#REF!</definedName>
    <definedName name="spread_volatility2" localSheetId="31">#REF!</definedName>
    <definedName name="spread_volatility2">#REF!</definedName>
    <definedName name="SPWS_WBID">"2FFB1B3F-8871-4190-9222-8139C9167BAF"</definedName>
    <definedName name="ssnra">#REF!</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2" hidden="1">{"SourcesUses",#N/A,TRUE,#N/A;"TransOverview",#N/A,TRUE,"CFMODEL"}</definedName>
    <definedName name="sss" localSheetId="23" hidden="1">{"SourcesUses",#N/A,TRUE,#N/A;"TransOverview",#N/A,TRUE,"CFMODEL"}</definedName>
    <definedName name="sss" localSheetId="25" hidden="1">{"SourcesUses",#N/A,TRUE,#N/A;"TransOverview",#N/A,TRUE,"CFMODEL"}</definedName>
    <definedName name="sss" localSheetId="2" hidden="1">{"SourcesUses",#N/A,TRUE,#N/A;"TransOverview",#N/A,TRUE,"CFMODEL"}</definedName>
    <definedName name="sss" localSheetId="3" hidden="1">{"SourcesUses",#N/A,TRUE,#N/A;"TransOverview",#N/A,TRUE,"CFMODEL"}</definedName>
    <definedName name="sss" localSheetId="6" hidden="1">{"SourcesUses",#N/A,TRUE,#N/A;"TransOverview",#N/A,TRUE,"CFMODEL"}</definedName>
    <definedName name="sss" localSheetId="15"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 localSheetId="30" hidden="1">{"SourcesUses",#N/A,TRUE,#N/A;"TransOverview",#N/A,TRUE,"CFMODEL"}</definedName>
    <definedName name="sss" localSheetId="31" hidden="1">{"SourcesUses",#N/A,TRUE,#N/A;"TransOverview",#N/A,TRUE,"CFMODEL"}</definedName>
    <definedName name="sss" hidden="1">{"SourcesUses",#N/A,TRUE,#N/A;"TransOverview",#N/A,TRUE,"CFMODEL"}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2" hidden="1">{"Income Statement",#N/A,FALSE,"CFMODEL";"Balance Sheet",#N/A,FALSE,"CFMODEL"}</definedName>
    <definedName name="sssssssssssssssss" localSheetId="23" hidden="1">{"Income Statement",#N/A,FALSE,"CFMODEL";"Balance Sheet",#N/A,FALSE,"CFMODEL"}</definedName>
    <definedName name="sssssssssssssssss" localSheetId="25" hidden="1">{"Income Statement",#N/A,FALSE,"CFMODEL";"Balance Sheet",#N/A,FALSE,"CFMODEL"}</definedName>
    <definedName name="sssssssssssssssss" localSheetId="2" hidden="1">{"Income Statement",#N/A,FALSE,"CFMODEL";"Balance Sheet",#N/A,FALSE,"CFMODEL"}</definedName>
    <definedName name="sssssssssssssssss" localSheetId="3" hidden="1">{"Income Statement",#N/A,FALSE,"CFMODEL";"Balance Sheet",#N/A,FALSE,"CFMODEL"}</definedName>
    <definedName name="sssssssssssssssss" localSheetId="6" hidden="1">{"Income Statement",#N/A,FALSE,"CFMODEL";"Balance Sheet",#N/A,FALSE,"CFMODEL"}</definedName>
    <definedName name="sssssssssssssssss" localSheetId="15"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 localSheetId="30" hidden="1">{"Income Statement",#N/A,FALSE,"CFMODEL";"Balance Sheet",#N/A,FALSE,"CFMODEL"}</definedName>
    <definedName name="sssssssssssssssss" localSheetId="31" hidden="1">{"Income Statement",#N/A,FALSE,"CFMODEL";"Balance Sheet",#N/A,FALSE,"CFMODEL"}</definedName>
    <definedName name="sssssssssssssssss"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2" hidden="1">{"Income Statement",#N/A,FALSE,"CFMODEL";"Balance Sheet",#N/A,FALSE,"CFMODEL"}</definedName>
    <definedName name="sssssssssssssssssss" localSheetId="23" hidden="1">{"Income Statement",#N/A,FALSE,"CFMODEL";"Balance Sheet",#N/A,FALSE,"CFMODEL"}</definedName>
    <definedName name="sssssssssssssssssss" localSheetId="25" hidden="1">{"Income Statement",#N/A,FALSE,"CFMODEL";"Balance Sheet",#N/A,FALSE,"CFMODEL"}</definedName>
    <definedName name="sssssssssssssssssss" localSheetId="2" hidden="1">{"Income Statement",#N/A,FALSE,"CFMODEL";"Balance Sheet",#N/A,FALSE,"CFMODEL"}</definedName>
    <definedName name="sssssssssssssssssss" localSheetId="3" hidden="1">{"Income Statement",#N/A,FALSE,"CFMODEL";"Balance Sheet",#N/A,FALSE,"CFMODEL"}</definedName>
    <definedName name="sssssssssssssssssss" localSheetId="6" hidden="1">{"Income Statement",#N/A,FALSE,"CFMODEL";"Balance Sheet",#N/A,FALSE,"CFMODEL"}</definedName>
    <definedName name="sssssssssssssssssss" localSheetId="15"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ssssssssssssssssss" localSheetId="30" hidden="1">{"Income Statement",#N/A,FALSE,"CFMODEL";"Balance Sheet",#N/A,FALSE,"CFMODEL"}</definedName>
    <definedName name="sssssssssssssssssss" localSheetId="31" hidden="1">{"Income Statement",#N/A,FALSE,"CFMODEL";"Balance Sheet",#N/A,FALSE,"CFMODEL"}</definedName>
    <definedName name="sssssssssssssssssss" hidden="1">{"Income Statement",#N/A,FALSE,"CFMODEL";"Balance Sheet",#N/A,FALSE,"CFMODEL"}</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1">#REF!</definedName>
    <definedName name="Staged_Online_Incremental_Net_Cash_Flow_in_Year_1" localSheetId="22">#REF!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 localSheetId="30">#REF!</definedName>
    <definedName name="Staged_Online_Incremental_Net_Cash_Flow_in_Year_1" localSheetId="31">#REF!</definedName>
    <definedName name="Staged_Online_Incremental_Net_Cash_Flow_in_Year_1">#REF!</definedName>
    <definedName name="STATEGAS" localSheetId="17">#REF!</definedName>
    <definedName name="STATEGAS" localSheetId="18">#REF!</definedName>
    <definedName name="STATEGAS" localSheetId="19">#REF!</definedName>
    <definedName name="STATEGAS" localSheetId="20">#REF!</definedName>
    <definedName name="STATEGAS" localSheetId="21">#REF!</definedName>
    <definedName name="STATEGAS" localSheetId="22">#REF!</definedName>
    <definedName name="STATEGAS" localSheetId="26">#REF!</definedName>
    <definedName name="STATEGAS" localSheetId="27">#REF!</definedName>
    <definedName name="STATEGAS" localSheetId="28">#REF!</definedName>
    <definedName name="STATEGAS" localSheetId="29">#REF!</definedName>
    <definedName name="STATEGAS" localSheetId="30">#REF!</definedName>
    <definedName name="STATEGAS" localSheetId="31">#REF!</definedName>
    <definedName name="STATEGAS">#REF!</definedName>
    <definedName name="STATELEC" localSheetId="17">#REF!</definedName>
    <definedName name="STATELEC" localSheetId="18">#REF!</definedName>
    <definedName name="STATELEC" localSheetId="19">#REF!</definedName>
    <definedName name="STATELEC" localSheetId="20">#REF!</definedName>
    <definedName name="STATELEC" localSheetId="21">#REF!</definedName>
    <definedName name="STATELEC" localSheetId="22">#REF!</definedName>
    <definedName name="STATELEC" localSheetId="26">#REF!</definedName>
    <definedName name="STATELEC" localSheetId="27">#REF!</definedName>
    <definedName name="STATELEC" localSheetId="28">#REF!</definedName>
    <definedName name="STATELEC" localSheetId="29">#REF!</definedName>
    <definedName name="STATELEC" localSheetId="30">#REF!</definedName>
    <definedName name="STATELEC" localSheetId="31">#REF!</definedName>
    <definedName name="STATELEC">#REF!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1">#REF!</definedName>
    <definedName name="swap_meanreversion" localSheetId="22">#REF!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 localSheetId="30">#REF!</definedName>
    <definedName name="swap_meanreversion" localSheetId="31">#REF!</definedName>
    <definedName name="swap_meanreversion">#REF!</definedName>
    <definedName name="swap_model" localSheetId="17">#REF!</definedName>
    <definedName name="swap_model" localSheetId="18">#REF!</definedName>
    <definedName name="swap_model" localSheetId="19">#REF!</definedName>
    <definedName name="swap_model" localSheetId="20">#REF!</definedName>
    <definedName name="swap_model" localSheetId="21">#REF!</definedName>
    <definedName name="swap_model" localSheetId="22">#REF!</definedName>
    <definedName name="swap_model" localSheetId="26">#REF!</definedName>
    <definedName name="swap_model" localSheetId="27">#REF!</definedName>
    <definedName name="swap_model" localSheetId="28">#REF!</definedName>
    <definedName name="swap_model" localSheetId="29">#REF!</definedName>
    <definedName name="swap_model" localSheetId="30">#REF!</definedName>
    <definedName name="swap_model" localSheetId="31">#REF!</definedName>
    <definedName name="swap_model">#REF!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1">#REF!</definedName>
    <definedName name="swap_volatility" localSheetId="22">#REF!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 localSheetId="30">#REF!</definedName>
    <definedName name="swap_volatility" localSheetId="31">#REF!</definedName>
    <definedName name="swap_volatility">#REF!</definedName>
    <definedName name="SwapBasisDates">#REF!</definedName>
    <definedName name="SwapBasisMTM">#REF!</definedName>
    <definedName name="SwapBasisVol">#REF!</definedName>
    <definedName name="SwapFFDates">#REF!</definedName>
    <definedName name="SwapFFMTM">#REF!</definedName>
    <definedName name="SwapFFVol">#REF!</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1">#REF!</definedName>
    <definedName name="swaption_meanreversion" localSheetId="22">#REF!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 localSheetId="30">#REF!</definedName>
    <definedName name="swaption_meanreversion" localSheetId="31">#REF!</definedName>
    <definedName name="swaption_meanreversion">#REF!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1">#REF!</definedName>
    <definedName name="swaption_model" localSheetId="22">#REF!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 localSheetId="30">#REF!</definedName>
    <definedName name="swaption_model" localSheetId="31">#REF!</definedName>
    <definedName name="swaption_model">#REF!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1">#REF!</definedName>
    <definedName name="swaption_volatility" localSheetId="22">#REF!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 localSheetId="30">#REF!</definedName>
    <definedName name="swaption_volatility" localSheetId="31">#REF!</definedName>
    <definedName name="swaption_volatility">#REF!</definedName>
    <definedName name="SWPC_Mgmt_Fee_Base_year">#REF!</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1">#REF!</definedName>
    <definedName name="Synthetic_Lease_Financial_Partial_Year_Factor" localSheetId="22">#REF!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 localSheetId="30">#REF!</definedName>
    <definedName name="Synthetic_Lease_Financial_Partial_Year_Factor" localSheetId="31">#REF!</definedName>
    <definedName name="Synthetic_Lease_Financial_Partial_Year_Factor">#REF!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1">#REF!</definedName>
    <definedName name="Synthetic_Lease_Tranche_A_Interest_Expense" localSheetId="22">#REF!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 localSheetId="30">#REF!</definedName>
    <definedName name="Synthetic_Lease_Tranche_A_Interest_Expense" localSheetId="31">#REF!</definedName>
    <definedName name="Synthetic_Lease_Tranche_A_Interest_Expense">#REF!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1">#REF!</definedName>
    <definedName name="Synthetic_Lease_Tranche_C_Interest_Expense" localSheetId="22">#REF!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 localSheetId="30">#REF!</definedName>
    <definedName name="Synthetic_Lease_Tranche_C_Interest_Expense" localSheetId="31">#REF!</definedName>
    <definedName name="Synthetic_Lease_Tranche_C_Interest_Expense">#REF!</definedName>
    <definedName name="T_CREDIT">0.00017</definedName>
    <definedName name="Table1" localSheetId="17">#REF!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6">#REF!</definedName>
    <definedName name="Table1" localSheetId="27">#REF!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1">#REF!</definedName>
    <definedName name="Table1_list" localSheetId="22">#REF!</definedName>
    <definedName name="Table1_list" localSheetId="26">#REF!</definedName>
    <definedName name="Table1_list" localSheetId="27">#REF!</definedName>
    <definedName name="Table1_list" localSheetId="28">#REF!</definedName>
    <definedName name="Table1_list" localSheetId="29">#REF!</definedName>
    <definedName name="Table1_list" localSheetId="30">#REF!</definedName>
    <definedName name="Table1_list" localSheetId="31">#REF!</definedName>
    <definedName name="Table1_list">#REF!</definedName>
    <definedName name="TableName">"Dummy"</definedName>
    <definedName name="Tax_Rate">#REF!</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1">#REF!</definedName>
    <definedName name="TaxReturn1992" localSheetId="22">#REF!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 localSheetId="30">#REF!</definedName>
    <definedName name="TaxReturn1992" localSheetId="31">#REF!</definedName>
    <definedName name="TaxReturn1992">#REF!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1">#REF!</definedName>
    <definedName name="TaxReturn1993" localSheetId="22">#REF!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 localSheetId="30">#REF!</definedName>
    <definedName name="TaxReturn1993" localSheetId="31">#REF!</definedName>
    <definedName name="TaxReturn1993">#REF!</definedName>
    <definedName name="TBal" localSheetId="17">#REF!</definedName>
    <definedName name="TBal" localSheetId="18">#REF!</definedName>
    <definedName name="TBal" localSheetId="19">#REF!</definedName>
    <definedName name="TBal" localSheetId="20">#REF!</definedName>
    <definedName name="TBal" localSheetId="21">#REF!</definedName>
    <definedName name="TBal" localSheetId="22">#REF!</definedName>
    <definedName name="TBal" localSheetId="26">#REF!</definedName>
    <definedName name="TBal" localSheetId="27">#REF!</definedName>
    <definedName name="TBal" localSheetId="28">#REF!</definedName>
    <definedName name="TBal" localSheetId="29">#REF!</definedName>
    <definedName name="TBal" localSheetId="30">#REF!</definedName>
    <definedName name="TBal" localSheetId="31">#REF!</definedName>
    <definedName name="TBal">#REF!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1">#REF!</definedName>
    <definedName name="tblChgCodes" localSheetId="22">#REF!</definedName>
    <definedName name="tblChgCodes" localSheetId="26">#REF!</definedName>
    <definedName name="tblChgCodes" localSheetId="27">#REF!</definedName>
    <definedName name="tblChgCodes" localSheetId="28">#REF!</definedName>
    <definedName name="tblChgCodes" localSheetId="29">#REF!</definedName>
    <definedName name="tblChgCodes" localSheetId="30">#REF!</definedName>
    <definedName name="tblChgCodes" localSheetId="31">#REF!</definedName>
    <definedName name="tblChgCodes">#REF!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1">#REF!</definedName>
    <definedName name="TblConsTypes" localSheetId="22">#REF!</definedName>
    <definedName name="TblConsTypes" localSheetId="26">#REF!</definedName>
    <definedName name="TblConsTypes" localSheetId="27">#REF!</definedName>
    <definedName name="TblConsTypes" localSheetId="28">#REF!</definedName>
    <definedName name="TblConsTypes" localSheetId="29">#REF!</definedName>
    <definedName name="TblConsTypes" localSheetId="30">#REF!</definedName>
    <definedName name="TblConsTypes" localSheetId="31">#REF!</definedName>
    <definedName name="TblConsTypes">#REF!</definedName>
    <definedName name="tblRates" localSheetId="17">#REF!</definedName>
    <definedName name="tblRates" localSheetId="18">#REF!</definedName>
    <definedName name="tblRates" localSheetId="19">#REF!</definedName>
    <definedName name="tblRates" localSheetId="20">#REF!</definedName>
    <definedName name="tblRates" localSheetId="21">#REF!</definedName>
    <definedName name="tblRates" localSheetId="22">#REF!</definedName>
    <definedName name="tblRates" localSheetId="26">#REF!</definedName>
    <definedName name="tblRates" localSheetId="27">#REF!</definedName>
    <definedName name="tblRates" localSheetId="28">#REF!</definedName>
    <definedName name="tblRates" localSheetId="29">#REF!</definedName>
    <definedName name="tblRates" localSheetId="30">#REF!</definedName>
    <definedName name="tblRates" localSheetId="31">#REF!</definedName>
    <definedName name="tblRates">#REF!</definedName>
    <definedName name="tblrptrate" localSheetId="17">#REF!</definedName>
    <definedName name="tblrptrate" localSheetId="18">#REF!</definedName>
    <definedName name="tblrptrate" localSheetId="19">#REF!</definedName>
    <definedName name="tblrptrate" localSheetId="20">#REF!</definedName>
    <definedName name="tblrptrate" localSheetId="21">#REF!</definedName>
    <definedName name="tblrptrate" localSheetId="22">#REF!</definedName>
    <definedName name="tblrptrate" localSheetId="26">#REF!</definedName>
    <definedName name="tblrptrate" localSheetId="27">#REF!</definedName>
    <definedName name="tblrptrate" localSheetId="28">#REF!</definedName>
    <definedName name="tblrptrate" localSheetId="29">#REF!</definedName>
    <definedName name="tblrptrate" localSheetId="30">#REF!</definedName>
    <definedName name="tblrptrate" localSheetId="31">#REF!</definedName>
    <definedName name="tblrptrate">#REF!</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2" hidden="1">{#N/A,#N/A,FALSE,"Aging Summary";#N/A,#N/A,FALSE,"Ratio Analysis";#N/A,#N/A,FALSE,"Test 120 Day Accts";#N/A,#N/A,FALSE,"Tickmarks"}</definedName>
    <definedName name="TDM" localSheetId="23" hidden="1">{#N/A,#N/A,FALSE,"Aging Summary";#N/A,#N/A,FALSE,"Ratio Analysis";#N/A,#N/A,FALSE,"Test 120 Day Accts";#N/A,#N/A,FALSE,"Tickmarks"}</definedName>
    <definedName name="TDM" localSheetId="25" hidden="1">{#N/A,#N/A,FALSE,"Aging Summary";#N/A,#N/A,FALSE,"Ratio Analysis";#N/A,#N/A,FALSE,"Test 120 Day Accts";#N/A,#N/A,FALSE,"Tickmarks"}</definedName>
    <definedName name="TDM" localSheetId="2" hidden="1">{#N/A,#N/A,FALSE,"Aging Summary";#N/A,#N/A,FALSE,"Ratio Analysis";#N/A,#N/A,FALSE,"Test 120 Day Accts";#N/A,#N/A,FALSE,"Tickmarks"}</definedName>
    <definedName name="TDM" localSheetId="3" hidden="1">{#N/A,#N/A,FALSE,"Aging Summary";#N/A,#N/A,FALSE,"Ratio Analysis";#N/A,#N/A,FALSE,"Test 120 Day Accts";#N/A,#N/A,FALSE,"Tickmarks"}</definedName>
    <definedName name="TDM" localSheetId="6" hidden="1">{#N/A,#N/A,FALSE,"Aging Summary";#N/A,#N/A,FALSE,"Ratio Analysis";#N/A,#N/A,FALSE,"Test 120 Day Accts";#N/A,#N/A,FALSE,"Tickmarks"}</definedName>
    <definedName name="TDM" localSheetId="15"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DM" localSheetId="30" hidden="1">{#N/A,#N/A,FALSE,"Aging Summary";#N/A,#N/A,FALSE,"Ratio Analysis";#N/A,#N/A,FALSE,"Test 120 Day Accts";#N/A,#N/A,FALSE,"Tickmarks"}</definedName>
    <definedName name="TDM" localSheetId="31"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2" hidden="1">{"by_month",#N/A,TRUE,"template";"destec_month",#N/A,TRUE,"template";"by_quarter",#N/A,TRUE,"template";"destec_quarter",#N/A,TRUE,"template";"by_year",#N/A,TRUE,"template";"destec_annual",#N/A,TRUE,"template"}</definedName>
    <definedName name="template2" localSheetId="23" hidden="1">{"by_month",#N/A,TRUE,"template";"destec_month",#N/A,TRUE,"template";"by_quarter",#N/A,TRUE,"template";"destec_quarter",#N/A,TRUE,"template";"by_year",#N/A,TRUE,"template";"destec_annual",#N/A,TRUE,"template"}</definedName>
    <definedName name="template2" localSheetId="25" hidden="1">{"by_month",#N/A,TRUE,"template";"destec_month",#N/A,TRUE,"template";"by_quarter",#N/A,TRUE,"template";"destec_quarter",#N/A,TRUE,"template";"by_year",#N/A,TRUE,"template";"destec_annual",#N/A,TRUE,"template"}</definedName>
    <definedName name="template2" localSheetId="2" hidden="1">{"by_month",#N/A,TRUE,"template";"destec_month",#N/A,TRUE,"template";"by_quarter",#N/A,TRUE,"template";"destec_quarter",#N/A,TRUE,"template";"by_year",#N/A,TRUE,"template";"destec_annual",#N/A,TRUE,"template"}</definedName>
    <definedName name="template2" localSheetId="3" hidden="1">{"by_month",#N/A,TRUE,"template";"destec_month",#N/A,TRUE,"template";"by_quarter",#N/A,TRUE,"template";"destec_quarter",#N/A,TRUE,"template";"by_year",#N/A,TRUE,"template";"destec_annual",#N/A,TRUE,"template"}</definedName>
    <definedName name="template2" localSheetId="6" hidden="1">{"by_month",#N/A,TRUE,"template";"destec_month",#N/A,TRUE,"template";"by_quarter",#N/A,TRUE,"template";"destec_quarter",#N/A,TRUE,"template";"by_year",#N/A,TRUE,"template";"destec_annual",#N/A,TRUE,"template"}</definedName>
    <definedName name="template2" localSheetId="15"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mplate2" localSheetId="30" hidden="1">{"by_month",#N/A,TRUE,"template";"destec_month",#N/A,TRUE,"template";"by_quarter",#N/A,TRUE,"template";"destec_quarter",#N/A,TRUE,"template";"by_year",#N/A,TRUE,"template";"destec_annual",#N/A,TRUE,"template"}</definedName>
    <definedName name="template2" localSheetId="31"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2" hidden="1">{"Page_1",#N/A,FALSE,"BAD4Q98";"Page_2",#N/A,FALSE,"BAD4Q98";"Page_3",#N/A,FALSE,"BAD4Q98";"Page_4",#N/A,FALSE,"BAD4Q98";"Page_5",#N/A,FALSE,"BAD4Q98";"Page_6",#N/A,FALSE,"BAD4Q98";"Input_1",#N/A,FALSE,"BAD4Q98";"Input_2",#N/A,FALSE,"BAD4Q98"}</definedName>
    <definedName name="terst2" localSheetId="23" hidden="1">{"Page_1",#N/A,FALSE,"BAD4Q98";"Page_2",#N/A,FALSE,"BAD4Q98";"Page_3",#N/A,FALSE,"BAD4Q98";"Page_4",#N/A,FALSE,"BAD4Q98";"Page_5",#N/A,FALSE,"BAD4Q98";"Page_6",#N/A,FALSE,"BAD4Q98";"Input_1",#N/A,FALSE,"BAD4Q98";"Input_2",#N/A,FALSE,"BAD4Q98"}</definedName>
    <definedName name="terst2" localSheetId="25" hidden="1">{"Page_1",#N/A,FALSE,"BAD4Q98";"Page_2",#N/A,FALSE,"BAD4Q98";"Page_3",#N/A,FALSE,"BAD4Q98";"Page_4",#N/A,FALSE,"BAD4Q98";"Page_5",#N/A,FALSE,"BAD4Q98";"Page_6",#N/A,FALSE,"BAD4Q98";"Input_1",#N/A,FALSE,"BAD4Q98";"Input_2",#N/A,FALSE,"BAD4Q98"}</definedName>
    <definedName name="terst2" localSheetId="2" hidden="1">{"Page_1",#N/A,FALSE,"BAD4Q98";"Page_2",#N/A,FALSE,"BAD4Q98";"Page_3",#N/A,FALSE,"BAD4Q98";"Page_4",#N/A,FALSE,"BAD4Q98";"Page_5",#N/A,FALSE,"BAD4Q98";"Page_6",#N/A,FALSE,"BAD4Q98";"Input_1",#N/A,FALSE,"BAD4Q98";"Input_2",#N/A,FALSE,"BAD4Q98"}</definedName>
    <definedName name="terst2" localSheetId="3" hidden="1">{"Page_1",#N/A,FALSE,"BAD4Q98";"Page_2",#N/A,FALSE,"BAD4Q98";"Page_3",#N/A,FALSE,"BAD4Q98";"Page_4",#N/A,FALSE,"BAD4Q98";"Page_5",#N/A,FALSE,"BAD4Q98";"Page_6",#N/A,FALSE,"BAD4Q98";"Input_1",#N/A,FALSE,"BAD4Q98";"Input_2",#N/A,FALSE,"BAD4Q98"}</definedName>
    <definedName name="terst2" localSheetId="6" hidden="1">{"Page_1",#N/A,FALSE,"BAD4Q98";"Page_2",#N/A,FALSE,"BAD4Q98";"Page_3",#N/A,FALSE,"BAD4Q98";"Page_4",#N/A,FALSE,"BAD4Q98";"Page_5",#N/A,FALSE,"BAD4Q98";"Page_6",#N/A,FALSE,"BAD4Q98";"Input_1",#N/A,FALSE,"BAD4Q98";"Input_2",#N/A,FALSE,"BAD4Q98"}</definedName>
    <definedName name="terst2" localSheetId="15"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rst2" localSheetId="30" hidden="1">{"Page_1",#N/A,FALSE,"BAD4Q98";"Page_2",#N/A,FALSE,"BAD4Q98";"Page_3",#N/A,FALSE,"BAD4Q98";"Page_4",#N/A,FALSE,"BAD4Q98";"Page_5",#N/A,FALSE,"BAD4Q98";"Page_6",#N/A,FALSE,"BAD4Q98";"Input_1",#N/A,FALSE,"BAD4Q98";"Input_2",#N/A,FALSE,"BAD4Q98"}</definedName>
    <definedName name="terst2" localSheetId="31"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2" hidden="1">{"Page_1",#N/A,FALSE,"BAD4Q98";"Page_2",#N/A,FALSE,"BAD4Q98";"Page_3",#N/A,FALSE,"BAD4Q98";"Page_4",#N/A,FALSE,"BAD4Q98";"Page_5",#N/A,FALSE,"BAD4Q98";"Page_6",#N/A,FALSE,"BAD4Q98";"Input_1",#N/A,FALSE,"BAD4Q98";"Input_2",#N/A,FALSE,"BAD4Q98"}</definedName>
    <definedName name="test" localSheetId="23" hidden="1">{"Page_1",#N/A,FALSE,"BAD4Q98";"Page_2",#N/A,FALSE,"BAD4Q98";"Page_3",#N/A,FALSE,"BAD4Q98";"Page_4",#N/A,FALSE,"BAD4Q98";"Page_5",#N/A,FALSE,"BAD4Q98";"Page_6",#N/A,FALSE,"BAD4Q98";"Input_1",#N/A,FALSE,"BAD4Q98";"Input_2",#N/A,FALSE,"BAD4Q98"}</definedName>
    <definedName name="test" localSheetId="25" hidden="1">{"Page_1",#N/A,FALSE,"BAD4Q98";"Page_2",#N/A,FALSE,"BAD4Q98";"Page_3",#N/A,FALSE,"BAD4Q98";"Page_4",#N/A,FALSE,"BAD4Q98";"Page_5",#N/A,FALSE,"BAD4Q98";"Page_6",#N/A,FALSE,"BAD4Q98";"Input_1",#N/A,FALSE,"BAD4Q98";"Input_2",#N/A,FALSE,"BAD4Q98"}</definedName>
    <definedName name="test" localSheetId="2" hidden="1">{"Page_1",#N/A,FALSE,"BAD4Q98";"Page_2",#N/A,FALSE,"BAD4Q98";"Page_3",#N/A,FALSE,"BAD4Q98";"Page_4",#N/A,FALSE,"BAD4Q98";"Page_5",#N/A,FALSE,"BAD4Q98";"Page_6",#N/A,FALSE,"BAD4Q98";"Input_1",#N/A,FALSE,"BAD4Q98";"Input_2",#N/A,FALSE,"BAD4Q98"}</definedName>
    <definedName name="test" localSheetId="3" hidden="1">{"Page_1",#N/A,FALSE,"BAD4Q98";"Page_2",#N/A,FALSE,"BAD4Q98";"Page_3",#N/A,FALSE,"BAD4Q98";"Page_4",#N/A,FALSE,"BAD4Q98";"Page_5",#N/A,FALSE,"BAD4Q98";"Page_6",#N/A,FALSE,"BAD4Q98";"Input_1",#N/A,FALSE,"BAD4Q98";"Input_2",#N/A,FALSE,"BAD4Q98"}</definedName>
    <definedName name="test" localSheetId="6" hidden="1">{"Page_1",#N/A,FALSE,"BAD4Q98";"Page_2",#N/A,FALSE,"BAD4Q98";"Page_3",#N/A,FALSE,"BAD4Q98";"Page_4",#N/A,FALSE,"BAD4Q98";"Page_5",#N/A,FALSE,"BAD4Q98";"Page_6",#N/A,FALSE,"BAD4Q98";"Input_1",#N/A,FALSE,"BAD4Q98";"Input_2",#N/A,FALSE,"BAD4Q98"}</definedName>
    <definedName name="test" localSheetId="15"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 localSheetId="30" hidden="1">{"Page_1",#N/A,FALSE,"BAD4Q98";"Page_2",#N/A,FALSE,"BAD4Q98";"Page_3",#N/A,FALSE,"BAD4Q98";"Page_4",#N/A,FALSE,"BAD4Q98";"Page_5",#N/A,FALSE,"BAD4Q98";"Page_6",#N/A,FALSE,"BAD4Q98";"Input_1",#N/A,FALSE,"BAD4Q98";"Input_2",#N/A,FALSE,"BAD4Q98"}</definedName>
    <definedName name="test" localSheetId="31"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2" hidden="1">{"Control_DataContact",#N/A,FALSE,"Control"}</definedName>
    <definedName name="test_1" localSheetId="23" hidden="1">{"Control_DataContact",#N/A,FALSE,"Control"}</definedName>
    <definedName name="test_1" localSheetId="25" hidden="1">{"Control_DataContact",#N/A,FALSE,"Control"}</definedName>
    <definedName name="test_1" localSheetId="2" hidden="1">{"Control_DataContact",#N/A,FALSE,"Control"}</definedName>
    <definedName name="test_1" localSheetId="3" hidden="1">{"Control_DataContact",#N/A,FALSE,"Control"}</definedName>
    <definedName name="test_1" localSheetId="6" hidden="1">{"Control_DataContact",#N/A,FALSE,"Control"}</definedName>
    <definedName name="test_1" localSheetId="15"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_1" localSheetId="30" hidden="1">{"Control_DataContact",#N/A,FALSE,"Control"}</definedName>
    <definedName name="test_1" localSheetId="31" hidden="1">{"Control_DataContact",#N/A,FALSE,"Control"}</definedName>
    <definedName name="test_1" hidden="1">{"Control_DataContact",#N/A,FALSE,"Control"}</definedName>
    <definedName name="TEST0">#REF!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#REF!</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2" hidden="1">{"Sch.D_P_1Gas",#N/A,FALSE,"Sch.D";"Sch.D_P_2Elec",#N/A,FALSE,"Sch.D"}</definedName>
    <definedName name="test1_1" localSheetId="23" hidden="1">{"Sch.D_P_1Gas",#N/A,FALSE,"Sch.D";"Sch.D_P_2Elec",#N/A,FALSE,"Sch.D"}</definedName>
    <definedName name="test1_1" localSheetId="25" hidden="1">{"Sch.D_P_1Gas",#N/A,FALSE,"Sch.D";"Sch.D_P_2Elec",#N/A,FALSE,"Sch.D"}</definedName>
    <definedName name="test1_1" localSheetId="2" hidden="1">{"Sch.D_P_1Gas",#N/A,FALSE,"Sch.D";"Sch.D_P_2Elec",#N/A,FALSE,"Sch.D"}</definedName>
    <definedName name="test1_1" localSheetId="3" hidden="1">{"Sch.D_P_1Gas",#N/A,FALSE,"Sch.D";"Sch.D_P_2Elec",#N/A,FALSE,"Sch.D"}</definedName>
    <definedName name="test1_1" localSheetId="6" hidden="1">{"Sch.D_P_1Gas",#N/A,FALSE,"Sch.D";"Sch.D_P_2Elec",#N/A,FALSE,"Sch.D"}</definedName>
    <definedName name="test1_1" localSheetId="15"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1_1" localSheetId="30" hidden="1">{"Sch.D_P_1Gas",#N/A,FALSE,"Sch.D";"Sch.D_P_2Elec",#N/A,FALSE,"Sch.D"}</definedName>
    <definedName name="test1_1" localSheetId="31" hidden="1">{"Sch.D_P_1Gas",#N/A,FALSE,"Sch.D";"Sch.D_P_2Elec",#N/A,FALSE,"Sch.D"}</definedName>
    <definedName name="test1_1" hidden="1">{"Sch.D_P_1Gas",#N/A,FALSE,"Sch.D";"Sch.D_P_2Elec",#N/A,FALSE,"Sch.D"}</definedName>
    <definedName name="TEST2">#REF!</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2" hidden="1">{"SourcesUses",#N/A,TRUE,#N/A;"TransOverview",#N/A,TRUE,"CFMODEL"}</definedName>
    <definedName name="test2006" localSheetId="23" hidden="1">{"SourcesUses",#N/A,TRUE,#N/A;"TransOverview",#N/A,TRUE,"CFMODEL"}</definedName>
    <definedName name="test2006" localSheetId="25" hidden="1">{"SourcesUses",#N/A,TRUE,#N/A;"TransOverview",#N/A,TRUE,"CFMODEL"}</definedName>
    <definedName name="test2006" localSheetId="2" hidden="1">{"SourcesUses",#N/A,TRUE,#N/A;"TransOverview",#N/A,TRUE,"CFMODEL"}</definedName>
    <definedName name="test2006" localSheetId="3" hidden="1">{"SourcesUses",#N/A,TRUE,#N/A;"TransOverview",#N/A,TRUE,"CFMODEL"}</definedName>
    <definedName name="test2006" localSheetId="6" hidden="1">{"SourcesUses",#N/A,TRUE,#N/A;"TransOverview",#N/A,TRUE,"CFMODEL"}</definedName>
    <definedName name="test2006" localSheetId="15"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2006" localSheetId="30" hidden="1">{"SourcesUses",#N/A,TRUE,#N/A;"TransOverview",#N/A,TRUE,"CFMODEL"}</definedName>
    <definedName name="test2006" localSheetId="31" hidden="1">{"SourcesUses",#N/A,TRUE,#N/A;"TransOverview",#N/A,TRUE,"CFMODEL"}</definedName>
    <definedName name="test2006" hidden="1">{"SourcesUses",#N/A,TRUE,#N/A;"TransOverview",#N/A,TRUE,"CFMODEL"}</definedName>
    <definedName name="TEST3">#REF!</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2" hidden="1">{"Sch.E_PayrollExp",#N/A,TRUE,"Sch.E,F,G,H";"Sch.F_PayrollTaxes",#N/A,TRUE,"Sch.E,F,G,H";"Sch.G_IncentComp",#N/A,TRUE,"Sch.E,F,G,H";"Sch.H_P1_EmplBeneSum",#N/A,TRUE,"Sch.E,F,G,H"}</definedName>
    <definedName name="test3_1" localSheetId="23" hidden="1">{"Sch.E_PayrollExp",#N/A,TRUE,"Sch.E,F,G,H";"Sch.F_PayrollTaxes",#N/A,TRUE,"Sch.E,F,G,H";"Sch.G_IncentComp",#N/A,TRUE,"Sch.E,F,G,H";"Sch.H_P1_EmplBeneSum",#N/A,TRUE,"Sch.E,F,G,H"}</definedName>
    <definedName name="test3_1" localSheetId="25" hidden="1">{"Sch.E_PayrollExp",#N/A,TRUE,"Sch.E,F,G,H";"Sch.F_PayrollTaxes",#N/A,TRUE,"Sch.E,F,G,H";"Sch.G_IncentComp",#N/A,TRUE,"Sch.E,F,G,H";"Sch.H_P1_EmplBeneSum",#N/A,TRUE,"Sch.E,F,G,H"}</definedName>
    <definedName name="test3_1" localSheetId="2" hidden="1">{"Sch.E_PayrollExp",#N/A,TRUE,"Sch.E,F,G,H";"Sch.F_PayrollTaxes",#N/A,TRUE,"Sch.E,F,G,H";"Sch.G_IncentComp",#N/A,TRUE,"Sch.E,F,G,H";"Sch.H_P1_EmplBeneSum",#N/A,TRUE,"Sch.E,F,G,H"}</definedName>
    <definedName name="test3_1" localSheetId="3" hidden="1">{"Sch.E_PayrollExp",#N/A,TRUE,"Sch.E,F,G,H";"Sch.F_PayrollTaxes",#N/A,TRUE,"Sch.E,F,G,H";"Sch.G_IncentComp",#N/A,TRUE,"Sch.E,F,G,H";"Sch.H_P1_EmplBeneSum",#N/A,TRUE,"Sch.E,F,G,H"}</definedName>
    <definedName name="test3_1" localSheetId="6" hidden="1">{"Sch.E_PayrollExp",#N/A,TRUE,"Sch.E,F,G,H";"Sch.F_PayrollTaxes",#N/A,TRUE,"Sch.E,F,G,H";"Sch.G_IncentComp",#N/A,TRUE,"Sch.E,F,G,H";"Sch.H_P1_EmplBeneSum",#N/A,TRUE,"Sch.E,F,G,H"}</definedName>
    <definedName name="test3_1" localSheetId="15"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3_1" localSheetId="30" hidden="1">{"Sch.E_PayrollExp",#N/A,TRUE,"Sch.E,F,G,H";"Sch.F_PayrollTaxes",#N/A,TRUE,"Sch.E,F,G,H";"Sch.G_IncentComp",#N/A,TRUE,"Sch.E,F,G,H";"Sch.H_P1_EmplBeneSum",#N/A,TRUE,"Sch.E,F,G,H"}</definedName>
    <definedName name="test3_1" localSheetId="31"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 localSheetId="17">#REF!</definedName>
    <definedName name="TESTHKEY" localSheetId="18">#REF!</definedName>
    <definedName name="TESTHKEY" localSheetId="19">#REF!</definedName>
    <definedName name="TESTHKEY" localSheetId="20">#REF!</definedName>
    <definedName name="TESTHKEY" localSheetId="21">#REF!</definedName>
    <definedName name="TESTHKEY" localSheetId="22">#REF!</definedName>
    <definedName name="TESTHKEY" localSheetId="26">#REF!</definedName>
    <definedName name="TESTHKEY" localSheetId="27">#REF!</definedName>
    <definedName name="TESTHKEY" localSheetId="28">#REF!</definedName>
    <definedName name="TESTHKEY" localSheetId="29">#REF!</definedName>
    <definedName name="TESTHKEY" localSheetId="30">#REF!</definedName>
    <definedName name="TESTHKEY" localSheetId="31">#REF!</definedName>
    <definedName name="TESTHKEY">#REF!</definedName>
    <definedName name="TESTKEYS" localSheetId="17">#REF!</definedName>
    <definedName name="TESTKEYS" localSheetId="18">#REF!</definedName>
    <definedName name="TESTKEYS" localSheetId="19">#REF!</definedName>
    <definedName name="TESTKEYS" localSheetId="20">#REF!</definedName>
    <definedName name="TESTKEYS" localSheetId="21">#REF!</definedName>
    <definedName name="TESTKEYS" localSheetId="22">#REF!</definedName>
    <definedName name="TESTKEYS" localSheetId="26">#REF!</definedName>
    <definedName name="TESTKEYS" localSheetId="27">#REF!</definedName>
    <definedName name="TESTKEYS" localSheetId="28">#REF!</definedName>
    <definedName name="TESTKEYS" localSheetId="29">#REF!</definedName>
    <definedName name="TESTKEYS" localSheetId="30">#REF!</definedName>
    <definedName name="TESTKEYS" localSheetId="31">#REF!</definedName>
    <definedName name="TESTKEYS">#REF!</definedName>
    <definedName name="TESTVKEY" localSheetId="17">#REF!</definedName>
    <definedName name="TESTVKEY" localSheetId="18">#REF!</definedName>
    <definedName name="TESTVKEY" localSheetId="19">#REF!</definedName>
    <definedName name="TESTVKEY" localSheetId="20">#REF!</definedName>
    <definedName name="TESTVKEY" localSheetId="21">#REF!</definedName>
    <definedName name="TESTVKEY" localSheetId="22">#REF!</definedName>
    <definedName name="TESTVKEY" localSheetId="26">#REF!</definedName>
    <definedName name="TESTVKEY" localSheetId="27">#REF!</definedName>
    <definedName name="TESTVKEY" localSheetId="28">#REF!</definedName>
    <definedName name="TESTVKEY" localSheetId="29">#REF!</definedName>
    <definedName name="TESTVKEY" localSheetId="30">#REF!</definedName>
    <definedName name="TESTVKEY" localSheetId="31">#REF!</definedName>
    <definedName name="TESTVKEY">#REF!</definedName>
    <definedName name="TextRefCopyRangeCount" hidden="1">39</definedName>
    <definedName name="Ticker">"EFTC"</definedName>
    <definedName name="Total_Ancillary_Service_Revenues">#REF!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1">#REF!</definedName>
    <definedName name="Total_Annual_Capacity_Revenues" localSheetId="22">#REF!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 localSheetId="30">#REF!</definedName>
    <definedName name="Total_Annual_Capacity_Revenues" localSheetId="31">#REF!</definedName>
    <definedName name="Total_Annual_Capacity_Revenues">#REF!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1">#REF!</definedName>
    <definedName name="Total_Base_Plant_Delivered_MWh" localSheetId="22">#REF!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 localSheetId="30">#REF!</definedName>
    <definedName name="Total_Base_Plant_Delivered_MWh" localSheetId="31">#REF!</definedName>
    <definedName name="Total_Base_Plant_Delivered_MWh">#REF!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1">#REF!</definedName>
    <definedName name="Total_Draws" localSheetId="22">#REF!</definedName>
    <definedName name="Total_Draws" localSheetId="26">#REF!</definedName>
    <definedName name="Total_Draws" localSheetId="27">#REF!</definedName>
    <definedName name="Total_Draws" localSheetId="28">#REF!</definedName>
    <definedName name="Total_Draws" localSheetId="29">#REF!</definedName>
    <definedName name="Total_Draws" localSheetId="30">#REF!</definedName>
    <definedName name="Total_Draws" localSheetId="31">#REF!</definedName>
    <definedName name="Total_Draws">#REF!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1">#REF!</definedName>
    <definedName name="Total_Gas_Cost" localSheetId="22">#REF!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 localSheetId="30">#REF!</definedName>
    <definedName name="Total_Gas_Cost" localSheetId="31">#REF!</definedName>
    <definedName name="Total_Gas_Cost">#REF!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1">#REF!</definedName>
    <definedName name="Total_Market_Delivered_MWh" localSheetId="22">#REF!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 localSheetId="30">#REF!</definedName>
    <definedName name="Total_Market_Delivered_MWh" localSheetId="31">#REF!</definedName>
    <definedName name="Total_Market_Delivered_MWh">#REF!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1">#REF!</definedName>
    <definedName name="Total_Project_Cost" localSheetId="22">#REF!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 localSheetId="30">#REF!</definedName>
    <definedName name="Total_Project_Cost" localSheetId="31">#REF!</definedName>
    <definedName name="Total_Project_Cost">#REF!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1">#REF!</definedName>
    <definedName name="Total_PSA_Delivered_MWh" localSheetId="22">#REF!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 localSheetId="30">#REF!</definedName>
    <definedName name="Total_PSA_Delivered_MWh" localSheetId="31">#REF!</definedName>
    <definedName name="Total_PSA_Delivered_MWh">#REF!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1">#REF!</definedName>
    <definedName name="Total_Variable_Energy_Revenues" localSheetId="22">#REF!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 localSheetId="30">#REF!</definedName>
    <definedName name="Total_Variable_Energy_Revenues" localSheetId="31">#REF!</definedName>
    <definedName name="Total_Variable_Energy_Revenues">#REF!</definedName>
    <definedName name="TownCode" localSheetId="17">#REF!</definedName>
    <definedName name="TownCode" localSheetId="18">#REF!</definedName>
    <definedName name="TownCode" localSheetId="19">#REF!</definedName>
    <definedName name="TownCode" localSheetId="20">#REF!</definedName>
    <definedName name="TownCode" localSheetId="21">#REF!</definedName>
    <definedName name="TownCode" localSheetId="22">#REF!</definedName>
    <definedName name="TownCode" localSheetId="26">#REF!</definedName>
    <definedName name="TownCode" localSheetId="27">#REF!</definedName>
    <definedName name="TownCode" localSheetId="28">#REF!</definedName>
    <definedName name="TownCode" localSheetId="29">#REF!</definedName>
    <definedName name="TownCode" localSheetId="30">#REF!</definedName>
    <definedName name="TownCode" localSheetId="31">#REF!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#REF!</definedName>
    <definedName name="Tranche_B_Notes_Pct_Construction">#REF!</definedName>
    <definedName name="TUCU" localSheetId="17" hidden="1">#REF!</definedName>
    <definedName name="TUCU" localSheetId="18" hidden="1">#REF!</definedName>
    <definedName name="TUCU" localSheetId="19" hidden="1">#REF!</definedName>
    <definedName name="TUCU" localSheetId="20" hidden="1">#REF!</definedName>
    <definedName name="TUCU" localSheetId="21" hidden="1">#REF!</definedName>
    <definedName name="TUCU" localSheetId="22" hidden="1">#REF!</definedName>
    <definedName name="TUCU" localSheetId="26" hidden="1">#REF!</definedName>
    <definedName name="TUCU" localSheetId="27" hidden="1">#REF!</definedName>
    <definedName name="TUCU" localSheetId="28" hidden="1">#REF!</definedName>
    <definedName name="TUCU" localSheetId="29" hidden="1">#REF!</definedName>
    <definedName name="TUCU" localSheetId="30" hidden="1">#REF!</definedName>
    <definedName name="TUCU" localSheetId="31" hidden="1">#REF!</definedName>
    <definedName name="TUCU" hidden="1">#REF!</definedName>
    <definedName name="turnover" localSheetId="17">#REF!</definedName>
    <definedName name="turnover" localSheetId="18">#REF!</definedName>
    <definedName name="turnover" localSheetId="19">#REF!</definedName>
    <definedName name="turnover" localSheetId="20">#REF!</definedName>
    <definedName name="turnover" localSheetId="21">#REF!</definedName>
    <definedName name="turnover" localSheetId="22">#REF!</definedName>
    <definedName name="turnover" localSheetId="26">#REF!</definedName>
    <definedName name="turnover" localSheetId="27">#REF!</definedName>
    <definedName name="turnover" localSheetId="28">#REF!</definedName>
    <definedName name="turnover" localSheetId="29">#REF!</definedName>
    <definedName name="turnover" localSheetId="30">#REF!</definedName>
    <definedName name="turnover" localSheetId="31">#REF!</definedName>
    <definedName name="turnover">#REF!</definedName>
    <definedName name="tytyt" localSheetId="17">#REF!</definedName>
    <definedName name="tytyt" localSheetId="18">#REF!</definedName>
    <definedName name="tytyt" localSheetId="19">#REF!</definedName>
    <definedName name="tytyt" localSheetId="20">#REF!</definedName>
    <definedName name="tytyt" localSheetId="21">#REF!</definedName>
    <definedName name="tytyt" localSheetId="22">#REF!</definedName>
    <definedName name="tytyt" localSheetId="26">#REF!</definedName>
    <definedName name="tytyt" localSheetId="27">#REF!</definedName>
    <definedName name="tytyt" localSheetId="28">#REF!</definedName>
    <definedName name="tytyt" localSheetId="29">#REF!</definedName>
    <definedName name="tytyt" localSheetId="30">#REF!</definedName>
    <definedName name="tytyt" localSheetId="31">#REF!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1">#REF!</definedName>
    <definedName name="Unlevered_Monthly_Cash_Flows" localSheetId="22">#REF!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 localSheetId="30">#REF!</definedName>
    <definedName name="Unlevered_Monthly_Cash_Flows" localSheetId="31">#REF!</definedName>
    <definedName name="Unlevered_Monthly_Cash_Flows">#REF!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1">#REF!</definedName>
    <definedName name="Unused_Commitment" localSheetId="22">#REF!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 localSheetId="30">#REF!</definedName>
    <definedName name="Unused_Commitment" localSheetId="31">#REF!</definedName>
    <definedName name="Unused_Commitment">#REF!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1">#REF!</definedName>
    <definedName name="USGenLLC_Taxes" localSheetId="22">#REF!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 localSheetId="30">#REF!</definedName>
    <definedName name="USGenLLC_Taxes" localSheetId="31">#REF!</definedName>
    <definedName name="USGenLLC_Taxes">#REF!</definedName>
    <definedName name="Utility" localSheetId="17">#REF!</definedName>
    <definedName name="Utility" localSheetId="18">#REF!</definedName>
    <definedName name="Utility" localSheetId="19">#REF!</definedName>
    <definedName name="Utility" localSheetId="20">#REF!</definedName>
    <definedName name="Utility" localSheetId="21">#REF!</definedName>
    <definedName name="Utility" localSheetId="22">#REF!</definedName>
    <definedName name="Utility" localSheetId="26">#REF!</definedName>
    <definedName name="Utility" localSheetId="27">#REF!</definedName>
    <definedName name="Utility" localSheetId="28">#REF!</definedName>
    <definedName name="Utility" localSheetId="29">#REF!</definedName>
    <definedName name="Utility" localSheetId="30">#REF!</definedName>
    <definedName name="Utility" localSheetId="31">#REF!</definedName>
    <definedName name="Utility">#REF!</definedName>
    <definedName name="v">#REF!</definedName>
    <definedName name="val">#REF!</definedName>
    <definedName name="Validation" localSheetId="17">#REF!</definedName>
    <definedName name="Validation" localSheetId="18">#REF!</definedName>
    <definedName name="Validation" localSheetId="19">#REF!</definedName>
    <definedName name="Validation" localSheetId="20">#REF!</definedName>
    <definedName name="Validation" localSheetId="21">#REF!</definedName>
    <definedName name="Validation" localSheetId="22">#REF!</definedName>
    <definedName name="Validation" localSheetId="26">#REF!</definedName>
    <definedName name="Validation" localSheetId="27">#REF!</definedName>
    <definedName name="Validation" localSheetId="28">#REF!</definedName>
    <definedName name="Validation" localSheetId="29">#REF!</definedName>
    <definedName name="Validation" localSheetId="30">#REF!</definedName>
    <definedName name="Validation" localSheetId="31">#REF!</definedName>
    <definedName name="Validation">#REF!</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25">IF(LOAN_AMOUNT*INTEREST_RATE*LOAN_YEARS*LOAN_START&gt;0,1,0)</definedName>
    <definedName name="Values_Entered" localSheetId="0">IF(LOAN_AMOUNT*INTEREST_RATE*LOAN_YEARS*LOAN_START&gt;0,1,0)</definedName>
    <definedName name="Values_Entered" localSheetId="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 localSheetId="9">IF(LOAN_AMOUNT*INTEREST_RATE*LOAN_YEARS*LOAN_START&gt;0,1,0)</definedName>
    <definedName name="Values_Entered" localSheetId="10">IF(LOAN_AMOUNT*INTEREST_RATE*LOAN_YEARS*LOAN_START&gt;0,1,0)</definedName>
    <definedName name="Values_Entered" localSheetId="11">IF(LOAN_AMOUNT*INTEREST_RATE*LOAN_YEARS*LOAN_START&gt;0,1,0)</definedName>
    <definedName name="Values_Entered" localSheetId="12">IF(LOAN_AMOUNT*INTEREST_RATE*LOAN_YEARS*LOAN_START&gt;0,1,0)</definedName>
    <definedName name="Values_Entered" localSheetId="13">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 localSheetId="30">IF(LOAN_AMOUNT*INTEREST_RATE*LOAN_YEARS*LOAN_START&gt;0,1,0)</definedName>
    <definedName name="Values_Entered" localSheetId="31">IF(LOAN_AMOUNT*INTEREST_RATE*LOAN_YEARS*LOAN_START&gt;0,1,0)</definedName>
    <definedName name="Values_Entered">IF(LOAN_AMOUNT*INTEREST_RATE*LOAN_YEARS*LOAN_START&gt;0,1,0)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2">IF(LOAN_AMOUNT_PREF*INTEREST_RATE_PREF*LOAN_YEARS_PREF*LOAN_START_PREF&gt;0,1,0)</definedName>
    <definedName name="Values_Entered_Pref" localSheetId="23">IF(LOAN_AMOUNT_PREF*INTEREST_RATE_PREF*LOAN_YEARS_PREF*LOAN_START_PREF&gt;0,1,0)</definedName>
    <definedName name="Values_Entered_Pref" localSheetId="25">IF(LOAN_AMOUNT_PREF*INTEREST_RATE_PREF*LOAN_YEARS_PREF*LOAN_START_PREF&gt;0,1,0)</definedName>
    <definedName name="Values_Entered_Pref" localSheetId="0">IF(LOAN_AMOUNT_PREF*INTEREST_RATE_PREF*LOAN_YEARS_PREF*LOAN_START_PREF&gt;0,1,0)</definedName>
    <definedName name="Values_Entered_Pref" localSheetId="1">IF(LOAN_AMOUNT_PREF*INTEREST_RATE_PREF*LOAN_YEARS_PREF*LOAN_START_PREF&gt;0,1,0)</definedName>
    <definedName name="Values_Entered_Pref" localSheetId="2">IF(LOAN_AMOUNT_PREF*INTEREST_RATE_PREF*LOAN_YEARS_PREF*LOAN_START_PREF&gt;0,1,0)</definedName>
    <definedName name="Values_Entered_Pref" localSheetId="3">IF(LOAN_AMOUNT_PREF*INTEREST_RATE_PREF*LOAN_YEARS_PREF*LOAN_START_PREF&gt;0,1,0)</definedName>
    <definedName name="Values_Entered_Pref" localSheetId="5">IF(LOAN_AMOUNT_PREF*INTEREST_RATE_PREF*LOAN_YEARS_PREF*LOAN_START_PREF&gt;0,1,0)</definedName>
    <definedName name="Values_Entered_Pref" localSheetId="6">IF(LOAN_AMOUNT_PREF*INTEREST_RATE_PREF*LOAN_YEARS_PREF*LOAN_START_PREF&gt;0,1,0)</definedName>
    <definedName name="Values_Entered_Pref" localSheetId="9">IF(LOAN_AMOUNT_PREF*INTEREST_RATE_PREF*LOAN_YEARS_PREF*LOAN_START_PREF&gt;0,1,0)</definedName>
    <definedName name="Values_Entered_Pref" localSheetId="10">IF(LOAN_AMOUNT_PREF*INTEREST_RATE_PREF*LOAN_YEARS_PREF*LOAN_START_PREF&gt;0,1,0)</definedName>
    <definedName name="Values_Entered_Pref" localSheetId="11">IF(LOAN_AMOUNT_PREF*INTEREST_RATE_PREF*LOAN_YEARS_PREF*LOAN_START_PREF&gt;0,1,0)</definedName>
    <definedName name="Values_Entered_Pref" localSheetId="12">IF(LOAN_AMOUNT_PREF*INTEREST_RATE_PREF*LOAN_YEARS_PREF*LOAN_START_PREF&gt;0,1,0)</definedName>
    <definedName name="Values_Entered_Pref" localSheetId="13">IF(LOAN_AMOUNT_PREF*INTEREST_RATE_PREF*LOAN_YEARS_PREF*LOAN_START_PREF&gt;0,1,0)</definedName>
    <definedName name="Values_Entered_Pref" localSheetId="14">IF(LOAN_AMOUNT_PREF*INTEREST_RATE_PREF*LOAN_YEARS_PREF*LOAN_START_PREF&gt;0,1,0)</definedName>
    <definedName name="Values_Entered_Pref" localSheetId="15">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 localSheetId="30">IF(LOAN_AMOUNT_PREF*INTEREST_RATE_PREF*LOAN_YEARS_PREF*LOAN_START_PREF&gt;0,1,0)</definedName>
    <definedName name="Values_Entered_Pref" localSheetId="31">IF(LOAN_AMOUNT_PREF*INTEREST_RATE_PREF*LOAN_YEARS_PREF*LOAN_START_PREF&gt;0,1,0)</definedName>
    <definedName name="Values_Entered_Pref">IF(LOAN_AMOUNT_PREF*INTEREST_RATE_PREF*LOAN_YEARS_PREF*LOAN_START_PREF&gt;0,1,0)</definedName>
    <definedName name="vol_data">#REF!</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2" hidden="1">{"SourcesUses",#N/A,TRUE,"CFMODEL";"TransOverview",#N/A,TRUE,"CFMODEL"}</definedName>
    <definedName name="w" localSheetId="23" hidden="1">{"SourcesUses",#N/A,TRUE,"CFMODEL";"TransOverview",#N/A,TRUE,"CFMODEL"}</definedName>
    <definedName name="w" localSheetId="25" hidden="1">{"SourcesUses",#N/A,TRUE,"CFMODEL";"TransOverview",#N/A,TRUE,"CFMODEL"}</definedName>
    <definedName name="w" localSheetId="2" hidden="1">{"SourcesUses",#N/A,TRUE,"CFMODEL";"TransOverview",#N/A,TRUE,"CFMODEL"}</definedName>
    <definedName name="w" localSheetId="3" hidden="1">{"SourcesUses",#N/A,TRUE,"CFMODEL";"TransOverview",#N/A,TRUE,"CFMODEL"}</definedName>
    <definedName name="w" localSheetId="6" hidden="1">{"SourcesUses",#N/A,TRUE,"CFMODEL";"TransOverview",#N/A,TRUE,"CFMODEL"}</definedName>
    <definedName name="w" localSheetId="15"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 localSheetId="30" hidden="1">{"SourcesUses",#N/A,TRUE,"CFMODEL";"TransOverview",#N/A,TRUE,"CFMODEL"}</definedName>
    <definedName name="w" localSheetId="31" hidden="1">{"SourcesUses",#N/A,TRUE,"CFMODEL";"TransOverview",#N/A,TRUE,"CFMODEL"}</definedName>
    <definedName name="w" hidden="1">{"SourcesUses",#N/A,TRUE,"CFMODEL";"TransOverview",#N/A,TRUE,"CFMODEL"}</definedName>
    <definedName name="W_NWC_NCashAP">#REF!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1">#REF!</definedName>
    <definedName name="W_NWC_NCashAR" localSheetId="22">#REF!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 localSheetId="30">#REF!</definedName>
    <definedName name="W_NWC_NCashAR" localSheetId="31">#REF!</definedName>
    <definedName name="W_NWC_NCashAR">#REF!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1">#REF!</definedName>
    <definedName name="W_NWC_NCashComNPurch" localSheetId="22">#REF!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 localSheetId="30">#REF!</definedName>
    <definedName name="W_NWC_NCashComNPurch" localSheetId="31">#REF!</definedName>
    <definedName name="W_NWC_NCashComNPurch">#REF!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1">#REF!</definedName>
    <definedName name="W_NWC_NCashCustDep" localSheetId="22">#REF!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 localSheetId="30">#REF!</definedName>
    <definedName name="W_NWC_NCashCustDep" localSheetId="31">#REF!</definedName>
    <definedName name="W_NWC_NCashCustDep">#REF!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1">#REF!</definedName>
    <definedName name="W_NWC_NCashDivPay" localSheetId="22">#REF!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 localSheetId="30">#REF!</definedName>
    <definedName name="W_NWC_NCashDivPay" localSheetId="31">#REF!</definedName>
    <definedName name="W_NWC_NCashDivPay">#REF!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1">#REF!</definedName>
    <definedName name="W_NWC_NCashEnergyAssets" localSheetId="22">#REF!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 localSheetId="30">#REF!</definedName>
    <definedName name="W_NWC_NCashEnergyAssets" localSheetId="31">#REF!</definedName>
    <definedName name="W_NWC_NCashEnergyAssets">#REF!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1">#REF!</definedName>
    <definedName name="W_NWC_NCashEnergyLiabilities" localSheetId="22">#REF!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 localSheetId="30">#REF!</definedName>
    <definedName name="W_NWC_NCashEnergyLiabilities" localSheetId="31">#REF!</definedName>
    <definedName name="W_NWC_NCashEnergyLiabilities">#REF!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1">#REF!</definedName>
    <definedName name="W_NWC_NCashIntPay" localSheetId="22">#REF!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 localSheetId="30">#REF!</definedName>
    <definedName name="W_NWC_NCashIntPay" localSheetId="31">#REF!</definedName>
    <definedName name="W_NWC_NCashIntPay">#REF!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1">#REF!</definedName>
    <definedName name="W_NWC_NCashInventory" localSheetId="22">#REF!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 localSheetId="30">#REF!</definedName>
    <definedName name="W_NWC_NCashInventory" localSheetId="31">#REF!</definedName>
    <definedName name="W_NWC_NCashInventory">#REF!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1">#REF!</definedName>
    <definedName name="W_NWC_NCashNP" localSheetId="22">#REF!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 localSheetId="30">#REF!</definedName>
    <definedName name="W_NWC_NCashNP" localSheetId="31">#REF!</definedName>
    <definedName name="W_NWC_NCashNP">#REF!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1">#REF!</definedName>
    <definedName name="W_NWC_NCashNR" localSheetId="22">#REF!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 localSheetId="30">#REF!</definedName>
    <definedName name="W_NWC_NCashNR" localSheetId="31">#REF!</definedName>
    <definedName name="W_NWC_NCashNR">#REF!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1">#REF!</definedName>
    <definedName name="W_NWC_NCashOthAssets" localSheetId="22">#REF!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 localSheetId="30">#REF!</definedName>
    <definedName name="W_NWC_NCashOthAssets" localSheetId="31">#REF!</definedName>
    <definedName name="W_NWC_NCashOthAssets">#REF!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1">#REF!</definedName>
    <definedName name="W_NWC_NCashOthLiabilities" localSheetId="22">#REF!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 localSheetId="30">#REF!</definedName>
    <definedName name="W_NWC_NCashOthLiabilities" localSheetId="31">#REF!</definedName>
    <definedName name="W_NWC_NCashOthLiabilities">#REF!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1">#REF!</definedName>
    <definedName name="W_NWC_NCashRegAssets" localSheetId="22">#REF!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 localSheetId="30">#REF!</definedName>
    <definedName name="W_NWC_NCashRegAssets" localSheetId="31">#REF!</definedName>
    <definedName name="W_NWC_NCashRegAssets">#REF!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1">#REF!</definedName>
    <definedName name="W_NWC_NCashRegLiabilities" localSheetId="22">#REF!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 localSheetId="30">#REF!</definedName>
    <definedName name="W_NWC_NCashRegLiabilities" localSheetId="31">#REF!</definedName>
    <definedName name="W_NWC_NCashRegLiabilities">#REF!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1">#REF!</definedName>
    <definedName name="W_NWC_NCashRepurchaseObligations" localSheetId="22">#REF!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 localSheetId="30">#REF!</definedName>
    <definedName name="W_NWC_NCashRepurchaseObligations" localSheetId="31">#REF!</definedName>
    <definedName name="W_NWC_NCashRepurchaseObligations">#REF!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1">#REF!</definedName>
    <definedName name="W_NWC_NCashResaleAgreements" localSheetId="22">#REF!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 localSheetId="30">#REF!</definedName>
    <definedName name="W_NWC_NCashResaleAgreements" localSheetId="31">#REF!</definedName>
    <definedName name="W_NWC_NCashResaleAgreements">#REF!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1">#REF!</definedName>
    <definedName name="W_NWC_NCashTAX" localSheetId="22">#REF!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 localSheetId="30">#REF!</definedName>
    <definedName name="W_NWC_NCashTAX" localSheetId="31">#REF!</definedName>
    <definedName name="W_NWC_NCashTAX">#REF!</definedName>
    <definedName name="Wage_Escalation_Rate">#REF!</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2" hidden="1">{"phase 1 ecm table",#N/A,FALSE,"ECM Matrix";"total ecm table",#N/A,FALSE,"ECM Matrix"}</definedName>
    <definedName name="what?" localSheetId="23" hidden="1">{"phase 1 ecm table",#N/A,FALSE,"ECM Matrix";"total ecm table",#N/A,FALSE,"ECM Matrix"}</definedName>
    <definedName name="what?" localSheetId="25" hidden="1">{"phase 1 ecm table",#N/A,FALSE,"ECM Matrix";"total ecm table",#N/A,FALSE,"ECM Matrix"}</definedName>
    <definedName name="what?" localSheetId="2" hidden="1">{"phase 1 ecm table",#N/A,FALSE,"ECM Matrix";"total ecm table",#N/A,FALSE,"ECM Matrix"}</definedName>
    <definedName name="what?" localSheetId="3" hidden="1">{"phase 1 ecm table",#N/A,FALSE,"ECM Matrix";"total ecm table",#N/A,FALSE,"ECM Matrix"}</definedName>
    <definedName name="what?" localSheetId="6" hidden="1">{"phase 1 ecm table",#N/A,FALSE,"ECM Matrix";"total ecm table",#N/A,FALSE,"ECM Matrix"}</definedName>
    <definedName name="what?" localSheetId="15"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30" hidden="1">{"phase 1 ecm table",#N/A,FALSE,"ECM Matrix";"total ecm table",#N/A,FALSE,"ECM Matrix"}</definedName>
    <definedName name="what?" localSheetId="31" hidden="1">{"phase 1 ecm table",#N/A,FALSE,"ECM Matrix";"total ecm table",#N/A,FALSE,"ECM Matrix"}</definedName>
    <definedName name="what?" hidden="1">{"phase 1 ecm table",#N/A,FALSE,"ECM Matrix";"total ecm table",#N/A,FALSE,"ECM Matrix"}</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2" hidden="1">{"okte1",#N/A,FALSE,"OKTE GAS CONV";"okte2",#N/A,FALSE,"OKTE GAS CONV";"okte3",#N/A,FALSE,"OKTE GAS CONV";"okte4",#N/A,FALSE,"OKTE GAS CONV"}</definedName>
    <definedName name="what??" localSheetId="23" hidden="1">{"okte1",#N/A,FALSE,"OKTE GAS CONV";"okte2",#N/A,FALSE,"OKTE GAS CONV";"okte3",#N/A,FALSE,"OKTE GAS CONV";"okte4",#N/A,FALSE,"OKTE GAS CONV"}</definedName>
    <definedName name="what??" localSheetId="25" hidden="1">{"okte1",#N/A,FALSE,"OKTE GAS CONV";"okte2",#N/A,FALSE,"OKTE GAS CONV";"okte3",#N/A,FALSE,"OKTE GAS CONV";"okte4",#N/A,FALSE,"OKTE GAS CONV"}</definedName>
    <definedName name="what??" localSheetId="2" hidden="1">{"okte1",#N/A,FALSE,"OKTE GAS CONV";"okte2",#N/A,FALSE,"OKTE GAS CONV";"okte3",#N/A,FALSE,"OKTE GAS CONV";"okte4",#N/A,FALSE,"OKTE GAS CONV"}</definedName>
    <definedName name="what??" localSheetId="3" hidden="1">{"okte1",#N/A,FALSE,"OKTE GAS CONV";"okte2",#N/A,FALSE,"OKTE GAS CONV";"okte3",#N/A,FALSE,"OKTE GAS CONV";"okte4",#N/A,FALSE,"OKTE GAS CONV"}</definedName>
    <definedName name="what??" localSheetId="6" hidden="1">{"okte1",#N/A,FALSE,"OKTE GAS CONV";"okte2",#N/A,FALSE,"OKTE GAS CONV";"okte3",#N/A,FALSE,"OKTE GAS CONV";"okte4",#N/A,FALSE,"OKTE GAS CONV"}</definedName>
    <definedName name="what??" localSheetId="15"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30" hidden="1">{"okte1",#N/A,FALSE,"OKTE GAS CONV";"okte2",#N/A,FALSE,"OKTE GAS CONV";"okte3",#N/A,FALSE,"OKTE GAS CONV";"okte4",#N/A,FALSE,"OKTE GAS CONV"}</definedName>
    <definedName name="what??" localSheetId="31"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2" hidden="1">{"Overhead",#N/A,FALSE,"NEW FINMODEL";"Overhead",#N/A,FALSE,"Cash flow Phase 1";"Overhead PH1 w Benefits",#N/A,FALSE,"ECM Matrix";"Overhead PH1 w RFP",#N/A,FALSE,"ECM Matrix";"Overhead Total w benefits",#N/A,FALSE,"ECM Matrix";"Overhead Total w RFP",#N/A,FALSE,"ECM Matrix"}</definedName>
    <definedName name="what???" localSheetId="23" hidden="1">{"Overhead",#N/A,FALSE,"NEW FINMODEL";"Overhead",#N/A,FALSE,"Cash flow Phase 1";"Overhead PH1 w Benefits",#N/A,FALSE,"ECM Matrix";"Overhead PH1 w RFP",#N/A,FALSE,"ECM Matrix";"Overhead Total w benefits",#N/A,FALSE,"ECM Matrix";"Overhead Total w RFP",#N/A,FALSE,"ECM Matrix"}</definedName>
    <definedName name="what???" localSheetId="25" hidden="1">{"Overhead",#N/A,FALSE,"NEW FINMODEL";"Overhead",#N/A,FALSE,"Cash flow Phase 1";"Overhead PH1 w Benefits",#N/A,FALSE,"ECM Matrix";"Overhead PH1 w RFP",#N/A,FALSE,"ECM Matrix";"Overhead Total w benefits",#N/A,FALSE,"ECM Matrix";"Overhead Total w RFP",#N/A,FALSE,"ECM Matrix"}</definedName>
    <definedName name="what???" localSheetId="2" hidden="1">{"Overhead",#N/A,FALSE,"NEW FINMODEL";"Overhead",#N/A,FALSE,"Cash flow Phase 1";"Overhead PH1 w Benefits",#N/A,FALSE,"ECM Matrix";"Overhead PH1 w RFP",#N/A,FALSE,"ECM Matrix";"Overhead Total w benefits",#N/A,FALSE,"ECM Matrix";"Overhead Total w RFP",#N/A,FALSE,"ECM Matrix"}</definedName>
    <definedName name="what???" localSheetId="3" hidden="1">{"Overhead",#N/A,FALSE,"NEW FINMODEL";"Overhead",#N/A,FALSE,"Cash flow Phase 1";"Overhead PH1 w Benefits",#N/A,FALSE,"ECM Matrix";"Overhead PH1 w RFP",#N/A,FALSE,"ECM Matrix";"Overhead Total w benefits",#N/A,FALSE,"ECM Matrix";"Overhead Total w RFP",#N/A,FALSE,"ECM Matrix"}</definedName>
    <definedName name="what???" localSheetId="6" hidden="1">{"Overhead",#N/A,FALSE,"NEW FINMODEL";"Overhead",#N/A,FALSE,"Cash flow Phase 1";"Overhead PH1 w Benefits",#N/A,FALSE,"ECM Matrix";"Overhead PH1 w RFP",#N/A,FALSE,"ECM Matrix";"Overhead Total w benefits",#N/A,FALSE,"ECM Matrix";"Overhead Total w RFP",#N/A,FALSE,"ECM Matrix"}</definedName>
    <definedName name="what???" localSheetId="15"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 localSheetId="30" hidden="1">{"Overhead",#N/A,FALSE,"NEW FINMODEL";"Overhead",#N/A,FALSE,"Cash flow Phase 1";"Overhead PH1 w Benefits",#N/A,FALSE,"ECM Matrix";"Overhead PH1 w RFP",#N/A,FALSE,"ECM Matrix";"Overhead Total w benefits",#N/A,FALSE,"ECM Matrix";"Overhead Total w RFP",#N/A,FALSE,"ECM Matrix"}</definedName>
    <definedName name="what???" localSheetId="31"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2" hidden="1">{"Overhead",#N/A,FALSE,"NEW FINMODEL";"Overhead",#N/A,FALSE,"Cash flow Phase 1";"Overhead PH1 w Benefits",#N/A,FALSE,"ECM Matrix";"Overhead PH1 w RFP",#N/A,FALSE,"ECM Matrix";"Overhead Total w benefits",#N/A,FALSE,"ECM Matrix";"Overhead Total w RFP",#N/A,FALSE,"ECM Matrix"}</definedName>
    <definedName name="what???1" localSheetId="23" hidden="1">{"Overhead",#N/A,FALSE,"NEW FINMODEL";"Overhead",#N/A,FALSE,"Cash flow Phase 1";"Overhead PH1 w Benefits",#N/A,FALSE,"ECM Matrix";"Overhead PH1 w RFP",#N/A,FALSE,"ECM Matrix";"Overhead Total w benefits",#N/A,FALSE,"ECM Matrix";"Overhead Total w RFP",#N/A,FALSE,"ECM Matrix"}</definedName>
    <definedName name="what???1" localSheetId="25" hidden="1">{"Overhead",#N/A,FALSE,"NEW FINMODEL";"Overhead",#N/A,FALSE,"Cash flow Phase 1";"Overhead PH1 w Benefits",#N/A,FALSE,"ECM Matrix";"Overhead PH1 w RFP",#N/A,FALSE,"ECM Matrix";"Overhead Total w benefits",#N/A,FALSE,"ECM Matrix";"Overhead Total w RFP",#N/A,FALSE,"ECM Matrix"}</definedName>
    <definedName name="what???1" localSheetId="2" hidden="1">{"Overhead",#N/A,FALSE,"NEW FINMODEL";"Overhead",#N/A,FALSE,"Cash flow Phase 1";"Overhead PH1 w Benefits",#N/A,FALSE,"ECM Matrix";"Overhead PH1 w RFP",#N/A,FALSE,"ECM Matrix";"Overhead Total w benefits",#N/A,FALSE,"ECM Matrix";"Overhead Total w RFP",#N/A,FALSE,"ECM Matrix"}</definedName>
    <definedName name="what???1" localSheetId="3" hidden="1">{"Overhead",#N/A,FALSE,"NEW FINMODEL";"Overhead",#N/A,FALSE,"Cash flow Phase 1";"Overhead PH1 w Benefits",#N/A,FALSE,"ECM Matrix";"Overhead PH1 w RFP",#N/A,FALSE,"ECM Matrix";"Overhead Total w benefits",#N/A,FALSE,"ECM Matrix";"Overhead Total w RFP",#N/A,FALSE,"ECM Matrix"}</definedName>
    <definedName name="what???1" localSheetId="6" hidden="1">{"Overhead",#N/A,FALSE,"NEW FINMODEL";"Overhead",#N/A,FALSE,"Cash flow Phase 1";"Overhead PH1 w Benefits",#N/A,FALSE,"ECM Matrix";"Overhead PH1 w RFP",#N/A,FALSE,"ECM Matrix";"Overhead Total w benefits",#N/A,FALSE,"ECM Matrix";"Overhead Total w RFP",#N/A,FALSE,"ECM Matrix"}</definedName>
    <definedName name="what???1" localSheetId="15"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30" hidden="1">{"Overhead",#N/A,FALSE,"NEW FINMODEL";"Overhead",#N/A,FALSE,"Cash flow Phase 1";"Overhead PH1 w Benefits",#N/A,FALSE,"ECM Matrix";"Overhead PH1 w RFP",#N/A,FALSE,"ECM Matrix";"Overhead Total w benefits",#N/A,FALSE,"ECM Matrix";"Overhead Total w RFP",#N/A,FALSE,"ECM Matrix"}</definedName>
    <definedName name="what???1" localSheetId="31"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2" hidden="1">{"okte1",#N/A,FALSE,"OKTE GAS CONV";"okte2",#N/A,FALSE,"OKTE GAS CONV";"okte3",#N/A,FALSE,"OKTE GAS CONV";"okte4",#N/A,FALSE,"OKTE GAS CONV"}</definedName>
    <definedName name="what??1" localSheetId="23" hidden="1">{"okte1",#N/A,FALSE,"OKTE GAS CONV";"okte2",#N/A,FALSE,"OKTE GAS CONV";"okte3",#N/A,FALSE,"OKTE GAS CONV";"okte4",#N/A,FALSE,"OKTE GAS CONV"}</definedName>
    <definedName name="what??1" localSheetId="25" hidden="1">{"okte1",#N/A,FALSE,"OKTE GAS CONV";"okte2",#N/A,FALSE,"OKTE GAS CONV";"okte3",#N/A,FALSE,"OKTE GAS CONV";"okte4",#N/A,FALSE,"OKTE GAS CONV"}</definedName>
    <definedName name="what??1" localSheetId="2" hidden="1">{"okte1",#N/A,FALSE,"OKTE GAS CONV";"okte2",#N/A,FALSE,"OKTE GAS CONV";"okte3",#N/A,FALSE,"OKTE GAS CONV";"okte4",#N/A,FALSE,"OKTE GAS CONV"}</definedName>
    <definedName name="what??1" localSheetId="3" hidden="1">{"okte1",#N/A,FALSE,"OKTE GAS CONV";"okte2",#N/A,FALSE,"OKTE GAS CONV";"okte3",#N/A,FALSE,"OKTE GAS CONV";"okte4",#N/A,FALSE,"OKTE GAS CONV"}</definedName>
    <definedName name="what??1" localSheetId="6" hidden="1">{"okte1",#N/A,FALSE,"OKTE GAS CONV";"okte2",#N/A,FALSE,"OKTE GAS CONV";"okte3",#N/A,FALSE,"OKTE GAS CONV";"okte4",#N/A,FALSE,"OKTE GAS CONV"}</definedName>
    <definedName name="what??1" localSheetId="15"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30" hidden="1">{"okte1",#N/A,FALSE,"OKTE GAS CONV";"okte2",#N/A,FALSE,"OKTE GAS CONV";"okte3",#N/A,FALSE,"OKTE GAS CONV";"okte4",#N/A,FALSE,"OKTE GAS CONV"}</definedName>
    <definedName name="what??1" localSheetId="31"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2" hidden="1">{"phase 1 ecm table",#N/A,FALSE,"ECM Matrix";"total ecm table",#N/A,FALSE,"ECM Matrix"}</definedName>
    <definedName name="what1" localSheetId="23" hidden="1">{"phase 1 ecm table",#N/A,FALSE,"ECM Matrix";"total ecm table",#N/A,FALSE,"ECM Matrix"}</definedName>
    <definedName name="what1" localSheetId="25" hidden="1">{"phase 1 ecm table",#N/A,FALSE,"ECM Matrix";"total ecm table",#N/A,FALSE,"ECM Matrix"}</definedName>
    <definedName name="what1" localSheetId="2" hidden="1">{"phase 1 ecm table",#N/A,FALSE,"ECM Matrix";"total ecm table",#N/A,FALSE,"ECM Matrix"}</definedName>
    <definedName name="what1" localSheetId="3" hidden="1">{"phase 1 ecm table",#N/A,FALSE,"ECM Matrix";"total ecm table",#N/A,FALSE,"ECM Matrix"}</definedName>
    <definedName name="what1" localSheetId="6" hidden="1">{"phase 1 ecm table",#N/A,FALSE,"ECM Matrix";"total ecm table",#N/A,FALSE,"ECM Matrix"}</definedName>
    <definedName name="what1" localSheetId="15"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1" localSheetId="30" hidden="1">{"phase 1 ecm table",#N/A,FALSE,"ECM Matrix";"total ecm table",#N/A,FALSE,"ECM Matrix"}</definedName>
    <definedName name="what1" localSheetId="31" hidden="1">{"phase 1 ecm table",#N/A,FALSE,"ECM Matrix";"total ecm table",#N/A,FALSE,"ECM Matrix"}</definedName>
    <definedName name="what1" hidden="1">{"phase 1 ecm table",#N/A,FALSE,"ECM Matrix";"total ecm table",#N/A,FALSE,"ECM Matrix"}</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2" hidden="1">{"Page_1",#N/A,FALSE,"BAD4Q98";"Page_2",#N/A,FALSE,"BAD4Q98";"Page_3",#N/A,FALSE,"BAD4Q98";"Page_4",#N/A,FALSE,"BAD4Q98";"Page_5",#N/A,FALSE,"BAD4Q98";"Page_6",#N/A,FALSE,"BAD4Q98";"Input_1",#N/A,FALSE,"BAD4Q98";"Input_2",#N/A,FALSE,"BAD4Q98"}</definedName>
    <definedName name="whatth" localSheetId="23" hidden="1">{"Page_1",#N/A,FALSE,"BAD4Q98";"Page_2",#N/A,FALSE,"BAD4Q98";"Page_3",#N/A,FALSE,"BAD4Q98";"Page_4",#N/A,FALSE,"BAD4Q98";"Page_5",#N/A,FALSE,"BAD4Q98";"Page_6",#N/A,FALSE,"BAD4Q98";"Input_1",#N/A,FALSE,"BAD4Q98";"Input_2",#N/A,FALSE,"BAD4Q98"}</definedName>
    <definedName name="whatth" localSheetId="25" hidden="1">{"Page_1",#N/A,FALSE,"BAD4Q98";"Page_2",#N/A,FALSE,"BAD4Q98";"Page_3",#N/A,FALSE,"BAD4Q98";"Page_4",#N/A,FALSE,"BAD4Q98";"Page_5",#N/A,FALSE,"BAD4Q98";"Page_6",#N/A,FALSE,"BAD4Q98";"Input_1",#N/A,FALSE,"BAD4Q98";"Input_2",#N/A,FALSE,"BAD4Q98"}</definedName>
    <definedName name="whatth" localSheetId="2" hidden="1">{"Page_1",#N/A,FALSE,"BAD4Q98";"Page_2",#N/A,FALSE,"BAD4Q98";"Page_3",#N/A,FALSE,"BAD4Q98";"Page_4",#N/A,FALSE,"BAD4Q98";"Page_5",#N/A,FALSE,"BAD4Q98";"Page_6",#N/A,FALSE,"BAD4Q98";"Input_1",#N/A,FALSE,"BAD4Q98";"Input_2",#N/A,FALSE,"BAD4Q98"}</definedName>
    <definedName name="whatth" localSheetId="3" hidden="1">{"Page_1",#N/A,FALSE,"BAD4Q98";"Page_2",#N/A,FALSE,"BAD4Q98";"Page_3",#N/A,FALSE,"BAD4Q98";"Page_4",#N/A,FALSE,"BAD4Q98";"Page_5",#N/A,FALSE,"BAD4Q98";"Page_6",#N/A,FALSE,"BAD4Q98";"Input_1",#N/A,FALSE,"BAD4Q98";"Input_2",#N/A,FALSE,"BAD4Q98"}</definedName>
    <definedName name="whatth" localSheetId="6" hidden="1">{"Page_1",#N/A,FALSE,"BAD4Q98";"Page_2",#N/A,FALSE,"BAD4Q98";"Page_3",#N/A,FALSE,"BAD4Q98";"Page_4",#N/A,FALSE,"BAD4Q98";"Page_5",#N/A,FALSE,"BAD4Q98";"Page_6",#N/A,FALSE,"BAD4Q98";"Input_1",#N/A,FALSE,"BAD4Q98";"Input_2",#N/A,FALSE,"BAD4Q98"}</definedName>
    <definedName name="whatth" localSheetId="15"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atth" localSheetId="30" hidden="1">{"Page_1",#N/A,FALSE,"BAD4Q98";"Page_2",#N/A,FALSE,"BAD4Q98";"Page_3",#N/A,FALSE,"BAD4Q98";"Page_4",#N/A,FALSE,"BAD4Q98";"Page_5",#N/A,FALSE,"BAD4Q98";"Page_6",#N/A,FALSE,"BAD4Q98";"Input_1",#N/A,FALSE,"BAD4Q98";"Input_2",#N/A,FALSE,"BAD4Q98"}</definedName>
    <definedName name="whatth" localSheetId="31"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2" hidden="1">{"phase 1 ecm table",#N/A,FALSE,"ECM Matrix";"total ecm table",#N/A,FALSE,"ECM Matrix"}</definedName>
    <definedName name="who" localSheetId="23" hidden="1">{"phase 1 ecm table",#N/A,FALSE,"ECM Matrix";"total ecm table",#N/A,FALSE,"ECM Matrix"}</definedName>
    <definedName name="who" localSheetId="25" hidden="1">{"phase 1 ecm table",#N/A,FALSE,"ECM Matrix";"total ecm table",#N/A,FALSE,"ECM Matrix"}</definedName>
    <definedName name="who" localSheetId="2" hidden="1">{"phase 1 ecm table",#N/A,FALSE,"ECM Matrix";"total ecm table",#N/A,FALSE,"ECM Matrix"}</definedName>
    <definedName name="who" localSheetId="3" hidden="1">{"phase 1 ecm table",#N/A,FALSE,"ECM Matrix";"total ecm table",#N/A,FALSE,"ECM Matrix"}</definedName>
    <definedName name="who" localSheetId="6" hidden="1">{"phase 1 ecm table",#N/A,FALSE,"ECM Matrix";"total ecm table",#N/A,FALSE,"ECM Matrix"}</definedName>
    <definedName name="who" localSheetId="15"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 localSheetId="30" hidden="1">{"phase 1 ecm table",#N/A,FALSE,"ECM Matrix";"total ecm table",#N/A,FALSE,"ECM Matrix"}</definedName>
    <definedName name="who" localSheetId="31" hidden="1">{"phase 1 ecm table",#N/A,FALSE,"ECM Matrix";"total ecm table",#N/A,FALSE,"ECM Matrix"}</definedName>
    <definedName name="who" hidden="1">{"phase 1 ecm table",#N/A,FALSE,"ECM Matrix";"total ecm table",#N/A,FALSE,"ECM Matrix"}</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2" hidden="1">{"okte1",#N/A,FALSE,"OKTE GAS CONV";"okte2",#N/A,FALSE,"OKTE GAS CONV";"okte3",#N/A,FALSE,"OKTE GAS CONV";"okte4",#N/A,FALSE,"OKTE GAS CONV"}</definedName>
    <definedName name="whoa" localSheetId="23" hidden="1">{"okte1",#N/A,FALSE,"OKTE GAS CONV";"okte2",#N/A,FALSE,"OKTE GAS CONV";"okte3",#N/A,FALSE,"OKTE GAS CONV";"okte4",#N/A,FALSE,"OKTE GAS CONV"}</definedName>
    <definedName name="whoa" localSheetId="25" hidden="1">{"okte1",#N/A,FALSE,"OKTE GAS CONV";"okte2",#N/A,FALSE,"OKTE GAS CONV";"okte3",#N/A,FALSE,"OKTE GAS CONV";"okte4",#N/A,FALSE,"OKTE GAS CONV"}</definedName>
    <definedName name="whoa" localSheetId="2" hidden="1">{"okte1",#N/A,FALSE,"OKTE GAS CONV";"okte2",#N/A,FALSE,"OKTE GAS CONV";"okte3",#N/A,FALSE,"OKTE GAS CONV";"okte4",#N/A,FALSE,"OKTE GAS CONV"}</definedName>
    <definedName name="whoa" localSheetId="3" hidden="1">{"okte1",#N/A,FALSE,"OKTE GAS CONV";"okte2",#N/A,FALSE,"OKTE GAS CONV";"okte3",#N/A,FALSE,"OKTE GAS CONV";"okte4",#N/A,FALSE,"OKTE GAS CONV"}</definedName>
    <definedName name="whoa" localSheetId="6" hidden="1">{"okte1",#N/A,FALSE,"OKTE GAS CONV";"okte2",#N/A,FALSE,"OKTE GAS CONV";"okte3",#N/A,FALSE,"OKTE GAS CONV";"okte4",#N/A,FALSE,"OKTE GAS CONV"}</definedName>
    <definedName name="whoa" localSheetId="15"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hoa" localSheetId="30" hidden="1">{"okte1",#N/A,FALSE,"OKTE GAS CONV";"okte2",#N/A,FALSE,"OKTE GAS CONV";"okte3",#N/A,FALSE,"OKTE GAS CONV";"okte4",#N/A,FALSE,"OKTE GAS CONV"}</definedName>
    <definedName name="whoa" localSheetId="31" hidden="1">{"okte1",#N/A,FALSE,"OKTE GAS CONV";"okte2",#N/A,FALSE,"OKTE GAS CONV";"okte3",#N/A,FALSE,"OKTE GAS CONV";"okte4",#N/A,FALSE,"OKTE GAS CONV"}</definedName>
    <definedName name="whoa" hidden="1">{"okte1",#N/A,FALSE,"OKTE GAS CONV";"okte2",#N/A,FALSE,"OKTE GAS CONV";"okte3",#N/A,FALSE,"OKTE GAS CONV";"okte4",#N/A,FALSE,"OKTE GAS CONV"}</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1">#REF!</definedName>
    <definedName name="Working_Capital_Facility_Commitment_Fee_Rate_year_6_plus" localSheetId="22">#REF!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 localSheetId="30">#REF!</definedName>
    <definedName name="Working_Capital_Facility_Commitment_Fee_Rate_year_6_plus" localSheetId="31">#REF!</definedName>
    <definedName name="Working_Capital_Facility_Commitment_Fee_Rate_year_6_plus">#REF!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1">#REF!</definedName>
    <definedName name="Working_Capital_Facility_Spread_year_6_plus" localSheetId="22">#REF!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 localSheetId="30">#REF!</definedName>
    <definedName name="Working_Capital_Facility_Spread_year_6_plus" localSheetId="31">#REF!</definedName>
    <definedName name="Working_Capital_Facility_Spread_year_6_plus">#REF!</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2" hidden="1">{"ecm (CES Inputs)",#N/A,FALSE,"CES Inputs";"finmod (CES Inputs)",#N/A,FALSE,"CES Inputs";"buyout (Buyout)",#N/A,FALSE,"CES Inputs";"hillpay (CES Inputs)",#N/A,FALSE,"CES Inputs";"psc (PSC Output)",#N/A,FALSE,"PSC Output"}</definedName>
    <definedName name="wrn.All." localSheetId="23" hidden="1">{"ecm (CES Inputs)",#N/A,FALSE,"CES Inputs";"finmod (CES Inputs)",#N/A,FALSE,"CES Inputs";"buyout (Buyout)",#N/A,FALSE,"CES Inputs";"hillpay (CES Inputs)",#N/A,FALSE,"CES Inputs";"psc (PSC Output)",#N/A,FALSE,"PSC Output"}</definedName>
    <definedName name="wrn.All." localSheetId="25" hidden="1">{"ecm (CES Inputs)",#N/A,FALSE,"CES Inputs";"finmod (CES Inputs)",#N/A,FALSE,"CES Inputs";"buyout (Buyout)",#N/A,FALSE,"CES Inputs";"hillpay (CES Inputs)",#N/A,FALSE,"CES Inputs";"psc (PSC Output)",#N/A,FALSE,"PSC Output"}</definedName>
    <definedName name="wrn.All." localSheetId="2" hidden="1">{"ecm (CES Inputs)",#N/A,FALSE,"CES Inputs";"finmod (CES Inputs)",#N/A,FALSE,"CES Inputs";"buyout (Buyout)",#N/A,FALSE,"CES Inputs";"hillpay (CES Inputs)",#N/A,FALSE,"CES Inputs";"psc (PSC Output)",#N/A,FALSE,"PSC Output"}</definedName>
    <definedName name="wrn.All." localSheetId="3" hidden="1">{"ecm (CES Inputs)",#N/A,FALSE,"CES Inputs";"finmod (CES Inputs)",#N/A,FALSE,"CES Inputs";"buyout (Buyout)",#N/A,FALSE,"CES Inputs";"hillpay (CES Inputs)",#N/A,FALSE,"CES Inputs";"psc (PSC Output)",#N/A,FALSE,"PSC Output"}</definedName>
    <definedName name="wrn.All." localSheetId="6" hidden="1">{"ecm (CES Inputs)",#N/A,FALSE,"CES Inputs";"finmod (CES Inputs)",#N/A,FALSE,"CES Inputs";"buyout (Buyout)",#N/A,FALSE,"CES Inputs";"hillpay (CES Inputs)",#N/A,FALSE,"CES Inputs";"psc (PSC Output)",#N/A,FALSE,"PSC Output"}</definedName>
    <definedName name="wrn.All." localSheetId="15"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 localSheetId="30" hidden="1">{"ecm (CES Inputs)",#N/A,FALSE,"CES Inputs";"finmod (CES Inputs)",#N/A,FALSE,"CES Inputs";"buyout (Buyout)",#N/A,FALSE,"CES Inputs";"hillpay (CES Inputs)",#N/A,FALSE,"CES Inputs";"psc (PSC Output)",#N/A,FALSE,"PSC Output"}</definedName>
    <definedName name="wrn.All." localSheetId="31"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2" hidden="1">{#N/A,#N/A,FALSE,"trates"}</definedName>
    <definedName name="wrn.BL." localSheetId="23" hidden="1">{#N/A,#N/A,FALSE,"trates"}</definedName>
    <definedName name="wrn.BL." localSheetId="25" hidden="1">{#N/A,#N/A,FALSE,"trates"}</definedName>
    <definedName name="wrn.BL." localSheetId="2" hidden="1">{#N/A,#N/A,FALSE,"trates"}</definedName>
    <definedName name="wrn.BL." localSheetId="3" hidden="1">{#N/A,#N/A,FALSE,"trates"}</definedName>
    <definedName name="wrn.BL." localSheetId="6" hidden="1">{#N/A,#N/A,FALSE,"trates"}</definedName>
    <definedName name="wrn.BL." localSheetId="15"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L." localSheetId="30" hidden="1">{#N/A,#N/A,FALSE,"trates"}</definedName>
    <definedName name="wrn.BL." localSheetId="31" hidden="1">{#N/A,#N/A,FALSE,"trates"}</definedName>
    <definedName name="wrn.BL." hidden="1">{#N/A,#N/A,FALSE,"trates"}</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2" hidden="1">{#N/A,#N/A,TRUE,"SDGE";#N/A,#N/A,TRUE,"GBU";#N/A,#N/A,TRUE,"TBU";#N/A,#N/A,TRUE,"EDBU";#N/A,#N/A,TRUE,"ExclCC"}</definedName>
    <definedName name="wrn.busum." localSheetId="23" hidden="1">{#N/A,#N/A,TRUE,"SDGE";#N/A,#N/A,TRUE,"GBU";#N/A,#N/A,TRUE,"TBU";#N/A,#N/A,TRUE,"EDBU";#N/A,#N/A,TRUE,"ExclCC"}</definedName>
    <definedName name="wrn.busum." localSheetId="25" hidden="1">{#N/A,#N/A,TRUE,"SDGE";#N/A,#N/A,TRUE,"GBU";#N/A,#N/A,TRUE,"TBU";#N/A,#N/A,TRUE,"EDBU";#N/A,#N/A,TRUE,"ExclCC"}</definedName>
    <definedName name="wrn.busum." localSheetId="2" hidden="1">{#N/A,#N/A,TRUE,"SDGE";#N/A,#N/A,TRUE,"GBU";#N/A,#N/A,TRUE,"TBU";#N/A,#N/A,TRUE,"EDBU";#N/A,#N/A,TRUE,"ExclCC"}</definedName>
    <definedName name="wrn.busum." localSheetId="3" hidden="1">{#N/A,#N/A,TRUE,"SDGE";#N/A,#N/A,TRUE,"GBU";#N/A,#N/A,TRUE,"TBU";#N/A,#N/A,TRUE,"EDBU";#N/A,#N/A,TRUE,"ExclCC"}</definedName>
    <definedName name="wrn.busum." localSheetId="6" hidden="1">{#N/A,#N/A,TRUE,"SDGE";#N/A,#N/A,TRUE,"GBU";#N/A,#N/A,TRUE,"TBU";#N/A,#N/A,TRUE,"EDBU";#N/A,#N/A,TRUE,"ExclCC"}</definedName>
    <definedName name="wrn.busum." localSheetId="15"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busum." localSheetId="30" hidden="1">{#N/A,#N/A,TRUE,"SDGE";#N/A,#N/A,TRUE,"GBU";#N/A,#N/A,TRUE,"TBU";#N/A,#N/A,TRUE,"EDBU";#N/A,#N/A,TRUE,"ExclCC"}</definedName>
    <definedName name="wrn.busum." localSheetId="31" hidden="1">{#N/A,#N/A,TRUE,"SDGE";#N/A,#N/A,TRUE,"GBU";#N/A,#N/A,TRUE,"TBU";#N/A,#N/A,TRUE,"EDBU";#N/A,#N/A,TRUE,"ExclCC"}</definedName>
    <definedName name="wrn.busum." hidden="1">{#N/A,#N/A,TRUE,"SDGE";#N/A,#N/A,TRUE,"GBU";#N/A,#N/A,TRUE,"TBU";#N/A,#N/A,TRUE,"EDBU";#N/A,#N/A,TRUE,"ExclCC"}</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2" hidden="1">{"Control_P1",#N/A,FALSE,"Control";"Control_P2",#N/A,FALSE,"Control";"Control_P3",#N/A,FALSE,"Control";"Control_P4",#N/A,FALSE,"Control"}</definedName>
    <definedName name="wrn.ControlSheets." localSheetId="23" hidden="1">{"Control_P1",#N/A,FALSE,"Control";"Control_P2",#N/A,FALSE,"Control";"Control_P3",#N/A,FALSE,"Control";"Control_P4",#N/A,FALSE,"Control"}</definedName>
    <definedName name="wrn.ControlSheets." localSheetId="25" hidden="1">{"Control_P1",#N/A,FALSE,"Control";"Control_P2",#N/A,FALSE,"Control";"Control_P3",#N/A,FALSE,"Control";"Control_P4",#N/A,FALSE,"Control"}</definedName>
    <definedName name="wrn.ControlSheets." localSheetId="2" hidden="1">{"Control_P1",#N/A,FALSE,"Control";"Control_P2",#N/A,FALSE,"Control";"Control_P3",#N/A,FALSE,"Control";"Control_P4",#N/A,FALSE,"Control"}</definedName>
    <definedName name="wrn.ControlSheets." localSheetId="3" hidden="1">{"Control_P1",#N/A,FALSE,"Control";"Control_P2",#N/A,FALSE,"Control";"Control_P3",#N/A,FALSE,"Control";"Control_P4",#N/A,FALSE,"Control"}</definedName>
    <definedName name="wrn.ControlSheets." localSheetId="6" hidden="1">{"Control_P1",#N/A,FALSE,"Control";"Control_P2",#N/A,FALSE,"Control";"Control_P3",#N/A,FALSE,"Control";"Control_P4",#N/A,FALSE,"Control"}</definedName>
    <definedName name="wrn.ControlSheets." localSheetId="15"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 localSheetId="30" hidden="1">{"Control_P1",#N/A,FALSE,"Control";"Control_P2",#N/A,FALSE,"Control";"Control_P3",#N/A,FALSE,"Control";"Control_P4",#N/A,FALSE,"Control"}</definedName>
    <definedName name="wrn.ControlSheets." localSheetId="3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2" hidden="1">{"Control_P1",#N/A,FALSE,"Control";"Control_P2",#N/A,FALSE,"Control";"Control_P3",#N/A,FALSE,"Control";"Control_P4",#N/A,FALSE,"Control"}</definedName>
    <definedName name="wrn.ControlSheets._1" localSheetId="23" hidden="1">{"Control_P1",#N/A,FALSE,"Control";"Control_P2",#N/A,FALSE,"Control";"Control_P3",#N/A,FALSE,"Control";"Control_P4",#N/A,FALSE,"Control"}</definedName>
    <definedName name="wrn.ControlSheets._1" localSheetId="25" hidden="1">{"Control_P1",#N/A,FALSE,"Control";"Control_P2",#N/A,FALSE,"Control";"Control_P3",#N/A,FALSE,"Control";"Control_P4",#N/A,FALSE,"Control"}</definedName>
    <definedName name="wrn.ControlSheets._1" localSheetId="2" hidden="1">{"Control_P1",#N/A,FALSE,"Control";"Control_P2",#N/A,FALSE,"Control";"Control_P3",#N/A,FALSE,"Control";"Control_P4",#N/A,FALSE,"Control"}</definedName>
    <definedName name="wrn.ControlSheets._1" localSheetId="3" hidden="1">{"Control_P1",#N/A,FALSE,"Control";"Control_P2",#N/A,FALSE,"Control";"Control_P3",#N/A,FALSE,"Control";"Control_P4",#N/A,FALSE,"Control"}</definedName>
    <definedName name="wrn.ControlSheets._1" localSheetId="6" hidden="1">{"Control_P1",#N/A,FALSE,"Control";"Control_P2",#N/A,FALSE,"Control";"Control_P3",#N/A,FALSE,"Control";"Control_P4",#N/A,FALSE,"Control"}</definedName>
    <definedName name="wrn.ControlSheets._1" localSheetId="15"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ntrolSheets._1" localSheetId="30" hidden="1">{"Control_P1",#N/A,FALSE,"Control";"Control_P2",#N/A,FALSE,"Control";"Control_P3",#N/A,FALSE,"Control";"Control_P4",#N/A,FALSE,"Control"}</definedName>
    <definedName name="wrn.ControlSheets._1" localSheetId="31"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2" hidden="1">{#N/A,#N/A,FALSE,"RECAP";#N/A,#N/A,FALSE,"MATBYCLS";#N/A,#N/A,FALSE,"STATUS";#N/A,#N/A,FALSE,"OP-ACT";#N/A,#N/A,FALSE,"W_O"}</definedName>
    <definedName name="wrn.COSTOS." localSheetId="23" hidden="1">{#N/A,#N/A,FALSE,"RECAP";#N/A,#N/A,FALSE,"MATBYCLS";#N/A,#N/A,FALSE,"STATUS";#N/A,#N/A,FALSE,"OP-ACT";#N/A,#N/A,FALSE,"W_O"}</definedName>
    <definedName name="wrn.COSTOS." localSheetId="25" hidden="1">{#N/A,#N/A,FALSE,"RECAP";#N/A,#N/A,FALSE,"MATBYCLS";#N/A,#N/A,FALSE,"STATUS";#N/A,#N/A,FALSE,"OP-ACT";#N/A,#N/A,FALSE,"W_O"}</definedName>
    <definedName name="wrn.COSTOS." localSheetId="2" hidden="1">{#N/A,#N/A,FALSE,"RECAP";#N/A,#N/A,FALSE,"MATBYCLS";#N/A,#N/A,FALSE,"STATUS";#N/A,#N/A,FALSE,"OP-ACT";#N/A,#N/A,FALSE,"W_O"}</definedName>
    <definedName name="wrn.COSTOS." localSheetId="3" hidden="1">{#N/A,#N/A,FALSE,"RECAP";#N/A,#N/A,FALSE,"MATBYCLS";#N/A,#N/A,FALSE,"STATUS";#N/A,#N/A,FALSE,"OP-ACT";#N/A,#N/A,FALSE,"W_O"}</definedName>
    <definedName name="wrn.COSTOS." localSheetId="6" hidden="1">{#N/A,#N/A,FALSE,"RECAP";#N/A,#N/A,FALSE,"MATBYCLS";#N/A,#N/A,FALSE,"STATUS";#N/A,#N/A,FALSE,"OP-ACT";#N/A,#N/A,FALSE,"W_O"}</definedName>
    <definedName name="wrn.COSTOS." localSheetId="15"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COSTOS." localSheetId="30" hidden="1">{#N/A,#N/A,FALSE,"RECAP";#N/A,#N/A,FALSE,"MATBYCLS";#N/A,#N/A,FALSE,"STATUS";#N/A,#N/A,FALSE,"OP-ACT";#N/A,#N/A,FALSE,"W_O"}</definedName>
    <definedName name="wrn.COSTOS." localSheetId="31" hidden="1">{#N/A,#N/A,FALSE,"RECAP";#N/A,#N/A,FALSE,"MATBYCLS";#N/A,#N/A,FALSE,"STATUS";#N/A,#N/A,FALSE,"OP-ACT";#N/A,#N/A,FALSE,"W_O"}</definedName>
    <definedName name="wrn.COSTOS." hidden="1">{#N/A,#N/A,FALSE,"RECAP";#N/A,#N/A,FALSE,"MATBYCLS";#N/A,#N/A,FALSE,"STATUS";#N/A,#N/A,FALSE,"OP-ACT";#N/A,#N/A,FALSE,"W_O"}</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2" hidden="1">{#N/A,#N/A,FALSE,"3 Year Plan"}</definedName>
    <definedName name="wrn.Data." localSheetId="23" hidden="1">{#N/A,#N/A,FALSE,"3 Year Plan"}</definedName>
    <definedName name="wrn.Data." localSheetId="25" hidden="1">{#N/A,#N/A,FALSE,"3 Year Plan"}</definedName>
    <definedName name="wrn.Data." localSheetId="2" hidden="1">{#N/A,#N/A,FALSE,"3 Year Plan"}</definedName>
    <definedName name="wrn.Data." localSheetId="3" hidden="1">{#N/A,#N/A,FALSE,"3 Year Plan"}</definedName>
    <definedName name="wrn.Data." localSheetId="6" hidden="1">{#N/A,#N/A,FALSE,"3 Year Plan"}</definedName>
    <definedName name="wrn.Data." localSheetId="15"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 localSheetId="30" hidden="1">{#N/A,#N/A,FALSE,"3 Year Plan"}</definedName>
    <definedName name="wrn.Data." localSheetId="31" hidden="1">{#N/A,#N/A,FALSE,"3 Year Plan"}</definedName>
    <definedName name="wrn.Data." hidden="1">{#N/A,#N/A,FALSE,"3 Year Plan"}</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2" hidden="1">{"Control_DataContact",#N/A,FALSE,"Control"}</definedName>
    <definedName name="wrn.Data_Contact." localSheetId="23" hidden="1">{"Control_DataContact",#N/A,FALSE,"Control"}</definedName>
    <definedName name="wrn.Data_Contact." localSheetId="25" hidden="1">{"Control_DataContact",#N/A,FALSE,"Control"}</definedName>
    <definedName name="wrn.Data_Contact." localSheetId="2" hidden="1">{"Control_DataContact",#N/A,FALSE,"Control"}</definedName>
    <definedName name="wrn.Data_Contact." localSheetId="3" hidden="1">{"Control_DataContact",#N/A,FALSE,"Control"}</definedName>
    <definedName name="wrn.Data_Contact." localSheetId="6" hidden="1">{"Control_DataContact",#N/A,FALSE,"Control"}</definedName>
    <definedName name="wrn.Data_Contact." localSheetId="15"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 localSheetId="30" hidden="1">{"Control_DataContact",#N/A,FALSE,"Control"}</definedName>
    <definedName name="wrn.Data_Contact." localSheetId="31" hidden="1">{"Control_DataContact",#N/A,FALSE,"Control"}</definedName>
    <definedName name="wrn.Data_Contact."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2" hidden="1">{"Control_DataContact",#N/A,FALSE,"Control"}</definedName>
    <definedName name="wrn.Data_Contact._1" localSheetId="23" hidden="1">{"Control_DataContact",#N/A,FALSE,"Control"}</definedName>
    <definedName name="wrn.Data_Contact._1" localSheetId="25" hidden="1">{"Control_DataContact",#N/A,FALSE,"Control"}</definedName>
    <definedName name="wrn.Data_Contact._1" localSheetId="2" hidden="1">{"Control_DataContact",#N/A,FALSE,"Control"}</definedName>
    <definedName name="wrn.Data_Contact._1" localSheetId="3" hidden="1">{"Control_DataContact",#N/A,FALSE,"Control"}</definedName>
    <definedName name="wrn.Data_Contact._1" localSheetId="6" hidden="1">{"Control_DataContact",#N/A,FALSE,"Control"}</definedName>
    <definedName name="wrn.Data_Contact._1" localSheetId="15"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Data_Contact._1" localSheetId="30" hidden="1">{"Control_DataContact",#N/A,FALSE,"Control"}</definedName>
    <definedName name="wrn.Data_Contact._1" localSheetId="31" hidden="1">{"Control_DataContact",#N/A,FALSE,"Control"}</definedName>
    <definedName name="wrn.Data_Contact._1" hidden="1">{"Control_DataContact",#N/A,FALSE,"Control"}</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2" hidden="1">{"Est_Pg1",#N/A,FALSE,"Estimate2003";"Est_Pg2",#N/A,FALSE,"Estimate2003";"Est_Pg3",#N/A,FALSE,"Estimate2003";"Escalation,",#N/A,FALSE,"Escalation"}</definedName>
    <definedName name="wrn.Est_2003." localSheetId="23" hidden="1">{"Est_Pg1",#N/A,FALSE,"Estimate2003";"Est_Pg2",#N/A,FALSE,"Estimate2003";"Est_Pg3",#N/A,FALSE,"Estimate2003";"Escalation,",#N/A,FALSE,"Escalation"}</definedName>
    <definedName name="wrn.Est_2003." localSheetId="25" hidden="1">{"Est_Pg1",#N/A,FALSE,"Estimate2003";"Est_Pg2",#N/A,FALSE,"Estimate2003";"Est_Pg3",#N/A,FALSE,"Estimate2003";"Escalation,",#N/A,FALSE,"Escalation"}</definedName>
    <definedName name="wrn.Est_2003." localSheetId="2" hidden="1">{"Est_Pg1",#N/A,FALSE,"Estimate2003";"Est_Pg2",#N/A,FALSE,"Estimate2003";"Est_Pg3",#N/A,FALSE,"Estimate2003";"Escalation,",#N/A,FALSE,"Escalation"}</definedName>
    <definedName name="wrn.Est_2003." localSheetId="3" hidden="1">{"Est_Pg1",#N/A,FALSE,"Estimate2003";"Est_Pg2",#N/A,FALSE,"Estimate2003";"Est_Pg3",#N/A,FALSE,"Estimate2003";"Escalation,",#N/A,FALSE,"Escalation"}</definedName>
    <definedName name="wrn.Est_2003." localSheetId="6" hidden="1">{"Est_Pg1",#N/A,FALSE,"Estimate2003";"Est_Pg2",#N/A,FALSE,"Estimate2003";"Est_Pg3",#N/A,FALSE,"Estimate2003";"Escalation,",#N/A,FALSE,"Escalation"}</definedName>
    <definedName name="wrn.Est_2003." localSheetId="15"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 localSheetId="30" hidden="1">{"Est_Pg1",#N/A,FALSE,"Estimate2003";"Est_Pg2",#N/A,FALSE,"Estimate2003";"Est_Pg3",#N/A,FALSE,"Estimate2003";"Escalation,",#N/A,FALSE,"Escalation"}</definedName>
    <definedName name="wrn.Est_2003." localSheetId="3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2" hidden="1">{"Est_Pg1",#N/A,FALSE,"Estimate2003";"Est_Pg2",#N/A,FALSE,"Estimate2003";"Est_Pg3",#N/A,FALSE,"Estimate2003";"Escalation,",#N/A,FALSE,"Escalation"}</definedName>
    <definedName name="wrn.Est_2003._1" localSheetId="23" hidden="1">{"Est_Pg1",#N/A,FALSE,"Estimate2003";"Est_Pg2",#N/A,FALSE,"Estimate2003";"Est_Pg3",#N/A,FALSE,"Estimate2003";"Escalation,",#N/A,FALSE,"Escalation"}</definedName>
    <definedName name="wrn.Est_2003._1" localSheetId="25" hidden="1">{"Est_Pg1",#N/A,FALSE,"Estimate2003";"Est_Pg2",#N/A,FALSE,"Estimate2003";"Est_Pg3",#N/A,FALSE,"Estimate2003";"Escalation,",#N/A,FALSE,"Escalation"}</definedName>
    <definedName name="wrn.Est_2003._1" localSheetId="2" hidden="1">{"Est_Pg1",#N/A,FALSE,"Estimate2003";"Est_Pg2",#N/A,FALSE,"Estimate2003";"Est_Pg3",#N/A,FALSE,"Estimate2003";"Escalation,",#N/A,FALSE,"Escalation"}</definedName>
    <definedName name="wrn.Est_2003._1" localSheetId="3" hidden="1">{"Est_Pg1",#N/A,FALSE,"Estimate2003";"Est_Pg2",#N/A,FALSE,"Estimate2003";"Est_Pg3",#N/A,FALSE,"Estimate2003";"Escalation,",#N/A,FALSE,"Escalation"}</definedName>
    <definedName name="wrn.Est_2003._1" localSheetId="6" hidden="1">{"Est_Pg1",#N/A,FALSE,"Estimate2003";"Est_Pg2",#N/A,FALSE,"Estimate2003";"Est_Pg3",#N/A,FALSE,"Estimate2003";"Escalation,",#N/A,FALSE,"Escalation"}</definedName>
    <definedName name="wrn.Est_2003._1" localSheetId="15"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Est_2003._1" localSheetId="30" hidden="1">{"Est_Pg1",#N/A,FALSE,"Estimate2003";"Est_Pg2",#N/A,FALSE,"Estimate2003";"Est_Pg3",#N/A,FALSE,"Estimate2003";"Escalation,",#N/A,FALSE,"Escalation"}</definedName>
    <definedName name="wrn.Est_2003._1" localSheetId="31"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2" hidden="1">{"b1",#N/A,TRUE,"B-1";"b2",#N/A,TRUE,"B-2";"b3",#N/A,TRUE,"B-3";"b4",#N/A,TRUE,"B-4";"b5",#N/A,TRUE,"B-5"}</definedName>
    <definedName name="wrn.fermie." localSheetId="23" hidden="1">{"b1",#N/A,TRUE,"B-1";"b2",#N/A,TRUE,"B-2";"b3",#N/A,TRUE,"B-3";"b4",#N/A,TRUE,"B-4";"b5",#N/A,TRUE,"B-5"}</definedName>
    <definedName name="wrn.fermie." localSheetId="25" hidden="1">{"b1",#N/A,TRUE,"B-1";"b2",#N/A,TRUE,"B-2";"b3",#N/A,TRUE,"B-3";"b4",#N/A,TRUE,"B-4";"b5",#N/A,TRUE,"B-5"}</definedName>
    <definedName name="wrn.fermie." localSheetId="2" hidden="1">{"b1",#N/A,TRUE,"B-1";"b2",#N/A,TRUE,"B-2";"b3",#N/A,TRUE,"B-3";"b4",#N/A,TRUE,"B-4";"b5",#N/A,TRUE,"B-5"}</definedName>
    <definedName name="wrn.fermie." localSheetId="3" hidden="1">{"b1",#N/A,TRUE,"B-1";"b2",#N/A,TRUE,"B-2";"b3",#N/A,TRUE,"B-3";"b4",#N/A,TRUE,"B-4";"b5",#N/A,TRUE,"B-5"}</definedName>
    <definedName name="wrn.fermie." localSheetId="6" hidden="1">{"b1",#N/A,TRUE,"B-1";"b2",#N/A,TRUE,"B-2";"b3",#N/A,TRUE,"B-3";"b4",#N/A,TRUE,"B-4";"b5",#N/A,TRUE,"B-5"}</definedName>
    <definedName name="wrn.fermie." localSheetId="15"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ermie." localSheetId="30" hidden="1">{"b1",#N/A,TRUE,"B-1";"b2",#N/A,TRUE,"B-2";"b3",#N/A,TRUE,"B-3";"b4",#N/A,TRUE,"B-4";"b5",#N/A,TRUE,"B-5"}</definedName>
    <definedName name="wrn.fermie." localSheetId="31" hidden="1">{"b1",#N/A,TRUE,"B-1";"b2",#N/A,TRUE,"B-2";"b3",#N/A,TRUE,"B-3";"b4",#N/A,TRUE,"B-4";"b5",#N/A,TRUE,"B-5"}</definedName>
    <definedName name="wrn.fermie." hidden="1">{"b1",#N/A,TRUE,"B-1";"b2",#N/A,TRUE,"B-2";"b3",#N/A,TRUE,"B-3";"b4",#N/A,TRUE,"B-4";"b5",#N/A,TRUE,"B-5"}</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2" hidden="1">{#N/A,#N/A,FALSE,"94 FTE";#N/A,#N/A,FALSE,"95 FTE";#N/A,#N/A,FALSE,"96 FTE"}</definedName>
    <definedName name="wrn.FTEs." localSheetId="23" hidden="1">{#N/A,#N/A,FALSE,"94 FTE";#N/A,#N/A,FALSE,"95 FTE";#N/A,#N/A,FALSE,"96 FTE"}</definedName>
    <definedName name="wrn.FTEs." localSheetId="25" hidden="1">{#N/A,#N/A,FALSE,"94 FTE";#N/A,#N/A,FALSE,"95 FTE";#N/A,#N/A,FALSE,"96 FTE"}</definedName>
    <definedName name="wrn.FTEs." localSheetId="2" hidden="1">{#N/A,#N/A,FALSE,"94 FTE";#N/A,#N/A,FALSE,"95 FTE";#N/A,#N/A,FALSE,"96 FTE"}</definedName>
    <definedName name="wrn.FTEs." localSheetId="3" hidden="1">{#N/A,#N/A,FALSE,"94 FTE";#N/A,#N/A,FALSE,"95 FTE";#N/A,#N/A,FALSE,"96 FTE"}</definedName>
    <definedName name="wrn.FTEs." localSheetId="6" hidden="1">{#N/A,#N/A,FALSE,"94 FTE";#N/A,#N/A,FALSE,"95 FTE";#N/A,#N/A,FALSE,"96 FTE"}</definedName>
    <definedName name="wrn.FTEs." localSheetId="15"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FTEs." localSheetId="30" hidden="1">{#N/A,#N/A,FALSE,"94 FTE";#N/A,#N/A,FALSE,"95 FTE";#N/A,#N/A,FALSE,"96 FTE"}</definedName>
    <definedName name="wrn.FTEs." localSheetId="31" hidden="1">{#N/A,#N/A,FALSE,"94 FTE";#N/A,#N/A,FALSE,"95 FTE";#N/A,#N/A,FALSE,"96 FTE"}</definedName>
    <definedName name="wrn.FTEs." hidden="1">{#N/A,#N/A,FALSE,"94 FTE";#N/A,#N/A,FALSE,"95 FTE";#N/A,#N/A,FALSE,"96 FTE"}</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2" hidden="1">{#N/A,#N/A,FALSE,"A"}</definedName>
    <definedName name="wrn.input." localSheetId="23" hidden="1">{#N/A,#N/A,FALSE,"A"}</definedName>
    <definedName name="wrn.input." localSheetId="25" hidden="1">{#N/A,#N/A,FALSE,"A"}</definedName>
    <definedName name="wrn.input." localSheetId="2" hidden="1">{#N/A,#N/A,FALSE,"A"}</definedName>
    <definedName name="wrn.input." localSheetId="3" hidden="1">{#N/A,#N/A,FALSE,"A"}</definedName>
    <definedName name="wrn.input." localSheetId="6" hidden="1">{#N/A,#N/A,FALSE,"A"}</definedName>
    <definedName name="wrn.input." localSheetId="15"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 localSheetId="30" hidden="1">{#N/A,#N/A,FALSE,"A"}</definedName>
    <definedName name="wrn.input." localSheetId="31" hidden="1">{#N/A,#N/A,FALSE,"A"}</definedName>
    <definedName name="wrn.input." hidden="1">{#N/A,#N/A,FALSE,"A"}</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2" hidden="1">{"[Cost of Service] COS Inputs Sch 1",#N/A,FALSE,"Cost of Service Model"}</definedName>
    <definedName name="wrn.Inputs." localSheetId="23" hidden="1">{"[Cost of Service] COS Inputs Sch 1",#N/A,FALSE,"Cost of Service Model"}</definedName>
    <definedName name="wrn.Inputs." localSheetId="25" hidden="1">{"[Cost of Service] COS Inputs Sch 1",#N/A,FALSE,"Cost of Service Model"}</definedName>
    <definedName name="wrn.Inputs." localSheetId="2" hidden="1">{"[Cost of Service] COS Inputs Sch 1",#N/A,FALSE,"Cost of Service Model"}</definedName>
    <definedName name="wrn.Inputs." localSheetId="3" hidden="1">{"[Cost of Service] COS Inputs Sch 1",#N/A,FALSE,"Cost of Service Model"}</definedName>
    <definedName name="wrn.Inputs." localSheetId="6" hidden="1">{"[Cost of Service] COS Inputs Sch 1",#N/A,FALSE,"Cost of Service Model"}</definedName>
    <definedName name="wrn.Inputs." localSheetId="15"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Inputs." localSheetId="30" hidden="1">{"[Cost of Service] COS Inputs Sch 1",#N/A,FALSE,"Cost of Service Model"}</definedName>
    <definedName name="wrn.Inputs." localSheetId="31" hidden="1">{"[Cost of Service] COS Inputs Sch 1",#N/A,FALSE,"Cost of Service Model"}</definedName>
    <definedName name="wrn.Inputs." hidden="1">{"[Cost of Service] COS Inputs Sch 1",#N/A,FALSE,"Cost of Service Model"}</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2" hidden="1">{"2002Frcst","06Month",FALSE,"Frcst Format 2002"}</definedName>
    <definedName name="wrn.June2002." localSheetId="23" hidden="1">{"2002Frcst","06Month",FALSE,"Frcst Format 2002"}</definedName>
    <definedName name="wrn.June2002." localSheetId="25" hidden="1">{"2002Frcst","06Month",FALSE,"Frcst Format 2002"}</definedName>
    <definedName name="wrn.June2002." localSheetId="2" hidden="1">{"2002Frcst","06Month",FALSE,"Frcst Format 2002"}</definedName>
    <definedName name="wrn.June2002." localSheetId="3" hidden="1">{"2002Frcst","06Month",FALSE,"Frcst Format 2002"}</definedName>
    <definedName name="wrn.June2002." localSheetId="6" hidden="1">{"2002Frcst","06Month",FALSE,"Frcst Format 2002"}</definedName>
    <definedName name="wrn.June2002." localSheetId="15"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une2002." localSheetId="30" hidden="1">{"2002Frcst","06Month",FALSE,"Frcst Format 2002"}</definedName>
    <definedName name="wrn.June2002." localSheetId="31" hidden="1">{"2002Frcst","06Month",FALSE,"Frcst Format 2002"}</definedName>
    <definedName name="wrn.June2002." hidden="1">{"2002Frcst","06Month",FALSE,"Frcst Format 2002"}</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2" hidden="1">{#N/A,#N/A,FALSE,"202";#N/A,#N/A,FALSE,"203";#N/A,#N/A,FALSE,"204";#N/A,#N/A,FALSE,"205";#N/A,#N/A,FALSE,"205A"}</definedName>
    <definedName name="wrn.JVREPORT." localSheetId="23" hidden="1">{#N/A,#N/A,FALSE,"202";#N/A,#N/A,FALSE,"203";#N/A,#N/A,FALSE,"204";#N/A,#N/A,FALSE,"205";#N/A,#N/A,FALSE,"205A"}</definedName>
    <definedName name="wrn.JVREPORT." localSheetId="25" hidden="1">{#N/A,#N/A,FALSE,"202";#N/A,#N/A,FALSE,"203";#N/A,#N/A,FALSE,"204";#N/A,#N/A,FALSE,"205";#N/A,#N/A,FALSE,"205A"}</definedName>
    <definedName name="wrn.JVREPORT." localSheetId="2" hidden="1">{#N/A,#N/A,FALSE,"202";#N/A,#N/A,FALSE,"203";#N/A,#N/A,FALSE,"204";#N/A,#N/A,FALSE,"205";#N/A,#N/A,FALSE,"205A"}</definedName>
    <definedName name="wrn.JVREPORT." localSheetId="3" hidden="1">{#N/A,#N/A,FALSE,"202";#N/A,#N/A,FALSE,"203";#N/A,#N/A,FALSE,"204";#N/A,#N/A,FALSE,"205";#N/A,#N/A,FALSE,"205A"}</definedName>
    <definedName name="wrn.JVREPORT." localSheetId="6" hidden="1">{#N/A,#N/A,FALSE,"202";#N/A,#N/A,FALSE,"203";#N/A,#N/A,FALSE,"204";#N/A,#N/A,FALSE,"205";#N/A,#N/A,FALSE,"205A"}</definedName>
    <definedName name="wrn.JVREPORT." localSheetId="15"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JVREPORT." localSheetId="30" hidden="1">{#N/A,#N/A,FALSE,"202";#N/A,#N/A,FALSE,"203";#N/A,#N/A,FALSE,"204";#N/A,#N/A,FALSE,"205";#N/A,#N/A,FALSE,"205A"}</definedName>
    <definedName name="wrn.JVREPORT." localSheetId="31" hidden="1">{#N/A,#N/A,FALSE,"202";#N/A,#N/A,FALSE,"203";#N/A,#N/A,FALSE,"204";#N/A,#N/A,FALSE,"205";#N/A,#N/A,FALSE,"205A"}</definedName>
    <definedName name="wrn.JVREPORT." hidden="1">{#N/A,#N/A,FALSE,"202";#N/A,#N/A,FALSE,"203";#N/A,#N/A,FALSE,"204";#N/A,#N/A,FALSE,"205";#N/A,#N/A,FALSE,"205A"}</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2" hidden="1">{"2002Frcst","05Month",FALSE,"Frcst Format 2002"}</definedName>
    <definedName name="wrn.May2002." localSheetId="23" hidden="1">{"2002Frcst","05Month",FALSE,"Frcst Format 2002"}</definedName>
    <definedName name="wrn.May2002." localSheetId="25" hidden="1">{"2002Frcst","05Month",FALSE,"Frcst Format 2002"}</definedName>
    <definedName name="wrn.May2002." localSheetId="2" hidden="1">{"2002Frcst","05Month",FALSE,"Frcst Format 2002"}</definedName>
    <definedName name="wrn.May2002." localSheetId="3" hidden="1">{"2002Frcst","05Month",FALSE,"Frcst Format 2002"}</definedName>
    <definedName name="wrn.May2002." localSheetId="6" hidden="1">{"2002Frcst","05Month",FALSE,"Frcst Format 2002"}</definedName>
    <definedName name="wrn.May2002." localSheetId="15"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ay2002." localSheetId="30" hidden="1">{"2002Frcst","05Month",FALSE,"Frcst Format 2002"}</definedName>
    <definedName name="wrn.May2002." localSheetId="31" hidden="1">{"2002Frcst","05Month",FALSE,"Frcst Format 2002"}</definedName>
    <definedName name="wrn.May2002." hidden="1">{"2002Frcst","05Month",FALSE,"Frcst Format 2002"}</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2" hidden="1">{"Equipment",#N/A,FALSE,"A";"Summary",#N/A,FALSE,"B"}</definedName>
    <definedName name="wrn.My._.estimate._.report." localSheetId="23" hidden="1">{"Equipment",#N/A,FALSE,"A";"Summary",#N/A,FALSE,"B"}</definedName>
    <definedName name="wrn.My._.estimate._.report." localSheetId="25" hidden="1">{"Equipment",#N/A,FALSE,"A";"Summary",#N/A,FALSE,"B"}</definedName>
    <definedName name="wrn.My._.estimate._.report." localSheetId="2" hidden="1">{"Equipment",#N/A,FALSE,"A";"Summary",#N/A,FALSE,"B"}</definedName>
    <definedName name="wrn.My._.estimate._.report." localSheetId="3" hidden="1">{"Equipment",#N/A,FALSE,"A";"Summary",#N/A,FALSE,"B"}</definedName>
    <definedName name="wrn.My._.estimate._.report." localSheetId="6" hidden="1">{"Equipment",#N/A,FALSE,"A";"Summary",#N/A,FALSE,"B"}</definedName>
    <definedName name="wrn.My._.estimate._.report." localSheetId="15"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_.estimate._.report." localSheetId="30" hidden="1">{"Equipment",#N/A,FALSE,"A";"Summary",#N/A,FALSE,"B"}</definedName>
    <definedName name="wrn.My._.estimate._.report." localSheetId="31" hidden="1">{"Equipment",#N/A,FALSE,"A";"Summary",#N/A,FALSE,"B"}</definedName>
    <definedName name="wrn.My._.estimate._.report." hidden="1">{"Equipment",#N/A,FALSE,"A";"Summary",#N/A,FALSE,"B"}</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2" hidden="1">{"Alberta",#N/A,FALSE,"Pivot Data";#N/A,#N/A,FALSE,"Pivot Data";"HiddenColumns",#N/A,FALSE,"Pivot Data"}</definedName>
    <definedName name="wrn.MyTestReport." localSheetId="23" hidden="1">{"Alberta",#N/A,FALSE,"Pivot Data";#N/A,#N/A,FALSE,"Pivot Data";"HiddenColumns",#N/A,FALSE,"Pivot Data"}</definedName>
    <definedName name="wrn.MyTestReport." localSheetId="25" hidden="1">{"Alberta",#N/A,FALSE,"Pivot Data";#N/A,#N/A,FALSE,"Pivot Data";"HiddenColumns",#N/A,FALSE,"Pivot Data"}</definedName>
    <definedName name="wrn.MyTestReport." localSheetId="2" hidden="1">{"Alberta",#N/A,FALSE,"Pivot Data";#N/A,#N/A,FALSE,"Pivot Data";"HiddenColumns",#N/A,FALSE,"Pivot Data"}</definedName>
    <definedName name="wrn.MyTestReport." localSheetId="3" hidden="1">{"Alberta",#N/A,FALSE,"Pivot Data";#N/A,#N/A,FALSE,"Pivot Data";"HiddenColumns",#N/A,FALSE,"Pivot Data"}</definedName>
    <definedName name="wrn.MyTestReport." localSheetId="6" hidden="1">{"Alberta",#N/A,FALSE,"Pivot Data";#N/A,#N/A,FALSE,"Pivot Data";"HiddenColumns",#N/A,FALSE,"Pivot Data"}</definedName>
    <definedName name="wrn.MyTestReport." localSheetId="15"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MyTestReport." localSheetId="30" hidden="1">{"Alberta",#N/A,FALSE,"Pivot Data";#N/A,#N/A,FALSE,"Pivot Data";"HiddenColumns",#N/A,FALSE,"Pivot Data"}</definedName>
    <definedName name="wrn.MyTestReport." localSheetId="31" hidden="1">{"Alberta",#N/A,FALSE,"Pivot Data";#N/A,#N/A,FALSE,"Pivot Data";"HiddenColumns",#N/A,FALSE,"Pivot Data"}</definedName>
    <definedName name="wrn.MyTestReport." hidden="1">{"Alberta",#N/A,FALSE,"Pivot Data";#N/A,#N/A,FALSE,"Pivot Data";"HiddenColumns",#N/A,FALSE,"Pivot Data"}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2" hidden="1">{"Overhauls Calculations",#N/A,FALSE,"PROFORMA"}</definedName>
    <definedName name="wrn.Overhauls." localSheetId="23" hidden="1">{"Overhauls Calculations",#N/A,FALSE,"PROFORMA"}</definedName>
    <definedName name="wrn.Overhauls." localSheetId="25" hidden="1">{"Overhauls Calculations",#N/A,FALSE,"PROFORMA"}</definedName>
    <definedName name="wrn.Overhauls." localSheetId="2" hidden="1">{"Overhauls Calculations",#N/A,FALSE,"PROFORMA"}</definedName>
    <definedName name="wrn.Overhauls." localSheetId="3" hidden="1">{"Overhauls Calculations",#N/A,FALSE,"PROFORMA"}</definedName>
    <definedName name="wrn.Overhauls." localSheetId="6" hidden="1">{"Overhauls Calculations",#N/A,FALSE,"PROFORMA"}</definedName>
    <definedName name="wrn.Overhauls." localSheetId="15"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 localSheetId="30" hidden="1">{"Overhauls Calculations",#N/A,FALSE,"PROFORMA"}</definedName>
    <definedName name="wrn.Overhauls." localSheetId="31" hidden="1">{"Overhauls Calculations",#N/A,FALSE,"PROFORMA"}</definedName>
    <definedName name="wrn.Overhauls."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2" hidden="1">{"Overhauls Calculations",#N/A,FALSE,"PROFORMA"}</definedName>
    <definedName name="wrn.Overhaulsb." localSheetId="23" hidden="1">{"Overhauls Calculations",#N/A,FALSE,"PROFORMA"}</definedName>
    <definedName name="wrn.Overhaulsb." localSheetId="25" hidden="1">{"Overhauls Calculations",#N/A,FALSE,"PROFORMA"}</definedName>
    <definedName name="wrn.Overhaulsb." localSheetId="2" hidden="1">{"Overhauls Calculations",#N/A,FALSE,"PROFORMA"}</definedName>
    <definedName name="wrn.Overhaulsb." localSheetId="3" hidden="1">{"Overhauls Calculations",#N/A,FALSE,"PROFORMA"}</definedName>
    <definedName name="wrn.Overhaulsb." localSheetId="6" hidden="1">{"Overhauls Calculations",#N/A,FALSE,"PROFORMA"}</definedName>
    <definedName name="wrn.Overhaulsb." localSheetId="15"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Overhaulsb." localSheetId="30" hidden="1">{"Overhauls Calculations",#N/A,FALSE,"PROFORMA"}</definedName>
    <definedName name="wrn.Overhaulsb." localSheetId="31" hidden="1">{"Overhauls Calculations",#N/A,FALSE,"PROFORMA"}</definedName>
    <definedName name="wrn.Overhaulsb." hidden="1">{"Overhauls Calculations",#N/A,FALSE,"PROFORMA"}</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2" hidden="1">{#N/A,#N/A,TRUE,"Recommendation";#N/A,#N/A,TRUE,"Scenarios";#N/A,#N/A,TRUE,"Tax Adjusted WACC";#N/A,#N/A,TRUE,"Summary";#N/A,#N/A,TRUE,"Industrial";#N/A,#N/A,TRUE,"Apodaca &amp; Escobedo";#N/A,#N/A,TRUE,"Guadalupe";#N/A,#N/A,TRUE,"Santa Catarina";#N/A,#N/A,TRUE,"Debt Valuation"}</definedName>
    <definedName name="wrn.Package." localSheetId="23" hidden="1">{#N/A,#N/A,TRUE,"Recommendation";#N/A,#N/A,TRUE,"Scenarios";#N/A,#N/A,TRUE,"Tax Adjusted WACC";#N/A,#N/A,TRUE,"Summary";#N/A,#N/A,TRUE,"Industrial";#N/A,#N/A,TRUE,"Apodaca &amp; Escobedo";#N/A,#N/A,TRUE,"Guadalupe";#N/A,#N/A,TRUE,"Santa Catarina";#N/A,#N/A,TRUE,"Debt Valuation"}</definedName>
    <definedName name="wrn.Package." localSheetId="25" hidden="1">{#N/A,#N/A,TRUE,"Recommendation";#N/A,#N/A,TRUE,"Scenarios";#N/A,#N/A,TRUE,"Tax Adjusted WACC";#N/A,#N/A,TRUE,"Summary";#N/A,#N/A,TRUE,"Industrial";#N/A,#N/A,TRUE,"Apodaca &amp; Escobedo";#N/A,#N/A,TRUE,"Guadalupe";#N/A,#N/A,TRUE,"Santa Catarina";#N/A,#N/A,TRUE,"Debt Valuation"}</definedName>
    <definedName name="wrn.Package." localSheetId="2" hidden="1">{#N/A,#N/A,TRUE,"Recommendation";#N/A,#N/A,TRUE,"Scenarios";#N/A,#N/A,TRUE,"Tax Adjusted WACC";#N/A,#N/A,TRUE,"Summary";#N/A,#N/A,TRUE,"Industrial";#N/A,#N/A,TRUE,"Apodaca &amp; Escobedo";#N/A,#N/A,TRUE,"Guadalupe";#N/A,#N/A,TRUE,"Santa Catarina";#N/A,#N/A,TRUE,"Debt Valuation"}</definedName>
    <definedName name="wrn.Package." localSheetId="3" hidden="1">{#N/A,#N/A,TRUE,"Recommendation";#N/A,#N/A,TRUE,"Scenarios";#N/A,#N/A,TRUE,"Tax Adjusted WACC";#N/A,#N/A,TRUE,"Summary";#N/A,#N/A,TRUE,"Industrial";#N/A,#N/A,TRUE,"Apodaca &amp; Escobedo";#N/A,#N/A,TRUE,"Guadalupe";#N/A,#N/A,TRUE,"Santa Catarina";#N/A,#N/A,TRUE,"Debt Valuation"}</definedName>
    <definedName name="wrn.Package." localSheetId="6" hidden="1">{#N/A,#N/A,TRUE,"Recommendation";#N/A,#N/A,TRUE,"Scenarios";#N/A,#N/A,TRUE,"Tax Adjusted WACC";#N/A,#N/A,TRUE,"Summary";#N/A,#N/A,TRUE,"Industrial";#N/A,#N/A,TRUE,"Apodaca &amp; Escobedo";#N/A,#N/A,TRUE,"Guadalupe";#N/A,#N/A,TRUE,"Santa Catarina";#N/A,#N/A,TRUE,"Debt Valuation"}</definedName>
    <definedName name="wrn.Package." localSheetId="15"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 localSheetId="30" hidden="1">{#N/A,#N/A,TRUE,"Recommendation";#N/A,#N/A,TRUE,"Scenarios";#N/A,#N/A,TRUE,"Tax Adjusted WACC";#N/A,#N/A,TRUE,"Summary";#N/A,#N/A,TRUE,"Industrial";#N/A,#N/A,TRUE,"Apodaca &amp; Escobedo";#N/A,#N/A,TRUE,"Guadalupe";#N/A,#N/A,TRUE,"Santa Catarina";#N/A,#N/A,TRUE,"Debt Valuation"}</definedName>
    <definedName name="wrn.Package." localSheetId="31"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2" hidden="1">{#N/A,#N/A,TRUE,"Recommendation";#N/A,#N/A,TRUE,"Scenarios";#N/A,#N/A,TRUE,"Tax Adjusted WACC";#N/A,#N/A,TRUE,"Summary";#N/A,#N/A,TRUE,"Industrial";#N/A,#N/A,TRUE,"Apodaca &amp; Escobedo";#N/A,#N/A,TRUE,"Guadalupe";#N/A,#N/A,TRUE,"Santa Catarina";#N/A,#N/A,TRUE,"Debt Valuation"}</definedName>
    <definedName name="wrn.Package2" localSheetId="23" hidden="1">{#N/A,#N/A,TRUE,"Recommendation";#N/A,#N/A,TRUE,"Scenarios";#N/A,#N/A,TRUE,"Tax Adjusted WACC";#N/A,#N/A,TRUE,"Summary";#N/A,#N/A,TRUE,"Industrial";#N/A,#N/A,TRUE,"Apodaca &amp; Escobedo";#N/A,#N/A,TRUE,"Guadalupe";#N/A,#N/A,TRUE,"Santa Catarina";#N/A,#N/A,TRUE,"Debt Valuation"}</definedName>
    <definedName name="wrn.Package2" localSheetId="25" hidden="1">{#N/A,#N/A,TRUE,"Recommendation";#N/A,#N/A,TRUE,"Scenarios";#N/A,#N/A,TRUE,"Tax Adjusted WACC";#N/A,#N/A,TRUE,"Summary";#N/A,#N/A,TRUE,"Industrial";#N/A,#N/A,TRUE,"Apodaca &amp; Escobedo";#N/A,#N/A,TRUE,"Guadalupe";#N/A,#N/A,TRUE,"Santa Catarina";#N/A,#N/A,TRUE,"Debt Valuation"}</definedName>
    <definedName name="wrn.Package2" localSheetId="2" hidden="1">{#N/A,#N/A,TRUE,"Recommendation";#N/A,#N/A,TRUE,"Scenarios";#N/A,#N/A,TRUE,"Tax Adjusted WACC";#N/A,#N/A,TRUE,"Summary";#N/A,#N/A,TRUE,"Industrial";#N/A,#N/A,TRUE,"Apodaca &amp; Escobedo";#N/A,#N/A,TRUE,"Guadalupe";#N/A,#N/A,TRUE,"Santa Catarina";#N/A,#N/A,TRUE,"Debt Valuation"}</definedName>
    <definedName name="wrn.Package2" localSheetId="3" hidden="1">{#N/A,#N/A,TRUE,"Recommendation";#N/A,#N/A,TRUE,"Scenarios";#N/A,#N/A,TRUE,"Tax Adjusted WACC";#N/A,#N/A,TRUE,"Summary";#N/A,#N/A,TRUE,"Industrial";#N/A,#N/A,TRUE,"Apodaca &amp; Escobedo";#N/A,#N/A,TRUE,"Guadalupe";#N/A,#N/A,TRUE,"Santa Catarina";#N/A,#N/A,TRUE,"Debt Valuation"}</definedName>
    <definedName name="wrn.Package2" localSheetId="6" hidden="1">{#N/A,#N/A,TRUE,"Recommendation";#N/A,#N/A,TRUE,"Scenarios";#N/A,#N/A,TRUE,"Tax Adjusted WACC";#N/A,#N/A,TRUE,"Summary";#N/A,#N/A,TRUE,"Industrial";#N/A,#N/A,TRUE,"Apodaca &amp; Escobedo";#N/A,#N/A,TRUE,"Guadalupe";#N/A,#N/A,TRUE,"Santa Catarina";#N/A,#N/A,TRUE,"Debt Valuation"}</definedName>
    <definedName name="wrn.Package2" localSheetId="15"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ackage2" localSheetId="30" hidden="1">{#N/A,#N/A,TRUE,"Recommendation";#N/A,#N/A,TRUE,"Scenarios";#N/A,#N/A,TRUE,"Tax Adjusted WACC";#N/A,#N/A,TRUE,"Summary";#N/A,#N/A,TRUE,"Industrial";#N/A,#N/A,TRUE,"Apodaca &amp; Escobedo";#N/A,#N/A,TRUE,"Guadalupe";#N/A,#N/A,TRUE,"Santa Catarina";#N/A,#N/A,TRUE,"Debt Valuation"}</definedName>
    <definedName name="wrn.Package2" localSheetId="31"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2" hidden="1">{#N/A,#N/A,FALSE,"Workpaper Tables 4-1 &amp; 4-2";#N/A,#N/A,FALSE,"Revenue Allocation Results";#N/A,#N/A,FALSE,"FERC Rev @ PR";#N/A,#N/A,FALSE,"Distribution Revenue Allocation";#N/A,#N/A,FALSE,"Nonallocated Revenues ";#N/A,#N/A,FALSE,"2000mixuse";#N/A,#N/A,FALSE,"MC Revenues- 00 sales, 96 MC's"}</definedName>
    <definedName name="wrn.Print._.Out." localSheetId="23" hidden="1">{#N/A,#N/A,FALSE,"Workpaper Tables 4-1 &amp; 4-2";#N/A,#N/A,FALSE,"Revenue Allocation Results";#N/A,#N/A,FALSE,"FERC Rev @ PR";#N/A,#N/A,FALSE,"Distribution Revenue Allocation";#N/A,#N/A,FALSE,"Nonallocated Revenues ";#N/A,#N/A,FALSE,"2000mixuse";#N/A,#N/A,FALSE,"MC Revenues- 00 sales, 96 MC's"}</definedName>
    <definedName name="wrn.Print._.Out." localSheetId="25" hidden="1">{#N/A,#N/A,FALSE,"Workpaper Tables 4-1 &amp; 4-2";#N/A,#N/A,FALSE,"Revenue Allocation Results";#N/A,#N/A,FALSE,"FERC Rev @ PR";#N/A,#N/A,FALSE,"Distribution Revenue Allocation";#N/A,#N/A,FALSE,"Nonallocated Revenues ";#N/A,#N/A,FALSE,"2000mixuse";#N/A,#N/A,FALSE,"MC Revenues- 00 sales, 96 MC's"}</definedName>
    <definedName name="wrn.Print._.Out." localSheetId="2" hidden="1">{#N/A,#N/A,FALSE,"Workpaper Tables 4-1 &amp; 4-2";#N/A,#N/A,FALSE,"Revenue Allocation Results";#N/A,#N/A,FALSE,"FERC Rev @ PR";#N/A,#N/A,FALSE,"Distribution Revenue Allocation";#N/A,#N/A,FALSE,"Nonallocated Revenues ";#N/A,#N/A,FALSE,"2000mixuse";#N/A,#N/A,FALSE,"MC Revenues- 00 sales, 96 MC's"}</definedName>
    <definedName name="wrn.Print._.Out." localSheetId="3" hidden="1">{#N/A,#N/A,FALSE,"Workpaper Tables 4-1 &amp; 4-2";#N/A,#N/A,FALSE,"Revenue Allocation Results";#N/A,#N/A,FALSE,"FERC Rev @ PR";#N/A,#N/A,FALSE,"Distribution Revenue Allocation";#N/A,#N/A,FALSE,"Nonallocated Revenues ";#N/A,#N/A,FALSE,"2000mixuse";#N/A,#N/A,FALSE,"MC Revenues- 00 sales, 96 MC's"}</definedName>
    <definedName name="wrn.Print._.Out." localSheetId="6" hidden="1">{#N/A,#N/A,FALSE,"Workpaper Tables 4-1 &amp; 4-2";#N/A,#N/A,FALSE,"Revenue Allocation Results";#N/A,#N/A,FALSE,"FERC Rev @ PR";#N/A,#N/A,FALSE,"Distribution Revenue Allocation";#N/A,#N/A,FALSE,"Nonallocated Revenues ";#N/A,#N/A,FALSE,"2000mixuse";#N/A,#N/A,FALSE,"MC Revenues- 00 sales, 96 MC's"}</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Out." localSheetId="30" hidden="1">{#N/A,#N/A,FALSE,"Workpaper Tables 4-1 &amp; 4-2";#N/A,#N/A,FALSE,"Revenue Allocation Results";#N/A,#N/A,FALSE,"FERC Rev @ PR";#N/A,#N/A,FALSE,"Distribution Revenue Allocation";#N/A,#N/A,FALSE,"Nonallocated Revenues ";#N/A,#N/A,FALSE,"2000mixuse";#N/A,#N/A,FALSE,"MC Revenues- 00 sales, 96 MC's"}</definedName>
    <definedName name="wrn.Print._.Out." localSheetId="3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2" hidden="1">{"by_month",#N/A,TRUE,"template";"Destec_month",#N/A,TRUE,"template";"by_quarter",#N/A,TRUE,"template";"destec_quarter",#N/A,TRUE,"template";"by_year",#N/A,TRUE,"template";"Destec_annual",#N/A,TRUE,"template"}</definedName>
    <definedName name="wrn.Print_earnings_template." localSheetId="23" hidden="1">{"by_month",#N/A,TRUE,"template";"Destec_month",#N/A,TRUE,"template";"by_quarter",#N/A,TRUE,"template";"destec_quarter",#N/A,TRUE,"template";"by_year",#N/A,TRUE,"template";"Destec_annual",#N/A,TRUE,"template"}</definedName>
    <definedName name="wrn.Print_earnings_template." localSheetId="25" hidden="1">{"by_month",#N/A,TRUE,"template";"Destec_month",#N/A,TRUE,"template";"by_quarter",#N/A,TRUE,"template";"destec_quarter",#N/A,TRUE,"template";"by_year",#N/A,TRUE,"template";"Destec_annual",#N/A,TRUE,"template"}</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3" hidden="1">{"by_month",#N/A,TRUE,"template";"Destec_month",#N/A,TRUE,"template";"by_quarter",#N/A,TRUE,"template";"destec_quarter",#N/A,TRUE,"template";"by_year",#N/A,TRUE,"template";"Destec_annual",#N/A,TRUE,"template"}</definedName>
    <definedName name="wrn.Print_earnings_template." localSheetId="6" hidden="1">{"by_month",#N/A,TRUE,"template";"Destec_month",#N/A,TRUE,"template";"by_quarter",#N/A,TRUE,"template";"destec_quarter",#N/A,TRUE,"template";"by_year",#N/A,TRUE,"template";"Destec_annual",#N/A,TRUE,"template"}</definedName>
    <definedName name="wrn.Print_earnings_template." localSheetId="15"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earnings_template." localSheetId="30" hidden="1">{"by_month",#N/A,TRUE,"template";"Destec_month",#N/A,TRUE,"template";"by_quarter",#N/A,TRUE,"template";"destec_quarter",#N/A,TRUE,"template";"by_year",#N/A,TRUE,"template";"Destec_annual",#N/A,TRUE,"template"}</definedName>
    <definedName name="wrn.Print_earnings_template." localSheetId="31"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2" hidden="1">{"Var_page",#N/A,FALSE,"template"}</definedName>
    <definedName name="wrn.Print_Var_Page." localSheetId="23" hidden="1">{"Var_page",#N/A,FALSE,"template"}</definedName>
    <definedName name="wrn.Print_Var_Page." localSheetId="25" hidden="1">{"Var_page",#N/A,FALSE,"template"}</definedName>
    <definedName name="wrn.Print_Var_Page." localSheetId="2" hidden="1">{"Var_page",#N/A,FALSE,"template"}</definedName>
    <definedName name="wrn.Print_Var_Page." localSheetId="3" hidden="1">{"Var_page",#N/A,FALSE,"template"}</definedName>
    <definedName name="wrn.Print_Var_Page." localSheetId="6" hidden="1">{"Var_page",#N/A,FALSE,"template"}</definedName>
    <definedName name="wrn.Print_Var_Page." localSheetId="15"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_Page." localSheetId="30" hidden="1">{"Var_page",#N/A,FALSE,"template"}</definedName>
    <definedName name="wrn.Print_Var_Page." localSheetId="31" hidden="1">{"Var_page",#N/A,FALSE,"template"}</definedName>
    <definedName name="wrn.Print_Var_Page." hidden="1">{"Var_page",#N/A,FALSE,"template"}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2" hidden="1">{"month_variance",#N/A,FALSE,"template"}</definedName>
    <definedName name="wrn.Print_Variance." localSheetId="23" hidden="1">{"month_variance",#N/A,FALSE,"template"}</definedName>
    <definedName name="wrn.Print_Variance." localSheetId="25" hidden="1">{"month_variance",#N/A,FALSE,"template"}</definedName>
    <definedName name="wrn.Print_Variance." localSheetId="2" hidden="1">{"month_variance",#N/A,FALSE,"template"}</definedName>
    <definedName name="wrn.Print_Variance." localSheetId="3" hidden="1">{"month_variance",#N/A,FALSE,"template"}</definedName>
    <definedName name="wrn.Print_Variance." localSheetId="6" hidden="1">{"month_variance",#N/A,FALSE,"template"}</definedName>
    <definedName name="wrn.Print_Variance." localSheetId="15"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 localSheetId="30" hidden="1">{"month_variance",#N/A,FALSE,"template"}</definedName>
    <definedName name="wrn.Print_Variance." localSheetId="31" hidden="1">{"month_variance",#N/A,FALSE,"template"}</definedName>
    <definedName name="wrn.Print_Variance." hidden="1">{"month_variance",#N/A,FALSE,"template"}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2" hidden="1">{"variance_page",#N/A,FALSE,"template"}</definedName>
    <definedName name="wrn.Print_Variance_Page." localSheetId="23" hidden="1">{"variance_page",#N/A,FALSE,"template"}</definedName>
    <definedName name="wrn.Print_Variance_Page." localSheetId="25" hidden="1">{"variance_page",#N/A,FALSE,"template"}</definedName>
    <definedName name="wrn.Print_Variance_Page." localSheetId="2" hidden="1">{"variance_page",#N/A,FALSE,"template"}</definedName>
    <definedName name="wrn.Print_Variance_Page." localSheetId="3" hidden="1">{"variance_page",#N/A,FALSE,"template"}</definedName>
    <definedName name="wrn.Print_Variance_Page." localSheetId="6" hidden="1">{"variance_page",#N/A,FALSE,"template"}</definedName>
    <definedName name="wrn.Print_Variance_Page." localSheetId="15"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int_Variance_Page." localSheetId="30" hidden="1">{"variance_page",#N/A,FALSE,"template"}</definedName>
    <definedName name="wrn.Print_Variance_Page." localSheetId="31" hidden="1">{"variance_page",#N/A,FALSE,"template"}</definedName>
    <definedName name="wrn.Print_Variance_Page." hidden="1">{"variance_page",#N/A,FALSE,"template"}</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2" hidden="1">{"ID1",#N/A,FALSE,"IDIQ-I";"id2",#N/A,FALSE,"IDIQ-II";"ID3",#N/A,FALSE,"IDIQ-III";"ID4",#N/A,FALSE,"IDIQ-IV";"id5",#N/A,FALSE,"IDIQ-V";"ID6",#N/A,FALSE,"IDIQ-VI";"DO1a",#N/A,FALSE,"DO-IA";"DO1b",#N/A,FALSE,"DO-IB";"DO1C",#N/A,FALSE,"DO-IC";"DO3",#N/A,FALSE,"DO-III";"DO4",#N/A,FALSE,"DO-IV";"DO5",#N/A,FALSE,"DO-V"}</definedName>
    <definedName name="wrn.PRNREP." localSheetId="23" hidden="1">{"ID1",#N/A,FALSE,"IDIQ-I";"id2",#N/A,FALSE,"IDIQ-II";"ID3",#N/A,FALSE,"IDIQ-III";"ID4",#N/A,FALSE,"IDIQ-IV";"id5",#N/A,FALSE,"IDIQ-V";"ID6",#N/A,FALSE,"IDIQ-VI";"DO1a",#N/A,FALSE,"DO-IA";"DO1b",#N/A,FALSE,"DO-IB";"DO1C",#N/A,FALSE,"DO-IC";"DO3",#N/A,FALSE,"DO-III";"DO4",#N/A,FALSE,"DO-IV";"DO5",#N/A,FALSE,"DO-V"}</definedName>
    <definedName name="wrn.PRNREP." localSheetId="25" hidden="1">{"ID1",#N/A,FALSE,"IDIQ-I";"id2",#N/A,FALSE,"IDIQ-II";"ID3",#N/A,FALSE,"IDIQ-III";"ID4",#N/A,FALSE,"IDIQ-IV";"id5",#N/A,FALSE,"IDIQ-V";"ID6",#N/A,FALSE,"IDIQ-VI";"DO1a",#N/A,FALSE,"DO-IA";"DO1b",#N/A,FALSE,"DO-IB";"DO1C",#N/A,FALSE,"DO-IC";"DO3",#N/A,FALSE,"DO-III";"DO4",#N/A,FALSE,"DO-IV";"DO5",#N/A,FALSE,"DO-V"}</definedName>
    <definedName name="wrn.PRNREP." localSheetId="2" hidden="1">{"ID1",#N/A,FALSE,"IDIQ-I";"id2",#N/A,FALSE,"IDIQ-II";"ID3",#N/A,FALSE,"IDIQ-III";"ID4",#N/A,FALSE,"IDIQ-IV";"id5",#N/A,FALSE,"IDIQ-V";"ID6",#N/A,FALSE,"IDIQ-VI";"DO1a",#N/A,FALSE,"DO-IA";"DO1b",#N/A,FALSE,"DO-IB";"DO1C",#N/A,FALSE,"DO-IC";"DO3",#N/A,FALSE,"DO-III";"DO4",#N/A,FALSE,"DO-IV";"DO5",#N/A,FALSE,"DO-V"}</definedName>
    <definedName name="wrn.PRNREP." localSheetId="3" hidden="1">{"ID1",#N/A,FALSE,"IDIQ-I";"id2",#N/A,FALSE,"IDIQ-II";"ID3",#N/A,FALSE,"IDIQ-III";"ID4",#N/A,FALSE,"IDIQ-IV";"id5",#N/A,FALSE,"IDIQ-V";"ID6",#N/A,FALSE,"IDIQ-VI";"DO1a",#N/A,FALSE,"DO-IA";"DO1b",#N/A,FALSE,"DO-IB";"DO1C",#N/A,FALSE,"DO-IC";"DO3",#N/A,FALSE,"DO-III";"DO4",#N/A,FALSE,"DO-IV";"DO5",#N/A,FALSE,"DO-V"}</definedName>
    <definedName name="wrn.PRNREP." localSheetId="6" hidden="1">{"ID1",#N/A,FALSE,"IDIQ-I";"id2",#N/A,FALSE,"IDIQ-II";"ID3",#N/A,FALSE,"IDIQ-III";"ID4",#N/A,FALSE,"IDIQ-IV";"id5",#N/A,FALSE,"IDIQ-V";"ID6",#N/A,FALSE,"IDIQ-VI";"DO1a",#N/A,FALSE,"DO-IA";"DO1b",#N/A,FALSE,"DO-IB";"DO1C",#N/A,FALSE,"DO-IC";"DO3",#N/A,FALSE,"DO-III";"DO4",#N/A,FALSE,"DO-IV";"DO5",#N/A,FALSE,"DO-V"}</definedName>
    <definedName name="wrn.PRNREP." localSheetId="15"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PRNREP." localSheetId="30" hidden="1">{"ID1",#N/A,FALSE,"IDIQ-I";"id2",#N/A,FALSE,"IDIQ-II";"ID3",#N/A,FALSE,"IDIQ-III";"ID4",#N/A,FALSE,"IDIQ-IV";"id5",#N/A,FALSE,"IDIQ-V";"ID6",#N/A,FALSE,"IDIQ-VI";"DO1a",#N/A,FALSE,"DO-IA";"DO1b",#N/A,FALSE,"DO-IB";"DO1C",#N/A,FALSE,"DO-IC";"DO3",#N/A,FALSE,"DO-III";"DO4",#N/A,FALSE,"DO-IV";"DO5",#N/A,FALSE,"DO-V"}</definedName>
    <definedName name="wrn.PRNREP." localSheetId="31"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2" hidden="1">{"ecm",#N/A,FALSE,"CES Inputs";"FINMOD 2",#N/A,FALSE,"CES Inputs";"hillpay",#N/A,FALSE,"CES Inputs";"psc",#N/A,FALSE,"PSC Output";"buyout",#N/A,FALSE,"Buyout";"total",#N/A,FALSE,"FY93-94 Maintenance"}</definedName>
    <definedName name="wrn.rdm." localSheetId="23" hidden="1">{"ecm",#N/A,FALSE,"CES Inputs";"FINMOD 2",#N/A,FALSE,"CES Inputs";"hillpay",#N/A,FALSE,"CES Inputs";"psc",#N/A,FALSE,"PSC Output";"buyout",#N/A,FALSE,"Buyout";"total",#N/A,FALSE,"FY93-94 Maintenance"}</definedName>
    <definedName name="wrn.rdm." localSheetId="25" hidden="1">{"ecm",#N/A,FALSE,"CES Inputs";"FINMOD 2",#N/A,FALSE,"CES Inputs";"hillpay",#N/A,FALSE,"CES Inputs";"psc",#N/A,FALSE,"PSC Output";"buyout",#N/A,FALSE,"Buyout";"total",#N/A,FALSE,"FY93-94 Maintenance"}</definedName>
    <definedName name="wrn.rdm." localSheetId="2" hidden="1">{"ecm",#N/A,FALSE,"CES Inputs";"FINMOD 2",#N/A,FALSE,"CES Inputs";"hillpay",#N/A,FALSE,"CES Inputs";"psc",#N/A,FALSE,"PSC Output";"buyout",#N/A,FALSE,"Buyout";"total",#N/A,FALSE,"FY93-94 Maintenance"}</definedName>
    <definedName name="wrn.rdm." localSheetId="3" hidden="1">{"ecm",#N/A,FALSE,"CES Inputs";"FINMOD 2",#N/A,FALSE,"CES Inputs";"hillpay",#N/A,FALSE,"CES Inputs";"psc",#N/A,FALSE,"PSC Output";"buyout",#N/A,FALSE,"Buyout";"total",#N/A,FALSE,"FY93-94 Maintenance"}</definedName>
    <definedName name="wrn.rdm." localSheetId="6" hidden="1">{"ecm",#N/A,FALSE,"CES Inputs";"FINMOD 2",#N/A,FALSE,"CES Inputs";"hillpay",#N/A,FALSE,"CES Inputs";"psc",#N/A,FALSE,"PSC Output";"buyout",#N/A,FALSE,"Buyout";"total",#N/A,FALSE,"FY93-94 Maintenance"}</definedName>
    <definedName name="wrn.rdm." localSheetId="15"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 localSheetId="30" hidden="1">{"ecm",#N/A,FALSE,"CES Inputs";"FINMOD 2",#N/A,FALSE,"CES Inputs";"hillpay",#N/A,FALSE,"CES Inputs";"psc",#N/A,FALSE,"PSC Output";"buyout",#N/A,FALSE,"Buyout";"total",#N/A,FALSE,"FY93-94 Maintenance"}</definedName>
    <definedName name="wrn.rdm." localSheetId="31"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2" hidden="1">{"ecm",#N/A,FALSE,"CES Inputs";"finmod",#N/A,FALSE,"CES Inputs";"hillpay",#N/A,FALSE,"CES Inputs";"psc",#N/A,FALSE,"PSC Output";"buyout",#N/A,FALSE,"Buyout";"Other Util Calcs",#N/A,FALSE,"CES Inputs";"Other Utility Calcs 2",#N/A,FALSE,"CES Inputs";"Other Utility Calcs 3",#N/A,FALSE,"CES Inputs"}</definedName>
    <definedName name="wrn.rdm.1" localSheetId="23" hidden="1">{"ecm",#N/A,FALSE,"CES Inputs";"finmod",#N/A,FALSE,"CES Inputs";"hillpay",#N/A,FALSE,"CES Inputs";"psc",#N/A,FALSE,"PSC Output";"buyout",#N/A,FALSE,"Buyout";"Other Util Calcs",#N/A,FALSE,"CES Inputs";"Other Utility Calcs 2",#N/A,FALSE,"CES Inputs";"Other Utility Calcs 3",#N/A,FALSE,"CES Inputs"}</definedName>
    <definedName name="wrn.rdm.1" localSheetId="25" hidden="1">{"ecm",#N/A,FALSE,"CES Inputs";"finmod",#N/A,FALSE,"CES Inputs";"hillpay",#N/A,FALSE,"CES Inputs";"psc",#N/A,FALSE,"PSC Output";"buyout",#N/A,FALSE,"Buyout";"Other Util Calcs",#N/A,FALSE,"CES Inputs";"Other Utility Calcs 2",#N/A,FALSE,"CES Inputs";"Other Utility Calcs 3",#N/A,FALSE,"CES Inputs"}</definedName>
    <definedName name="wrn.rdm.1" localSheetId="2" hidden="1">{"ecm",#N/A,FALSE,"CES Inputs";"finmod",#N/A,FALSE,"CES Inputs";"hillpay",#N/A,FALSE,"CES Inputs";"psc",#N/A,FALSE,"PSC Output";"buyout",#N/A,FALSE,"Buyout";"Other Util Calcs",#N/A,FALSE,"CES Inputs";"Other Utility Calcs 2",#N/A,FALSE,"CES Inputs";"Other Utility Calcs 3",#N/A,FALSE,"CES Inputs"}</definedName>
    <definedName name="wrn.rdm.1" localSheetId="3" hidden="1">{"ecm",#N/A,FALSE,"CES Inputs";"finmod",#N/A,FALSE,"CES Inputs";"hillpay",#N/A,FALSE,"CES Inputs";"psc",#N/A,FALSE,"PSC Output";"buyout",#N/A,FALSE,"Buyout";"Other Util Calcs",#N/A,FALSE,"CES Inputs";"Other Utility Calcs 2",#N/A,FALSE,"CES Inputs";"Other Utility Calcs 3",#N/A,FALSE,"CES Inputs"}</definedName>
    <definedName name="wrn.rdm.1" localSheetId="6" hidden="1">{"ecm",#N/A,FALSE,"CES Inputs";"finmod",#N/A,FALSE,"CES Inputs";"hillpay",#N/A,FALSE,"CES Inputs";"psc",#N/A,FALSE,"PSC Output";"buyout",#N/A,FALSE,"Buyout";"Other Util Calcs",#N/A,FALSE,"CES Inputs";"Other Utility Calcs 2",#N/A,FALSE,"CES Inputs";"Other Utility Calcs 3",#N/A,FALSE,"CES Inputs"}</definedName>
    <definedName name="wrn.rdm.1" localSheetId="15"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dm.1" localSheetId="30" hidden="1">{"ecm",#N/A,FALSE,"CES Inputs";"finmod",#N/A,FALSE,"CES Inputs";"hillpay",#N/A,FALSE,"CES Inputs";"psc",#N/A,FALSE,"PSC Output";"buyout",#N/A,FALSE,"Buyout";"Other Util Calcs",#N/A,FALSE,"CES Inputs";"Other Utility Calcs 2",#N/A,FALSE,"CES Inputs";"Other Utility Calcs 3",#N/A,FALSE,"CES Inputs"}</definedName>
    <definedName name="wrn.rdm.1" localSheetId="31"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2" hidden="1">{"Page_1",#N/A,FALSE,"BAD4Q98";"Page_2",#N/A,FALSE,"BAD4Q98";"Page_3",#N/A,FALSE,"BAD4Q98";"Page_4",#N/A,FALSE,"BAD4Q98";"Page_5",#N/A,FALSE,"BAD4Q98";"Page_6",#N/A,FALSE,"BAD4Q98";"Input_1",#N/A,FALSE,"BAD4Q98";"Input_2",#N/A,FALSE,"BAD4Q98"}</definedName>
    <definedName name="wrn.Reserve._.Analysis." localSheetId="23" hidden="1">{"Page_1",#N/A,FALSE,"BAD4Q98";"Page_2",#N/A,FALSE,"BAD4Q98";"Page_3",#N/A,FALSE,"BAD4Q98";"Page_4",#N/A,FALSE,"BAD4Q98";"Page_5",#N/A,FALSE,"BAD4Q98";"Page_6",#N/A,FALSE,"BAD4Q98";"Input_1",#N/A,FALSE,"BAD4Q98";"Input_2",#N/A,FALSE,"BAD4Q98"}</definedName>
    <definedName name="wrn.Reserve._.Analysis." localSheetId="25" hidden="1">{"Page_1",#N/A,FALSE,"BAD4Q98";"Page_2",#N/A,FALSE,"BAD4Q98";"Page_3",#N/A,FALSE,"BAD4Q98";"Page_4",#N/A,FALSE,"BAD4Q98";"Page_5",#N/A,FALSE,"BAD4Q98";"Page_6",#N/A,FALSE,"BAD4Q98";"Input_1",#N/A,FALSE,"BAD4Q98";"Input_2",#N/A,FALSE,"BAD4Q98"}</definedName>
    <definedName name="wrn.Reserve._.Analysis." localSheetId="2" hidden="1">{"Page_1",#N/A,FALSE,"BAD4Q98";"Page_2",#N/A,FALSE,"BAD4Q98";"Page_3",#N/A,FALSE,"BAD4Q98";"Page_4",#N/A,FALSE,"BAD4Q98";"Page_5",#N/A,FALSE,"BAD4Q98";"Page_6",#N/A,FALSE,"BAD4Q98";"Input_1",#N/A,FALSE,"BAD4Q98";"Input_2",#N/A,FALSE,"BAD4Q98"}</definedName>
    <definedName name="wrn.Reserve._.Analysis." localSheetId="3" hidden="1">{"Page_1",#N/A,FALSE,"BAD4Q98";"Page_2",#N/A,FALSE,"BAD4Q98";"Page_3",#N/A,FALSE,"BAD4Q98";"Page_4",#N/A,FALSE,"BAD4Q98";"Page_5",#N/A,FALSE,"BAD4Q98";"Page_6",#N/A,FALSE,"BAD4Q98";"Input_1",#N/A,FALSE,"BAD4Q98";"Input_2",#N/A,FALSE,"BAD4Q98"}</definedName>
    <definedName name="wrn.Reserve._.Analysis." localSheetId="6" hidden="1">{"Page_1",#N/A,FALSE,"BAD4Q98";"Page_2",#N/A,FALSE,"BAD4Q98";"Page_3",#N/A,FALSE,"BAD4Q98";"Page_4",#N/A,FALSE,"BAD4Q98";"Page_5",#N/A,FALSE,"BAD4Q98";"Page_6",#N/A,FALSE,"BAD4Q98";"Input_1",#N/A,FALSE,"BAD4Q98";"Input_2",#N/A,FALSE,"BAD4Q98"}</definedName>
    <definedName name="wrn.Reserve._.Analysis." localSheetId="15"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serve._.Analysis." localSheetId="30" hidden="1">{"Page_1",#N/A,FALSE,"BAD4Q98";"Page_2",#N/A,FALSE,"BAD4Q98";"Page_3",#N/A,FALSE,"BAD4Q98";"Page_4",#N/A,FALSE,"BAD4Q98";"Page_5",#N/A,FALSE,"BAD4Q98";"Page_6",#N/A,FALSE,"BAD4Q98";"Input_1",#N/A,FALSE,"BAD4Q98";"Input_2",#N/A,FALSE,"BAD4Q98"}</definedName>
    <definedName name="wrn.Reserve._.Analysis." localSheetId="31"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2" hidden="1">{#N/A,#N/A,FALSE,"RRQ inputs ";#N/A,#N/A,FALSE,"FERC Rev @ PR";#N/A,#N/A,FALSE,"Distribution Revenue Allocation";#N/A,#N/A,FALSE,"Nonallocated Revenues";#N/A,#N/A,FALSE,"MC Revenues-03 sales, 96 MC's";#N/A,#N/A,FALSE,"FTA"}</definedName>
    <definedName name="wrn.Rev._.Alloc." localSheetId="23" hidden="1">{#N/A,#N/A,FALSE,"RRQ inputs ";#N/A,#N/A,FALSE,"FERC Rev @ PR";#N/A,#N/A,FALSE,"Distribution Revenue Allocation";#N/A,#N/A,FALSE,"Nonallocated Revenues";#N/A,#N/A,FALSE,"MC Revenues-03 sales, 96 MC's";#N/A,#N/A,FALSE,"FTA"}</definedName>
    <definedName name="wrn.Rev._.Alloc." localSheetId="25"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localSheetId="3" hidden="1">{#N/A,#N/A,FALSE,"RRQ inputs ";#N/A,#N/A,FALSE,"FERC Rev @ PR";#N/A,#N/A,FALSE,"Distribution Revenue Allocation";#N/A,#N/A,FALSE,"Nonallocated Revenues";#N/A,#N/A,FALSE,"MC Revenues-03 sales, 96 MC's";#N/A,#N/A,FALSE,"FTA"}</definedName>
    <definedName name="wrn.Rev._.Alloc." localSheetId="6" hidden="1">{#N/A,#N/A,FALSE,"RRQ inputs ";#N/A,#N/A,FALSE,"FERC Rev @ PR";#N/A,#N/A,FALSE,"Distribution Revenue Allocation";#N/A,#N/A,FALSE,"Nonallocated Revenues";#N/A,#N/A,FALSE,"MC Revenues-03 sales, 96 MC's";#N/A,#N/A,FALSE,"FTA"}</definedName>
    <definedName name="wrn.Rev._.Alloc." localSheetId="15"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_.Alloc." localSheetId="30" hidden="1">{#N/A,#N/A,FALSE,"RRQ inputs ";#N/A,#N/A,FALSE,"FERC Rev @ PR";#N/A,#N/A,FALSE,"Distribution Revenue Allocation";#N/A,#N/A,FALSE,"Nonallocated Revenues";#N/A,#N/A,FALSE,"MC Revenues-03 sales, 96 MC's";#N/A,#N/A,FALSE,"FTA"}</definedName>
    <definedName name="wrn.Rev._.Alloc." localSheetId="3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2" hidden="1">{#N/A,#N/A,FALSE,"3 Year Plan";#N/A,#N/A,FALSE,"3 Year Plan"}</definedName>
    <definedName name="wrn.Revenue." localSheetId="23" hidden="1">{#N/A,#N/A,FALSE,"3 Year Plan";#N/A,#N/A,FALSE,"3 Year Plan"}</definedName>
    <definedName name="wrn.Revenue." localSheetId="25" hidden="1">{#N/A,#N/A,FALSE,"3 Year Plan";#N/A,#N/A,FALSE,"3 Year Plan"}</definedName>
    <definedName name="wrn.Revenue." localSheetId="2" hidden="1">{#N/A,#N/A,FALSE,"3 Year Plan";#N/A,#N/A,FALSE,"3 Year Plan"}</definedName>
    <definedName name="wrn.Revenue." localSheetId="3" hidden="1">{#N/A,#N/A,FALSE,"3 Year Plan";#N/A,#N/A,FALSE,"3 Year Plan"}</definedName>
    <definedName name="wrn.Revenue." localSheetId="6" hidden="1">{#N/A,#N/A,FALSE,"3 Year Plan";#N/A,#N/A,FALSE,"3 Year Plan"}</definedName>
    <definedName name="wrn.Revenue." localSheetId="15"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evenue." localSheetId="30" hidden="1">{#N/A,#N/A,FALSE,"3 Year Plan";#N/A,#N/A,FALSE,"3 Year Plan"}</definedName>
    <definedName name="wrn.Revenue." localSheetId="31" hidden="1">{#N/A,#N/A,FALSE,"3 Year Plan";#N/A,#N/A,FALSE,"3 Year Plan"}</definedName>
    <definedName name="wrn.Revenue." hidden="1">{#N/A,#N/A,FALSE,"3 Year Plan";#N/A,#N/A,FALSE,"3 Year Plan"}</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2" hidden="1">{#N/A,#N/A,FALSE,"Table Contents";#N/A,#N/A,FALSE,"Summary";#N/A,#N/A,FALSE,"RO2-A";#N/A,#N/A,FALSE,"RO3-A";#N/A,#N/A,FALSE,"RO4-A";#N/A,#N/A,FALSE,"RO5-A";#N/A,#N/A,FALSE,"RO6-A";#N/A,#N/A,FALSE,"RO7-A";#N/A,#N/A,FALSE,"94DC ";#N/A,#N/A,FALSE,"95DC";#N/A,#N/A,FALSE,"96DC"}</definedName>
    <definedName name="wrn.ROTable." localSheetId="23" hidden="1">{#N/A,#N/A,FALSE,"Table Contents";#N/A,#N/A,FALSE,"Summary";#N/A,#N/A,FALSE,"RO2-A";#N/A,#N/A,FALSE,"RO3-A";#N/A,#N/A,FALSE,"RO4-A";#N/A,#N/A,FALSE,"RO5-A";#N/A,#N/A,FALSE,"RO6-A";#N/A,#N/A,FALSE,"RO7-A";#N/A,#N/A,FALSE,"94DC ";#N/A,#N/A,FALSE,"95DC";#N/A,#N/A,FALSE,"96DC"}</definedName>
    <definedName name="wrn.ROTable." localSheetId="25" hidden="1">{#N/A,#N/A,FALSE,"Table Contents";#N/A,#N/A,FALSE,"Summary";#N/A,#N/A,FALSE,"RO2-A";#N/A,#N/A,FALSE,"RO3-A";#N/A,#N/A,FALSE,"RO4-A";#N/A,#N/A,FALSE,"RO5-A";#N/A,#N/A,FALSE,"RO6-A";#N/A,#N/A,FALSE,"RO7-A";#N/A,#N/A,FALSE,"94DC ";#N/A,#N/A,FALSE,"95DC";#N/A,#N/A,FALSE,"96DC"}</definedName>
    <definedName name="wrn.ROTable." localSheetId="2" hidden="1">{#N/A,#N/A,FALSE,"Table Contents";#N/A,#N/A,FALSE,"Summary";#N/A,#N/A,FALSE,"RO2-A";#N/A,#N/A,FALSE,"RO3-A";#N/A,#N/A,FALSE,"RO4-A";#N/A,#N/A,FALSE,"RO5-A";#N/A,#N/A,FALSE,"RO6-A";#N/A,#N/A,FALSE,"RO7-A";#N/A,#N/A,FALSE,"94DC ";#N/A,#N/A,FALSE,"95DC";#N/A,#N/A,FALSE,"96DC"}</definedName>
    <definedName name="wrn.ROTable." localSheetId="3" hidden="1">{#N/A,#N/A,FALSE,"Table Contents";#N/A,#N/A,FALSE,"Summary";#N/A,#N/A,FALSE,"RO2-A";#N/A,#N/A,FALSE,"RO3-A";#N/A,#N/A,FALSE,"RO4-A";#N/A,#N/A,FALSE,"RO5-A";#N/A,#N/A,FALSE,"RO6-A";#N/A,#N/A,FALSE,"RO7-A";#N/A,#N/A,FALSE,"94DC ";#N/A,#N/A,FALSE,"95DC";#N/A,#N/A,FALSE,"96DC"}</definedName>
    <definedName name="wrn.ROTable." localSheetId="6" hidden="1">{#N/A,#N/A,FALSE,"Table Contents";#N/A,#N/A,FALSE,"Summary";#N/A,#N/A,FALSE,"RO2-A";#N/A,#N/A,FALSE,"RO3-A";#N/A,#N/A,FALSE,"RO4-A";#N/A,#N/A,FALSE,"RO5-A";#N/A,#N/A,FALSE,"RO6-A";#N/A,#N/A,FALSE,"RO7-A";#N/A,#N/A,FALSE,"94DC ";#N/A,#N/A,FALSE,"95DC";#N/A,#N/A,FALSE,"96DC"}</definedName>
    <definedName name="wrn.ROTable." localSheetId="15"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OTable." localSheetId="30" hidden="1">{#N/A,#N/A,FALSE,"Table Contents";#N/A,#N/A,FALSE,"Summary";#N/A,#N/A,FALSE,"RO2-A";#N/A,#N/A,FALSE,"RO3-A";#N/A,#N/A,FALSE,"RO4-A";#N/A,#N/A,FALSE,"RO5-A";#N/A,#N/A,FALSE,"RO6-A";#N/A,#N/A,FALSE,"RO7-A";#N/A,#N/A,FALSE,"94DC ";#N/A,#N/A,FALSE,"95DC";#N/A,#N/A,FALSE,"96DC"}</definedName>
    <definedName name="wrn.ROTable." localSheetId="31"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2" hidden="1">{"RPT1",#N/A,FALSE,"OIC650A"}</definedName>
    <definedName name="wrn.RPT1." localSheetId="23" hidden="1">{"RPT1",#N/A,FALSE,"OIC650A"}</definedName>
    <definedName name="wrn.RPT1." localSheetId="25" hidden="1">{"RPT1",#N/A,FALSE,"OIC650A"}</definedName>
    <definedName name="wrn.RPT1." localSheetId="2" hidden="1">{"RPT1",#N/A,FALSE,"OIC650A"}</definedName>
    <definedName name="wrn.RPT1." localSheetId="3" hidden="1">{"RPT1",#N/A,FALSE,"OIC650A"}</definedName>
    <definedName name="wrn.RPT1." localSheetId="6" hidden="1">{"RPT1",#N/A,FALSE,"OIC650A"}</definedName>
    <definedName name="wrn.RPT1." localSheetId="15"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1." localSheetId="30" hidden="1">{"RPT1",#N/A,FALSE,"OIC650A"}</definedName>
    <definedName name="wrn.RPT1." localSheetId="31" hidden="1">{"RPT1",#N/A,FALSE,"OIC650A"}</definedName>
    <definedName name="wrn.RPT1." hidden="1">{"RPT1",#N/A,FALSE,"OIC650A"}</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2" hidden="1">{"RPT610",#N/A,FALSE,"Sheet1"}</definedName>
    <definedName name="wrn.RPT610." localSheetId="23" hidden="1">{"RPT610",#N/A,FALSE,"Sheet1"}</definedName>
    <definedName name="wrn.RPT610." localSheetId="25" hidden="1">{"RPT610",#N/A,FALSE,"Sheet1"}</definedName>
    <definedName name="wrn.RPT610." localSheetId="2" hidden="1">{"RPT610",#N/A,FALSE,"Sheet1"}</definedName>
    <definedName name="wrn.RPT610." localSheetId="3" hidden="1">{"RPT610",#N/A,FALSE,"Sheet1"}</definedName>
    <definedName name="wrn.RPT610." localSheetId="6" hidden="1">{"RPT610",#N/A,FALSE,"Sheet1"}</definedName>
    <definedName name="wrn.RPT610." localSheetId="15"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PT610." localSheetId="30" hidden="1">{"RPT610",#N/A,FALSE,"Sheet1"}</definedName>
    <definedName name="wrn.RPT610." localSheetId="31" hidden="1">{"RPT610",#N/A,FALSE,"Sheet1"}</definedName>
    <definedName name="wrn.RPT610." hidden="1">{"RPT610",#N/A,FALSE,"Sheet1"}</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2" hidden="1">{"hillpay",#N/A,FALSE,"CES Inputs";"buyout",#N/A,FALSE,"Buyout";"ecm",#N/A,FALSE,"CES Inputs";"finmod",#N/A,FALSE,"CES Inputs";"psc",#N/A,FALSE,"PSC Output";"o_m94",#N/A,FALSE,"FY94 570 Maint"}</definedName>
    <definedName name="wrn.rwc." localSheetId="23" hidden="1">{"hillpay",#N/A,FALSE,"CES Inputs";"buyout",#N/A,FALSE,"Buyout";"ecm",#N/A,FALSE,"CES Inputs";"finmod",#N/A,FALSE,"CES Inputs";"psc",#N/A,FALSE,"PSC Output";"o_m94",#N/A,FALSE,"FY94 570 Maint"}</definedName>
    <definedName name="wrn.rwc." localSheetId="25" hidden="1">{"hillpay",#N/A,FALSE,"CES Inputs";"buyout",#N/A,FALSE,"Buyout";"ecm",#N/A,FALSE,"CES Inputs";"finmod",#N/A,FALSE,"CES Inputs";"psc",#N/A,FALSE,"PSC Output";"o_m94",#N/A,FALSE,"FY94 570 Maint"}</definedName>
    <definedName name="wrn.rwc." localSheetId="2" hidden="1">{"hillpay",#N/A,FALSE,"CES Inputs";"buyout",#N/A,FALSE,"Buyout";"ecm",#N/A,FALSE,"CES Inputs";"finmod",#N/A,FALSE,"CES Inputs";"psc",#N/A,FALSE,"PSC Output";"o_m94",#N/A,FALSE,"FY94 570 Maint"}</definedName>
    <definedName name="wrn.rwc." localSheetId="3" hidden="1">{"hillpay",#N/A,FALSE,"CES Inputs";"buyout",#N/A,FALSE,"Buyout";"ecm",#N/A,FALSE,"CES Inputs";"finmod",#N/A,FALSE,"CES Inputs";"psc",#N/A,FALSE,"PSC Output";"o_m94",#N/A,FALSE,"FY94 570 Maint"}</definedName>
    <definedName name="wrn.rwc." localSheetId="6" hidden="1">{"hillpay",#N/A,FALSE,"CES Inputs";"buyout",#N/A,FALSE,"Buyout";"ecm",#N/A,FALSE,"CES Inputs";"finmod",#N/A,FALSE,"CES Inputs";"psc",#N/A,FALSE,"PSC Output";"o_m94",#N/A,FALSE,"FY94 570 Maint"}</definedName>
    <definedName name="wrn.rwc." localSheetId="15"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rwc." localSheetId="30" hidden="1">{"hillpay",#N/A,FALSE,"CES Inputs";"buyout",#N/A,FALSE,"Buyout";"ecm",#N/A,FALSE,"CES Inputs";"finmod",#N/A,FALSE,"CES Inputs";"psc",#N/A,FALSE,"PSC Output";"o_m94",#N/A,FALSE,"FY94 570 Maint"}</definedName>
    <definedName name="wrn.rwc." localSheetId="31"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2" hidden="1">{"Sch.A_CWC_Summary",#N/A,FALSE,"Sch.A,B";"Sch.B_LLSummary",#N/A,FALSE,"Sch.A,B"}</definedName>
    <definedName name="wrn.Sch.A._.B." localSheetId="23" hidden="1">{"Sch.A_CWC_Summary",#N/A,FALSE,"Sch.A,B";"Sch.B_LLSummary",#N/A,FALSE,"Sch.A,B"}</definedName>
    <definedName name="wrn.Sch.A._.B." localSheetId="25" hidden="1">{"Sch.A_CWC_Summary",#N/A,FALSE,"Sch.A,B";"Sch.B_LLSummary",#N/A,FALSE,"Sch.A,B"}</definedName>
    <definedName name="wrn.Sch.A._.B." localSheetId="2" hidden="1">{"Sch.A_CWC_Summary",#N/A,FALSE,"Sch.A,B";"Sch.B_LLSummary",#N/A,FALSE,"Sch.A,B"}</definedName>
    <definedName name="wrn.Sch.A._.B." localSheetId="3" hidden="1">{"Sch.A_CWC_Summary",#N/A,FALSE,"Sch.A,B";"Sch.B_LLSummary",#N/A,FALSE,"Sch.A,B"}</definedName>
    <definedName name="wrn.Sch.A._.B." localSheetId="6" hidden="1">{"Sch.A_CWC_Summary",#N/A,FALSE,"Sch.A,B";"Sch.B_LLSummary",#N/A,FALSE,"Sch.A,B"}</definedName>
    <definedName name="wrn.Sch.A._.B." localSheetId="15"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 localSheetId="30" hidden="1">{"Sch.A_CWC_Summary",#N/A,FALSE,"Sch.A,B";"Sch.B_LLSummary",#N/A,FALSE,"Sch.A,B"}</definedName>
    <definedName name="wrn.Sch.A._.B." localSheetId="31" hidden="1">{"Sch.A_CWC_Summary",#N/A,FALSE,"Sch.A,B";"Sch.B_LLSummary",#N/A,FALSE,"Sch.A,B"}</definedName>
    <definedName name="wrn.Sch.A._.B."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2" hidden="1">{"Sch.A_CWC_Summary",#N/A,FALSE,"Sch.A,B";"Sch.B_LLSummary",#N/A,FALSE,"Sch.A,B"}</definedName>
    <definedName name="wrn.Sch.A._.B._1" localSheetId="23" hidden="1">{"Sch.A_CWC_Summary",#N/A,FALSE,"Sch.A,B";"Sch.B_LLSummary",#N/A,FALSE,"Sch.A,B"}</definedName>
    <definedName name="wrn.Sch.A._.B._1" localSheetId="25" hidden="1">{"Sch.A_CWC_Summary",#N/A,FALSE,"Sch.A,B";"Sch.B_LLSummary",#N/A,FALSE,"Sch.A,B"}</definedName>
    <definedName name="wrn.Sch.A._.B._1" localSheetId="2" hidden="1">{"Sch.A_CWC_Summary",#N/A,FALSE,"Sch.A,B";"Sch.B_LLSummary",#N/A,FALSE,"Sch.A,B"}</definedName>
    <definedName name="wrn.Sch.A._.B._1" localSheetId="3" hidden="1">{"Sch.A_CWC_Summary",#N/A,FALSE,"Sch.A,B";"Sch.B_LLSummary",#N/A,FALSE,"Sch.A,B"}</definedName>
    <definedName name="wrn.Sch.A._.B._1" localSheetId="6" hidden="1">{"Sch.A_CWC_Summary",#N/A,FALSE,"Sch.A,B";"Sch.B_LLSummary",#N/A,FALSE,"Sch.A,B"}</definedName>
    <definedName name="wrn.Sch.A._.B._1" localSheetId="15"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A._.B._1" localSheetId="30" hidden="1">{"Sch.A_CWC_Summary",#N/A,FALSE,"Sch.A,B";"Sch.B_LLSummary",#N/A,FALSE,"Sch.A,B"}</definedName>
    <definedName name="wrn.Sch.A._.B._1" localSheetId="31" hidden="1">{"Sch.A_CWC_Summary",#N/A,FALSE,"Sch.A,B";"Sch.B_LLSummary",#N/A,FALSE,"Sch.A,B"}</definedName>
    <definedName name="wrn.Sch.A._.B._1" hidden="1">{"Sch.A_CWC_Summary",#N/A,FALSE,"Sch.A,B";"Sch.B_LLSummary",#N/A,FALSE,"Sch.A,B"}</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2" hidden="1">{"Sch.C_Rev_lag",#N/A,FALSE,"Sch.C"}</definedName>
    <definedName name="wrn.Sch.C." localSheetId="23" hidden="1">{"Sch.C_Rev_lag",#N/A,FALSE,"Sch.C"}</definedName>
    <definedName name="wrn.Sch.C." localSheetId="25" hidden="1">{"Sch.C_Rev_lag",#N/A,FALSE,"Sch.C"}</definedName>
    <definedName name="wrn.Sch.C." localSheetId="2" hidden="1">{"Sch.C_Rev_lag",#N/A,FALSE,"Sch.C"}</definedName>
    <definedName name="wrn.Sch.C." localSheetId="3" hidden="1">{"Sch.C_Rev_lag",#N/A,FALSE,"Sch.C"}</definedName>
    <definedName name="wrn.Sch.C." localSheetId="6" hidden="1">{"Sch.C_Rev_lag",#N/A,FALSE,"Sch.C"}</definedName>
    <definedName name="wrn.Sch.C." localSheetId="15"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 localSheetId="30" hidden="1">{"Sch.C_Rev_lag",#N/A,FALSE,"Sch.C"}</definedName>
    <definedName name="wrn.Sch.C." localSheetId="31" hidden="1">{"Sch.C_Rev_lag",#N/A,FALSE,"Sch.C"}</definedName>
    <definedName name="wrn.Sch.C."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2" hidden="1">{"Sch.C_Rev_lag",#N/A,FALSE,"Sch.C"}</definedName>
    <definedName name="wrn.Sch.C._1" localSheetId="23" hidden="1">{"Sch.C_Rev_lag",#N/A,FALSE,"Sch.C"}</definedName>
    <definedName name="wrn.Sch.C._1" localSheetId="25" hidden="1">{"Sch.C_Rev_lag",#N/A,FALSE,"Sch.C"}</definedName>
    <definedName name="wrn.Sch.C._1" localSheetId="2" hidden="1">{"Sch.C_Rev_lag",#N/A,FALSE,"Sch.C"}</definedName>
    <definedName name="wrn.Sch.C._1" localSheetId="3" hidden="1">{"Sch.C_Rev_lag",#N/A,FALSE,"Sch.C"}</definedName>
    <definedName name="wrn.Sch.C._1" localSheetId="6" hidden="1">{"Sch.C_Rev_lag",#N/A,FALSE,"Sch.C"}</definedName>
    <definedName name="wrn.Sch.C._1" localSheetId="15"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C._1" localSheetId="30" hidden="1">{"Sch.C_Rev_lag",#N/A,FALSE,"Sch.C"}</definedName>
    <definedName name="wrn.Sch.C._1" localSheetId="31" hidden="1">{"Sch.C_Rev_lag",#N/A,FALSE,"Sch.C"}</definedName>
    <definedName name="wrn.Sch.C._1" hidden="1">{"Sch.C_Rev_lag",#N/A,FALSE,"Sch.C"}</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2" hidden="1">{"Sch.D1_GasPurch",#N/A,FALSE,"Sch.D";"Sch.D2_ElecPurch",#N/A,FALSE,"Sch.D"}</definedName>
    <definedName name="wrn.Sch.D." localSheetId="23" hidden="1">{"Sch.D1_GasPurch",#N/A,FALSE,"Sch.D";"Sch.D2_ElecPurch",#N/A,FALSE,"Sch.D"}</definedName>
    <definedName name="wrn.Sch.D." localSheetId="25" hidden="1">{"Sch.D1_GasPurch",#N/A,FALSE,"Sch.D";"Sch.D2_ElecPurch",#N/A,FALSE,"Sch.D"}</definedName>
    <definedName name="wrn.Sch.D." localSheetId="2" hidden="1">{"Sch.D1_GasPurch",#N/A,FALSE,"Sch.D";"Sch.D2_ElecPurch",#N/A,FALSE,"Sch.D"}</definedName>
    <definedName name="wrn.Sch.D." localSheetId="3" hidden="1">{"Sch.D1_GasPurch",#N/A,FALSE,"Sch.D";"Sch.D2_ElecPurch",#N/A,FALSE,"Sch.D"}</definedName>
    <definedName name="wrn.Sch.D." localSheetId="6" hidden="1">{"Sch.D1_GasPurch",#N/A,FALSE,"Sch.D";"Sch.D2_ElecPurch",#N/A,FALSE,"Sch.D"}</definedName>
    <definedName name="wrn.Sch.D." localSheetId="15"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 localSheetId="30" hidden="1">{"Sch.D1_GasPurch",#N/A,FALSE,"Sch.D";"Sch.D2_ElecPurch",#N/A,FALSE,"Sch.D"}</definedName>
    <definedName name="wrn.Sch.D." localSheetId="31" hidden="1">{"Sch.D1_GasPurch",#N/A,FALSE,"Sch.D";"Sch.D2_ElecPurch",#N/A,FALSE,"Sch.D"}</definedName>
    <definedName name="wrn.Sch.D."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2" hidden="1">{"Sch.D1_GasPurch",#N/A,FALSE,"Sch.D";"Sch.D2_ElecPurch",#N/A,FALSE,"Sch.D"}</definedName>
    <definedName name="wrn.Sch.D._1" localSheetId="23" hidden="1">{"Sch.D1_GasPurch",#N/A,FALSE,"Sch.D";"Sch.D2_ElecPurch",#N/A,FALSE,"Sch.D"}</definedName>
    <definedName name="wrn.Sch.D._1" localSheetId="25" hidden="1">{"Sch.D1_GasPurch",#N/A,FALSE,"Sch.D";"Sch.D2_ElecPurch",#N/A,FALSE,"Sch.D"}</definedName>
    <definedName name="wrn.Sch.D._1" localSheetId="2" hidden="1">{"Sch.D1_GasPurch",#N/A,FALSE,"Sch.D";"Sch.D2_ElecPurch",#N/A,FALSE,"Sch.D"}</definedName>
    <definedName name="wrn.Sch.D._1" localSheetId="3" hidden="1">{"Sch.D1_GasPurch",#N/A,FALSE,"Sch.D";"Sch.D2_ElecPurch",#N/A,FALSE,"Sch.D"}</definedName>
    <definedName name="wrn.Sch.D._1" localSheetId="6" hidden="1">{"Sch.D1_GasPurch",#N/A,FALSE,"Sch.D";"Sch.D2_ElecPurch",#N/A,FALSE,"Sch.D"}</definedName>
    <definedName name="wrn.Sch.D._1" localSheetId="15"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D._1" localSheetId="30" hidden="1">{"Sch.D1_GasPurch",#N/A,FALSE,"Sch.D";"Sch.D2_ElecPurch",#N/A,FALSE,"Sch.D"}</definedName>
    <definedName name="wrn.Sch.D._1" localSheetId="31" hidden="1">{"Sch.D1_GasPurch",#N/A,FALSE,"Sch.D";"Sch.D2_ElecPurch",#N/A,FALSE,"Sch.D"}</definedName>
    <definedName name="wrn.Sch.D._1" hidden="1">{"Sch.D1_GasPurch",#N/A,FALSE,"Sch.D";"Sch.D2_ElecPurch",#N/A,FALSE,"Sch.D"}</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2" hidden="1">{"Sch.E_PayrollExp",#N/A,TRUE,"Sch.E,F";"Sch.F_FICA",#N/A,TRUE,"Sch.E,F"}</definedName>
    <definedName name="wrn.Sch.E._.F." localSheetId="23" hidden="1">{"Sch.E_PayrollExp",#N/A,TRUE,"Sch.E,F";"Sch.F_FICA",#N/A,TRUE,"Sch.E,F"}</definedName>
    <definedName name="wrn.Sch.E._.F." localSheetId="25" hidden="1">{"Sch.E_PayrollExp",#N/A,TRUE,"Sch.E,F";"Sch.F_FICA",#N/A,TRUE,"Sch.E,F"}</definedName>
    <definedName name="wrn.Sch.E._.F." localSheetId="2" hidden="1">{"Sch.E_PayrollExp",#N/A,TRUE,"Sch.E,F";"Sch.F_FICA",#N/A,TRUE,"Sch.E,F"}</definedName>
    <definedName name="wrn.Sch.E._.F." localSheetId="3" hidden="1">{"Sch.E_PayrollExp",#N/A,TRUE,"Sch.E,F";"Sch.F_FICA",#N/A,TRUE,"Sch.E,F"}</definedName>
    <definedName name="wrn.Sch.E._.F." localSheetId="6" hidden="1">{"Sch.E_PayrollExp",#N/A,TRUE,"Sch.E,F";"Sch.F_FICA",#N/A,TRUE,"Sch.E,F"}</definedName>
    <definedName name="wrn.Sch.E._.F." localSheetId="15"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 localSheetId="30" hidden="1">{"Sch.E_PayrollExp",#N/A,TRUE,"Sch.E,F";"Sch.F_FICA",#N/A,TRUE,"Sch.E,F"}</definedName>
    <definedName name="wrn.Sch.E._.F." localSheetId="31" hidden="1">{"Sch.E_PayrollExp",#N/A,TRUE,"Sch.E,F";"Sch.F_FICA",#N/A,TRUE,"Sch.E,F"}</definedName>
    <definedName name="wrn.Sch.E._.F."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2" hidden="1">{"Sch.E_PayrollExp",#N/A,TRUE,"Sch.E,F";"Sch.F_FICA",#N/A,TRUE,"Sch.E,F"}</definedName>
    <definedName name="wrn.Sch.E._.F._1" localSheetId="23" hidden="1">{"Sch.E_PayrollExp",#N/A,TRUE,"Sch.E,F";"Sch.F_FICA",#N/A,TRUE,"Sch.E,F"}</definedName>
    <definedName name="wrn.Sch.E._.F._1" localSheetId="25" hidden="1">{"Sch.E_PayrollExp",#N/A,TRUE,"Sch.E,F";"Sch.F_FICA",#N/A,TRUE,"Sch.E,F"}</definedName>
    <definedName name="wrn.Sch.E._.F._1" localSheetId="2" hidden="1">{"Sch.E_PayrollExp",#N/A,TRUE,"Sch.E,F";"Sch.F_FICA",#N/A,TRUE,"Sch.E,F"}</definedName>
    <definedName name="wrn.Sch.E._.F._1" localSheetId="3" hidden="1">{"Sch.E_PayrollExp",#N/A,TRUE,"Sch.E,F";"Sch.F_FICA",#N/A,TRUE,"Sch.E,F"}</definedName>
    <definedName name="wrn.Sch.E._.F._1" localSheetId="6" hidden="1">{"Sch.E_PayrollExp",#N/A,TRUE,"Sch.E,F";"Sch.F_FICA",#N/A,TRUE,"Sch.E,F"}</definedName>
    <definedName name="wrn.Sch.E._.F._1" localSheetId="15"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E._.F._1" localSheetId="30" hidden="1">{"Sch.E_PayrollExp",#N/A,TRUE,"Sch.E,F";"Sch.F_FICA",#N/A,TRUE,"Sch.E,F"}</definedName>
    <definedName name="wrn.Sch.E._.F._1" localSheetId="31" hidden="1">{"Sch.E_PayrollExp",#N/A,TRUE,"Sch.E,F";"Sch.F_FICA",#N/A,TRUE,"Sch.E,F"}</definedName>
    <definedName name="wrn.Sch.E._.F._1" hidden="1">{"Sch.E_PayrollExp",#N/A,TRUE,"Sch.E,F";"Sch.F_FICA",#N/A,TRUE,"Sch.E,F"}</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2" hidden="1">{"Sch.G_ICP",#N/A,FALSE,"Sch.G"}</definedName>
    <definedName name="wrn.Sch.G." localSheetId="23" hidden="1">{"Sch.G_ICP",#N/A,FALSE,"Sch.G"}</definedName>
    <definedName name="wrn.Sch.G." localSheetId="25" hidden="1">{"Sch.G_ICP",#N/A,FALSE,"Sch.G"}</definedName>
    <definedName name="wrn.Sch.G." localSheetId="2" hidden="1">{"Sch.G_ICP",#N/A,FALSE,"Sch.G"}</definedName>
    <definedName name="wrn.Sch.G." localSheetId="3" hidden="1">{"Sch.G_ICP",#N/A,FALSE,"Sch.G"}</definedName>
    <definedName name="wrn.Sch.G." localSheetId="6" hidden="1">{"Sch.G_ICP",#N/A,FALSE,"Sch.G"}</definedName>
    <definedName name="wrn.Sch.G." localSheetId="15"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 localSheetId="30" hidden="1">{"Sch.G_ICP",#N/A,FALSE,"Sch.G"}</definedName>
    <definedName name="wrn.Sch.G." localSheetId="31" hidden="1">{"Sch.G_ICP",#N/A,FALSE,"Sch.G"}</definedName>
    <definedName name="wrn.Sch.G."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2" hidden="1">{"Sch.G_ICP",#N/A,FALSE,"Sch.G"}</definedName>
    <definedName name="wrn.Sch.G._1" localSheetId="23" hidden="1">{"Sch.G_ICP",#N/A,FALSE,"Sch.G"}</definedName>
    <definedName name="wrn.Sch.G._1" localSheetId="25" hidden="1">{"Sch.G_ICP",#N/A,FALSE,"Sch.G"}</definedName>
    <definedName name="wrn.Sch.G._1" localSheetId="2" hidden="1">{"Sch.G_ICP",#N/A,FALSE,"Sch.G"}</definedName>
    <definedName name="wrn.Sch.G._1" localSheetId="3" hidden="1">{"Sch.G_ICP",#N/A,FALSE,"Sch.G"}</definedName>
    <definedName name="wrn.Sch.G._1" localSheetId="6" hidden="1">{"Sch.G_ICP",#N/A,FALSE,"Sch.G"}</definedName>
    <definedName name="wrn.Sch.G._1" localSheetId="15"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G._1" localSheetId="30" hidden="1">{"Sch.G_ICP",#N/A,FALSE,"Sch.G"}</definedName>
    <definedName name="wrn.Sch.G._1" localSheetId="31" hidden="1">{"Sch.G_ICP",#N/A,FALSE,"Sch.G"}</definedName>
    <definedName name="wrn.Sch.G._1" hidden="1">{"Sch.G_ICP",#N/A,FALSE,"Sch.G"}</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2" hidden="1">{"Sch.I_Goods&amp;Svcs",#N/A,FALSE,"Sch.I"}</definedName>
    <definedName name="wrn.Sch.I." localSheetId="23" hidden="1">{"Sch.I_Goods&amp;Svcs",#N/A,FALSE,"Sch.I"}</definedName>
    <definedName name="wrn.Sch.I." localSheetId="25" hidden="1">{"Sch.I_Goods&amp;Svcs",#N/A,FALSE,"Sch.I"}</definedName>
    <definedName name="wrn.Sch.I." localSheetId="2" hidden="1">{"Sch.I_Goods&amp;Svcs",#N/A,FALSE,"Sch.I"}</definedName>
    <definedName name="wrn.Sch.I." localSheetId="3" hidden="1">{"Sch.I_Goods&amp;Svcs",#N/A,FALSE,"Sch.I"}</definedName>
    <definedName name="wrn.Sch.I." localSheetId="6" hidden="1">{"Sch.I_Goods&amp;Svcs",#N/A,FALSE,"Sch.I"}</definedName>
    <definedName name="wrn.Sch.I." localSheetId="15"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 localSheetId="30" hidden="1">{"Sch.I_Goods&amp;Svcs",#N/A,FALSE,"Sch.I"}</definedName>
    <definedName name="wrn.Sch.I." localSheetId="31" hidden="1">{"Sch.I_Goods&amp;Svcs",#N/A,FALSE,"Sch.I"}</definedName>
    <definedName name="wrn.Sch.I."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2" hidden="1">{"Sch.I_Goods&amp;Svcs",#N/A,FALSE,"Sch.I"}</definedName>
    <definedName name="wrn.Sch.I._1" localSheetId="23" hidden="1">{"Sch.I_Goods&amp;Svcs",#N/A,FALSE,"Sch.I"}</definedName>
    <definedName name="wrn.Sch.I._1" localSheetId="25" hidden="1">{"Sch.I_Goods&amp;Svcs",#N/A,FALSE,"Sch.I"}</definedName>
    <definedName name="wrn.Sch.I._1" localSheetId="2" hidden="1">{"Sch.I_Goods&amp;Svcs",#N/A,FALSE,"Sch.I"}</definedName>
    <definedName name="wrn.Sch.I._1" localSheetId="3" hidden="1">{"Sch.I_Goods&amp;Svcs",#N/A,FALSE,"Sch.I"}</definedName>
    <definedName name="wrn.Sch.I._1" localSheetId="6" hidden="1">{"Sch.I_Goods&amp;Svcs",#N/A,FALSE,"Sch.I"}</definedName>
    <definedName name="wrn.Sch.I._1" localSheetId="15"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I._1" localSheetId="30" hidden="1">{"Sch.I_Goods&amp;Svcs",#N/A,FALSE,"Sch.I"}</definedName>
    <definedName name="wrn.Sch.I._1" localSheetId="31" hidden="1">{"Sch.I_Goods&amp;Svcs",#N/A,FALSE,"Sch.I"}</definedName>
    <definedName name="wrn.Sch.I._1" hidden="1">{"Sch.I_Goods&amp;Svcs",#N/A,FALSE,"Sch.I"}</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2" hidden="1">{"Sch.J_CorpChgs",#N/A,FALSE,"Sch.J"}</definedName>
    <definedName name="wrn.Sch.J." localSheetId="23" hidden="1">{"Sch.J_CorpChgs",#N/A,FALSE,"Sch.J"}</definedName>
    <definedName name="wrn.Sch.J." localSheetId="25" hidden="1">{"Sch.J_CorpChgs",#N/A,FALSE,"Sch.J"}</definedName>
    <definedName name="wrn.Sch.J." localSheetId="2" hidden="1">{"Sch.J_CorpChgs",#N/A,FALSE,"Sch.J"}</definedName>
    <definedName name="wrn.Sch.J." localSheetId="3" hidden="1">{"Sch.J_CorpChgs",#N/A,FALSE,"Sch.J"}</definedName>
    <definedName name="wrn.Sch.J." localSheetId="6" hidden="1">{"Sch.J_CorpChgs",#N/A,FALSE,"Sch.J"}</definedName>
    <definedName name="wrn.Sch.J." localSheetId="15"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 localSheetId="30" hidden="1">{"Sch.J_CorpChgs",#N/A,FALSE,"Sch.J"}</definedName>
    <definedName name="wrn.Sch.J." localSheetId="31" hidden="1">{"Sch.J_CorpChgs",#N/A,FALSE,"Sch.J"}</definedName>
    <definedName name="wrn.Sch.J."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2" hidden="1">{"Sch.J_CorpChgs",#N/A,FALSE,"Sch.J"}</definedName>
    <definedName name="wrn.Sch.J._1" localSheetId="23" hidden="1">{"Sch.J_CorpChgs",#N/A,FALSE,"Sch.J"}</definedName>
    <definedName name="wrn.Sch.J._1" localSheetId="25" hidden="1">{"Sch.J_CorpChgs",#N/A,FALSE,"Sch.J"}</definedName>
    <definedName name="wrn.Sch.J._1" localSheetId="2" hidden="1">{"Sch.J_CorpChgs",#N/A,FALSE,"Sch.J"}</definedName>
    <definedName name="wrn.Sch.J._1" localSheetId="3" hidden="1">{"Sch.J_CorpChgs",#N/A,FALSE,"Sch.J"}</definedName>
    <definedName name="wrn.Sch.J._1" localSheetId="6" hidden="1">{"Sch.J_CorpChgs",#N/A,FALSE,"Sch.J"}</definedName>
    <definedName name="wrn.Sch.J._1" localSheetId="15"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J._1" localSheetId="30" hidden="1">{"Sch.J_CorpChgs",#N/A,FALSE,"Sch.J"}</definedName>
    <definedName name="wrn.Sch.J._1" localSheetId="31" hidden="1">{"Sch.J_CorpChgs",#N/A,FALSE,"Sch.J"}</definedName>
    <definedName name="wrn.Sch.J._1" hidden="1">{"Sch.J_CorpChgs",#N/A,FALSE,"Sch.J"}</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2" hidden="1">{"Sch.K_P1_PropLease",#N/A,FALSE,"Sch.K";"Sch.K_P2_PropLease",#N/A,FALSE,"Sch.K"}</definedName>
    <definedName name="wrn.Sch.K." localSheetId="23" hidden="1">{"Sch.K_P1_PropLease",#N/A,FALSE,"Sch.K";"Sch.K_P2_PropLease",#N/A,FALSE,"Sch.K"}</definedName>
    <definedName name="wrn.Sch.K." localSheetId="25" hidden="1">{"Sch.K_P1_PropLease",#N/A,FALSE,"Sch.K";"Sch.K_P2_PropLease",#N/A,FALSE,"Sch.K"}</definedName>
    <definedName name="wrn.Sch.K." localSheetId="2" hidden="1">{"Sch.K_P1_PropLease",#N/A,FALSE,"Sch.K";"Sch.K_P2_PropLease",#N/A,FALSE,"Sch.K"}</definedName>
    <definedName name="wrn.Sch.K." localSheetId="3" hidden="1">{"Sch.K_P1_PropLease",#N/A,FALSE,"Sch.K";"Sch.K_P2_PropLease",#N/A,FALSE,"Sch.K"}</definedName>
    <definedName name="wrn.Sch.K." localSheetId="6" hidden="1">{"Sch.K_P1_PropLease",#N/A,FALSE,"Sch.K";"Sch.K_P2_PropLease",#N/A,FALSE,"Sch.K"}</definedName>
    <definedName name="wrn.Sch.K." localSheetId="15"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 localSheetId="30" hidden="1">{"Sch.K_P1_PropLease",#N/A,FALSE,"Sch.K";"Sch.K_P2_PropLease",#N/A,FALSE,"Sch.K"}</definedName>
    <definedName name="wrn.Sch.K." localSheetId="31" hidden="1">{"Sch.K_P1_PropLease",#N/A,FALSE,"Sch.K";"Sch.K_P2_PropLease",#N/A,FALSE,"Sch.K"}</definedName>
    <definedName name="wrn.Sch.K."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2" hidden="1">{"Sch.K_P1_PropLease",#N/A,FALSE,"Sch.K";"Sch.K_P2_PropLease",#N/A,FALSE,"Sch.K"}</definedName>
    <definedName name="wrn.Sch.K._1" localSheetId="23" hidden="1">{"Sch.K_P1_PropLease",#N/A,FALSE,"Sch.K";"Sch.K_P2_PropLease",#N/A,FALSE,"Sch.K"}</definedName>
    <definedName name="wrn.Sch.K._1" localSheetId="25" hidden="1">{"Sch.K_P1_PropLease",#N/A,FALSE,"Sch.K";"Sch.K_P2_PropLease",#N/A,FALSE,"Sch.K"}</definedName>
    <definedName name="wrn.Sch.K._1" localSheetId="2" hidden="1">{"Sch.K_P1_PropLease",#N/A,FALSE,"Sch.K";"Sch.K_P2_PropLease",#N/A,FALSE,"Sch.K"}</definedName>
    <definedName name="wrn.Sch.K._1" localSheetId="3" hidden="1">{"Sch.K_P1_PropLease",#N/A,FALSE,"Sch.K";"Sch.K_P2_PropLease",#N/A,FALSE,"Sch.K"}</definedName>
    <definedName name="wrn.Sch.K._1" localSheetId="6" hidden="1">{"Sch.K_P1_PropLease",#N/A,FALSE,"Sch.K";"Sch.K_P2_PropLease",#N/A,FALSE,"Sch.K"}</definedName>
    <definedName name="wrn.Sch.K._1" localSheetId="15"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K._1" localSheetId="30" hidden="1">{"Sch.K_P1_PropLease",#N/A,FALSE,"Sch.K";"Sch.K_P2_PropLease",#N/A,FALSE,"Sch.K"}</definedName>
    <definedName name="wrn.Sch.K._1" localSheetId="31" hidden="1">{"Sch.K_P1_PropLease",#N/A,FALSE,"Sch.K";"Sch.K_P2_PropLease",#N/A,FALSE,"Sch.K"}</definedName>
    <definedName name="wrn.Sch.K._1" hidden="1">{"Sch.K_P1_PropLease",#N/A,FALSE,"Sch.K";"Sch.K_P2_PropLease",#N/A,FALSE,"Sch.K"}</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2" hidden="1">{"Sch.L_MaterialIssue",#N/A,FALSE,"Sch.L"}</definedName>
    <definedName name="wrn.Sch.L." localSheetId="23" hidden="1">{"Sch.L_MaterialIssue",#N/A,FALSE,"Sch.L"}</definedName>
    <definedName name="wrn.Sch.L." localSheetId="25" hidden="1">{"Sch.L_MaterialIssue",#N/A,FALSE,"Sch.L"}</definedName>
    <definedName name="wrn.Sch.L." localSheetId="2" hidden="1">{"Sch.L_MaterialIssue",#N/A,FALSE,"Sch.L"}</definedName>
    <definedName name="wrn.Sch.L." localSheetId="3" hidden="1">{"Sch.L_MaterialIssue",#N/A,FALSE,"Sch.L"}</definedName>
    <definedName name="wrn.Sch.L." localSheetId="6" hidden="1">{"Sch.L_MaterialIssue",#N/A,FALSE,"Sch.L"}</definedName>
    <definedName name="wrn.Sch.L." localSheetId="15"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 localSheetId="30" hidden="1">{"Sch.L_MaterialIssue",#N/A,FALSE,"Sch.L"}</definedName>
    <definedName name="wrn.Sch.L." localSheetId="31" hidden="1">{"Sch.L_MaterialIssue",#N/A,FALSE,"Sch.L"}</definedName>
    <definedName name="wrn.Sch.L."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2" hidden="1">{"Sch.L_MaterialIssue",#N/A,FALSE,"Sch.L"}</definedName>
    <definedName name="wrn.Sch.L._1" localSheetId="23" hidden="1">{"Sch.L_MaterialIssue",#N/A,FALSE,"Sch.L"}</definedName>
    <definedName name="wrn.Sch.L._1" localSheetId="25" hidden="1">{"Sch.L_MaterialIssue",#N/A,FALSE,"Sch.L"}</definedName>
    <definedName name="wrn.Sch.L._1" localSheetId="2" hidden="1">{"Sch.L_MaterialIssue",#N/A,FALSE,"Sch.L"}</definedName>
    <definedName name="wrn.Sch.L._1" localSheetId="3" hidden="1">{"Sch.L_MaterialIssue",#N/A,FALSE,"Sch.L"}</definedName>
    <definedName name="wrn.Sch.L._1" localSheetId="6" hidden="1">{"Sch.L_MaterialIssue",#N/A,FALSE,"Sch.L"}</definedName>
    <definedName name="wrn.Sch.L._1" localSheetId="15"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L._1" localSheetId="30" hidden="1">{"Sch.L_MaterialIssue",#N/A,FALSE,"Sch.L"}</definedName>
    <definedName name="wrn.Sch.L._1" localSheetId="31" hidden="1">{"Sch.L_MaterialIssue",#N/A,FALSE,"Sch.L"}</definedName>
    <definedName name="wrn.Sch.L._1" hidden="1">{"Sch.L_MaterialIssue",#N/A,FALSE,"Sch.L"}</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2" hidden="1">{"Sch.M_Prop&amp;FFTaxes",#N/A,FALSE,"Sch.M"}</definedName>
    <definedName name="wrn.Sch.M." localSheetId="23" hidden="1">{"Sch.M_Prop&amp;FFTaxes",#N/A,FALSE,"Sch.M"}</definedName>
    <definedName name="wrn.Sch.M." localSheetId="25" hidden="1">{"Sch.M_Prop&amp;FFTaxes",#N/A,FALSE,"Sch.M"}</definedName>
    <definedName name="wrn.Sch.M." localSheetId="2" hidden="1">{"Sch.M_Prop&amp;FFTaxes",#N/A,FALSE,"Sch.M"}</definedName>
    <definedName name="wrn.Sch.M." localSheetId="3" hidden="1">{"Sch.M_Prop&amp;FFTaxes",#N/A,FALSE,"Sch.M"}</definedName>
    <definedName name="wrn.Sch.M." localSheetId="6" hidden="1">{"Sch.M_Prop&amp;FFTaxes",#N/A,FALSE,"Sch.M"}</definedName>
    <definedName name="wrn.Sch.M." localSheetId="15"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 localSheetId="30" hidden="1">{"Sch.M_Prop&amp;FFTaxes",#N/A,FALSE,"Sch.M"}</definedName>
    <definedName name="wrn.Sch.M." localSheetId="31" hidden="1">{"Sch.M_Prop&amp;FFTaxes",#N/A,FALSE,"Sch.M"}</definedName>
    <definedName name="wrn.Sch.M."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2" hidden="1">{"Sch.M_Prop&amp;FFTaxes",#N/A,FALSE,"Sch.M"}</definedName>
    <definedName name="wrn.Sch.M._1" localSheetId="23" hidden="1">{"Sch.M_Prop&amp;FFTaxes",#N/A,FALSE,"Sch.M"}</definedName>
    <definedName name="wrn.Sch.M._1" localSheetId="25" hidden="1">{"Sch.M_Prop&amp;FFTaxes",#N/A,FALSE,"Sch.M"}</definedName>
    <definedName name="wrn.Sch.M._1" localSheetId="2" hidden="1">{"Sch.M_Prop&amp;FFTaxes",#N/A,FALSE,"Sch.M"}</definedName>
    <definedName name="wrn.Sch.M._1" localSheetId="3" hidden="1">{"Sch.M_Prop&amp;FFTaxes",#N/A,FALSE,"Sch.M"}</definedName>
    <definedName name="wrn.Sch.M._1" localSheetId="6" hidden="1">{"Sch.M_Prop&amp;FFTaxes",#N/A,FALSE,"Sch.M"}</definedName>
    <definedName name="wrn.Sch.M._1" localSheetId="15"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M._1" localSheetId="30" hidden="1">{"Sch.M_Prop&amp;FFTaxes",#N/A,FALSE,"Sch.M"}</definedName>
    <definedName name="wrn.Sch.M._1" localSheetId="31" hidden="1">{"Sch.M_Prop&amp;FFTaxes",#N/A,FALSE,"Sch.M"}</definedName>
    <definedName name="wrn.Sch.M._1" hidden="1">{"Sch.M_Prop&amp;FFTaxes",#N/A,FALSE,"Sch.M"}</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2" hidden="1">{"Sch.N_IncTaxes",#N/A,FALSE,"Sch. N, O"}</definedName>
    <definedName name="wrn.Sch.N." localSheetId="23" hidden="1">{"Sch.N_IncTaxes",#N/A,FALSE,"Sch. N, O"}</definedName>
    <definedName name="wrn.Sch.N." localSheetId="25" hidden="1">{"Sch.N_IncTaxes",#N/A,FALSE,"Sch. N, O"}</definedName>
    <definedName name="wrn.Sch.N." localSheetId="2" hidden="1">{"Sch.N_IncTaxes",#N/A,FALSE,"Sch. N, O"}</definedName>
    <definedName name="wrn.Sch.N." localSheetId="3" hidden="1">{"Sch.N_IncTaxes",#N/A,FALSE,"Sch. N, O"}</definedName>
    <definedName name="wrn.Sch.N." localSheetId="6" hidden="1">{"Sch.N_IncTaxes",#N/A,FALSE,"Sch. N, O"}</definedName>
    <definedName name="wrn.Sch.N." localSheetId="15"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 localSheetId="30" hidden="1">{"Sch.N_IncTaxes",#N/A,FALSE,"Sch. N, O"}</definedName>
    <definedName name="wrn.Sch.N." localSheetId="31" hidden="1">{"Sch.N_IncTaxes",#N/A,FALSE,"Sch. N, O"}</definedName>
    <definedName name="wrn.Sch.N."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2" hidden="1">{"Sch.N_IncTaxes",#N/A,FALSE,"Sch. N, O"}</definedName>
    <definedName name="wrn.Sch.N._1" localSheetId="23" hidden="1">{"Sch.N_IncTaxes",#N/A,FALSE,"Sch. N, O"}</definedName>
    <definedName name="wrn.Sch.N._1" localSheetId="25" hidden="1">{"Sch.N_IncTaxes",#N/A,FALSE,"Sch. N, O"}</definedName>
    <definedName name="wrn.Sch.N._1" localSheetId="2" hidden="1">{"Sch.N_IncTaxes",#N/A,FALSE,"Sch. N, O"}</definedName>
    <definedName name="wrn.Sch.N._1" localSheetId="3" hidden="1">{"Sch.N_IncTaxes",#N/A,FALSE,"Sch. N, O"}</definedName>
    <definedName name="wrn.Sch.N._1" localSheetId="6" hidden="1">{"Sch.N_IncTaxes",#N/A,FALSE,"Sch. N, O"}</definedName>
    <definedName name="wrn.Sch.N._1" localSheetId="15"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N._1" localSheetId="30" hidden="1">{"Sch.N_IncTaxes",#N/A,FALSE,"Sch. N, O"}</definedName>
    <definedName name="wrn.Sch.N._1" localSheetId="31" hidden="1">{"Sch.N_IncTaxes",#N/A,FALSE,"Sch. N, O"}</definedName>
    <definedName name="wrn.Sch.N._1" hidden="1">{"Sch.N_IncTaxes",#N/A,FALSE,"Sch.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2" hidden="1">{"Sch.O1_FedITDeferred",#N/A,FALSE,"Sch. N, O";"Sch_O2_Depreciation",#N/A,FALSE,"Sch. N, O";"Sch_O3_AmortInsurance",#N/A,FALSE,"Sch. N, O"}</definedName>
    <definedName name="wrn.Sch.O." localSheetId="23" hidden="1">{"Sch.O1_FedITDeferred",#N/A,FALSE,"Sch. N, O";"Sch_O2_Depreciation",#N/A,FALSE,"Sch. N, O";"Sch_O3_AmortInsurance",#N/A,FALSE,"Sch. N, O"}</definedName>
    <definedName name="wrn.Sch.O." localSheetId="25" hidden="1">{"Sch.O1_FedITDeferred",#N/A,FALSE,"Sch. N, O";"Sch_O2_Depreciation",#N/A,FALSE,"Sch. N, O";"Sch_O3_AmortInsurance",#N/A,FALSE,"Sch. N, O"}</definedName>
    <definedName name="wrn.Sch.O." localSheetId="2" hidden="1">{"Sch.O1_FedITDeferred",#N/A,FALSE,"Sch. N, O";"Sch_O2_Depreciation",#N/A,FALSE,"Sch. N, O";"Sch_O3_AmortInsurance",#N/A,FALSE,"Sch. N, O"}</definedName>
    <definedName name="wrn.Sch.O." localSheetId="3" hidden="1">{"Sch.O1_FedITDeferred",#N/A,FALSE,"Sch. N, O";"Sch_O2_Depreciation",#N/A,FALSE,"Sch. N, O";"Sch_O3_AmortInsurance",#N/A,FALSE,"Sch. N, O"}</definedName>
    <definedName name="wrn.Sch.O." localSheetId="6" hidden="1">{"Sch.O1_FedITDeferred",#N/A,FALSE,"Sch. N, O";"Sch_O2_Depreciation",#N/A,FALSE,"Sch. N, O";"Sch_O3_AmortInsurance",#N/A,FALSE,"Sch. N, O"}</definedName>
    <definedName name="wrn.Sch.O." localSheetId="15"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 localSheetId="30" hidden="1">{"Sch.O1_FedITDeferred",#N/A,FALSE,"Sch. N, O";"Sch_O2_Depreciation",#N/A,FALSE,"Sch. N, O";"Sch_O3_AmortInsurance",#N/A,FALSE,"Sch. N, O"}</definedName>
    <definedName name="wrn.Sch.O." localSheetId="3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2" hidden="1">{"Sch.O1_FedITDeferred",#N/A,FALSE,"Sch. N, O";"Sch_O2_Depreciation",#N/A,FALSE,"Sch. N, O";"Sch_O3_AmortInsurance",#N/A,FALSE,"Sch. N, O"}</definedName>
    <definedName name="wrn.Sch.O._1" localSheetId="23" hidden="1">{"Sch.O1_FedITDeferred",#N/A,FALSE,"Sch. N, O";"Sch_O2_Depreciation",#N/A,FALSE,"Sch. N, O";"Sch_O3_AmortInsurance",#N/A,FALSE,"Sch. N, O"}</definedName>
    <definedName name="wrn.Sch.O._1" localSheetId="25" hidden="1">{"Sch.O1_FedITDeferred",#N/A,FALSE,"Sch. N, O";"Sch_O2_Depreciation",#N/A,FALSE,"Sch. N, O";"Sch_O3_AmortInsurance",#N/A,FALSE,"Sch. N, O"}</definedName>
    <definedName name="wrn.Sch.O._1" localSheetId="2" hidden="1">{"Sch.O1_FedITDeferred",#N/A,FALSE,"Sch. N, O";"Sch_O2_Depreciation",#N/A,FALSE,"Sch. N, O";"Sch_O3_AmortInsurance",#N/A,FALSE,"Sch. N, O"}</definedName>
    <definedName name="wrn.Sch.O._1" localSheetId="3" hidden="1">{"Sch.O1_FedITDeferred",#N/A,FALSE,"Sch. N, O";"Sch_O2_Depreciation",#N/A,FALSE,"Sch. N, O";"Sch_O3_AmortInsurance",#N/A,FALSE,"Sch. N, O"}</definedName>
    <definedName name="wrn.Sch.O._1" localSheetId="6" hidden="1">{"Sch.O1_FedITDeferred",#N/A,FALSE,"Sch. N, O";"Sch_O2_Depreciation",#N/A,FALSE,"Sch. N, O";"Sch_O3_AmortInsurance",#N/A,FALSE,"Sch. N, O"}</definedName>
    <definedName name="wrn.Sch.O._1" localSheetId="15"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O._1" localSheetId="30" hidden="1">{"Sch.O1_FedITDeferred",#N/A,FALSE,"Sch. N, O";"Sch_O2_Depreciation",#N/A,FALSE,"Sch. N, O";"Sch_O3_AmortInsurance",#N/A,FALSE,"Sch. N, O"}</definedName>
    <definedName name="wrn.Sch.O._1" localSheetId="31"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2" hidden="1">{"Sch.P_BS_Bal",#N/A,FALSE,"WP-BS Elem"}</definedName>
    <definedName name="wrn.Sch.P." localSheetId="23" hidden="1">{"Sch.P_BS_Bal",#N/A,FALSE,"WP-BS Elem"}</definedName>
    <definedName name="wrn.Sch.P." localSheetId="25" hidden="1">{"Sch.P_BS_Bal",#N/A,FALSE,"WP-BS Elem"}</definedName>
    <definedName name="wrn.Sch.P." localSheetId="2" hidden="1">{"Sch.P_BS_Bal",#N/A,FALSE,"WP-BS Elem"}</definedName>
    <definedName name="wrn.Sch.P." localSheetId="3" hidden="1">{"Sch.P_BS_Bal",#N/A,FALSE,"WP-BS Elem"}</definedName>
    <definedName name="wrn.Sch.P." localSheetId="6" hidden="1">{"Sch.P_BS_Bal",#N/A,FALSE,"WP-BS Elem"}</definedName>
    <definedName name="wrn.Sch.P." localSheetId="15"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 localSheetId="30" hidden="1">{"Sch.P_BS_Bal",#N/A,FALSE,"WP-BS Elem"}</definedName>
    <definedName name="wrn.Sch.P." localSheetId="31" hidden="1">{"Sch.P_BS_Bal",#N/A,FALSE,"WP-BS Elem"}</definedName>
    <definedName name="wrn.Sch.P." hidden="1">{"Sch.P_BS_Bal",#N/A,FALSE,"WP-BS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2" hidden="1">{"Sch.P_BS_Accts",#N/A,FALSE,"WP-BS Elem"}</definedName>
    <definedName name="wrn.Sch.P._.Accts." localSheetId="23" hidden="1">{"Sch.P_BS_Accts",#N/A,FALSE,"WP-BS Elem"}</definedName>
    <definedName name="wrn.Sch.P._.Accts." localSheetId="25" hidden="1">{"Sch.P_BS_Accts",#N/A,FALSE,"WP-BS Elem"}</definedName>
    <definedName name="wrn.Sch.P._.Accts." localSheetId="2" hidden="1">{"Sch.P_BS_Accts",#N/A,FALSE,"WP-BS Elem"}</definedName>
    <definedName name="wrn.Sch.P._.Accts." localSheetId="3" hidden="1">{"Sch.P_BS_Accts",#N/A,FALSE,"WP-BS Elem"}</definedName>
    <definedName name="wrn.Sch.P._.Accts." localSheetId="6" hidden="1">{"Sch.P_BS_Accts",#N/A,FALSE,"WP-BS Elem"}</definedName>
    <definedName name="wrn.Sch.P._.Accts." localSheetId="15"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 localSheetId="30" hidden="1">{"Sch.P_BS_Accts",#N/A,FALSE,"WP-BS Elem"}</definedName>
    <definedName name="wrn.Sch.P._.Accts." localSheetId="31" hidden="1">{"Sch.P_BS_Accts",#N/A,FALSE,"WP-BS Elem"}</definedName>
    <definedName name="wrn.Sch.P._.Accts."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2" hidden="1">{"Sch.P_BS_Accts",#N/A,FALSE,"WP-BS Elem"}</definedName>
    <definedName name="wrn.Sch.P._.Accts._1" localSheetId="23" hidden="1">{"Sch.P_BS_Accts",#N/A,FALSE,"WP-BS Elem"}</definedName>
    <definedName name="wrn.Sch.P._.Accts._1" localSheetId="25" hidden="1">{"Sch.P_BS_Accts",#N/A,FALSE,"WP-BS Elem"}</definedName>
    <definedName name="wrn.Sch.P._.Accts._1" localSheetId="2" hidden="1">{"Sch.P_BS_Accts",#N/A,FALSE,"WP-BS Elem"}</definedName>
    <definedName name="wrn.Sch.P._.Accts._1" localSheetId="3" hidden="1">{"Sch.P_BS_Accts",#N/A,FALSE,"WP-BS Elem"}</definedName>
    <definedName name="wrn.Sch.P._.Accts._1" localSheetId="6" hidden="1">{"Sch.P_BS_Accts",#N/A,FALSE,"WP-BS Elem"}</definedName>
    <definedName name="wrn.Sch.P._.Accts._1" localSheetId="15"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Accts._1" localSheetId="30" hidden="1">{"Sch.P_BS_Accts",#N/A,FALSE,"WP-BS Elem"}</definedName>
    <definedName name="wrn.Sch.P._.Accts._1" localSheetId="31" hidden="1">{"Sch.P_BS_Accts",#N/A,FALSE,"WP-BS Elem"}</definedName>
    <definedName name="wrn.Sch.P._.Accts._1" hidden="1">{"Sch.P_BS_Accts",#N/A,FALSE,"WP-BS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2" hidden="1">{"Sch.P_BS_Bal",#N/A,FALSE,"WP-BS Elem"}</definedName>
    <definedName name="wrn.Sch.P._1" localSheetId="23" hidden="1">{"Sch.P_BS_Bal",#N/A,FALSE,"WP-BS Elem"}</definedName>
    <definedName name="wrn.Sch.P._1" localSheetId="25" hidden="1">{"Sch.P_BS_Bal",#N/A,FALSE,"WP-BS Elem"}</definedName>
    <definedName name="wrn.Sch.P._1" localSheetId="2" hidden="1">{"Sch.P_BS_Bal",#N/A,FALSE,"WP-BS Elem"}</definedName>
    <definedName name="wrn.Sch.P._1" localSheetId="3" hidden="1">{"Sch.P_BS_Bal",#N/A,FALSE,"WP-BS Elem"}</definedName>
    <definedName name="wrn.Sch.P._1" localSheetId="6" hidden="1">{"Sch.P_BS_Bal",#N/A,FALSE,"WP-BS Elem"}</definedName>
    <definedName name="wrn.Sch.P._1" localSheetId="15"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ch.P._1" localSheetId="30" hidden="1">{"Sch.P_BS_Bal",#N/A,FALSE,"WP-BS Elem"}</definedName>
    <definedName name="wrn.Sch.P._1" localSheetId="31" hidden="1">{"Sch.P_BS_Bal",#N/A,FALSE,"WP-BS Elem"}</definedName>
    <definedName name="wrn.Sch.P._1" hidden="1">{"Sch.P_BS_Bal",#N/A,FALSE,"WP-BS Elem"}</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2" hidden="1">{#N/A,#N/A,FALSE,"AD PG 1 OF 2";#N/A,#N/A,FALSE,"AD PG 2 OF 2"}</definedName>
    <definedName name="wrn.Statement._.AD." localSheetId="23" hidden="1">{#N/A,#N/A,FALSE,"AD PG 1 OF 2";#N/A,#N/A,FALSE,"AD PG 2 OF 2"}</definedName>
    <definedName name="wrn.Statement._.AD." localSheetId="25" hidden="1">{#N/A,#N/A,FALSE,"AD PG 1 OF 2";#N/A,#N/A,FALSE,"AD PG 2 OF 2"}</definedName>
    <definedName name="wrn.Statement._.AD." localSheetId="2" hidden="1">{#N/A,#N/A,FALSE,"AD PG 1 OF 2";#N/A,#N/A,FALSE,"AD PG 2 OF 2"}</definedName>
    <definedName name="wrn.Statement._.AD." localSheetId="3" hidden="1">{#N/A,#N/A,FALSE,"AD PG 1 OF 2";#N/A,#N/A,FALSE,"AD PG 2 OF 2"}</definedName>
    <definedName name="wrn.Statement._.AD." localSheetId="6" hidden="1">{#N/A,#N/A,FALSE,"AD PG 1 OF 2";#N/A,#N/A,FALSE,"AD PG 2 OF 2"}</definedName>
    <definedName name="wrn.Statement._.AD." localSheetId="15"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tatement._.AD." localSheetId="30" hidden="1">{#N/A,#N/A,FALSE,"AD PG 1 OF 2";#N/A,#N/A,FALSE,"AD PG 2 OF 2"}</definedName>
    <definedName name="wrn.Statement._.AD." localSheetId="31" hidden="1">{#N/A,#N/A,FALSE,"AD PG 1 OF 2";#N/A,#N/A,FALSE,"AD PG 2 OF 2"}</definedName>
    <definedName name="wrn.Statement._.AD." hidden="1">{#N/A,#N/A,FALSE,"AD PG 1 OF 2";#N/A,#N/A,FALSE,"AD PG 2 OF 2"}</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2" hidden="1">{"page1",#N/A,TRUE,"2";"page2",#N/A,TRUE,"2"}</definedName>
    <definedName name="wrn.test." localSheetId="23" hidden="1">{"page1",#N/A,TRUE,"2";"page2",#N/A,TRUE,"2"}</definedName>
    <definedName name="wrn.test." localSheetId="25" hidden="1">{"page1",#N/A,TRUE,"2";"page2",#N/A,TRUE,"2"}</definedName>
    <definedName name="wrn.test." localSheetId="2" hidden="1">{"page1",#N/A,TRUE,"2";"page2",#N/A,TRUE,"2"}</definedName>
    <definedName name="wrn.test." localSheetId="3" hidden="1">{"page1",#N/A,TRUE,"2";"page2",#N/A,TRUE,"2"}</definedName>
    <definedName name="wrn.test." localSheetId="6" hidden="1">{"page1",#N/A,TRUE,"2";"page2",#N/A,TRUE,"2"}</definedName>
    <definedName name="wrn.test." localSheetId="15"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 localSheetId="30" hidden="1">{"page1",#N/A,TRUE,"2";"page2",#N/A,TRUE,"2"}</definedName>
    <definedName name="wrn.test." localSheetId="31" hidden="1">{"page1",#N/A,TRUE,"2";"page2",#N/A,TRUE,"2"}</definedName>
    <definedName name="wrn.test."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2" hidden="1">{"page1",#N/A,TRUE,"2";"page2",#N/A,TRUE,"2"}</definedName>
    <definedName name="wrn.test.1" localSheetId="23" hidden="1">{"page1",#N/A,TRUE,"2";"page2",#N/A,TRUE,"2"}</definedName>
    <definedName name="wrn.test.1" localSheetId="25" hidden="1">{"page1",#N/A,TRUE,"2";"page2",#N/A,TRUE,"2"}</definedName>
    <definedName name="wrn.test.1" localSheetId="2" hidden="1">{"page1",#N/A,TRUE,"2";"page2",#N/A,TRUE,"2"}</definedName>
    <definedName name="wrn.test.1" localSheetId="3" hidden="1">{"page1",#N/A,TRUE,"2";"page2",#N/A,TRUE,"2"}</definedName>
    <definedName name="wrn.test.1" localSheetId="6" hidden="1">{"page1",#N/A,TRUE,"2";"page2",#N/A,TRUE,"2"}</definedName>
    <definedName name="wrn.test.1" localSheetId="15"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30" hidden="1">{"page1",#N/A,TRUE,"2";"page2",#N/A,TRUE,"2"}</definedName>
    <definedName name="wrn.test.1" localSheetId="31" hidden="1">{"page1",#N/A,TRUE,"2";"page2",#N/A,TRUE,"2"}</definedName>
    <definedName name="wrn.test.1" hidden="1">{"page1",#N/A,TRUE,"2";"page2",#N/A,TRUE,"2"}</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2" hidden="1">{"Income Statement",#N/A,FALSE,"CFMODEL";"Balance Sheet",#N/A,FALSE,"CFMODEL"}</definedName>
    <definedName name="wrn.test1." localSheetId="23" hidden="1">{"Income Statement",#N/A,FALSE,"CFMODEL";"Balance Sheet",#N/A,FALSE,"CFMODEL"}</definedName>
    <definedName name="wrn.test1." localSheetId="25" hidden="1">{"Income Statement",#N/A,FALSE,"CFMODEL";"Balance Sheet",#N/A,FALSE,"CFMODEL"}</definedName>
    <definedName name="wrn.test1." localSheetId="2" hidden="1">{"Income Statement",#N/A,FALSE,"CFMODEL";"Balance Sheet",#N/A,FALSE,"CFMODEL"}</definedName>
    <definedName name="wrn.test1." localSheetId="3" hidden="1">{"Income Statement",#N/A,FALSE,"CFMODEL";"Balance Sheet",#N/A,FALSE,"CFMODEL"}</definedName>
    <definedName name="wrn.test1." localSheetId="6" hidden="1">{"Income Statement",#N/A,FALSE,"CFMODEL";"Balance Sheet",#N/A,FALSE,"CFMODEL"}</definedName>
    <definedName name="wrn.test1." localSheetId="15"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1." localSheetId="30" hidden="1">{"Income Statement",#N/A,FALSE,"CFMODEL";"Balance Sheet",#N/A,FALSE,"CFMODEL"}</definedName>
    <definedName name="wrn.test1." localSheetId="31" hidden="1">{"Income Statement",#N/A,FALSE,"CFMODEL";"Balance Sheet",#N/A,FALSE,"CFMODEL"}</definedName>
    <definedName name="wrn.test1." hidden="1">{"Income Statement",#N/A,FALSE,"CFMODEL";"Balance Sheet",#N/A,FALSE,"CFMODEL"}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2" hidden="1">{"SourcesUses",#N/A,TRUE,"CFMODEL";"TransOverview",#N/A,TRUE,"CFMODEL"}</definedName>
    <definedName name="wrn.test2." localSheetId="23" hidden="1">{"SourcesUses",#N/A,TRUE,"CFMODEL";"TransOverview",#N/A,TRUE,"CFMODEL"}</definedName>
    <definedName name="wrn.test2." localSheetId="25" hidden="1">{"SourcesUses",#N/A,TRUE,"CFMODEL";"TransOverview",#N/A,TRUE,"CFMODEL"}</definedName>
    <definedName name="wrn.test2." localSheetId="2" hidden="1">{"SourcesUses",#N/A,TRUE,"CFMODEL";"TransOverview",#N/A,TRUE,"CFMODEL"}</definedName>
    <definedName name="wrn.test2." localSheetId="3" hidden="1">{"SourcesUses",#N/A,TRUE,"CFMODEL";"TransOverview",#N/A,TRUE,"CFMODEL"}</definedName>
    <definedName name="wrn.test2." localSheetId="6" hidden="1">{"SourcesUses",#N/A,TRUE,"CFMODEL";"TransOverview",#N/A,TRUE,"CFMODEL"}</definedName>
    <definedName name="wrn.test2." localSheetId="15"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2." localSheetId="30" hidden="1">{"SourcesUses",#N/A,TRUE,"CFMODEL";"TransOverview",#N/A,TRUE,"CFMODEL"}</definedName>
    <definedName name="wrn.test2." localSheetId="31" hidden="1">{"SourcesUses",#N/A,TRUE,"CFMODEL";"TransOverview",#N/A,TRUE,"CFMODEL"}</definedName>
    <definedName name="wrn.test2." hidden="1">{"SourcesUses",#N/A,TRUE,"CFMODEL";"TransOverview",#N/A,TRUE,"CFMODEL"}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2" hidden="1">{"SourcesUses",#N/A,TRUE,#N/A;"TransOverview",#N/A,TRUE,"CFMODEL"}</definedName>
    <definedName name="wrn.test3." localSheetId="23" hidden="1">{"SourcesUses",#N/A,TRUE,#N/A;"TransOverview",#N/A,TRUE,"CFMODEL"}</definedName>
    <definedName name="wrn.test3." localSheetId="25" hidden="1">{"SourcesUses",#N/A,TRUE,#N/A;"TransOverview",#N/A,TRUE,"CFMODEL"}</definedName>
    <definedName name="wrn.test3." localSheetId="2" hidden="1">{"SourcesUses",#N/A,TRUE,#N/A;"TransOverview",#N/A,TRUE,"CFMODEL"}</definedName>
    <definedName name="wrn.test3." localSheetId="3" hidden="1">{"SourcesUses",#N/A,TRUE,#N/A;"TransOverview",#N/A,TRUE,"CFMODEL"}</definedName>
    <definedName name="wrn.test3." localSheetId="6" hidden="1">{"SourcesUses",#N/A,TRUE,#N/A;"TransOverview",#N/A,TRUE,"CFMODEL"}</definedName>
    <definedName name="wrn.test3." localSheetId="15"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 localSheetId="30" hidden="1">{"SourcesUses",#N/A,TRUE,#N/A;"TransOverview",#N/A,TRUE,"CFMODEL"}</definedName>
    <definedName name="wrn.test3." localSheetId="31" hidden="1">{"SourcesUses",#N/A,TRUE,#N/A;"TransOverview",#N/A,TRUE,"CFMODEL"}</definedName>
    <definedName name="wrn.test3."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2" hidden="1">{"SourcesUses",#N/A,TRUE,#N/A;"TransOverview",#N/A,TRUE,"CFMODEL"}</definedName>
    <definedName name="wrn.test3.2" localSheetId="23" hidden="1">{"SourcesUses",#N/A,TRUE,#N/A;"TransOverview",#N/A,TRUE,"CFMODEL"}</definedName>
    <definedName name="wrn.test3.2" localSheetId="25" hidden="1">{"SourcesUses",#N/A,TRUE,#N/A;"TransOverview",#N/A,TRUE,"CFMODEL"}</definedName>
    <definedName name="wrn.test3.2" localSheetId="2" hidden="1">{"SourcesUses",#N/A,TRUE,#N/A;"TransOverview",#N/A,TRUE,"CFMODEL"}</definedName>
    <definedName name="wrn.test3.2" localSheetId="3" hidden="1">{"SourcesUses",#N/A,TRUE,#N/A;"TransOverview",#N/A,TRUE,"CFMODEL"}</definedName>
    <definedName name="wrn.test3.2" localSheetId="6" hidden="1">{"SourcesUses",#N/A,TRUE,#N/A;"TransOverview",#N/A,TRUE,"CFMODEL"}</definedName>
    <definedName name="wrn.test3.2" localSheetId="15"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3.2" localSheetId="30" hidden="1">{"SourcesUses",#N/A,TRUE,#N/A;"TransOverview",#N/A,TRUE,"CFMODEL"}</definedName>
    <definedName name="wrn.test3.2" localSheetId="31" hidden="1">{"SourcesUses",#N/A,TRUE,#N/A;"TransOverview",#N/A,TRUE,"CFMODEL"}</definedName>
    <definedName name="wrn.test3.2" hidden="1">{"SourcesUses",#N/A,TRUE,#N/A;"TransOverview",#N/A,TRUE,"CFMODEL"}</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2" hidden="1">{"SourcesUses",#N/A,TRUE,"FundsFlow";"TransOverview",#N/A,TRUE,"FundsFlow"}</definedName>
    <definedName name="wrn.test4." localSheetId="23" hidden="1">{"SourcesUses",#N/A,TRUE,"FundsFlow";"TransOverview",#N/A,TRUE,"FundsFlow"}</definedName>
    <definedName name="wrn.test4." localSheetId="25" hidden="1">{"SourcesUses",#N/A,TRUE,"FundsFlow";"TransOverview",#N/A,TRUE,"FundsFlow"}</definedName>
    <definedName name="wrn.test4." localSheetId="2" hidden="1">{"SourcesUses",#N/A,TRUE,"FundsFlow";"TransOverview",#N/A,TRUE,"FundsFlow"}</definedName>
    <definedName name="wrn.test4." localSheetId="3" hidden="1">{"SourcesUses",#N/A,TRUE,"FundsFlow";"TransOverview",#N/A,TRUE,"FundsFlow"}</definedName>
    <definedName name="wrn.test4." localSheetId="6" hidden="1">{"SourcesUses",#N/A,TRUE,"FundsFlow";"TransOverview",#N/A,TRUE,"FundsFlow"}</definedName>
    <definedName name="wrn.test4." localSheetId="15"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 localSheetId="30" hidden="1">{"SourcesUses",#N/A,TRUE,"FundsFlow";"TransOverview",#N/A,TRUE,"FundsFlow"}</definedName>
    <definedName name="wrn.test4." localSheetId="31" hidden="1">{"SourcesUses",#N/A,TRUE,"FundsFlow";"TransOverview",#N/A,TRUE,"FundsFlow"}</definedName>
    <definedName name="wrn.test4."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2" hidden="1">{"SourcesUses",#N/A,TRUE,"FundsFlow";"TransOverview",#N/A,TRUE,"FundsFlow"}</definedName>
    <definedName name="wrn.test42." localSheetId="23" hidden="1">{"SourcesUses",#N/A,TRUE,"FundsFlow";"TransOverview",#N/A,TRUE,"FundsFlow"}</definedName>
    <definedName name="wrn.test42." localSheetId="25" hidden="1">{"SourcesUses",#N/A,TRUE,"FundsFlow";"TransOverview",#N/A,TRUE,"FundsFlow"}</definedName>
    <definedName name="wrn.test42." localSheetId="2" hidden="1">{"SourcesUses",#N/A,TRUE,"FundsFlow";"TransOverview",#N/A,TRUE,"FundsFlow"}</definedName>
    <definedName name="wrn.test42." localSheetId="3" hidden="1">{"SourcesUses",#N/A,TRUE,"FundsFlow";"TransOverview",#N/A,TRUE,"FundsFlow"}</definedName>
    <definedName name="wrn.test42." localSheetId="6" hidden="1">{"SourcesUses",#N/A,TRUE,"FundsFlow";"TransOverview",#N/A,TRUE,"FundsFlow"}</definedName>
    <definedName name="wrn.test42." localSheetId="15"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42." localSheetId="30" hidden="1">{"SourcesUses",#N/A,TRUE,"FundsFlow";"TransOverview",#N/A,TRUE,"FundsFlow"}</definedName>
    <definedName name="wrn.test42." localSheetId="31" hidden="1">{"SourcesUses",#N/A,TRUE,"FundsFlow";"TransOverview",#N/A,TRUE,"FundsFlow"}</definedName>
    <definedName name="wrn.test42." hidden="1">{"SourcesUses",#N/A,TRUE,"FundsFlow";"TransOverview",#N/A,TRUE,"FundsFlow"}</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2" hidden="1">{"TEST610",#N/A,FALSE,"Sheet1"}</definedName>
    <definedName name="wrn.TEST610." localSheetId="23" hidden="1">{"TEST610",#N/A,FALSE,"Sheet1"}</definedName>
    <definedName name="wrn.TEST610." localSheetId="25" hidden="1">{"TEST610",#N/A,FALSE,"Sheet1"}</definedName>
    <definedName name="wrn.TEST610." localSheetId="2" hidden="1">{"TEST610",#N/A,FALSE,"Sheet1"}</definedName>
    <definedName name="wrn.TEST610." localSheetId="3" hidden="1">{"TEST610",#N/A,FALSE,"Sheet1"}</definedName>
    <definedName name="wrn.TEST610." localSheetId="6" hidden="1">{"TEST610",#N/A,FALSE,"Sheet1"}</definedName>
    <definedName name="wrn.TEST610." localSheetId="15"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0." localSheetId="30" hidden="1">{"TEST610",#N/A,FALSE,"Sheet1"}</definedName>
    <definedName name="wrn.TEST610." localSheetId="31" hidden="1">{"TEST610",#N/A,FALSE,"Sheet1"}</definedName>
    <definedName name="wrn.TEST610." hidden="1">{"TEST610",#N/A,FALSE,"Sheet1"}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2" hidden="1">{"TEST611",#N/A,FALSE,"Sheet1"}</definedName>
    <definedName name="wrn.TEST611." localSheetId="23" hidden="1">{"TEST611",#N/A,FALSE,"Sheet1"}</definedName>
    <definedName name="wrn.TEST611." localSheetId="25" hidden="1">{"TEST611",#N/A,FALSE,"Sheet1"}</definedName>
    <definedName name="wrn.TEST611." localSheetId="2" hidden="1">{"TEST611",#N/A,FALSE,"Sheet1"}</definedName>
    <definedName name="wrn.TEST611." localSheetId="3" hidden="1">{"TEST611",#N/A,FALSE,"Sheet1"}</definedName>
    <definedName name="wrn.TEST611." localSheetId="6" hidden="1">{"TEST611",#N/A,FALSE,"Sheet1"}</definedName>
    <definedName name="wrn.TEST611." localSheetId="15"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EST611." localSheetId="30" hidden="1">{"TEST611",#N/A,FALSE,"Sheet1"}</definedName>
    <definedName name="wrn.TEST611." localSheetId="31" hidden="1">{"TEST611",#N/A,FALSE,"Sheet1"}</definedName>
    <definedName name="wrn.TEST611." hidden="1">{"TEST611",#N/A,FALSE,"Sheet1"}</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2" hidden="1">{"schedh3a",#N/A,TRUE,"H-3";"schedh3b",#N/A,TRUE,"H-3"}</definedName>
    <definedName name="wrn.Total." localSheetId="23" hidden="1">{"schedh3a",#N/A,TRUE,"H-3";"schedh3b",#N/A,TRUE,"H-3"}</definedName>
    <definedName name="wrn.Total." localSheetId="25" hidden="1">{"schedh3a",#N/A,TRUE,"H-3";"schedh3b",#N/A,TRUE,"H-3"}</definedName>
    <definedName name="wrn.Total." localSheetId="2" hidden="1">{"schedh3a",#N/A,TRUE,"H-3";"schedh3b",#N/A,TRUE,"H-3"}</definedName>
    <definedName name="wrn.Total." localSheetId="3" hidden="1">{"schedh3a",#N/A,TRUE,"H-3";"schedh3b",#N/A,TRUE,"H-3"}</definedName>
    <definedName name="wrn.Total." localSheetId="6" hidden="1">{"schedh3a",#N/A,TRUE,"H-3";"schedh3b",#N/A,TRUE,"H-3"}</definedName>
    <definedName name="wrn.Total." localSheetId="15"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Total." localSheetId="30" hidden="1">{"schedh3a",#N/A,TRUE,"H-3";"schedh3b",#N/A,TRUE,"H-3"}</definedName>
    <definedName name="wrn.Total." localSheetId="31" hidden="1">{"schedh3a",#N/A,TRUE,"H-3";"schedh3b",#N/A,TRUE,"H-3"}</definedName>
    <definedName name="wrn.Total." hidden="1">{"schedh3a",#N/A,TRUE,"H-3";"schedh3b",#N/A,TRUE,"H-3"}</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2" hidden="1">{#N/A,#N/A,FALSE,"337"}</definedName>
    <definedName name="wrn.XX." localSheetId="23" hidden="1">{#N/A,#N/A,FALSE,"337"}</definedName>
    <definedName name="wrn.XX." localSheetId="25" hidden="1">{#N/A,#N/A,FALSE,"337"}</definedName>
    <definedName name="wrn.XX." localSheetId="2" hidden="1">{#N/A,#N/A,FALSE,"337"}</definedName>
    <definedName name="wrn.XX." localSheetId="3" hidden="1">{#N/A,#N/A,FALSE,"337"}</definedName>
    <definedName name="wrn.XX." localSheetId="6" hidden="1">{#N/A,#N/A,FALSE,"337"}</definedName>
    <definedName name="wrn.XX." localSheetId="15"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rn.XX." localSheetId="30" hidden="1">{#N/A,#N/A,FALSE,"337"}</definedName>
    <definedName name="wrn.XX." localSheetId="31" hidden="1">{#N/A,#N/A,FALSE,"337"}</definedName>
    <definedName name="wrn.XX." hidden="1">{#N/A,#N/A,FALSE,"337"}</definedName>
    <definedName name="wtf" localSheetId="17" hidden="1">#REF!</definedName>
    <definedName name="wtf" localSheetId="18" hidden="1">#REF!</definedName>
    <definedName name="wtf" localSheetId="19" hidden="1">#REF!</definedName>
    <definedName name="wtf" localSheetId="20" hidden="1">#REF!</definedName>
    <definedName name="wtf" localSheetId="21" hidden="1">#REF!</definedName>
    <definedName name="wtf" localSheetId="22" hidden="1">#REF!</definedName>
    <definedName name="wtf" localSheetId="26" hidden="1">#REF!</definedName>
    <definedName name="wtf" localSheetId="27" hidden="1">#REF!</definedName>
    <definedName name="wtf" localSheetId="28" hidden="1">#REF!</definedName>
    <definedName name="wtf" localSheetId="29" hidden="1">#REF!</definedName>
    <definedName name="wtf" localSheetId="30" hidden="1">#REF!</definedName>
    <definedName name="wtf" localSheetId="31" hidden="1">#REF!</definedName>
    <definedName name="wtf" hidden="1">#REF!</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2" hidden="1">{"2002Frcst","05Month",FALSE,"Frcst Format 2002"}</definedName>
    <definedName name="wwwwwwww" localSheetId="23" hidden="1">{"2002Frcst","05Month",FALSE,"Frcst Format 2002"}</definedName>
    <definedName name="wwwwwwww" localSheetId="25" hidden="1">{"2002Frcst","05Month",FALSE,"Frcst Format 2002"}</definedName>
    <definedName name="wwwwwwww" localSheetId="2" hidden="1">{"2002Frcst","05Month",FALSE,"Frcst Format 2002"}</definedName>
    <definedName name="wwwwwwww" localSheetId="3" hidden="1">{"2002Frcst","05Month",FALSE,"Frcst Format 2002"}</definedName>
    <definedName name="wwwwwwww" localSheetId="6" hidden="1">{"2002Frcst","05Month",FALSE,"Frcst Format 2002"}</definedName>
    <definedName name="wwwwwwww" localSheetId="15"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wwwwwwww" localSheetId="30" hidden="1">{"2002Frcst","05Month",FALSE,"Frcst Format 2002"}</definedName>
    <definedName name="wwwwwwww" localSheetId="31" hidden="1">{"2002Frcst","05Month",FALSE,"Frcst Format 2002"}</definedName>
    <definedName name="wwwwwwww" hidden="1">{"2002Frcst","05Month",FALSE,"Frcst Format 2002"}</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2" hidden="1">{"Page_1",#N/A,FALSE,"BAD4Q98";"Page_2",#N/A,FALSE,"BAD4Q98";"Page_3",#N/A,FALSE,"BAD4Q98";"Page_4",#N/A,FALSE,"BAD4Q98";"Page_5",#N/A,FALSE,"BAD4Q98";"Page_6",#N/A,FALSE,"BAD4Q98";"Input_1",#N/A,FALSE,"BAD4Q98";"Input_2",#N/A,FALSE,"BAD4Q98"}</definedName>
    <definedName name="x" localSheetId="23" hidden="1">{"Page_1",#N/A,FALSE,"BAD4Q98";"Page_2",#N/A,FALSE,"BAD4Q98";"Page_3",#N/A,FALSE,"BAD4Q98";"Page_4",#N/A,FALSE,"BAD4Q98";"Page_5",#N/A,FALSE,"BAD4Q98";"Page_6",#N/A,FALSE,"BAD4Q98";"Input_1",#N/A,FALSE,"BAD4Q98";"Input_2",#N/A,FALSE,"BAD4Q98"}</definedName>
    <definedName name="x" localSheetId="25" hidden="1">{"Page_1",#N/A,FALSE,"BAD4Q98";"Page_2",#N/A,FALSE,"BAD4Q98";"Page_3",#N/A,FALSE,"BAD4Q98";"Page_4",#N/A,FALSE,"BAD4Q98";"Page_5",#N/A,FALSE,"BAD4Q98";"Page_6",#N/A,FALSE,"BAD4Q98";"Input_1",#N/A,FALSE,"BAD4Q98";"Input_2",#N/A,FALSE,"BAD4Q98"}</definedName>
    <definedName name="x" localSheetId="2" hidden="1">{"Page_1",#N/A,FALSE,"BAD4Q98";"Page_2",#N/A,FALSE,"BAD4Q98";"Page_3",#N/A,FALSE,"BAD4Q98";"Page_4",#N/A,FALSE,"BAD4Q98";"Page_5",#N/A,FALSE,"BAD4Q98";"Page_6",#N/A,FALSE,"BAD4Q98";"Input_1",#N/A,FALSE,"BAD4Q98";"Input_2",#N/A,FALSE,"BAD4Q98"}</definedName>
    <definedName name="x" localSheetId="3" hidden="1">{"Page_1",#N/A,FALSE,"BAD4Q98";"Page_2",#N/A,FALSE,"BAD4Q98";"Page_3",#N/A,FALSE,"BAD4Q98";"Page_4",#N/A,FALSE,"BAD4Q98";"Page_5",#N/A,FALSE,"BAD4Q98";"Page_6",#N/A,FALSE,"BAD4Q98";"Input_1",#N/A,FALSE,"BAD4Q98";"Input_2",#N/A,FALSE,"BAD4Q98"}</definedName>
    <definedName name="x" localSheetId="6" hidden="1">{"Page_1",#N/A,FALSE,"BAD4Q98";"Page_2",#N/A,FALSE,"BAD4Q98";"Page_3",#N/A,FALSE,"BAD4Q98";"Page_4",#N/A,FALSE,"BAD4Q98";"Page_5",#N/A,FALSE,"BAD4Q98";"Page_6",#N/A,FALSE,"BAD4Q98";"Input_1",#N/A,FALSE,"BAD4Q98";"Input_2",#N/A,FALSE,"BAD4Q98"}</definedName>
    <definedName name="x" localSheetId="15"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 localSheetId="30" hidden="1">{"Page_1",#N/A,FALSE,"BAD4Q98";"Page_2",#N/A,FALSE,"BAD4Q98";"Page_3",#N/A,FALSE,"BAD4Q98";"Page_4",#N/A,FALSE,"BAD4Q98";"Page_5",#N/A,FALSE,"BAD4Q98";"Page_6",#N/A,FALSE,"BAD4Q98";"Input_1",#N/A,FALSE,"BAD4Q98";"Input_2",#N/A,FALSE,"BAD4Q98"}</definedName>
    <definedName name="x" localSheetId="31"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1">#REF!,#REF!,#REF!,#REF!,#REF!,#REF!</definedName>
    <definedName name="X_Amortization" localSheetId="22">#REF!,#REF!,#REF!,#REF!,#REF!,#REF!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 localSheetId="30">#REF!,#REF!,#REF!,#REF!,#REF!,#REF!</definedName>
    <definedName name="X_Amortization" localSheetId="31">#REF!,#REF!,#REF!,#REF!,#REF!,#REF!</definedName>
    <definedName name="X_Amortization">#REF!,#REF!,#REF!,#REF!,#REF!,#REF!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1">#REF!</definedName>
    <definedName name="X_Vld_Amort" localSheetId="22">#REF!</definedName>
    <definedName name="X_Vld_Amort" localSheetId="26">#REF!</definedName>
    <definedName name="X_Vld_Amort" localSheetId="27">#REF!</definedName>
    <definedName name="X_Vld_Amort" localSheetId="28">#REF!</definedName>
    <definedName name="X_Vld_Amort" localSheetId="29">#REF!</definedName>
    <definedName name="X_Vld_Amort" localSheetId="30">#REF!</definedName>
    <definedName name="X_Vld_Amort" localSheetId="31">#REF!</definedName>
    <definedName name="X_Vld_Amort">#REF!</definedName>
    <definedName name="X_Vld_APIC" localSheetId="17">#REF!</definedName>
    <definedName name="X_Vld_APIC" localSheetId="18">#REF!</definedName>
    <definedName name="X_Vld_APIC" localSheetId="19">#REF!</definedName>
    <definedName name="X_Vld_APIC" localSheetId="20">#REF!</definedName>
    <definedName name="X_Vld_APIC" localSheetId="21">#REF!</definedName>
    <definedName name="X_Vld_APIC" localSheetId="22">#REF!</definedName>
    <definedName name="X_Vld_APIC" localSheetId="26">#REF!</definedName>
    <definedName name="X_Vld_APIC" localSheetId="27">#REF!</definedName>
    <definedName name="X_Vld_APIC" localSheetId="28">#REF!</definedName>
    <definedName name="X_Vld_APIC" localSheetId="29">#REF!</definedName>
    <definedName name="X_Vld_APIC" localSheetId="30">#REF!</definedName>
    <definedName name="X_Vld_APIC" localSheetId="31">#REF!</definedName>
    <definedName name="X_Vld_APIC">#REF!</definedName>
    <definedName name="X_Vld_ChgCash">#REF!</definedName>
    <definedName name="X_Vld_CStk" localSheetId="17">#REF!</definedName>
    <definedName name="X_Vld_CStk" localSheetId="18">#REF!</definedName>
    <definedName name="X_Vld_CStk" localSheetId="19">#REF!</definedName>
    <definedName name="X_Vld_CStk" localSheetId="20">#REF!</definedName>
    <definedName name="X_Vld_CStk" localSheetId="21">#REF!</definedName>
    <definedName name="X_Vld_CStk" localSheetId="22">#REF!</definedName>
    <definedName name="X_Vld_CStk" localSheetId="26">#REF!</definedName>
    <definedName name="X_Vld_CStk" localSheetId="27">#REF!</definedName>
    <definedName name="X_Vld_CStk" localSheetId="28">#REF!</definedName>
    <definedName name="X_Vld_CStk" localSheetId="29">#REF!</definedName>
    <definedName name="X_Vld_CStk" localSheetId="30">#REF!</definedName>
    <definedName name="X_Vld_CStk" localSheetId="31">#REF!</definedName>
    <definedName name="X_Vld_CStk">#REF!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1">#REF!</definedName>
    <definedName name="X_Vld_DefCr" localSheetId="22">#REF!</definedName>
    <definedName name="X_Vld_DefCr" localSheetId="26">#REF!</definedName>
    <definedName name="X_Vld_DefCr" localSheetId="27">#REF!</definedName>
    <definedName name="X_Vld_DefCr" localSheetId="28">#REF!</definedName>
    <definedName name="X_Vld_DefCr" localSheetId="29">#REF!</definedName>
    <definedName name="X_Vld_DefCr" localSheetId="30">#REF!</definedName>
    <definedName name="X_Vld_DefCr" localSheetId="31">#REF!</definedName>
    <definedName name="X_Vld_DefCr">#REF!</definedName>
    <definedName name="X_Vld_Depr" localSheetId="17">#REF!</definedName>
    <definedName name="X_Vld_Depr" localSheetId="18">#REF!</definedName>
    <definedName name="X_Vld_Depr" localSheetId="19">#REF!</definedName>
    <definedName name="X_Vld_Depr" localSheetId="20">#REF!</definedName>
    <definedName name="X_Vld_Depr" localSheetId="21">#REF!</definedName>
    <definedName name="X_Vld_Depr" localSheetId="22">#REF!</definedName>
    <definedName name="X_Vld_Depr" localSheetId="26">#REF!</definedName>
    <definedName name="X_Vld_Depr" localSheetId="27">#REF!</definedName>
    <definedName name="X_Vld_Depr" localSheetId="28">#REF!</definedName>
    <definedName name="X_Vld_Depr" localSheetId="29">#REF!</definedName>
    <definedName name="X_Vld_Depr" localSheetId="30">#REF!</definedName>
    <definedName name="X_Vld_Depr" localSheetId="31">#REF!</definedName>
    <definedName name="X_Vld_Depr">#REF!</definedName>
    <definedName name="X_Vld_ESOP" localSheetId="17">#REF!</definedName>
    <definedName name="X_Vld_ESOP" localSheetId="18">#REF!</definedName>
    <definedName name="X_Vld_ESOP" localSheetId="19">#REF!</definedName>
    <definedName name="X_Vld_ESOP" localSheetId="20">#REF!</definedName>
    <definedName name="X_Vld_ESOP" localSheetId="21">#REF!</definedName>
    <definedName name="X_Vld_ESOP" localSheetId="22">#REF!</definedName>
    <definedName name="X_Vld_ESOP" localSheetId="26">#REF!</definedName>
    <definedName name="X_Vld_ESOP" localSheetId="27">#REF!</definedName>
    <definedName name="X_Vld_ESOP" localSheetId="28">#REF!</definedName>
    <definedName name="X_Vld_ESOP" localSheetId="29">#REF!</definedName>
    <definedName name="X_Vld_ESOP" localSheetId="30">#REF!</definedName>
    <definedName name="X_Vld_ESOP" localSheetId="31">#REF!</definedName>
    <definedName name="X_Vld_ESOP">#REF!</definedName>
    <definedName name="X_Vld_GdWl" localSheetId="17">#REF!</definedName>
    <definedName name="X_Vld_GdWl" localSheetId="18">#REF!</definedName>
    <definedName name="X_Vld_GdWl" localSheetId="19">#REF!</definedName>
    <definedName name="X_Vld_GdWl" localSheetId="20">#REF!</definedName>
    <definedName name="X_Vld_GdWl" localSheetId="21">#REF!</definedName>
    <definedName name="X_Vld_GdWl" localSheetId="22">#REF!</definedName>
    <definedName name="X_Vld_GdWl" localSheetId="26">#REF!</definedName>
    <definedName name="X_Vld_GdWl" localSheetId="27">#REF!</definedName>
    <definedName name="X_Vld_GdWl" localSheetId="28">#REF!</definedName>
    <definedName name="X_Vld_GdWl" localSheetId="29">#REF!</definedName>
    <definedName name="X_Vld_GdWl" localSheetId="30">#REF!</definedName>
    <definedName name="X_Vld_GdWl" localSheetId="31">#REF!</definedName>
    <definedName name="X_Vld_GdWl">#REF!</definedName>
    <definedName name="X_Vld_Inv" localSheetId="17">#REF!</definedName>
    <definedName name="X_Vld_Inv" localSheetId="18">#REF!</definedName>
    <definedName name="X_Vld_Inv" localSheetId="19">#REF!</definedName>
    <definedName name="X_Vld_Inv" localSheetId="20">#REF!</definedName>
    <definedName name="X_Vld_Inv" localSheetId="21">#REF!</definedName>
    <definedName name="X_Vld_Inv" localSheetId="22">#REF!</definedName>
    <definedName name="X_Vld_Inv" localSheetId="26">#REF!</definedName>
    <definedName name="X_Vld_Inv" localSheetId="27">#REF!</definedName>
    <definedName name="X_Vld_Inv" localSheetId="28">#REF!</definedName>
    <definedName name="X_Vld_Inv" localSheetId="29">#REF!</definedName>
    <definedName name="X_Vld_Inv" localSheetId="30">#REF!</definedName>
    <definedName name="X_Vld_Inv" localSheetId="31">#REF!</definedName>
    <definedName name="X_Vld_Inv">#REF!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1">#REF!</definedName>
    <definedName name="X_Vld_LTAst" localSheetId="22">#REF!</definedName>
    <definedName name="X_Vld_LTAst" localSheetId="26">#REF!</definedName>
    <definedName name="X_Vld_LTAst" localSheetId="27">#REF!</definedName>
    <definedName name="X_Vld_LTAst" localSheetId="28">#REF!</definedName>
    <definedName name="X_Vld_LTAst" localSheetId="29">#REF!</definedName>
    <definedName name="X_Vld_LTAst" localSheetId="30">#REF!</definedName>
    <definedName name="X_Vld_LTAst" localSheetId="31">#REF!</definedName>
    <definedName name="X_Vld_LTAst">#REF!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1">#REF!</definedName>
    <definedName name="X_Vld_LTDebt" localSheetId="22">#REF!</definedName>
    <definedName name="X_Vld_LTDebt" localSheetId="26">#REF!</definedName>
    <definedName name="X_Vld_LTDebt" localSheetId="27">#REF!</definedName>
    <definedName name="X_Vld_LTDebt" localSheetId="28">#REF!</definedName>
    <definedName name="X_Vld_LTDebt" localSheetId="29">#REF!</definedName>
    <definedName name="X_Vld_LTDebt" localSheetId="30">#REF!</definedName>
    <definedName name="X_Vld_LTDebt" localSheetId="31">#REF!</definedName>
    <definedName name="X_Vld_LTDebt">#REF!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1">#REF!</definedName>
    <definedName name="X_Vld_MinInt" localSheetId="22">#REF!</definedName>
    <definedName name="X_Vld_MinInt" localSheetId="26">#REF!</definedName>
    <definedName name="X_Vld_MinInt" localSheetId="27">#REF!</definedName>
    <definedName name="X_Vld_MinInt" localSheetId="28">#REF!</definedName>
    <definedName name="X_Vld_MinInt" localSheetId="29">#REF!</definedName>
    <definedName name="X_Vld_MinInt" localSheetId="30">#REF!</definedName>
    <definedName name="X_Vld_MinInt" localSheetId="31">#REF!</definedName>
    <definedName name="X_Vld_MinInt">#REF!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1">#REF!</definedName>
    <definedName name="X_Vld_NetWrkCap" localSheetId="22">#REF!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 localSheetId="30">#REF!</definedName>
    <definedName name="X_Vld_NetWrkCap" localSheetId="31">#REF!</definedName>
    <definedName name="X_Vld_NetWrkCap">#REF!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1">#REF!</definedName>
    <definedName name="X_Vld_NucTrst" localSheetId="22">#REF!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 localSheetId="30">#REF!</definedName>
    <definedName name="X_Vld_NucTrst" localSheetId="31">#REF!</definedName>
    <definedName name="X_Vld_NucTrst">#REF!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1">#REF!</definedName>
    <definedName name="X_Vld_OthInc" localSheetId="22">#REF!</definedName>
    <definedName name="X_Vld_OthInc" localSheetId="26">#REF!</definedName>
    <definedName name="X_Vld_OthInc" localSheetId="27">#REF!</definedName>
    <definedName name="X_Vld_OthInc" localSheetId="28">#REF!</definedName>
    <definedName name="X_Vld_OthInc" localSheetId="29">#REF!</definedName>
    <definedName name="X_Vld_OthInc" localSheetId="30">#REF!</definedName>
    <definedName name="X_Vld_OthInc" localSheetId="31">#REF!</definedName>
    <definedName name="X_Vld_OthInc">#REF!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1">#REF!</definedName>
    <definedName name="X_Vld_PfStk" localSheetId="22">#REF!</definedName>
    <definedName name="X_Vld_PfStk" localSheetId="26">#REF!</definedName>
    <definedName name="X_Vld_PfStk" localSheetId="27">#REF!</definedName>
    <definedName name="X_Vld_PfStk" localSheetId="28">#REF!</definedName>
    <definedName name="X_Vld_PfStk" localSheetId="29">#REF!</definedName>
    <definedName name="X_Vld_PfStk" localSheetId="30">#REF!</definedName>
    <definedName name="X_Vld_PfStk" localSheetId="31">#REF!</definedName>
    <definedName name="X_Vld_PfStk">#REF!</definedName>
    <definedName name="X_Vld_PPE" localSheetId="17">#REF!</definedName>
    <definedName name="X_Vld_PPE" localSheetId="18">#REF!</definedName>
    <definedName name="X_Vld_PPE" localSheetId="19">#REF!</definedName>
    <definedName name="X_Vld_PPE" localSheetId="20">#REF!</definedName>
    <definedName name="X_Vld_PPE" localSheetId="21">#REF!</definedName>
    <definedName name="X_Vld_PPE" localSheetId="22">#REF!</definedName>
    <definedName name="X_Vld_PPE" localSheetId="26">#REF!</definedName>
    <definedName name="X_Vld_PPE" localSheetId="27">#REF!</definedName>
    <definedName name="X_Vld_PPE" localSheetId="28">#REF!</definedName>
    <definedName name="X_Vld_PPE" localSheetId="29">#REF!</definedName>
    <definedName name="X_Vld_PPE" localSheetId="30">#REF!</definedName>
    <definedName name="X_Vld_PPE" localSheetId="31">#REF!</definedName>
    <definedName name="X_Vld_PPE">#REF!</definedName>
    <definedName name="X_Vld_RE" localSheetId="17">#REF!</definedName>
    <definedName name="X_Vld_RE" localSheetId="18">#REF!</definedName>
    <definedName name="X_Vld_RE" localSheetId="19">#REF!</definedName>
    <definedName name="X_Vld_RE" localSheetId="20">#REF!</definedName>
    <definedName name="X_Vld_RE" localSheetId="21">#REF!</definedName>
    <definedName name="X_Vld_RE" localSheetId="22">#REF!</definedName>
    <definedName name="X_Vld_RE" localSheetId="26">#REF!</definedName>
    <definedName name="X_Vld_RE" localSheetId="27">#REF!</definedName>
    <definedName name="X_Vld_RE" localSheetId="28">#REF!</definedName>
    <definedName name="X_Vld_RE" localSheetId="29">#REF!</definedName>
    <definedName name="X_Vld_RE" localSheetId="30">#REF!</definedName>
    <definedName name="X_Vld_RE" localSheetId="31">#REF!</definedName>
    <definedName name="X_Vld_RE">#REF!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1">#REF!</definedName>
    <definedName name="X_Vld_RegAst" localSheetId="22">#REF!</definedName>
    <definedName name="X_Vld_RegAst" localSheetId="26">#REF!</definedName>
    <definedName name="X_Vld_RegAst" localSheetId="27">#REF!</definedName>
    <definedName name="X_Vld_RegAst" localSheetId="28">#REF!</definedName>
    <definedName name="X_Vld_RegAst" localSheetId="29">#REF!</definedName>
    <definedName name="X_Vld_RegAst" localSheetId="30">#REF!</definedName>
    <definedName name="X_Vld_RegAst" localSheetId="31">#REF!</definedName>
    <definedName name="X_Vld_RegAst">#REF!</definedName>
    <definedName name="X_Vld_Tax" localSheetId="17">#REF!</definedName>
    <definedName name="X_Vld_Tax" localSheetId="18">#REF!</definedName>
    <definedName name="X_Vld_Tax" localSheetId="19">#REF!</definedName>
    <definedName name="X_Vld_Tax" localSheetId="20">#REF!</definedName>
    <definedName name="X_Vld_Tax" localSheetId="21">#REF!</definedName>
    <definedName name="X_Vld_Tax" localSheetId="22">#REF!</definedName>
    <definedName name="X_Vld_Tax" localSheetId="26">#REF!</definedName>
    <definedName name="X_Vld_Tax" localSheetId="27">#REF!</definedName>
    <definedName name="X_Vld_Tax" localSheetId="28">#REF!</definedName>
    <definedName name="X_Vld_Tax" localSheetId="29">#REF!</definedName>
    <definedName name="X_Vld_Tax" localSheetId="30">#REF!</definedName>
    <definedName name="X_Vld_Tax" localSheetId="31">#REF!</definedName>
    <definedName name="X_Vld_Tax">#REF!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1">#REF!</definedName>
    <definedName name="X_Vld_TrstPfSec" localSheetId="22">#REF!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 localSheetId="30">#REF!</definedName>
    <definedName name="X_Vld_TrstPfSec" localSheetId="31">#REF!</definedName>
    <definedName name="X_Vld_TrstPfSec">#REF!</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2">OFFSET(YAXIS,0,-1)</definedName>
    <definedName name="xa" localSheetId="23">OFFSET(YAXIS,0,-1)</definedName>
    <definedName name="xa" localSheetId="25">OFFSET(YAXIS,0,-1)</definedName>
    <definedName name="xa" localSheetId="0">OFFSET(YAXIS,0,-1)</definedName>
    <definedName name="xa" localSheetId="1">OFFSET(YAXIS,0,-1)</definedName>
    <definedName name="xa" localSheetId="2">OFFSET(YAXIS,0,-1)</definedName>
    <definedName name="xa" localSheetId="3">OFFSET(YAXIS,0,-1)</definedName>
    <definedName name="xa" localSheetId="5">OFFSET(YAXIS,0,-1)</definedName>
    <definedName name="xa" localSheetId="6">OFFSET(YAXIS,0,-1)</definedName>
    <definedName name="xa" localSheetId="9">OFFSET(YAXIS,0,-1)</definedName>
    <definedName name="xa" localSheetId="10">OFFSET(YAXIS,0,-1)</definedName>
    <definedName name="xa" localSheetId="11">OFFSET(YAXIS,0,-1)</definedName>
    <definedName name="xa" localSheetId="12">OFFSET(YAXIS,0,-1)</definedName>
    <definedName name="xa" localSheetId="13">OFFSET(YAXIS,0,-1)</definedName>
    <definedName name="xa" localSheetId="14">OFFSET(YAXIS,0,-1)</definedName>
    <definedName name="xa" localSheetId="15">OFFSET(YAXIS,0,-1)</definedName>
    <definedName name="xa" localSheetId="26">OFFSET(YAXIS,0,-1)</definedName>
    <definedName name="xa" localSheetId="27">OFFSET(YAXIS,0,-1)</definedName>
    <definedName name="xa" localSheetId="28">OFFSET(YAXIS,0,-1)</definedName>
    <definedName name="xa" localSheetId="29">OFFSET(YAXIS,0,-1)</definedName>
    <definedName name="xa" localSheetId="30">OFFSET(YAXIS,0,-1)</definedName>
    <definedName name="xa" localSheetId="31">OFFSET(YAXIS,0,-1)</definedName>
    <definedName name="xa">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2">OFFSET(YAXIS,0,-1)</definedName>
    <definedName name="xaxIS" localSheetId="23">OFFSET(YAXIS,0,-1)</definedName>
    <definedName name="xaxIS" localSheetId="25">OFFSET(YAXIS,0,-1)</definedName>
    <definedName name="xaxIS" localSheetId="0">OFFSET(YAXIS,0,-1)</definedName>
    <definedName name="xaxIS" localSheetId="1">OFFSET(YAXIS,0,-1)</definedName>
    <definedName name="xaxIS" localSheetId="2">OFFSET(YAXIS,0,-1)</definedName>
    <definedName name="xaxIS" localSheetId="3">OFFSET(YAXIS,0,-1)</definedName>
    <definedName name="xaxIS" localSheetId="5">OFFSET(YAXIS,0,-1)</definedName>
    <definedName name="xaxIS" localSheetId="6">OFFSET(YAXIS,0,-1)</definedName>
    <definedName name="xaxIS" localSheetId="9">OFFSET(YAXIS,0,-1)</definedName>
    <definedName name="xaxIS" localSheetId="10">OFFSET(YAXIS,0,-1)</definedName>
    <definedName name="xaxIS" localSheetId="11">OFFSET(YAXIS,0,-1)</definedName>
    <definedName name="xaxIS" localSheetId="12">OFFSET(YAXIS,0,-1)</definedName>
    <definedName name="xaxIS" localSheetId="13">OFFSET(YAXIS,0,-1)</definedName>
    <definedName name="xaxIS" localSheetId="14">OFFSET(YAXIS,0,-1)</definedName>
    <definedName name="xaxIS" localSheetId="15">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 localSheetId="30">OFFSET(YAXIS,0,-1)</definedName>
    <definedName name="xaxIS" localSheetId="31">OFFSET(YAXIS,0,-1)</definedName>
    <definedName name="xaxIS">OFFSET(YAXIS,0,-1)</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2" hidden="1">{#N/A,#N/A,FALSE,"Aging Summary";#N/A,#N/A,FALSE,"Ratio Analysis";#N/A,#N/A,FALSE,"Test 120 Day Accts";#N/A,#N/A,FALSE,"Tickmarks"}</definedName>
    <definedName name="xes" localSheetId="23" hidden="1">{#N/A,#N/A,FALSE,"Aging Summary";#N/A,#N/A,FALSE,"Ratio Analysis";#N/A,#N/A,FALSE,"Test 120 Day Accts";#N/A,#N/A,FALSE,"Tickmarks"}</definedName>
    <definedName name="xes" localSheetId="25" hidden="1">{#N/A,#N/A,FALSE,"Aging Summary";#N/A,#N/A,FALSE,"Ratio Analysis";#N/A,#N/A,FALSE,"Test 120 Day Accts";#N/A,#N/A,FALSE,"Tickmarks"}</definedName>
    <definedName name="xes" localSheetId="2" hidden="1">{#N/A,#N/A,FALSE,"Aging Summary";#N/A,#N/A,FALSE,"Ratio Analysis";#N/A,#N/A,FALSE,"Test 120 Day Accts";#N/A,#N/A,FALSE,"Tickmarks"}</definedName>
    <definedName name="xes" localSheetId="3" hidden="1">{#N/A,#N/A,FALSE,"Aging Summary";#N/A,#N/A,FALSE,"Ratio Analysis";#N/A,#N/A,FALSE,"Test 120 Day Accts";#N/A,#N/A,FALSE,"Tickmarks"}</definedName>
    <definedName name="xes" localSheetId="6" hidden="1">{#N/A,#N/A,FALSE,"Aging Summary";#N/A,#N/A,FALSE,"Ratio Analysis";#N/A,#N/A,FALSE,"Test 120 Day Accts";#N/A,#N/A,FALSE,"Tickmarks"}</definedName>
    <definedName name="xes" localSheetId="15"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es" localSheetId="30" hidden="1">{#N/A,#N/A,FALSE,"Aging Summary";#N/A,#N/A,FALSE,"Ratio Analysis";#N/A,#N/A,FALSE,"Test 120 Day Accts";#N/A,#N/A,FALSE,"Tickmarks"}</definedName>
    <definedName name="xes" localSheetId="31" hidden="1">{#N/A,#N/A,FALSE,"Aging Summary";#N/A,#N/A,FALSE,"Ratio Analysis";#N/A,#N/A,FALSE,"Test 120 Day Accts";#N/A,#N/A,FALSE,"Tickmarks"}</definedName>
    <definedName name="xes" hidden="1">{#N/A,#N/A,FALSE,"Aging Summary";#N/A,#N/A,FALSE,"Ratio Analysis";#N/A,#N/A,FALSE,"Test 120 Day Accts";#N/A,#N/A,FALSE,"Tickmarks"}</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1">#REF!</definedName>
    <definedName name="XmnRefRange" localSheetId="22">#REF!</definedName>
    <definedName name="XmnRefRange" localSheetId="26">#REF!</definedName>
    <definedName name="XmnRefRange" localSheetId="27">#REF!</definedName>
    <definedName name="XmnRefRange" localSheetId="28">#REF!</definedName>
    <definedName name="XmnRefRange" localSheetId="29">#REF!</definedName>
    <definedName name="XmnRefRange" localSheetId="30">#REF!</definedName>
    <definedName name="XmnRefRange" localSheetId="31">#REF!</definedName>
    <definedName name="XmnRefRange">#REF!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1" hidden="1">#REF!</definedName>
    <definedName name="XREF_COLUMN_1" localSheetId="22"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localSheetId="30" hidden="1">#REF!</definedName>
    <definedName name="XREF_COLUMN_1" localSheetId="31" hidden="1">#REF!</definedName>
    <definedName name="XREF_COLUMN_1"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1" hidden="1">#REF!</definedName>
    <definedName name="XREF_COLUMN_10" localSheetId="22"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localSheetId="30" hidden="1">#REF!</definedName>
    <definedName name="XREF_COLUMN_10" localSheetId="31" hidden="1">#REF!</definedName>
    <definedName name="XREF_COLUMN_10"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1" hidden="1">#REF!</definedName>
    <definedName name="XREF_COLUMN_2" localSheetId="22"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localSheetId="30" hidden="1">#REF!</definedName>
    <definedName name="XREF_COLUMN_2" localSheetId="31" hidden="1">#REF!</definedName>
    <definedName name="XREF_COLUMN_2"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1" hidden="1">#REF!</definedName>
    <definedName name="XREF_COLUMN_3" localSheetId="22"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localSheetId="30" hidden="1">#REF!</definedName>
    <definedName name="XREF_COLUMN_3" localSheetId="31" hidden="1">#REF!</definedName>
    <definedName name="XREF_COLUMN_3"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1" hidden="1">#REF!</definedName>
    <definedName name="XREF_COLUMN_4" localSheetId="22"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localSheetId="30" hidden="1">#REF!</definedName>
    <definedName name="XREF_COLUMN_4" localSheetId="31" hidden="1">#REF!</definedName>
    <definedName name="XREF_COLUMN_4"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1" hidden="1">#REF!</definedName>
    <definedName name="XREF_COLUMN_5" localSheetId="22"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localSheetId="30" hidden="1">#REF!</definedName>
    <definedName name="XREF_COLUMN_5" localSheetId="31" hidden="1">#REF!</definedName>
    <definedName name="XREF_COLUMN_5"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1" hidden="1">#REF!</definedName>
    <definedName name="XREF_COLUMN_6" localSheetId="22"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localSheetId="30" hidden="1">#REF!</definedName>
    <definedName name="XREF_COLUMN_6" localSheetId="31" hidden="1">#REF!</definedName>
    <definedName name="XREF_COLUMN_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1" hidden="1">#REF!</definedName>
    <definedName name="XREF_COLUMN_7" localSheetId="22"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localSheetId="30" hidden="1">#REF!</definedName>
    <definedName name="XREF_COLUMN_7" localSheetId="31" hidden="1">#REF!</definedName>
    <definedName name="XREF_COLUMN_7"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1" hidden="1">#REF!</definedName>
    <definedName name="XREF_COLUMN_8" localSheetId="22"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localSheetId="30" hidden="1">#REF!</definedName>
    <definedName name="XREF_COLUMN_8" localSheetId="31" hidden="1">#REF!</definedName>
    <definedName name="XREF_COLUMN_8"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1" hidden="1">#REF!</definedName>
    <definedName name="XREF_COLUMN_9" localSheetId="22"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localSheetId="30" hidden="1">#REF!</definedName>
    <definedName name="XREF_COLUMN_9" localSheetId="31" hidden="1">#REF!</definedName>
    <definedName name="XREF_COLUMN_9"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1" hidden="1">#REF!</definedName>
    <definedName name="XRefActiveRow" localSheetId="22"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localSheetId="30" hidden="1">#REF!</definedName>
    <definedName name="XRefActiveRow" localSheetId="31" hidden="1">#REF!</definedName>
    <definedName name="XRefActiveRow" hidden="1">#REF!</definedName>
    <definedName name="XRefColumnsCount" hidden="1">1</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1" hidden="1">#REF!</definedName>
    <definedName name="XRefCopy1" localSheetId="22"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localSheetId="30" hidden="1">#REF!</definedName>
    <definedName name="XRefCopy1" localSheetId="31" hidden="1">#REF!</definedName>
    <definedName name="XRefCopy1"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1" hidden="1">#REF!</definedName>
    <definedName name="XRefCopy10" localSheetId="22"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localSheetId="30" hidden="1">#REF!</definedName>
    <definedName name="XRefCopy10" localSheetId="31" hidden="1">#REF!</definedName>
    <definedName name="XRefCopy10"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1" hidden="1">#REF!</definedName>
    <definedName name="XRefCopy10Row" localSheetId="22"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localSheetId="30" hidden="1">#REF!</definedName>
    <definedName name="XRefCopy10Row" localSheetId="31" hidden="1">#REF!</definedName>
    <definedName name="XRefCopy10Row"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1" hidden="1">#REF!</definedName>
    <definedName name="XRefCopy11" localSheetId="22"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localSheetId="30" hidden="1">#REF!</definedName>
    <definedName name="XRefCopy11" localSheetId="31" hidden="1">#REF!</definedName>
    <definedName name="XRefCopy11"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1" hidden="1">#REF!</definedName>
    <definedName name="XRefCopy11Row" localSheetId="22"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localSheetId="30" hidden="1">#REF!</definedName>
    <definedName name="XRefCopy11Row" localSheetId="31" hidden="1">#REF!</definedName>
    <definedName name="XRefCopy11Row"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1" hidden="1">#REF!</definedName>
    <definedName name="XRefCopy12" localSheetId="22"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localSheetId="30" hidden="1">#REF!</definedName>
    <definedName name="XRefCopy12" localSheetId="31" hidden="1">#REF!</definedName>
    <definedName name="XRefCopy12"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1" hidden="1">#REF!</definedName>
    <definedName name="XRefCopy12Row" localSheetId="22"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localSheetId="30" hidden="1">#REF!</definedName>
    <definedName name="XRefCopy12Row" localSheetId="31" hidden="1">#REF!</definedName>
    <definedName name="XRefCopy12Row"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1" hidden="1">#REF!</definedName>
    <definedName name="XRefCopy13" localSheetId="22"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localSheetId="30" hidden="1">#REF!</definedName>
    <definedName name="XRefCopy13" localSheetId="31" hidden="1">#REF!</definedName>
    <definedName name="XRefCopy13"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1" hidden="1">#REF!</definedName>
    <definedName name="XRefCopy13Row" localSheetId="22"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localSheetId="30" hidden="1">#REF!</definedName>
    <definedName name="XRefCopy13Row" localSheetId="31" hidden="1">#REF!</definedName>
    <definedName name="XRefCopy13Row"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1" hidden="1">#REF!</definedName>
    <definedName name="XRefCopy14" localSheetId="22"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localSheetId="30" hidden="1">#REF!</definedName>
    <definedName name="XRefCopy14" localSheetId="31" hidden="1">#REF!</definedName>
    <definedName name="XRefCopy14"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1" hidden="1">#REF!</definedName>
    <definedName name="XRefCopy14Row" localSheetId="22"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localSheetId="30" hidden="1">#REF!</definedName>
    <definedName name="XRefCopy14Row" localSheetId="31" hidden="1">#REF!</definedName>
    <definedName name="XRefCopy14Row"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1" hidden="1">#REF!</definedName>
    <definedName name="XRefCopy15" localSheetId="22"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localSheetId="30" hidden="1">#REF!</definedName>
    <definedName name="XRefCopy15" localSheetId="31" hidden="1">#REF!</definedName>
    <definedName name="XRefCopy15"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1" hidden="1">#REF!</definedName>
    <definedName name="XRefCopy15Row" localSheetId="22"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localSheetId="30" hidden="1">#REF!</definedName>
    <definedName name="XRefCopy15Row" localSheetId="31" hidden="1">#REF!</definedName>
    <definedName name="XRefCopy15Row"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1" hidden="1">#REF!</definedName>
    <definedName name="XRefCopy16" localSheetId="22"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localSheetId="30" hidden="1">#REF!</definedName>
    <definedName name="XRefCopy16" localSheetId="31" hidden="1">#REF!</definedName>
    <definedName name="XRefCopy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1" hidden="1">#REF!</definedName>
    <definedName name="XRefCopy16Row" localSheetId="22"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localSheetId="30" hidden="1">#REF!</definedName>
    <definedName name="XRefCopy16Row" localSheetId="31" hidden="1">#REF!</definedName>
    <definedName name="XRefCopy16Row"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1" hidden="1">#REF!</definedName>
    <definedName name="XRefCopy17" localSheetId="22"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localSheetId="30" hidden="1">#REF!</definedName>
    <definedName name="XRefCopy17" localSheetId="31" hidden="1">#REF!</definedName>
    <definedName name="XRefCopy17"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1" hidden="1">#REF!</definedName>
    <definedName name="XRefCopy17Row" localSheetId="22"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localSheetId="30" hidden="1">#REF!</definedName>
    <definedName name="XRefCopy17Row" localSheetId="31" hidden="1">#REF!</definedName>
    <definedName name="XRefCopy17Row"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1" hidden="1">#REF!</definedName>
    <definedName name="XRefCopy18" localSheetId="22"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localSheetId="30" hidden="1">#REF!</definedName>
    <definedName name="XRefCopy18" localSheetId="31" hidden="1">#REF!</definedName>
    <definedName name="XRefCopy18"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1" hidden="1">#REF!</definedName>
    <definedName name="XRefCopy18Row" localSheetId="22"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localSheetId="30" hidden="1">#REF!</definedName>
    <definedName name="XRefCopy18Row" localSheetId="31" hidden="1">#REF!</definedName>
    <definedName name="XRefCopy18Row"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1" hidden="1">#REF!</definedName>
    <definedName name="XRefCopy19" localSheetId="22"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localSheetId="30" hidden="1">#REF!</definedName>
    <definedName name="XRefCopy19" localSheetId="31" hidden="1">#REF!</definedName>
    <definedName name="XRefCopy19"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1" hidden="1">#REF!</definedName>
    <definedName name="XRefCopy19Row" localSheetId="22"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localSheetId="30" hidden="1">#REF!</definedName>
    <definedName name="XRefCopy19Row" localSheetId="31" hidden="1">#REF!</definedName>
    <definedName name="XRefCopy19Row"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1" hidden="1">#REF!</definedName>
    <definedName name="XRefCopy1Row" localSheetId="22"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localSheetId="30" hidden="1">#REF!</definedName>
    <definedName name="XRefCopy1Row" localSheetId="31" hidden="1">#REF!</definedName>
    <definedName name="XRefCopy1Row"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1" hidden="1">#REF!</definedName>
    <definedName name="XRefCopy2" localSheetId="22"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localSheetId="30" hidden="1">#REF!</definedName>
    <definedName name="XRefCopy2" localSheetId="31" hidden="1">#REF!</definedName>
    <definedName name="XRefCopy2"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1" hidden="1">#REF!</definedName>
    <definedName name="XRefCopy20" localSheetId="22"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localSheetId="30" hidden="1">#REF!</definedName>
    <definedName name="XRefCopy20" localSheetId="31" hidden="1">#REF!</definedName>
    <definedName name="XRefCopy20"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1" hidden="1">#REF!</definedName>
    <definedName name="XRefCopy20Row" localSheetId="22"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localSheetId="30" hidden="1">#REF!</definedName>
    <definedName name="XRefCopy20Row" localSheetId="31" hidden="1">#REF!</definedName>
    <definedName name="XRefCopy20Row"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1" hidden="1">#REF!</definedName>
    <definedName name="XRefCopy21" localSheetId="22"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localSheetId="30" hidden="1">#REF!</definedName>
    <definedName name="XRefCopy21" localSheetId="31" hidden="1">#REF!</definedName>
    <definedName name="XRefCopy21"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1" hidden="1">#REF!</definedName>
    <definedName name="XRefCopy21Row" localSheetId="22"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localSheetId="30" hidden="1">#REF!</definedName>
    <definedName name="XRefCopy21Row" localSheetId="31" hidden="1">#REF!</definedName>
    <definedName name="XRefCopy21Row"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1" hidden="1">#REF!</definedName>
    <definedName name="XRefCopy22" localSheetId="22"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localSheetId="30" hidden="1">#REF!</definedName>
    <definedName name="XRefCopy22" localSheetId="31" hidden="1">#REF!</definedName>
    <definedName name="XRefCopy22"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1" hidden="1">#REF!</definedName>
    <definedName name="XRefCopy22Row" localSheetId="22"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localSheetId="30" hidden="1">#REF!</definedName>
    <definedName name="XRefCopy22Row" localSheetId="31" hidden="1">#REF!</definedName>
    <definedName name="XRefCopy22Row"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1" hidden="1">#REF!</definedName>
    <definedName name="XRefCopy2Row" localSheetId="22"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localSheetId="30" hidden="1">#REF!</definedName>
    <definedName name="XRefCopy2Row" localSheetId="31" hidden="1">#REF!</definedName>
    <definedName name="XRefCopy2Row"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1" hidden="1">#REF!</definedName>
    <definedName name="XRefCopy3" localSheetId="22"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localSheetId="30" hidden="1">#REF!</definedName>
    <definedName name="XRefCopy3" localSheetId="31" hidden="1">#REF!</definedName>
    <definedName name="XRefCopy3"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1" hidden="1">#REF!</definedName>
    <definedName name="XRefCopy3Row" localSheetId="22"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localSheetId="30" hidden="1">#REF!</definedName>
    <definedName name="XRefCopy3Row" localSheetId="31" hidden="1">#REF!</definedName>
    <definedName name="XRefCopy3Row"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1" hidden="1">#REF!</definedName>
    <definedName name="XRefCopy4" localSheetId="22"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localSheetId="30" hidden="1">#REF!</definedName>
    <definedName name="XRefCopy4" localSheetId="31" hidden="1">#REF!</definedName>
    <definedName name="XRefCopy4"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1" hidden="1">#REF!</definedName>
    <definedName name="XRefCopy4Row" localSheetId="22"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localSheetId="30" hidden="1">#REF!</definedName>
    <definedName name="XRefCopy4Row" localSheetId="31" hidden="1">#REF!</definedName>
    <definedName name="XRefCopy4Row"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1" hidden="1">#REF!</definedName>
    <definedName name="XRefCopy5" localSheetId="22"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localSheetId="30" hidden="1">#REF!</definedName>
    <definedName name="XRefCopy5" localSheetId="31" hidden="1">#REF!</definedName>
    <definedName name="XRefCopy5"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1" hidden="1">#REF!</definedName>
    <definedName name="XRefCopy5Row" localSheetId="22"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localSheetId="30" hidden="1">#REF!</definedName>
    <definedName name="XRefCopy5Row" localSheetId="31" hidden="1">#REF!</definedName>
    <definedName name="XRefCopy5Row"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1" hidden="1">#REF!</definedName>
    <definedName name="XRefCopy6" localSheetId="22"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localSheetId="30" hidden="1">#REF!</definedName>
    <definedName name="XRefCopy6" localSheetId="31" hidden="1">#REF!</definedName>
    <definedName name="XRefCopy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1" hidden="1">#REF!</definedName>
    <definedName name="XRefCopy6Row" localSheetId="22"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localSheetId="30" hidden="1">#REF!</definedName>
    <definedName name="XRefCopy6Row" localSheetId="31" hidden="1">#REF!</definedName>
    <definedName name="XRefCopy6Row"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1" hidden="1">#REF!</definedName>
    <definedName name="XRefCopy7" localSheetId="22"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localSheetId="30" hidden="1">#REF!</definedName>
    <definedName name="XRefCopy7" localSheetId="31" hidden="1">#REF!</definedName>
    <definedName name="XRefCopy7"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1" hidden="1">#REF!</definedName>
    <definedName name="XRefCopy7Row" localSheetId="22"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localSheetId="30" hidden="1">#REF!</definedName>
    <definedName name="XRefCopy7Row" localSheetId="31" hidden="1">#REF!</definedName>
    <definedName name="XRefCopy7Row"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1" hidden="1">#REF!</definedName>
    <definedName name="XRefCopy8" localSheetId="22"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localSheetId="30" hidden="1">#REF!</definedName>
    <definedName name="XRefCopy8" localSheetId="31" hidden="1">#REF!</definedName>
    <definedName name="XRefCopy8"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1" hidden="1">#REF!</definedName>
    <definedName name="XRefCopy8Row" localSheetId="22"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localSheetId="30" hidden="1">#REF!</definedName>
    <definedName name="XRefCopy8Row" localSheetId="31" hidden="1">#REF!</definedName>
    <definedName name="XRefCopy8Row"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1" hidden="1">#REF!</definedName>
    <definedName name="XRefCopy9" localSheetId="22"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localSheetId="30" hidden="1">#REF!</definedName>
    <definedName name="XRefCopy9" localSheetId="31" hidden="1">#REF!</definedName>
    <definedName name="XRefCopy9"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1" hidden="1">#REF!</definedName>
    <definedName name="XRefCopy9Row" localSheetId="22"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localSheetId="30" hidden="1">#REF!</definedName>
    <definedName name="XRefCopy9Row" localSheetId="31" hidden="1">#REF!</definedName>
    <definedName name="XRefCopy9Row" hidden="1">#REF!</definedName>
    <definedName name="XRefCopyRangeCount" hidden="1">1</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1" hidden="1">#REF!</definedName>
    <definedName name="XRefPaste1" localSheetId="22"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localSheetId="30" hidden="1">#REF!</definedName>
    <definedName name="XRefPaste1" localSheetId="31" hidden="1">#REF!</definedName>
    <definedName name="XRefPaste1"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1" hidden="1">#REF!</definedName>
    <definedName name="XRefPaste1Row" localSheetId="22"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localSheetId="30" hidden="1">#REF!</definedName>
    <definedName name="XRefPaste1Row" localSheetId="31" hidden="1">#REF!</definedName>
    <definedName name="XRefPaste1Row"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1" hidden="1">#REF!</definedName>
    <definedName name="XRefPaste2" localSheetId="22"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localSheetId="30" hidden="1">#REF!</definedName>
    <definedName name="XRefPaste2" localSheetId="31" hidden="1">#REF!</definedName>
    <definedName name="XRefPaste2"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1" hidden="1">#REF!</definedName>
    <definedName name="XRefPaste2Row" localSheetId="22"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localSheetId="30" hidden="1">#REF!</definedName>
    <definedName name="XRefPaste2Row" localSheetId="31" hidden="1">#REF!</definedName>
    <definedName name="XRefPaste2Row"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1" hidden="1">#REF!</definedName>
    <definedName name="XRefPaste3" localSheetId="22"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localSheetId="30" hidden="1">#REF!</definedName>
    <definedName name="XRefPaste3" localSheetId="31" hidden="1">#REF!</definedName>
    <definedName name="XRefPaste3"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1" hidden="1">#REF!</definedName>
    <definedName name="XRefPaste3Row" localSheetId="22"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localSheetId="30" hidden="1">#REF!</definedName>
    <definedName name="XRefPaste3Row" localSheetId="31" hidden="1">#REF!</definedName>
    <definedName name="XRefPaste3Row"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1" hidden="1">#REF!</definedName>
    <definedName name="XRefPaste4" localSheetId="22"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localSheetId="30" hidden="1">#REF!</definedName>
    <definedName name="XRefPaste4" localSheetId="31" hidden="1">#REF!</definedName>
    <definedName name="XRefPaste4"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1" hidden="1">#REF!</definedName>
    <definedName name="XRefPaste4Row" localSheetId="22"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localSheetId="30" hidden="1">#REF!</definedName>
    <definedName name="XRefPaste4Row" localSheetId="31" hidden="1">#REF!</definedName>
    <definedName name="XRefPaste4Row"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1" hidden="1">#REF!</definedName>
    <definedName name="XRefPaste5Row" localSheetId="22"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localSheetId="30" hidden="1">#REF!</definedName>
    <definedName name="XRefPaste5Row" localSheetId="31" hidden="1">#REF!</definedName>
    <definedName name="XRefPaste5Row"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1" hidden="1">#REF!</definedName>
    <definedName name="XRefPaste6" localSheetId="22"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localSheetId="30" hidden="1">#REF!</definedName>
    <definedName name="XRefPaste6" localSheetId="31" hidden="1">#REF!</definedName>
    <definedName name="XRefPaste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1" hidden="1">#REF!</definedName>
    <definedName name="XRefPaste6Row" localSheetId="22"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localSheetId="30" hidden="1">#REF!</definedName>
    <definedName name="XRefPaste6Row" localSheetId="31" hidden="1">#REF!</definedName>
    <definedName name="XRefPaste6Row" hidden="1">#REF!</definedName>
    <definedName name="XRefPasteRangeCount" hidden="1">3</definedName>
    <definedName name="xsTYPE">"tbl"</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1">#REF!</definedName>
    <definedName name="YEClose1992" localSheetId="22">#REF!</definedName>
    <definedName name="YEClose1992" localSheetId="26">#REF!</definedName>
    <definedName name="YEClose1992" localSheetId="27">#REF!</definedName>
    <definedName name="YEClose1992" localSheetId="28">#REF!</definedName>
    <definedName name="YEClose1992" localSheetId="29">#REF!</definedName>
    <definedName name="YEClose1992" localSheetId="30">#REF!</definedName>
    <definedName name="YEClose1992" localSheetId="31">#REF!</definedName>
    <definedName name="YEClose1992">#REF!</definedName>
    <definedName name="yeperiod" localSheetId="17">#REF!</definedName>
    <definedName name="yeperiod" localSheetId="18">#REF!</definedName>
    <definedName name="yeperiod" localSheetId="19">#REF!</definedName>
    <definedName name="yeperiod" localSheetId="20">#REF!</definedName>
    <definedName name="yeperiod" localSheetId="21">#REF!</definedName>
    <definedName name="yeperiod" localSheetId="22">#REF!</definedName>
    <definedName name="yeperiod" localSheetId="26">#REF!</definedName>
    <definedName name="yeperiod" localSheetId="27">#REF!</definedName>
    <definedName name="yeperiod" localSheetId="28">#REF!</definedName>
    <definedName name="yeperiod" localSheetId="29">#REF!</definedName>
    <definedName name="yeperiod" localSheetId="30">#REF!</definedName>
    <definedName name="yeperiod" localSheetId="31">#REF!</definedName>
    <definedName name="yeperiod">#REF!</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7">#REF!</definedName>
    <definedName name="Yes_No" localSheetId="18">#REF!</definedName>
    <definedName name="Yes_No" localSheetId="19">#REF!</definedName>
    <definedName name="Yes_No" localSheetId="20">#REF!</definedName>
    <definedName name="Yes_No" localSheetId="21">#REF!</definedName>
    <definedName name="Yes_No" localSheetId="22">#REF!</definedName>
    <definedName name="Yes_No" localSheetId="26">#REF!</definedName>
    <definedName name="Yes_No" localSheetId="27">#REF!</definedName>
    <definedName name="Yes_No" localSheetId="28">#REF!</definedName>
    <definedName name="Yes_No" localSheetId="29">#REF!</definedName>
    <definedName name="Yes_No" localSheetId="30">#REF!</definedName>
    <definedName name="Yes_No" localSheetId="31">#REF!</definedName>
    <definedName name="Yes_No">#REF!</definedName>
    <definedName name="yield_curves">#REF!</definedName>
    <definedName name="YrAvg" localSheetId="17">#REF!</definedName>
    <definedName name="YrAvg" localSheetId="18">#REF!</definedName>
    <definedName name="YrAvg" localSheetId="19">#REF!</definedName>
    <definedName name="YrAvg" localSheetId="20">#REF!</definedName>
    <definedName name="YrAvg" localSheetId="21">#REF!</definedName>
    <definedName name="YrAvg" localSheetId="22">#REF!</definedName>
    <definedName name="YrAvg" localSheetId="26">#REF!</definedName>
    <definedName name="YrAvg" localSheetId="27">#REF!</definedName>
    <definedName name="YrAvg" localSheetId="28">#REF!</definedName>
    <definedName name="YrAvg" localSheetId="29">#REF!</definedName>
    <definedName name="YrAvg" localSheetId="30">#REF!</definedName>
    <definedName name="YrAvg" localSheetId="31">#REF!</definedName>
    <definedName name="YrAvg">#REF!</definedName>
    <definedName name="YTDInc" localSheetId="17">#REF!</definedName>
    <definedName name="YTDInc" localSheetId="18">#REF!</definedName>
    <definedName name="YTDInc" localSheetId="19">#REF!</definedName>
    <definedName name="YTDInc" localSheetId="20">#REF!</definedName>
    <definedName name="YTDInc" localSheetId="21">#REF!</definedName>
    <definedName name="YTDInc" localSheetId="22">#REF!</definedName>
    <definedName name="YTDInc" localSheetId="26">#REF!</definedName>
    <definedName name="YTDInc" localSheetId="27">#REF!</definedName>
    <definedName name="YTDInc" localSheetId="28">#REF!</definedName>
    <definedName name="YTDInc" localSheetId="29">#REF!</definedName>
    <definedName name="YTDInc" localSheetId="30">#REF!</definedName>
    <definedName name="YTDInc" localSheetId="31">#REF!</definedName>
    <definedName name="YTDInc">#REF!</definedName>
    <definedName name="ytytyt" localSheetId="17">#REF!</definedName>
    <definedName name="ytytyt" localSheetId="18">#REF!</definedName>
    <definedName name="ytytyt" localSheetId="19">#REF!</definedName>
    <definedName name="ytytyt" localSheetId="20">#REF!</definedName>
    <definedName name="ytytyt" localSheetId="21">#REF!</definedName>
    <definedName name="ytytyt" localSheetId="22">#REF!</definedName>
    <definedName name="ytytyt" localSheetId="26">#REF!</definedName>
    <definedName name="ytytyt" localSheetId="27">#REF!</definedName>
    <definedName name="ytytyt" localSheetId="28">#REF!</definedName>
    <definedName name="ytytyt" localSheetId="29">#REF!</definedName>
    <definedName name="ytytyt" localSheetId="30">#REF!</definedName>
    <definedName name="ytytyt" localSheetId="31">#REF!</definedName>
    <definedName name="ytytyt">#REF!</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#REF!,#REF!,#REF!</definedName>
    <definedName name="Z_BA465841_5925_11D2_BE45_080009FCDD9A_.wvu.PrintTitles" hidden="1">#REF!,#REF!</definedName>
    <definedName name="Z_BA465842_5925_11D2_BE45_080009FCDD9A_.wvu.PrintTitles" hidden="1">#REF!,#REF!</definedName>
    <definedName name="Z_BA465843_5925_11D2_BE45_080009FCDD9A_.wvu.PrintTitles" hidden="1">#REF!,#REF!</definedName>
    <definedName name="Z_BA465844_5925_11D2_BE45_080009FCDD9A_.wvu.PrintTitles" hidden="1">#REF!,#REF!</definedName>
    <definedName name="Z_BA465845_5925_11D2_BE45_080009FCDD9A_.wvu.PrintTitles" hidden="1">#REF!,#REF!</definedName>
    <definedName name="Z_BA465846_5925_11D2_BE45_080009FCDD9A_.wvu.PrintTitles" hidden="1">#REF!,#REF!</definedName>
    <definedName name="Z_D5124360_59F1_11D2_BE45_080009FCDD9A_.wvu.PrintTitles" hidden="1">#REF!,#REF!</definedName>
    <definedName name="Z_D5124361_59F1_11D2_BE45_080009FCDD9A_.wvu.PrintTitles" hidden="1">#REF!,#REF!</definedName>
    <definedName name="Z_D5124362_59F1_11D2_BE45_080009FCDD9A_.wvu.PrintTitles" hidden="1">#REF!,#REF!</definedName>
    <definedName name="Z_D5124363_59F1_11D2_BE45_080009FCDD9A_.wvu.PrintTitles" hidden="1">#REF!,#REF!</definedName>
    <definedName name="Z_D5124364_59F1_11D2_BE45_080009FCDD9A_.wvu.PrintTitles" hidden="1">#REF!,#REF!</definedName>
    <definedName name="Z_D5124365_59F1_11D2_BE45_080009FCDD9A_.wvu.PrintTitles" hidden="1">#REF!,#REF!</definedName>
    <definedName name="Z_D57DC6C0_593E_11D2_BE45_080009FCDD9A_.wvu.PrintTitles" hidden="1">#REF!,#REF!</definedName>
    <definedName name="Z_D57DC6C1_593E_11D2_BE45_080009FCDD9A_.wvu.PrintTitles" hidden="1">#REF!,#REF!</definedName>
    <definedName name="Z_D57DC6C2_593E_11D2_BE45_080009FCDD9A_.wvu.PrintTitles" hidden="1">#REF!,#REF!</definedName>
    <definedName name="Z_D57DC6C3_593E_11D2_BE45_080009FCDD9A_.wvu.PrintTitles" hidden="1">#REF!,#REF!</definedName>
    <definedName name="Z_D57DC6C4_593E_11D2_BE45_080009FCDD9A_.wvu.PrintTitles" hidden="1">#REF!,#REF!</definedName>
    <definedName name="Z_D57DC6C5_593E_11D2_BE45_080009FCDD9A_.wvu.PrintTitles" hidden="1">#REF!,#REF!</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1">#REF!</definedName>
    <definedName name="Z_NWC_CashAP" localSheetId="22">#REF!</definedName>
    <definedName name="Z_NWC_CashAP" localSheetId="26">#REF!</definedName>
    <definedName name="Z_NWC_CashAP" localSheetId="27">#REF!</definedName>
    <definedName name="Z_NWC_CashAP" localSheetId="28">#REF!</definedName>
    <definedName name="Z_NWC_CashAP" localSheetId="29">#REF!</definedName>
    <definedName name="Z_NWC_CashAP" localSheetId="30">#REF!</definedName>
    <definedName name="Z_NWC_CashAP" localSheetId="31">#REF!</definedName>
    <definedName name="Z_NWC_CashAP">#REF!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1">#REF!</definedName>
    <definedName name="Z_NWC_CashAR" localSheetId="22">#REF!</definedName>
    <definedName name="Z_NWC_CashAR" localSheetId="26">#REF!</definedName>
    <definedName name="Z_NWC_CashAR" localSheetId="27">#REF!</definedName>
    <definedName name="Z_NWC_CashAR" localSheetId="28">#REF!</definedName>
    <definedName name="Z_NWC_CashAR" localSheetId="29">#REF!</definedName>
    <definedName name="Z_NWC_CashAR" localSheetId="30">#REF!</definedName>
    <definedName name="Z_NWC_CashAR" localSheetId="31">#REF!</definedName>
    <definedName name="Z_NWC_CashAR">#REF!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1">#REF!</definedName>
    <definedName name="Z_NWC_CashComNPurch" localSheetId="22">#REF!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 localSheetId="30">#REF!</definedName>
    <definedName name="Z_NWC_CashComNPurch" localSheetId="31">#REF!</definedName>
    <definedName name="Z_NWC_CashComNPurch">#REF!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1">#REF!</definedName>
    <definedName name="Z_NWC_CashCustDep" localSheetId="22">#REF!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 localSheetId="30">#REF!</definedName>
    <definedName name="Z_NWC_CashCustDep" localSheetId="31">#REF!</definedName>
    <definedName name="Z_NWC_CashCustDep">#REF!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1">#REF!</definedName>
    <definedName name="Z_NWC_CashDivPay" localSheetId="22">#REF!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 localSheetId="30">#REF!</definedName>
    <definedName name="Z_NWC_CashDivPay" localSheetId="31">#REF!</definedName>
    <definedName name="Z_NWC_CashDivPay">#REF!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1">#REF!</definedName>
    <definedName name="Z_NWC_CashEnergyLiabilities" localSheetId="22">#REF!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 localSheetId="30">#REF!</definedName>
    <definedName name="Z_NWC_CashEnergyLiabilities" localSheetId="31">#REF!</definedName>
    <definedName name="Z_NWC_CashEnergyLiabilities">#REF!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1">#REF!</definedName>
    <definedName name="Z_NWC_CashEnergyTradingAssets" localSheetId="22">#REF!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 localSheetId="30">#REF!</definedName>
    <definedName name="Z_NWC_CashEnergyTradingAssets" localSheetId="31">#REF!</definedName>
    <definedName name="Z_NWC_CashEnergyTradingAssets">#REF!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1">#REF!</definedName>
    <definedName name="Z_NWC_CashIntPay" localSheetId="22">#REF!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 localSheetId="30">#REF!</definedName>
    <definedName name="Z_NWC_CashIntPay" localSheetId="31">#REF!</definedName>
    <definedName name="Z_NWC_CashIntPay">#REF!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1">#REF!</definedName>
    <definedName name="Z_NWC_CashInventory" localSheetId="22">#REF!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 localSheetId="30">#REF!</definedName>
    <definedName name="Z_NWC_CashInventory" localSheetId="31">#REF!</definedName>
    <definedName name="Z_NWC_CashInventory">#REF!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1">#REF!</definedName>
    <definedName name="Z_NWC_CashNP" localSheetId="22">#REF!</definedName>
    <definedName name="Z_NWC_CashNP" localSheetId="26">#REF!</definedName>
    <definedName name="Z_NWC_CashNP" localSheetId="27">#REF!</definedName>
    <definedName name="Z_NWC_CashNP" localSheetId="28">#REF!</definedName>
    <definedName name="Z_NWC_CashNP" localSheetId="29">#REF!</definedName>
    <definedName name="Z_NWC_CashNP" localSheetId="30">#REF!</definedName>
    <definedName name="Z_NWC_CashNP" localSheetId="31">#REF!</definedName>
    <definedName name="Z_NWC_CashNP">#REF!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1">#REF!</definedName>
    <definedName name="Z_NWC_CashNR" localSheetId="22">#REF!</definedName>
    <definedName name="Z_NWC_CashNR" localSheetId="26">#REF!</definedName>
    <definedName name="Z_NWC_CashNR" localSheetId="27">#REF!</definedName>
    <definedName name="Z_NWC_CashNR" localSheetId="28">#REF!</definedName>
    <definedName name="Z_NWC_CashNR" localSheetId="29">#REF!</definedName>
    <definedName name="Z_NWC_CashNR" localSheetId="30">#REF!</definedName>
    <definedName name="Z_NWC_CashNR" localSheetId="31">#REF!</definedName>
    <definedName name="Z_NWC_CashNR">#REF!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1">#REF!</definedName>
    <definedName name="Z_NWC_CashOthAssets" localSheetId="22">#REF!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 localSheetId="30">#REF!</definedName>
    <definedName name="Z_NWC_CashOthAssets" localSheetId="31">#REF!</definedName>
    <definedName name="Z_NWC_CashOthAssets">#REF!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1">#REF!</definedName>
    <definedName name="Z_NWC_CashOthLiabilities" localSheetId="22">#REF!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 localSheetId="30">#REF!</definedName>
    <definedName name="Z_NWC_CashOthLiabilities" localSheetId="31">#REF!</definedName>
    <definedName name="Z_NWC_CashOthLiabilities">#REF!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1">#REF!</definedName>
    <definedName name="Z_NWC_CashRegAssets" localSheetId="22">#REF!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 localSheetId="30">#REF!</definedName>
    <definedName name="Z_NWC_CashRegAssets" localSheetId="31">#REF!</definedName>
    <definedName name="Z_NWC_CashRegAssets">#REF!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1">#REF!</definedName>
    <definedName name="Z_NWC_CashRegLiabilities" localSheetId="22">#REF!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 localSheetId="30">#REF!</definedName>
    <definedName name="Z_NWC_CashRegLiabilities" localSheetId="31">#REF!</definedName>
    <definedName name="Z_NWC_CashRegLiabilities">#REF!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1">#REF!</definedName>
    <definedName name="Z_NWC_CashRepurchaseObligations" localSheetId="22">#REF!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 localSheetId="30">#REF!</definedName>
    <definedName name="Z_NWC_CashRepurchaseObligations" localSheetId="31">#REF!</definedName>
    <definedName name="Z_NWC_CashRepurchaseObligations">#REF!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1">#REF!</definedName>
    <definedName name="Z_NWC_CashResaleAgreements" localSheetId="22">#REF!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 localSheetId="30">#REF!</definedName>
    <definedName name="Z_NWC_CashResaleAgreements" localSheetId="31">#REF!</definedName>
    <definedName name="Z_NWC_CashResaleAgreements">#REF!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1">#REF!</definedName>
    <definedName name="Z_NWC_CashTAX" localSheetId="22">#REF!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 localSheetId="30">#REF!</definedName>
    <definedName name="Z_NWC_CashTAX" localSheetId="31">#REF!</definedName>
    <definedName name="Z_NWC_CashTAX">#REF!</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2" hidden="1">{"SourcesUses",#N/A,TRUE,"CFMODEL";"TransOverview",#N/A,TRUE,"CFMODEL"}</definedName>
    <definedName name="zzzzzzzzzz" localSheetId="23" hidden="1">{"SourcesUses",#N/A,TRUE,"CFMODEL";"TransOverview",#N/A,TRUE,"CFMODEL"}</definedName>
    <definedName name="zzzzzzzzzz" localSheetId="25" hidden="1">{"SourcesUses",#N/A,TRUE,"CFMODEL";"TransOverview",#N/A,TRUE,"CFMODEL"}</definedName>
    <definedName name="zzzzzzzzzz" localSheetId="2" hidden="1">{"SourcesUses",#N/A,TRUE,"CFMODEL";"TransOverview",#N/A,TRUE,"CFMODEL"}</definedName>
    <definedName name="zzzzzzzzzz" localSheetId="3" hidden="1">{"SourcesUses",#N/A,TRUE,"CFMODEL";"TransOverview",#N/A,TRUE,"CFMODEL"}</definedName>
    <definedName name="zzzzzzzzzz" localSheetId="6" hidden="1">{"SourcesUses",#N/A,TRUE,"CFMODEL";"TransOverview",#N/A,TRUE,"CFMODEL"}</definedName>
    <definedName name="zzzzzzzzzz" localSheetId="15"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 localSheetId="30" hidden="1">{"SourcesUses",#N/A,TRUE,"CFMODEL";"TransOverview",#N/A,TRUE,"CFMODEL"}</definedName>
    <definedName name="zzzzzzzzzz" localSheetId="31" hidden="1">{"SourcesUses",#N/A,TRUE,"CFMODEL";"TransOverview",#N/A,TRUE,"CFMODEL"}</definedName>
    <definedName name="zzzzzzzzzz"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2" hidden="1">{"SourcesUses",#N/A,TRUE,"CFMODEL";"TransOverview",#N/A,TRUE,"CFMODEL"}</definedName>
    <definedName name="zzzzzzzzzzzzzzzzz" localSheetId="23" hidden="1">{"SourcesUses",#N/A,TRUE,"CFMODEL";"TransOverview",#N/A,TRUE,"CFMODEL"}</definedName>
    <definedName name="zzzzzzzzzzzzzzzzz" localSheetId="25" hidden="1">{"SourcesUses",#N/A,TRUE,"CFMODEL";"TransOverview",#N/A,TRUE,"CFMODEL"}</definedName>
    <definedName name="zzzzzzzzzzzzzzzzz" localSheetId="2" hidden="1">{"SourcesUses",#N/A,TRUE,"CFMODEL";"TransOverview",#N/A,TRUE,"CFMODEL"}</definedName>
    <definedName name="zzzzzzzzzzzzzzzzz" localSheetId="3" hidden="1">{"SourcesUses",#N/A,TRUE,"CFMODEL";"TransOverview",#N/A,TRUE,"CFMODEL"}</definedName>
    <definedName name="zzzzzzzzzzzzzzzzz" localSheetId="6" hidden="1">{"SourcesUses",#N/A,TRUE,"CFMODEL";"TransOverview",#N/A,TRUE,"CFMODEL"}</definedName>
    <definedName name="zzzzzzzzzzzzzzzzz" localSheetId="15"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 localSheetId="30" hidden="1">{"SourcesUses",#N/A,TRUE,"CFMODEL";"TransOverview",#N/A,TRUE,"CFMODEL"}</definedName>
    <definedName name="zzzzzzzzzzzzzzzzz" localSheetId="31" hidden="1">{"SourcesUses",#N/A,TRUE,"CFMODEL";"TransOverview",#N/A,TRUE,"CFMODEL"}</definedName>
    <definedName name="zzzzzzzzzzzzzzzzz" hidden="1">{"SourcesUses",#N/A,TRUE,"CFMODEL";"TransOverview",#N/A,TRUE,"CFMODEL"}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2" hidden="1">{"Income Statement",#N/A,FALSE,"CFMODEL";"Balance Sheet",#N/A,FALSE,"CFMODEL"}</definedName>
    <definedName name="zzzzzzzzzzzzzzzzzzzzzzzzz" localSheetId="23" hidden="1">{"Income Statement",#N/A,FALSE,"CFMODEL";"Balance Sheet",#N/A,FALSE,"CFMODEL"}</definedName>
    <definedName name="zzzzzzzzzzzzzzzzzzzzzzzzz" localSheetId="25" hidden="1">{"Income Statement",#N/A,FALSE,"CFMODEL";"Balance Sheet",#N/A,FALSE,"CFMODEL"}</definedName>
    <definedName name="zzzzzzzzzzzzzzzzzzzzzzzzz" localSheetId="2" hidden="1">{"Income Statement",#N/A,FALSE,"CFMODEL";"Balance Sheet",#N/A,FALSE,"CFMODEL"}</definedName>
    <definedName name="zzzzzzzzzzzzzzzzzzzzzzzzz" localSheetId="3" hidden="1">{"Income Statement",#N/A,FALSE,"CFMODEL";"Balance Sheet",#N/A,FALSE,"CFMODEL"}</definedName>
    <definedName name="zzzzzzzzzzzzzzzzzzzzzzzzz" localSheetId="6" hidden="1">{"Income Statement",#N/A,FALSE,"CFMODEL";"Balance Sheet",#N/A,FALSE,"CFMODEL"}</definedName>
    <definedName name="zzzzzzzzzzzzzzzzzzzzzzzzz" localSheetId="15"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 localSheetId="30" hidden="1">{"Income Statement",#N/A,FALSE,"CFMODEL";"Balance Sheet",#N/A,FALSE,"CFMODEL"}</definedName>
    <definedName name="zzzzzzzzzzzzzzzzzzzzzzzzz" localSheetId="31" hidden="1">{"Income Statement",#N/A,FALSE,"CFMODEL";"Balance Sheet",#N/A,FALSE,"CFMODEL"}</definedName>
    <definedName name="zzzzzzzzzzzzzzzzzzzzzzzzz" hidden="1">{"Income Statement",#N/A,FALSE,"CFMODEL";"Balance Sheet",#N/A,FALSE,"CFMODEL"}</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2" hidden="1">{"SourcesUses",#N/A,TRUE,"FundsFlow";"TransOverview",#N/A,TRUE,"FundsFlow"}</definedName>
    <definedName name="zzzzzzzzzzzzzzzzzzzzzzzzzzz" localSheetId="23" hidden="1">{"SourcesUses",#N/A,TRUE,"FundsFlow";"TransOverview",#N/A,TRUE,"FundsFlow"}</definedName>
    <definedName name="zzzzzzzzzzzzzzzzzzzzzzzzzzz" localSheetId="25" hidden="1">{"SourcesUses",#N/A,TRUE,"FundsFlow";"TransOverview",#N/A,TRUE,"FundsFlow"}</definedName>
    <definedName name="zzzzzzzzzzzzzzzzzzzzzzzzzzz" localSheetId="2" hidden="1">{"SourcesUses",#N/A,TRUE,"FundsFlow";"TransOverview",#N/A,TRUE,"FundsFlow"}</definedName>
    <definedName name="zzzzzzzzzzzzzzzzzzzzzzzzzzz" localSheetId="3" hidden="1">{"SourcesUses",#N/A,TRUE,"FundsFlow";"TransOverview",#N/A,TRUE,"FundsFlow"}</definedName>
    <definedName name="zzzzzzzzzzzzzzzzzzzzzzzzzzz" localSheetId="6" hidden="1">{"SourcesUses",#N/A,TRUE,"FundsFlow";"TransOverview",#N/A,TRUE,"FundsFlow"}</definedName>
    <definedName name="zzzzzzzzzzzzzzzzzzzzzzzzzzz" localSheetId="15"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 localSheetId="30" hidden="1">{"SourcesUses",#N/A,TRUE,"FundsFlow";"TransOverview",#N/A,TRUE,"FundsFlow"}</definedName>
    <definedName name="zzzzzzzzzzzzzzzzzzzzzzzzzzz" localSheetId="31" hidden="1">{"SourcesUses",#N/A,TRUE,"FundsFlow";"TransOverview",#N/A,TRUE,"FundsFlow"}</definedName>
    <definedName name="zzzzzzzzzzzzzzzzzzzzzzzzzzz" hidden="1">{"SourcesUses",#N/A,TRUE,"FundsFlow";"TransOverview",#N/A,TRUE,"FundsFlow"}</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2" hidden="1">{"SourcesUses",#N/A,TRUE,"CFMODEL";"TransOverview",#N/A,TRUE,"CFMODEL"}</definedName>
    <definedName name="zzzzzzzzzzzzzzzzzzzzzzzzzzzzz" localSheetId="23" hidden="1">{"SourcesUses",#N/A,TRUE,"CFMODEL";"TransOverview",#N/A,TRUE,"CFMODEL"}</definedName>
    <definedName name="zzzzzzzzzzzzzzzzzzzzzzzzzzzzz" localSheetId="25" hidden="1">{"SourcesUses",#N/A,TRUE,"CFMODEL";"TransOverview",#N/A,TRUE,"CFMODEL"}</definedName>
    <definedName name="zzzzzzzzzzzzzzzzzzzzzzzzzzzzz" localSheetId="2" hidden="1">{"SourcesUses",#N/A,TRUE,"CFMODEL";"TransOverview",#N/A,TRUE,"CFMODEL"}</definedName>
    <definedName name="zzzzzzzzzzzzzzzzzzzzzzzzzzzzz" localSheetId="3" hidden="1">{"SourcesUses",#N/A,TRUE,"CFMODEL";"TransOverview",#N/A,TRUE,"CFMODEL"}</definedName>
    <definedName name="zzzzzzzzzzzzzzzzzzzzzzzzzzzzz" localSheetId="6" hidden="1">{"SourcesUses",#N/A,TRUE,"CFMODEL";"TransOverview",#N/A,TRUE,"CFMODEL"}</definedName>
    <definedName name="zzzzzzzzzzzzzzzzzzzzzzzzzzzzz" localSheetId="15"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 name="zzzzzzzzzzzzzzzzzzzzzzzzzzzzz" localSheetId="30" hidden="1">{"SourcesUses",#N/A,TRUE,"CFMODEL";"TransOverview",#N/A,TRUE,"CFMODEL"}</definedName>
    <definedName name="zzzzzzzzzzzzzzzzzzzzzzzzzzzzz" localSheetId="31" hidden="1">{"SourcesUses",#N/A,TRUE,"CFMODEL";"TransOverview",#N/A,TRUE,"CFMODEL"}</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86" l="1"/>
  <c r="T17" i="86"/>
  <c r="U17" i="86" s="1"/>
  <c r="G15" i="75"/>
  <c r="G15" i="89"/>
  <c r="B15" i="89"/>
  <c r="H15" i="89" s="1"/>
  <c r="V17" i="86" l="1"/>
  <c r="D15" i="89"/>
  <c r="G15" i="72" l="1"/>
  <c r="H15" i="72" s="1"/>
  <c r="G39" i="72"/>
  <c r="H39" i="72"/>
  <c r="G15" i="87"/>
  <c r="H15" i="87"/>
  <c r="B15" i="87"/>
  <c r="I15" i="87" s="1"/>
  <c r="G39" i="87"/>
  <c r="H39" i="87" s="1"/>
  <c r="B39" i="87"/>
  <c r="D39" i="87" s="1"/>
  <c r="D15" i="87" l="1"/>
  <c r="I39" i="87"/>
  <c r="J47" i="120" l="1"/>
  <c r="J46" i="120"/>
  <c r="J45" i="120"/>
  <c r="J44" i="120"/>
  <c r="J16" i="120" l="1"/>
  <c r="J12" i="120"/>
  <c r="I87" i="120"/>
  <c r="J9" i="120" s="1"/>
  <c r="J84" i="120"/>
  <c r="I99" i="121" l="1"/>
  <c r="J95" i="121" s="1"/>
  <c r="G34" i="128"/>
  <c r="J90" i="121" l="1"/>
  <c r="J91" i="121"/>
  <c r="J93" i="121"/>
  <c r="J97" i="121"/>
  <c r="J94" i="121"/>
  <c r="J96" i="121"/>
  <c r="L244" i="133" l="1"/>
  <c r="J244" i="133"/>
  <c r="G244" i="133"/>
  <c r="L241" i="133"/>
  <c r="J241" i="133"/>
  <c r="G241" i="133"/>
  <c r="L239" i="133"/>
  <c r="J239" i="133"/>
  <c r="G239" i="133"/>
  <c r="L238" i="133"/>
  <c r="J238" i="133"/>
  <c r="G238" i="133"/>
  <c r="L237" i="133"/>
  <c r="J237" i="133"/>
  <c r="G237" i="133"/>
  <c r="L236" i="133"/>
  <c r="J236" i="133"/>
  <c r="G236" i="133"/>
  <c r="L220" i="133"/>
  <c r="J220" i="133"/>
  <c r="G220" i="133"/>
  <c r="L219" i="133"/>
  <c r="J219" i="133"/>
  <c r="G219" i="133"/>
  <c r="B63" i="127"/>
  <c r="B68" i="127" s="1"/>
  <c r="B62" i="127"/>
  <c r="H16" i="116" l="1"/>
  <c r="C79" i="129"/>
  <c r="D79" i="129"/>
  <c r="E79" i="129"/>
  <c r="K17" i="130" l="1"/>
  <c r="H27" i="132" l="1"/>
  <c r="B39" i="72" l="1"/>
  <c r="B15" i="72"/>
  <c r="B15" i="75"/>
  <c r="G13" i="143"/>
  <c r="H13" i="143"/>
  <c r="H15" i="75" l="1"/>
  <c r="D15" i="75"/>
  <c r="I15" i="72"/>
  <c r="D15" i="72"/>
  <c r="I39" i="72"/>
  <c r="D39" i="72"/>
  <c r="O17" i="86"/>
  <c r="O18" i="71"/>
  <c r="E17" i="86" l="1"/>
  <c r="E18" i="71"/>
  <c r="J18" i="71"/>
  <c r="K18" i="71" s="1"/>
  <c r="S18" i="71" s="1"/>
  <c r="T18" i="71" s="1"/>
  <c r="V18" i="71" s="1"/>
  <c r="U18" i="71" l="1"/>
  <c r="J17" i="86"/>
  <c r="K17" i="86" s="1"/>
  <c r="Y17" i="86" l="1"/>
  <c r="AB18" i="71"/>
  <c r="Y18" i="71"/>
  <c r="G7" i="74" l="1"/>
  <c r="G8" i="74"/>
  <c r="G9" i="74"/>
  <c r="G10" i="74"/>
  <c r="G11" i="74"/>
  <c r="G12" i="74"/>
  <c r="G13" i="74"/>
  <c r="G14" i="74"/>
  <c r="G15" i="74"/>
  <c r="G16" i="74"/>
  <c r="G17" i="74"/>
  <c r="G18" i="74"/>
  <c r="G19" i="74"/>
  <c r="G20" i="74"/>
  <c r="G21" i="74"/>
  <c r="G22" i="74"/>
  <c r="H14" i="75" l="1"/>
  <c r="G11" i="75"/>
  <c r="G12" i="75"/>
  <c r="G13" i="75"/>
  <c r="G14" i="75"/>
  <c r="D14" i="75"/>
  <c r="G14" i="89"/>
  <c r="G38" i="72" l="1"/>
  <c r="H38" i="72"/>
  <c r="I38" i="72"/>
  <c r="D38" i="72"/>
  <c r="G14" i="72"/>
  <c r="H14" i="72" s="1"/>
  <c r="D14" i="72"/>
  <c r="G38" i="87"/>
  <c r="H38" i="87" s="1"/>
  <c r="G14" i="87"/>
  <c r="H14" i="87"/>
  <c r="I14" i="72" l="1"/>
  <c r="G35" i="118" l="1"/>
  <c r="E10" i="128" l="1"/>
  <c r="S17" i="71" l="1"/>
  <c r="E16" i="86"/>
  <c r="B14" i="87" l="1"/>
  <c r="B14" i="89"/>
  <c r="B38" i="87"/>
  <c r="B14" i="75"/>
  <c r="B38" i="72"/>
  <c r="B14" i="72"/>
  <c r="D38" i="87" l="1"/>
  <c r="I38" i="87"/>
  <c r="D14" i="89"/>
  <c r="H14" i="89"/>
  <c r="D14" i="87"/>
  <c r="I14" i="87"/>
  <c r="E17" i="71"/>
  <c r="J17" i="71"/>
  <c r="K17" i="71" l="1"/>
  <c r="T17" i="71" l="1"/>
  <c r="V17" i="71" s="1"/>
  <c r="Y17" i="71"/>
  <c r="AB17" i="71"/>
  <c r="J16" i="86"/>
  <c r="K16" i="86" s="1"/>
  <c r="Y16" i="86"/>
  <c r="O16" i="86"/>
  <c r="O17" i="71"/>
  <c r="U17" i="71" s="1"/>
  <c r="A3" i="118" a="1"/>
  <c r="A3" i="118" s="1"/>
  <c r="K18" i="139"/>
  <c r="I18" i="139"/>
  <c r="H18" i="139"/>
  <c r="F18" i="139"/>
  <c r="E18" i="139"/>
  <c r="B18" i="139"/>
  <c r="B9" i="139"/>
  <c r="C9" i="139"/>
  <c r="D9" i="139"/>
  <c r="E9" i="139"/>
  <c r="F9" i="139"/>
  <c r="G9" i="139"/>
  <c r="H9" i="139"/>
  <c r="I9" i="139"/>
  <c r="J9" i="139"/>
  <c r="K9" i="139"/>
  <c r="M9" i="139"/>
  <c r="D12" i="139"/>
  <c r="G12" i="139"/>
  <c r="J12" i="139"/>
  <c r="M12" i="139"/>
  <c r="D13" i="139"/>
  <c r="G13" i="139"/>
  <c r="J13" i="139"/>
  <c r="M13" i="139"/>
  <c r="D14" i="139"/>
  <c r="G14" i="139"/>
  <c r="J14" i="139"/>
  <c r="M14" i="139"/>
  <c r="D15" i="139"/>
  <c r="G15" i="139"/>
  <c r="J15" i="139"/>
  <c r="M15" i="139"/>
  <c r="D16" i="139"/>
  <c r="G16" i="139"/>
  <c r="J16" i="139"/>
  <c r="M16" i="139"/>
  <c r="B23" i="127"/>
  <c r="B22" i="127"/>
  <c r="S16" i="86" l="1"/>
  <c r="T16" i="86" s="1"/>
  <c r="U16" i="86" s="1"/>
  <c r="G11" i="143"/>
  <c r="V16" i="86" l="1"/>
  <c r="H11" i="143"/>
  <c r="A3" i="143" a="1"/>
  <c r="A3" i="143" s="1"/>
  <c r="A2" i="143" a="1"/>
  <c r="A2" i="143" s="1"/>
  <c r="A2" i="106" a="1"/>
  <c r="A2" i="106" s="1"/>
  <c r="C39" i="143"/>
  <c r="D39" i="143"/>
  <c r="E39" i="143"/>
  <c r="F39" i="143"/>
  <c r="G39" i="143" l="1"/>
  <c r="H39" i="143" s="1"/>
  <c r="G13" i="89"/>
  <c r="G37" i="72" l="1"/>
  <c r="H37" i="72" s="1"/>
  <c r="G13" i="72"/>
  <c r="H13" i="72" s="1"/>
  <c r="G37" i="87"/>
  <c r="H37" i="87"/>
  <c r="G13" i="87"/>
  <c r="H13" i="87" s="1"/>
  <c r="B174" i="141" l="1"/>
  <c r="E16" i="71" l="1"/>
  <c r="J15" i="86"/>
  <c r="E15" i="86"/>
  <c r="K15" i="86" l="1"/>
  <c r="S15" i="86" s="1"/>
  <c r="B13" i="89"/>
  <c r="B37" i="87"/>
  <c r="B13" i="87"/>
  <c r="I13" i="87" l="1"/>
  <c r="D13" i="87"/>
  <c r="D37" i="87"/>
  <c r="I37" i="87"/>
  <c r="H13" i="89"/>
  <c r="D13" i="89"/>
  <c r="J16" i="71"/>
  <c r="K16" i="71" s="1"/>
  <c r="S16" i="71" s="1"/>
  <c r="B37" i="72" l="1"/>
  <c r="B13" i="72"/>
  <c r="B13" i="75"/>
  <c r="D13" i="75" l="1"/>
  <c r="H13" i="75"/>
  <c r="I13" i="72"/>
  <c r="D13" i="72"/>
  <c r="D37" i="72"/>
  <c r="I37" i="72"/>
  <c r="A3" i="85" a="1"/>
  <c r="A3" i="85" s="1"/>
  <c r="A3" i="140" a="1"/>
  <c r="A3" i="140" s="1"/>
  <c r="A3" i="78" a="1"/>
  <c r="A3" i="78" s="1"/>
  <c r="A3" i="139"/>
  <c r="A3" i="138"/>
  <c r="A3" i="75"/>
  <c r="A3" i="74"/>
  <c r="A3" i="72" a="1"/>
  <c r="A3" i="72" s="1"/>
  <c r="A3" i="71" a="1"/>
  <c r="A3" i="71" s="1"/>
  <c r="A3" i="132" a="1"/>
  <c r="A3" i="132" s="1"/>
  <c r="A3" i="106" a="1"/>
  <c r="A3" i="106" s="1"/>
  <c r="B3" i="131" a="1"/>
  <c r="B3" i="131" s="1"/>
  <c r="A3" i="133" a="1"/>
  <c r="A3" i="133" s="1"/>
  <c r="A3" i="129" a="1"/>
  <c r="A3" i="129" s="1"/>
  <c r="A3" i="128" a="1"/>
  <c r="A3" i="128" s="1"/>
  <c r="A3" i="127" a="1"/>
  <c r="A3" i="127" s="1"/>
  <c r="A3" i="126" a="1"/>
  <c r="A3" i="126" s="1"/>
  <c r="A2" i="126" a="1"/>
  <c r="A2" i="126" s="1"/>
  <c r="A3" i="116" a="1"/>
  <c r="A3" i="116" s="1"/>
  <c r="A2" i="116" a="1"/>
  <c r="A2" i="116" s="1"/>
  <c r="A3" i="124" a="1"/>
  <c r="A3" i="124" s="1"/>
  <c r="A3" i="141" a="1"/>
  <c r="A3" i="141" s="1"/>
  <c r="A2" i="141" a="1"/>
  <c r="A2" i="141" s="1"/>
  <c r="A2" i="121" a="1"/>
  <c r="A2" i="121" s="1"/>
  <c r="A3" i="121" a="1"/>
  <c r="A3" i="121" s="1"/>
  <c r="A3" i="120" a="1"/>
  <c r="A3" i="120" s="1"/>
  <c r="A3" i="130" a="1"/>
  <c r="A3" i="130" s="1"/>
  <c r="A3" i="86" a="1"/>
  <c r="A3" i="86" s="1"/>
  <c r="A3" i="87"/>
  <c r="A27" i="87"/>
  <c r="A3" i="88" a="1"/>
  <c r="A3" i="88" s="1"/>
  <c r="A3" i="89" a="1"/>
  <c r="A3" i="89" s="1"/>
  <c r="A3" i="90" a="1"/>
  <c r="A3" i="90" s="1"/>
  <c r="O16" i="71" l="1"/>
  <c r="O17" i="129"/>
  <c r="M25" i="130"/>
  <c r="M27" i="130"/>
  <c r="J27" i="130"/>
  <c r="O15" i="86" l="1"/>
  <c r="T16" i="71"/>
  <c r="V16" i="71" s="1"/>
  <c r="U16" i="71"/>
  <c r="T15" i="86"/>
  <c r="U15" i="86" s="1"/>
  <c r="Y15" i="86"/>
  <c r="V15" i="86" l="1"/>
  <c r="Y16" i="71"/>
  <c r="AB16" i="71"/>
  <c r="Q76" i="129" l="1"/>
  <c r="F47" i="128"/>
  <c r="E47" i="128"/>
  <c r="D47" i="128"/>
  <c r="C47" i="128"/>
  <c r="B47" i="128"/>
  <c r="D36" i="128"/>
  <c r="C36" i="128"/>
  <c r="B36" i="128"/>
  <c r="G46" i="128"/>
  <c r="G35" i="128"/>
  <c r="E36" i="128"/>
  <c r="F36" i="128"/>
  <c r="G12" i="89"/>
  <c r="G36" i="72"/>
  <c r="G12" i="72"/>
  <c r="G12" i="87"/>
  <c r="H36" i="87"/>
  <c r="G36" i="87"/>
  <c r="D55" i="128"/>
  <c r="D54" i="128"/>
  <c r="D53" i="128"/>
  <c r="G13" i="88"/>
  <c r="H36" i="72" l="1"/>
  <c r="H12" i="72"/>
  <c r="H12" i="87"/>
  <c r="B156" i="141"/>
  <c r="K244" i="133"/>
  <c r="H244" i="133"/>
  <c r="K238" i="133"/>
  <c r="H238" i="133"/>
  <c r="K237" i="133"/>
  <c r="K220" i="133"/>
  <c r="H220" i="133"/>
  <c r="H219" i="133"/>
  <c r="E28" i="118"/>
  <c r="G28" i="118" s="1"/>
  <c r="O16" i="129"/>
  <c r="B36" i="72"/>
  <c r="B12" i="89"/>
  <c r="B36" i="87"/>
  <c r="B12" i="87"/>
  <c r="B12" i="72"/>
  <c r="O15" i="71"/>
  <c r="J14" i="86"/>
  <c r="O14" i="86"/>
  <c r="E14" i="86"/>
  <c r="J15" i="71"/>
  <c r="E15" i="71"/>
  <c r="AB15" i="71"/>
  <c r="Y15" i="71"/>
  <c r="Y14" i="86"/>
  <c r="B12" i="75"/>
  <c r="D14" i="74"/>
  <c r="E17" i="118"/>
  <c r="D115" i="121"/>
  <c r="H12" i="117" s="1"/>
  <c r="K12" i="117" s="1"/>
  <c r="G11" i="89"/>
  <c r="G11" i="72"/>
  <c r="H11" i="72" s="1"/>
  <c r="G35" i="72"/>
  <c r="H35" i="72" s="1"/>
  <c r="G11" i="87"/>
  <c r="H11" i="87" s="1"/>
  <c r="G35" i="87"/>
  <c r="H35" i="87" s="1"/>
  <c r="K241" i="133"/>
  <c r="H241" i="133"/>
  <c r="L240" i="133"/>
  <c r="J240" i="133"/>
  <c r="K240" i="133" s="1"/>
  <c r="G240" i="133"/>
  <c r="H240" i="133" s="1"/>
  <c r="K239" i="133"/>
  <c r="H239" i="133"/>
  <c r="K236" i="133"/>
  <c r="H236" i="133"/>
  <c r="L235" i="133"/>
  <c r="J235" i="133"/>
  <c r="K235" i="133" s="1"/>
  <c r="G235" i="133"/>
  <c r="H235" i="133" s="1"/>
  <c r="J101" i="129"/>
  <c r="K101" i="129"/>
  <c r="L101" i="129"/>
  <c r="M101" i="129"/>
  <c r="N96" i="129"/>
  <c r="O96" i="129"/>
  <c r="P96" i="129"/>
  <c r="D31" i="124"/>
  <c r="J26" i="130"/>
  <c r="G16" i="116"/>
  <c r="D17" i="139"/>
  <c r="D18" i="139" s="1"/>
  <c r="G17" i="139"/>
  <c r="G18" i="139" s="1"/>
  <c r="J17" i="139"/>
  <c r="J18" i="139" s="1"/>
  <c r="M17" i="139"/>
  <c r="M18" i="139" s="1"/>
  <c r="D164" i="141"/>
  <c r="D165" i="141"/>
  <c r="D166" i="141"/>
  <c r="D167" i="141"/>
  <c r="D168" i="141"/>
  <c r="D169" i="141"/>
  <c r="D170" i="141"/>
  <c r="D171" i="141"/>
  <c r="D172" i="141"/>
  <c r="D173" i="141"/>
  <c r="L20" i="132"/>
  <c r="I17" i="132"/>
  <c r="H17" i="132"/>
  <c r="H20" i="132" s="1"/>
  <c r="F17" i="132"/>
  <c r="E17" i="132"/>
  <c r="E20" i="132" s="1"/>
  <c r="G20" i="132" s="1"/>
  <c r="H17" i="118"/>
  <c r="H28" i="118"/>
  <c r="O15" i="129"/>
  <c r="E94" i="120"/>
  <c r="E96" i="120" s="1"/>
  <c r="B11" i="89"/>
  <c r="H11" i="89" s="1"/>
  <c r="B35" i="87"/>
  <c r="B11" i="87"/>
  <c r="B35" i="72"/>
  <c r="B11" i="72"/>
  <c r="B11" i="75"/>
  <c r="O14" i="71"/>
  <c r="G74" i="138"/>
  <c r="E13" i="86"/>
  <c r="J14" i="71"/>
  <c r="E14" i="71"/>
  <c r="J13" i="86"/>
  <c r="O13" i="86"/>
  <c r="Y13" i="86"/>
  <c r="Y14" i="71"/>
  <c r="AB14" i="71"/>
  <c r="E41" i="87"/>
  <c r="G10" i="75"/>
  <c r="G10" i="89"/>
  <c r="G30" i="72"/>
  <c r="H30" i="72" s="1"/>
  <c r="G31" i="72"/>
  <c r="H31" i="72" s="1"/>
  <c r="G32" i="72"/>
  <c r="H32" i="72" s="1"/>
  <c r="G33" i="72"/>
  <c r="H33" i="72" s="1"/>
  <c r="G34" i="72"/>
  <c r="H34" i="72" s="1"/>
  <c r="G10" i="72"/>
  <c r="H10" i="72" s="1"/>
  <c r="G10" i="87"/>
  <c r="G34" i="87"/>
  <c r="H34" i="87" s="1"/>
  <c r="B10" i="89"/>
  <c r="H10" i="89" s="1"/>
  <c r="B10" i="75"/>
  <c r="D10" i="75" s="1"/>
  <c r="G41" i="128"/>
  <c r="G42" i="128"/>
  <c r="G43" i="128"/>
  <c r="G44" i="128"/>
  <c r="G45" i="128"/>
  <c r="B10" i="87"/>
  <c r="D10" i="87" s="1"/>
  <c r="B34" i="87"/>
  <c r="G33" i="128"/>
  <c r="G32" i="128"/>
  <c r="G31" i="128"/>
  <c r="G30" i="128"/>
  <c r="G29" i="128"/>
  <c r="J35" i="118"/>
  <c r="O14" i="129"/>
  <c r="B34" i="72"/>
  <c r="D34" i="72" s="1"/>
  <c r="B10" i="72"/>
  <c r="D10" i="72" s="1"/>
  <c r="O12" i="86"/>
  <c r="Y12" i="86"/>
  <c r="J12" i="86"/>
  <c r="E12" i="86"/>
  <c r="J13" i="71"/>
  <c r="E13" i="71"/>
  <c r="O13" i="71"/>
  <c r="Y13" i="71"/>
  <c r="AB13" i="71"/>
  <c r="G9" i="75"/>
  <c r="G9" i="89"/>
  <c r="G9" i="72"/>
  <c r="H9" i="72" s="1"/>
  <c r="G9" i="87"/>
  <c r="H9" i="87" s="1"/>
  <c r="G33" i="87"/>
  <c r="H33" i="87"/>
  <c r="N51" i="129"/>
  <c r="O51" i="129"/>
  <c r="P51" i="129"/>
  <c r="Q51" i="129"/>
  <c r="N52" i="129"/>
  <c r="O52" i="129"/>
  <c r="P52" i="129"/>
  <c r="Q52" i="129"/>
  <c r="N32" i="129"/>
  <c r="O32" i="129"/>
  <c r="P32" i="129"/>
  <c r="Q32" i="129"/>
  <c r="N33" i="129"/>
  <c r="O33" i="129"/>
  <c r="P33" i="129"/>
  <c r="Q33" i="129"/>
  <c r="N10" i="129"/>
  <c r="O10" i="129"/>
  <c r="N11" i="129"/>
  <c r="O11" i="129"/>
  <c r="N12" i="129"/>
  <c r="O12" i="129"/>
  <c r="N13" i="129"/>
  <c r="O13" i="129"/>
  <c r="O9" i="129"/>
  <c r="E146" i="141"/>
  <c r="C35" i="124"/>
  <c r="C215" i="133" s="1"/>
  <c r="F215" i="133" s="1"/>
  <c r="B9" i="87"/>
  <c r="D9" i="87" s="1"/>
  <c r="B33" i="72"/>
  <c r="D33" i="72" s="1"/>
  <c r="B9" i="72"/>
  <c r="D9" i="72" s="1"/>
  <c r="B9" i="75"/>
  <c r="H9" i="75" s="1"/>
  <c r="O12" i="71"/>
  <c r="B9" i="89"/>
  <c r="H9" i="89" s="1"/>
  <c r="B33" i="87"/>
  <c r="D33" i="87" s="1"/>
  <c r="O11" i="86"/>
  <c r="J11" i="86"/>
  <c r="J12" i="71"/>
  <c r="J19" i="132"/>
  <c r="H99" i="121"/>
  <c r="G99" i="121"/>
  <c r="F99" i="121"/>
  <c r="E99" i="121"/>
  <c r="D99" i="121"/>
  <c r="B158" i="141"/>
  <c r="B157" i="141"/>
  <c r="E9" i="130"/>
  <c r="E10" i="130"/>
  <c r="E11" i="130"/>
  <c r="E11" i="86"/>
  <c r="E12" i="71"/>
  <c r="Y11" i="86"/>
  <c r="Y12" i="71"/>
  <c r="AB12" i="71"/>
  <c r="G8" i="75"/>
  <c r="P19" i="86"/>
  <c r="G8" i="89"/>
  <c r="G8" i="72"/>
  <c r="H8" i="72" s="1"/>
  <c r="G8" i="87"/>
  <c r="H8" i="87" s="1"/>
  <c r="G32" i="87"/>
  <c r="H32" i="87" s="1"/>
  <c r="F24" i="128"/>
  <c r="D146" i="141"/>
  <c r="B39" i="127" s="1"/>
  <c r="B82" i="127" s="1"/>
  <c r="K219" i="133"/>
  <c r="C156" i="141"/>
  <c r="N27" i="130"/>
  <c r="N22" i="130"/>
  <c r="N23" i="130"/>
  <c r="N24" i="130"/>
  <c r="N25" i="130"/>
  <c r="N21" i="130"/>
  <c r="K28" i="130"/>
  <c r="M28" i="130" s="1"/>
  <c r="G31" i="124"/>
  <c r="H29" i="124" s="1"/>
  <c r="D202" i="133"/>
  <c r="D200" i="133"/>
  <c r="D199" i="133"/>
  <c r="D198" i="133"/>
  <c r="D197" i="133"/>
  <c r="D195" i="133"/>
  <c r="D194" i="133"/>
  <c r="D193" i="133"/>
  <c r="D190" i="133"/>
  <c r="D188" i="133"/>
  <c r="D187" i="133"/>
  <c r="D186" i="133"/>
  <c r="D185" i="133"/>
  <c r="D183" i="133"/>
  <c r="D182" i="133"/>
  <c r="D181" i="133"/>
  <c r="D180" i="133"/>
  <c r="D179" i="133"/>
  <c r="D178" i="133"/>
  <c r="D177" i="133"/>
  <c r="D176" i="133"/>
  <c r="D174" i="133"/>
  <c r="D173" i="133"/>
  <c r="D170" i="133"/>
  <c r="D169" i="133"/>
  <c r="D167" i="133"/>
  <c r="D166" i="133"/>
  <c r="D162" i="133"/>
  <c r="B8" i="72"/>
  <c r="D8" i="72" s="1"/>
  <c r="B32" i="72"/>
  <c r="D32" i="72" s="1"/>
  <c r="B8" i="75"/>
  <c r="D8" i="75" s="1"/>
  <c r="B32" i="87"/>
  <c r="D32" i="87" s="1"/>
  <c r="B8" i="87"/>
  <c r="D8" i="87" s="1"/>
  <c r="Y10" i="86"/>
  <c r="O10" i="86"/>
  <c r="E10" i="86"/>
  <c r="O11" i="71"/>
  <c r="E11" i="71"/>
  <c r="J10" i="86"/>
  <c r="J11" i="71"/>
  <c r="Y11" i="71"/>
  <c r="AB11" i="71"/>
  <c r="C174" i="141"/>
  <c r="G7" i="75"/>
  <c r="G7" i="89"/>
  <c r="G7" i="72"/>
  <c r="H7" i="72" s="1"/>
  <c r="G7" i="87"/>
  <c r="H7" i="87" s="1"/>
  <c r="G31" i="87"/>
  <c r="H31" i="87" s="1"/>
  <c r="D13" i="88"/>
  <c r="J13" i="88" s="1"/>
  <c r="B31" i="87"/>
  <c r="O9" i="86"/>
  <c r="AB10" i="71"/>
  <c r="B7" i="87"/>
  <c r="D7" i="87" s="1"/>
  <c r="G14" i="132"/>
  <c r="G15" i="132"/>
  <c r="G16" i="132"/>
  <c r="B7" i="72"/>
  <c r="D7" i="72" s="1"/>
  <c r="B31" i="72"/>
  <c r="D31" i="72" s="1"/>
  <c r="O10" i="71"/>
  <c r="G15" i="128"/>
  <c r="E9" i="86"/>
  <c r="E10" i="71"/>
  <c r="J9" i="86"/>
  <c r="J10" i="71"/>
  <c r="H7" i="88"/>
  <c r="H8" i="88"/>
  <c r="H9" i="88"/>
  <c r="H10" i="88"/>
  <c r="H11" i="88"/>
  <c r="H12" i="88"/>
  <c r="I10" i="88"/>
  <c r="Y8" i="86"/>
  <c r="Y9" i="86"/>
  <c r="H13" i="88"/>
  <c r="I13" i="88"/>
  <c r="B23" i="74"/>
  <c r="N48" i="129"/>
  <c r="H237" i="133"/>
  <c r="N91" i="129"/>
  <c r="P91" i="129"/>
  <c r="O91" i="129"/>
  <c r="N89" i="129"/>
  <c r="O89" i="129"/>
  <c r="P89" i="129"/>
  <c r="G6" i="89"/>
  <c r="G6" i="75"/>
  <c r="B30" i="72"/>
  <c r="D30" i="72" s="1"/>
  <c r="G6" i="72"/>
  <c r="H6" i="72" s="1"/>
  <c r="G30" i="87"/>
  <c r="H30" i="87" s="1"/>
  <c r="B30" i="87"/>
  <c r="G6" i="87"/>
  <c r="H6" i="87" s="1"/>
  <c r="B6" i="87"/>
  <c r="D6" i="87" s="1"/>
  <c r="B6" i="72"/>
  <c r="D6" i="72" s="1"/>
  <c r="G14" i="118"/>
  <c r="Q80" i="129"/>
  <c r="P80" i="129"/>
  <c r="Q79" i="129"/>
  <c r="P79" i="129"/>
  <c r="Q78" i="129"/>
  <c r="P78" i="129"/>
  <c r="Q77" i="129"/>
  <c r="P77" i="129"/>
  <c r="P76" i="129"/>
  <c r="Q75" i="129"/>
  <c r="P75" i="129"/>
  <c r="Q74" i="129"/>
  <c r="P74" i="129"/>
  <c r="Q73" i="129"/>
  <c r="P73" i="129"/>
  <c r="Q72" i="129"/>
  <c r="P72" i="129"/>
  <c r="Q71" i="129"/>
  <c r="P71" i="129"/>
  <c r="Q70" i="129"/>
  <c r="P70" i="129"/>
  <c r="Q69" i="129"/>
  <c r="P69" i="129"/>
  <c r="O80" i="129"/>
  <c r="O79" i="129"/>
  <c r="O78" i="129"/>
  <c r="O77" i="129"/>
  <c r="O76" i="129"/>
  <c r="O75" i="129"/>
  <c r="O74" i="129"/>
  <c r="O73" i="129"/>
  <c r="O72" i="129"/>
  <c r="O71" i="129"/>
  <c r="O69" i="129"/>
  <c r="O70" i="129"/>
  <c r="N80" i="129"/>
  <c r="N79" i="129"/>
  <c r="N78" i="129"/>
  <c r="N77" i="129"/>
  <c r="N76" i="129"/>
  <c r="N75" i="129"/>
  <c r="N74" i="129"/>
  <c r="N73" i="129"/>
  <c r="N72" i="129"/>
  <c r="N71" i="129"/>
  <c r="N69" i="129"/>
  <c r="N70" i="129"/>
  <c r="L151" i="141"/>
  <c r="C158" i="141"/>
  <c r="C157" i="141"/>
  <c r="C151" i="141"/>
  <c r="P146" i="141"/>
  <c r="Q131" i="141" s="1"/>
  <c r="O146" i="141"/>
  <c r="B51" i="127" s="1"/>
  <c r="B53" i="127" s="1"/>
  <c r="N146" i="141"/>
  <c r="M146" i="141"/>
  <c r="B50" i="127" s="1"/>
  <c r="B52" i="127" s="1"/>
  <c r="G146" i="141"/>
  <c r="H35" i="141" s="1"/>
  <c r="F146" i="141"/>
  <c r="B40" i="127" s="1"/>
  <c r="M17" i="130"/>
  <c r="O8" i="86"/>
  <c r="O9" i="71"/>
  <c r="E9" i="71"/>
  <c r="E8" i="86"/>
  <c r="G6" i="88"/>
  <c r="G7" i="88"/>
  <c r="G8" i="88"/>
  <c r="G9" i="88"/>
  <c r="G10" i="88"/>
  <c r="G11" i="88"/>
  <c r="G12" i="88"/>
  <c r="G14" i="88"/>
  <c r="G15" i="88"/>
  <c r="G16" i="88"/>
  <c r="G17" i="88"/>
  <c r="G18" i="88"/>
  <c r="G19" i="88"/>
  <c r="G20" i="88"/>
  <c r="G21" i="88"/>
  <c r="J8" i="86"/>
  <c r="J9" i="71"/>
  <c r="AB9" i="71"/>
  <c r="C117" i="121"/>
  <c r="B28" i="118"/>
  <c r="D28" i="118" s="1"/>
  <c r="G5" i="89"/>
  <c r="G5" i="75"/>
  <c r="O8" i="71"/>
  <c r="G29" i="72"/>
  <c r="H29" i="72" s="1"/>
  <c r="G5" i="72"/>
  <c r="H5" i="72" s="1"/>
  <c r="G29" i="87"/>
  <c r="H29" i="87" s="1"/>
  <c r="B5" i="87"/>
  <c r="G5" i="87"/>
  <c r="H5" i="87" s="1"/>
  <c r="E62" i="128"/>
  <c r="D12" i="132"/>
  <c r="G12" i="132"/>
  <c r="J12" i="132"/>
  <c r="K12" i="132"/>
  <c r="F220" i="133"/>
  <c r="F214" i="133"/>
  <c r="Q100" i="129"/>
  <c r="P100" i="129"/>
  <c r="O100" i="129"/>
  <c r="N100" i="129"/>
  <c r="N90" i="129"/>
  <c r="F219" i="133"/>
  <c r="B17" i="132"/>
  <c r="J29" i="132"/>
  <c r="G29" i="132"/>
  <c r="G7" i="132"/>
  <c r="G8" i="132"/>
  <c r="G9" i="132"/>
  <c r="G10" i="132"/>
  <c r="G11" i="132"/>
  <c r="G13" i="132"/>
  <c r="F261" i="133"/>
  <c r="F260" i="133"/>
  <c r="F259" i="133"/>
  <c r="F258" i="133"/>
  <c r="F256" i="133"/>
  <c r="F254" i="133"/>
  <c r="F253" i="133"/>
  <c r="F252" i="133"/>
  <c r="F251" i="133"/>
  <c r="F249" i="133"/>
  <c r="F248" i="133"/>
  <c r="F247" i="133"/>
  <c r="F246" i="133"/>
  <c r="F245" i="133"/>
  <c r="F244" i="133"/>
  <c r="F242" i="133"/>
  <c r="F241" i="133"/>
  <c r="F240" i="133"/>
  <c r="F239" i="133"/>
  <c r="F238" i="133"/>
  <c r="F237" i="133"/>
  <c r="F236" i="133"/>
  <c r="F235" i="133"/>
  <c r="F234" i="133"/>
  <c r="F233" i="133"/>
  <c r="F232" i="133"/>
  <c r="F231" i="133"/>
  <c r="F230" i="133"/>
  <c r="F227" i="133"/>
  <c r="F226" i="133"/>
  <c r="F225" i="133"/>
  <c r="F224" i="133"/>
  <c r="F222" i="133"/>
  <c r="F217" i="133"/>
  <c r="F216" i="133"/>
  <c r="F54" i="133"/>
  <c r="D54" i="133"/>
  <c r="F53" i="133"/>
  <c r="D53" i="133"/>
  <c r="F52" i="133"/>
  <c r="D52" i="133"/>
  <c r="F51" i="133"/>
  <c r="D51" i="133"/>
  <c r="F49" i="133"/>
  <c r="D49" i="133"/>
  <c r="F47" i="133"/>
  <c r="D47" i="133"/>
  <c r="F46" i="133"/>
  <c r="D46" i="133"/>
  <c r="F45" i="133"/>
  <c r="D45" i="133"/>
  <c r="F44" i="133"/>
  <c r="D44" i="133"/>
  <c r="F42" i="133"/>
  <c r="D42" i="133"/>
  <c r="F41" i="133"/>
  <c r="D41" i="133"/>
  <c r="F40" i="133"/>
  <c r="D40" i="133"/>
  <c r="F39" i="133"/>
  <c r="D39" i="133"/>
  <c r="F38" i="133"/>
  <c r="D38" i="133"/>
  <c r="F37" i="133"/>
  <c r="D37" i="133"/>
  <c r="F35" i="133"/>
  <c r="D35" i="133"/>
  <c r="F34" i="133"/>
  <c r="D34" i="133"/>
  <c r="F33" i="133"/>
  <c r="D33" i="133"/>
  <c r="F32" i="133"/>
  <c r="D32" i="133"/>
  <c r="F31" i="133"/>
  <c r="D31" i="133"/>
  <c r="F30" i="133"/>
  <c r="D30" i="133"/>
  <c r="F29" i="133"/>
  <c r="D29" i="133"/>
  <c r="F28" i="133"/>
  <c r="D28" i="133"/>
  <c r="F27" i="133"/>
  <c r="D27" i="133"/>
  <c r="F26" i="133"/>
  <c r="D26" i="133"/>
  <c r="F25" i="133"/>
  <c r="D25" i="133"/>
  <c r="F24" i="133"/>
  <c r="D24" i="133"/>
  <c r="F23" i="133"/>
  <c r="D23" i="133"/>
  <c r="F22" i="133"/>
  <c r="D22" i="133"/>
  <c r="F20" i="133"/>
  <c r="D20" i="133"/>
  <c r="F19" i="133"/>
  <c r="D19" i="133"/>
  <c r="F18" i="133"/>
  <c r="D18" i="133"/>
  <c r="F17" i="133"/>
  <c r="D17" i="133"/>
  <c r="F16" i="133"/>
  <c r="D16" i="133"/>
  <c r="F15" i="133"/>
  <c r="D15" i="133"/>
  <c r="F13" i="133"/>
  <c r="D13" i="133"/>
  <c r="F12" i="133"/>
  <c r="D12" i="133"/>
  <c r="F10" i="133"/>
  <c r="D10" i="133"/>
  <c r="F9" i="133"/>
  <c r="D9" i="133"/>
  <c r="F8" i="133"/>
  <c r="D8" i="133"/>
  <c r="G53" i="128"/>
  <c r="G54" i="128"/>
  <c r="G55" i="128"/>
  <c r="C56" i="128"/>
  <c r="B56" i="128"/>
  <c r="E56" i="128"/>
  <c r="F56" i="128"/>
  <c r="D112" i="121"/>
  <c r="D56" i="128"/>
  <c r="O7" i="86"/>
  <c r="Z20" i="71"/>
  <c r="J7" i="86"/>
  <c r="E7" i="86"/>
  <c r="E8" i="71"/>
  <c r="J8" i="71"/>
  <c r="AB8" i="71"/>
  <c r="G28" i="130"/>
  <c r="G27" i="130"/>
  <c r="G26" i="130"/>
  <c r="G25" i="130"/>
  <c r="G24" i="130"/>
  <c r="G23" i="130"/>
  <c r="G22" i="130"/>
  <c r="G21" i="130"/>
  <c r="D28" i="130"/>
  <c r="D27" i="130"/>
  <c r="P27" i="130" s="1"/>
  <c r="D26" i="130"/>
  <c r="D25" i="130"/>
  <c r="P25" i="130" s="1"/>
  <c r="D24" i="130"/>
  <c r="D23" i="130"/>
  <c r="D22" i="130"/>
  <c r="D21" i="130"/>
  <c r="D17" i="130"/>
  <c r="D16" i="130"/>
  <c r="D15" i="130"/>
  <c r="J28" i="130"/>
  <c r="J25" i="130"/>
  <c r="J24" i="130"/>
  <c r="J23" i="130"/>
  <c r="J22" i="130"/>
  <c r="J21" i="130"/>
  <c r="M24" i="130"/>
  <c r="M23" i="130"/>
  <c r="M22" i="130"/>
  <c r="M21" i="130"/>
  <c r="L29" i="130"/>
  <c r="I11" i="130"/>
  <c r="F11" i="130"/>
  <c r="I10" i="130"/>
  <c r="F10" i="130"/>
  <c r="I9" i="130"/>
  <c r="F9" i="130"/>
  <c r="D11" i="130"/>
  <c r="D10" i="130"/>
  <c r="D9" i="130"/>
  <c r="B12" i="130"/>
  <c r="C12" i="130"/>
  <c r="L12" i="130"/>
  <c r="E102" i="120"/>
  <c r="E101" i="120"/>
  <c r="F87" i="120"/>
  <c r="G87" i="120"/>
  <c r="H87" i="120"/>
  <c r="B6" i="89"/>
  <c r="H6" i="89" s="1"/>
  <c r="B7" i="89"/>
  <c r="D7" i="89" s="1"/>
  <c r="B8" i="89"/>
  <c r="D8" i="89" s="1"/>
  <c r="B5" i="89"/>
  <c r="H5" i="89" s="1"/>
  <c r="B6" i="75"/>
  <c r="D6" i="75" s="1"/>
  <c r="B7" i="75"/>
  <c r="D7" i="75" s="1"/>
  <c r="B5" i="75"/>
  <c r="H5" i="75" s="1"/>
  <c r="A2" i="90" a="1"/>
  <c r="A2" i="90" s="1"/>
  <c r="A2" i="89" a="1"/>
  <c r="A2" i="89" s="1"/>
  <c r="A2" i="88" a="1"/>
  <c r="A2" i="88" s="1"/>
  <c r="B29" i="87"/>
  <c r="D29" i="87" s="1"/>
  <c r="A26" i="87"/>
  <c r="A2" i="87"/>
  <c r="Y7" i="86"/>
  <c r="B29" i="72"/>
  <c r="D29" i="72" s="1"/>
  <c r="A27" i="72" a="1"/>
  <c r="A27" i="72" s="1"/>
  <c r="A26" i="72" a="1"/>
  <c r="A26" i="72" s="1"/>
  <c r="A2" i="72" a="1"/>
  <c r="A2" i="72" s="1"/>
  <c r="B5" i="72"/>
  <c r="D5" i="72" s="1"/>
  <c r="J24" i="132"/>
  <c r="J23" i="132"/>
  <c r="G24" i="132"/>
  <c r="G23" i="132"/>
  <c r="K19" i="132"/>
  <c r="K16" i="132"/>
  <c r="K15" i="132"/>
  <c r="K14" i="132"/>
  <c r="K13" i="132"/>
  <c r="K11" i="132"/>
  <c r="K10" i="132"/>
  <c r="K9" i="132"/>
  <c r="K8" i="132"/>
  <c r="K7" i="132"/>
  <c r="J16" i="132"/>
  <c r="J15" i="132"/>
  <c r="J14" i="132"/>
  <c r="J13" i="132"/>
  <c r="J11" i="132"/>
  <c r="J10" i="132"/>
  <c r="J9" i="132"/>
  <c r="J8" i="132"/>
  <c r="J7" i="132"/>
  <c r="G19" i="132"/>
  <c r="D19" i="132"/>
  <c r="D16" i="132"/>
  <c r="D15" i="132"/>
  <c r="D14" i="132"/>
  <c r="D13" i="132"/>
  <c r="D11" i="132"/>
  <c r="D10" i="132"/>
  <c r="D9" i="132"/>
  <c r="D8" i="132"/>
  <c r="D7" i="132"/>
  <c r="Q20" i="129"/>
  <c r="P20" i="129"/>
  <c r="N20" i="129"/>
  <c r="Q19" i="129"/>
  <c r="P19" i="129"/>
  <c r="N19" i="129"/>
  <c r="Q18" i="129"/>
  <c r="P18" i="129"/>
  <c r="N18" i="129"/>
  <c r="Q17" i="129"/>
  <c r="P17" i="129"/>
  <c r="N17" i="129"/>
  <c r="Q16" i="129"/>
  <c r="P16" i="129"/>
  <c r="N16" i="129"/>
  <c r="Q15" i="129"/>
  <c r="P15" i="129"/>
  <c r="N15" i="129"/>
  <c r="Q14" i="129"/>
  <c r="P14" i="129"/>
  <c r="N14" i="129"/>
  <c r="Q13" i="129"/>
  <c r="P13" i="129"/>
  <c r="Q12" i="129"/>
  <c r="P12" i="129"/>
  <c r="Q11" i="129"/>
  <c r="P11" i="129"/>
  <c r="Q10" i="129"/>
  <c r="P10" i="129"/>
  <c r="Q9" i="129"/>
  <c r="P9" i="129"/>
  <c r="N9" i="129"/>
  <c r="Q40" i="129"/>
  <c r="P40" i="129"/>
  <c r="O40" i="129"/>
  <c r="N40" i="129"/>
  <c r="Q39" i="129"/>
  <c r="P39" i="129"/>
  <c r="O39" i="129"/>
  <c r="N39" i="129"/>
  <c r="Q38" i="129"/>
  <c r="P38" i="129"/>
  <c r="O38" i="129"/>
  <c r="N38" i="129"/>
  <c r="Q37" i="129"/>
  <c r="P37" i="129"/>
  <c r="O37" i="129"/>
  <c r="N37" i="129"/>
  <c r="Q36" i="129"/>
  <c r="P36" i="129"/>
  <c r="O36" i="129"/>
  <c r="N36" i="129"/>
  <c r="Q35" i="129"/>
  <c r="P35" i="129"/>
  <c r="O35" i="129"/>
  <c r="N35" i="129"/>
  <c r="Q34" i="129"/>
  <c r="P34" i="129"/>
  <c r="O34" i="129"/>
  <c r="N34" i="129"/>
  <c r="Q31" i="129"/>
  <c r="P31" i="129"/>
  <c r="O31" i="129"/>
  <c r="N31" i="129"/>
  <c r="Q30" i="129"/>
  <c r="P30" i="129"/>
  <c r="O30" i="129"/>
  <c r="N30" i="129"/>
  <c r="Q29" i="129"/>
  <c r="P29" i="129"/>
  <c r="O29" i="129"/>
  <c r="N29" i="129"/>
  <c r="I17" i="118"/>
  <c r="F17" i="118"/>
  <c r="A2" i="71" a="1"/>
  <c r="A2" i="71" s="1"/>
  <c r="A2" i="74"/>
  <c r="A2" i="75"/>
  <c r="A2" i="138"/>
  <c r="A2" i="86" a="1"/>
  <c r="A2" i="86" s="1"/>
  <c r="A2" i="132" a="1"/>
  <c r="A2" i="132" s="1"/>
  <c r="A2" i="139"/>
  <c r="A2" i="85" a="1"/>
  <c r="A2" i="85" s="1"/>
  <c r="A2" i="140" a="1"/>
  <c r="A2" i="140" s="1"/>
  <c r="A2" i="78" a="1"/>
  <c r="A2" i="78" s="1"/>
  <c r="G74" i="90"/>
  <c r="F74" i="90"/>
  <c r="F22" i="88"/>
  <c r="E22" i="88"/>
  <c r="C22" i="88"/>
  <c r="B22" i="88"/>
  <c r="I21" i="88"/>
  <c r="H21" i="88"/>
  <c r="D21" i="88"/>
  <c r="I20" i="88"/>
  <c r="H20" i="88"/>
  <c r="D20" i="88"/>
  <c r="I19" i="88"/>
  <c r="H19" i="88"/>
  <c r="D19" i="88"/>
  <c r="I18" i="88"/>
  <c r="H18" i="88"/>
  <c r="D18" i="88"/>
  <c r="I17" i="88"/>
  <c r="H17" i="88"/>
  <c r="D17" i="88"/>
  <c r="I16" i="88"/>
  <c r="H16" i="88"/>
  <c r="D16" i="88"/>
  <c r="I15" i="88"/>
  <c r="H15" i="88"/>
  <c r="D15" i="88"/>
  <c r="I14" i="88"/>
  <c r="H14" i="88"/>
  <c r="D14" i="88"/>
  <c r="I12" i="88"/>
  <c r="D12" i="88"/>
  <c r="I11" i="88"/>
  <c r="D11" i="88"/>
  <c r="D10" i="88"/>
  <c r="I9" i="88"/>
  <c r="D9" i="88"/>
  <c r="I8" i="88"/>
  <c r="D8" i="88"/>
  <c r="I7" i="88"/>
  <c r="D7" i="88"/>
  <c r="I6" i="88"/>
  <c r="H6" i="88"/>
  <c r="D6" i="88"/>
  <c r="N110" i="129"/>
  <c r="O110" i="129"/>
  <c r="P110" i="129"/>
  <c r="Q110" i="129"/>
  <c r="N111" i="129"/>
  <c r="O111" i="129"/>
  <c r="P111" i="129"/>
  <c r="Q111" i="129"/>
  <c r="N112" i="129"/>
  <c r="O112" i="129"/>
  <c r="P112" i="129"/>
  <c r="Q112" i="129"/>
  <c r="N113" i="129"/>
  <c r="O113" i="129"/>
  <c r="P113" i="129"/>
  <c r="Q113" i="129"/>
  <c r="N114" i="129"/>
  <c r="O114" i="129"/>
  <c r="P114" i="129"/>
  <c r="Q114" i="129"/>
  <c r="N115" i="129"/>
  <c r="O115" i="129"/>
  <c r="P115" i="129"/>
  <c r="Q115" i="129"/>
  <c r="N116" i="129"/>
  <c r="O116" i="129"/>
  <c r="P116" i="129"/>
  <c r="Q116" i="129"/>
  <c r="N117" i="129"/>
  <c r="O117" i="129"/>
  <c r="P117" i="129"/>
  <c r="Q117" i="129"/>
  <c r="N118" i="129"/>
  <c r="O118" i="129"/>
  <c r="P118" i="129"/>
  <c r="Q118" i="129"/>
  <c r="N119" i="129"/>
  <c r="O119" i="129"/>
  <c r="P119" i="129"/>
  <c r="Q119" i="129"/>
  <c r="N120" i="129"/>
  <c r="O120" i="129"/>
  <c r="P120" i="129"/>
  <c r="Q120" i="129"/>
  <c r="Q109" i="129"/>
  <c r="O109" i="129"/>
  <c r="P109" i="129"/>
  <c r="N109" i="129"/>
  <c r="Q99" i="129"/>
  <c r="P99" i="129"/>
  <c r="O99" i="129"/>
  <c r="N99" i="129"/>
  <c r="Q98" i="129"/>
  <c r="P98" i="129"/>
  <c r="O98" i="129"/>
  <c r="N98" i="129"/>
  <c r="Q97" i="129"/>
  <c r="P97" i="129"/>
  <c r="O97" i="129"/>
  <c r="N97" i="129"/>
  <c r="Q96" i="129"/>
  <c r="Q95" i="129"/>
  <c r="P95" i="129"/>
  <c r="O95" i="129"/>
  <c r="N95" i="129"/>
  <c r="Q94" i="129"/>
  <c r="P94" i="129"/>
  <c r="O94" i="129"/>
  <c r="N94" i="129"/>
  <c r="Q93" i="129"/>
  <c r="P93" i="129"/>
  <c r="O93" i="129"/>
  <c r="N93" i="129"/>
  <c r="Q92" i="129"/>
  <c r="P92" i="129"/>
  <c r="O92" i="129"/>
  <c r="N92" i="129"/>
  <c r="Q91" i="129"/>
  <c r="M81" i="129"/>
  <c r="L81" i="129"/>
  <c r="K81" i="129"/>
  <c r="J81" i="129"/>
  <c r="N49" i="129"/>
  <c r="O49" i="129"/>
  <c r="P49" i="129"/>
  <c r="Q49" i="129"/>
  <c r="N50" i="129"/>
  <c r="O50" i="129"/>
  <c r="P50" i="129"/>
  <c r="Q50" i="129"/>
  <c r="N53" i="129"/>
  <c r="O53" i="129"/>
  <c r="P53" i="129"/>
  <c r="Q53" i="129"/>
  <c r="N54" i="129"/>
  <c r="O54" i="129"/>
  <c r="P54" i="129"/>
  <c r="Q54" i="129"/>
  <c r="N55" i="129"/>
  <c r="O55" i="129"/>
  <c r="P55" i="129"/>
  <c r="Q55" i="129"/>
  <c r="N56" i="129"/>
  <c r="O56" i="129"/>
  <c r="P56" i="129"/>
  <c r="Q56" i="129"/>
  <c r="N57" i="129"/>
  <c r="O57" i="129"/>
  <c r="P57" i="129"/>
  <c r="Q57" i="129"/>
  <c r="N58" i="129"/>
  <c r="O58" i="129"/>
  <c r="P58" i="129"/>
  <c r="Q58" i="129"/>
  <c r="N59" i="129"/>
  <c r="O59" i="129"/>
  <c r="P59" i="129"/>
  <c r="Q59" i="129"/>
  <c r="O48" i="129"/>
  <c r="P48" i="129"/>
  <c r="Q48" i="129"/>
  <c r="E17" i="85"/>
  <c r="E14" i="85"/>
  <c r="E13" i="85"/>
  <c r="E12" i="85"/>
  <c r="E11" i="85"/>
  <c r="E10" i="85"/>
  <c r="E9" i="85"/>
  <c r="E8" i="85"/>
  <c r="E7" i="85"/>
  <c r="E6" i="85"/>
  <c r="F74" i="138"/>
  <c r="Y10" i="71"/>
  <c r="Y9" i="71"/>
  <c r="Y8" i="71"/>
  <c r="D22" i="74"/>
  <c r="D21" i="74"/>
  <c r="D20" i="74"/>
  <c r="D19" i="74"/>
  <c r="D18" i="74"/>
  <c r="D17" i="74"/>
  <c r="D16" i="74"/>
  <c r="D15" i="74"/>
  <c r="D13" i="74"/>
  <c r="D12" i="74"/>
  <c r="D11" i="74"/>
  <c r="D10" i="74"/>
  <c r="D9" i="74"/>
  <c r="D8" i="74"/>
  <c r="D7" i="74"/>
  <c r="A2" i="124" a="1"/>
  <c r="A2" i="124" s="1"/>
  <c r="B2" i="131" a="1"/>
  <c r="B2" i="131" s="1"/>
  <c r="A2" i="133" a="1"/>
  <c r="A2" i="133" s="1"/>
  <c r="A2" i="129" a="1"/>
  <c r="A2" i="129" s="1"/>
  <c r="A2" i="118" a="1"/>
  <c r="A2" i="118" s="1"/>
  <c r="A2" i="130" s="1" a="1"/>
  <c r="A2" i="130" s="1"/>
  <c r="C24" i="128"/>
  <c r="E24" i="128"/>
  <c r="B24" i="128"/>
  <c r="G23" i="128"/>
  <c r="D23" i="128"/>
  <c r="G22" i="128"/>
  <c r="D22" i="128"/>
  <c r="G21" i="128"/>
  <c r="D21" i="128"/>
  <c r="G20" i="128"/>
  <c r="D20" i="128"/>
  <c r="G19" i="128"/>
  <c r="D19" i="128"/>
  <c r="G18" i="128"/>
  <c r="D18" i="128"/>
  <c r="G17" i="128"/>
  <c r="D17" i="128"/>
  <c r="G16" i="128"/>
  <c r="D16" i="128"/>
  <c r="G14" i="128"/>
  <c r="D14" i="128"/>
  <c r="G13" i="128"/>
  <c r="D13" i="128"/>
  <c r="G12" i="128"/>
  <c r="D12" i="128"/>
  <c r="G11" i="128"/>
  <c r="D11" i="128"/>
  <c r="G10" i="128"/>
  <c r="D10" i="128"/>
  <c r="G9" i="128"/>
  <c r="D9" i="128"/>
  <c r="G8" i="128"/>
  <c r="D8" i="128"/>
  <c r="K26" i="118"/>
  <c r="K25" i="118"/>
  <c r="K24" i="118"/>
  <c r="K23" i="118"/>
  <c r="K22" i="118"/>
  <c r="K21" i="118"/>
  <c r="K20" i="118"/>
  <c r="K19" i="118"/>
  <c r="J26" i="118"/>
  <c r="J25" i="118"/>
  <c r="J24" i="118"/>
  <c r="J23" i="118"/>
  <c r="J22" i="118"/>
  <c r="J21" i="118"/>
  <c r="J20" i="118"/>
  <c r="J19" i="118"/>
  <c r="G26" i="118"/>
  <c r="G25" i="118"/>
  <c r="G24" i="118"/>
  <c r="G23" i="118"/>
  <c r="G22" i="118"/>
  <c r="G21" i="118"/>
  <c r="G20" i="118"/>
  <c r="G19" i="118"/>
  <c r="D26" i="118"/>
  <c r="D25" i="118"/>
  <c r="D24" i="118"/>
  <c r="D23" i="118"/>
  <c r="D22" i="118"/>
  <c r="D21" i="118"/>
  <c r="D20" i="118"/>
  <c r="D19" i="118"/>
  <c r="J16" i="118"/>
  <c r="J15" i="118"/>
  <c r="J14" i="118"/>
  <c r="J13" i="118"/>
  <c r="J12" i="118"/>
  <c r="J11" i="118"/>
  <c r="J10" i="118"/>
  <c r="J9" i="118"/>
  <c r="J8" i="118"/>
  <c r="J7" i="118"/>
  <c r="J6" i="118"/>
  <c r="G16" i="118"/>
  <c r="G15" i="118"/>
  <c r="G13" i="118"/>
  <c r="G12" i="118"/>
  <c r="G11" i="118"/>
  <c r="G10" i="118"/>
  <c r="G9" i="118"/>
  <c r="G8" i="118"/>
  <c r="G7" i="118"/>
  <c r="G6" i="118"/>
  <c r="J13" i="117"/>
  <c r="G13" i="117"/>
  <c r="G12" i="117"/>
  <c r="G11" i="117"/>
  <c r="G10" i="117"/>
  <c r="G9" i="117"/>
  <c r="G8" i="117"/>
  <c r="L14" i="117"/>
  <c r="L13" i="117"/>
  <c r="K13" i="117"/>
  <c r="L12" i="117"/>
  <c r="L11" i="117"/>
  <c r="L10" i="117"/>
  <c r="L9" i="117"/>
  <c r="L8" i="117"/>
  <c r="L7" i="117"/>
  <c r="D13" i="117"/>
  <c r="D11" i="117"/>
  <c r="D10" i="117"/>
  <c r="D9" i="117"/>
  <c r="D8" i="117"/>
  <c r="D12" i="117"/>
  <c r="C17" i="118"/>
  <c r="B17" i="118"/>
  <c r="B29" i="118" s="1"/>
  <c r="B7" i="117" s="1"/>
  <c r="D14" i="118"/>
  <c r="D15" i="118"/>
  <c r="D16" i="118"/>
  <c r="D7" i="118"/>
  <c r="D8" i="118"/>
  <c r="D9" i="118"/>
  <c r="D10" i="118"/>
  <c r="D11" i="118"/>
  <c r="D12" i="118"/>
  <c r="D13" i="118"/>
  <c r="D6" i="118"/>
  <c r="A2" i="128" a="1"/>
  <c r="A2" i="128" s="1"/>
  <c r="A2" i="127" a="1"/>
  <c r="A2" i="127" s="1"/>
  <c r="A2" i="120" a="1"/>
  <c r="A2" i="120" s="1"/>
  <c r="L18" i="130"/>
  <c r="I18" i="130"/>
  <c r="H18" i="130"/>
  <c r="F18" i="130"/>
  <c r="E18" i="130"/>
  <c r="C18" i="130"/>
  <c r="B18" i="130"/>
  <c r="J17" i="130"/>
  <c r="G17" i="130"/>
  <c r="J16" i="130"/>
  <c r="K16" i="130" s="1"/>
  <c r="G16" i="130"/>
  <c r="J15" i="130"/>
  <c r="K15" i="130" s="1"/>
  <c r="G15" i="130"/>
  <c r="I27" i="132"/>
  <c r="F27" i="132"/>
  <c r="E27" i="132"/>
  <c r="C17" i="132"/>
  <c r="I29" i="130"/>
  <c r="F29" i="130"/>
  <c r="E29" i="130"/>
  <c r="C29" i="130"/>
  <c r="B29" i="130"/>
  <c r="M121" i="129"/>
  <c r="L121" i="129"/>
  <c r="K121" i="129"/>
  <c r="J121" i="129"/>
  <c r="I121" i="129"/>
  <c r="H121" i="129"/>
  <c r="G121" i="129"/>
  <c r="F121" i="129"/>
  <c r="E121" i="129"/>
  <c r="D121" i="129"/>
  <c r="C121" i="129"/>
  <c r="B121" i="129"/>
  <c r="I101" i="129"/>
  <c r="H101" i="129"/>
  <c r="G101" i="129"/>
  <c r="F101" i="129"/>
  <c r="E101" i="129"/>
  <c r="D101" i="129"/>
  <c r="C101" i="129"/>
  <c r="B101" i="129"/>
  <c r="E81" i="129"/>
  <c r="D81" i="129"/>
  <c r="C81" i="129"/>
  <c r="B81" i="129"/>
  <c r="M60" i="129"/>
  <c r="L60" i="129"/>
  <c r="K60" i="129"/>
  <c r="J60" i="129"/>
  <c r="I60" i="129"/>
  <c r="H60" i="129"/>
  <c r="G60" i="129"/>
  <c r="F60" i="129"/>
  <c r="E60" i="129"/>
  <c r="D60" i="129"/>
  <c r="C60" i="129"/>
  <c r="B60" i="129"/>
  <c r="M41" i="129"/>
  <c r="L41" i="129"/>
  <c r="K41" i="129"/>
  <c r="J41" i="129"/>
  <c r="I41" i="129"/>
  <c r="H41" i="129"/>
  <c r="G41" i="129"/>
  <c r="F41" i="129"/>
  <c r="E41" i="129"/>
  <c r="D41" i="129"/>
  <c r="C41" i="129"/>
  <c r="B41" i="129"/>
  <c r="M21" i="129"/>
  <c r="L21" i="129"/>
  <c r="K21" i="129"/>
  <c r="J21" i="129"/>
  <c r="I21" i="129"/>
  <c r="H21" i="129"/>
  <c r="G21" i="129"/>
  <c r="F21" i="129"/>
  <c r="E21" i="129"/>
  <c r="D21" i="129"/>
  <c r="C21" i="129"/>
  <c r="B21" i="129"/>
  <c r="F62" i="128"/>
  <c r="B86" i="127"/>
  <c r="C88" i="126"/>
  <c r="B88" i="126"/>
  <c r="D86" i="126"/>
  <c r="D85" i="126"/>
  <c r="D84" i="126"/>
  <c r="C45" i="124"/>
  <c r="D43" i="124"/>
  <c r="D42" i="124"/>
  <c r="B45" i="124"/>
  <c r="F31" i="124"/>
  <c r="E31" i="124"/>
  <c r="P90" i="129"/>
  <c r="O90" i="129"/>
  <c r="D41" i="124"/>
  <c r="Q89" i="129"/>
  <c r="D105" i="120"/>
  <c r="J31" i="118"/>
  <c r="G31" i="118"/>
  <c r="C42" i="116"/>
  <c r="B42" i="116"/>
  <c r="D40" i="116"/>
  <c r="D39" i="116"/>
  <c r="D38" i="116"/>
  <c r="F17" i="89"/>
  <c r="E17" i="89"/>
  <c r="C17" i="89"/>
  <c r="F41" i="87"/>
  <c r="C41" i="87"/>
  <c r="F17" i="87"/>
  <c r="E17" i="87"/>
  <c r="C17" i="87"/>
  <c r="X19" i="86"/>
  <c r="W19" i="86"/>
  <c r="R19" i="86"/>
  <c r="Q19" i="86"/>
  <c r="N19" i="86"/>
  <c r="M19" i="86"/>
  <c r="L19" i="86"/>
  <c r="I19" i="86"/>
  <c r="H19" i="86"/>
  <c r="G19" i="86"/>
  <c r="F19" i="86"/>
  <c r="D19" i="86"/>
  <c r="C19" i="86"/>
  <c r="B19" i="86"/>
  <c r="D15" i="85"/>
  <c r="D18" i="85" s="1"/>
  <c r="C15" i="85"/>
  <c r="C18" i="85" s="1"/>
  <c r="B15" i="85"/>
  <c r="B18" i="85" s="1"/>
  <c r="W20" i="71"/>
  <c r="C23" i="74"/>
  <c r="X20" i="71"/>
  <c r="F17" i="75"/>
  <c r="C17" i="75"/>
  <c r="E17" i="75"/>
  <c r="E41" i="72"/>
  <c r="F41" i="72"/>
  <c r="C41" i="72"/>
  <c r="F17" i="72"/>
  <c r="E17" i="72"/>
  <c r="C17" i="72"/>
  <c r="H20" i="71"/>
  <c r="G20" i="71"/>
  <c r="I20" i="71"/>
  <c r="M20" i="71"/>
  <c r="N20" i="71"/>
  <c r="D20" i="71"/>
  <c r="F20" i="71"/>
  <c r="P20" i="71"/>
  <c r="L20" i="71"/>
  <c r="Q20" i="71"/>
  <c r="B20" i="71"/>
  <c r="R20" i="71"/>
  <c r="C20" i="71"/>
  <c r="Q90" i="129"/>
  <c r="H29" i="130"/>
  <c r="J15" i="120" l="1"/>
  <c r="B42" i="127"/>
  <c r="B85" i="127" s="1"/>
  <c r="B83" i="127"/>
  <c r="B41" i="127"/>
  <c r="B84" i="127" s="1"/>
  <c r="G27" i="132"/>
  <c r="M15" i="132"/>
  <c r="M13" i="132"/>
  <c r="P24" i="130"/>
  <c r="N28" i="130"/>
  <c r="K14" i="71"/>
  <c r="S14" i="71" s="1"/>
  <c r="T14" i="71" s="1"/>
  <c r="V14" i="71" s="1"/>
  <c r="D42" i="116"/>
  <c r="H11" i="117" s="1"/>
  <c r="J11" i="117" s="1"/>
  <c r="M11" i="117" s="1"/>
  <c r="I30" i="87"/>
  <c r="J27" i="132"/>
  <c r="J17" i="88"/>
  <c r="K13" i="86"/>
  <c r="S13" i="86" s="1"/>
  <c r="T13" i="86" s="1"/>
  <c r="V13" i="86" s="1"/>
  <c r="M10" i="132"/>
  <c r="P22" i="130"/>
  <c r="N17" i="130"/>
  <c r="D11" i="89"/>
  <c r="J21" i="88"/>
  <c r="J7" i="88"/>
  <c r="M24" i="118"/>
  <c r="I22" i="88"/>
  <c r="K10" i="71"/>
  <c r="S10" i="71" s="1"/>
  <c r="T10" i="71" s="1"/>
  <c r="D5" i="89"/>
  <c r="D6" i="89"/>
  <c r="J20" i="88"/>
  <c r="J11" i="88"/>
  <c r="M8" i="132"/>
  <c r="G9" i="130"/>
  <c r="M22" i="118"/>
  <c r="I34" i="87"/>
  <c r="I12" i="130"/>
  <c r="P28" i="130"/>
  <c r="M9" i="132"/>
  <c r="I5" i="87"/>
  <c r="G11" i="130"/>
  <c r="M12" i="132"/>
  <c r="D158" i="141"/>
  <c r="AB20" i="71"/>
  <c r="K15" i="71"/>
  <c r="S15" i="71" s="1"/>
  <c r="T15" i="71" s="1"/>
  <c r="M16" i="132"/>
  <c r="K8" i="86"/>
  <c r="S8" i="86" s="1"/>
  <c r="T8" i="86" s="1"/>
  <c r="V8" i="86" s="1"/>
  <c r="I29" i="72"/>
  <c r="L17" i="132"/>
  <c r="M11" i="132"/>
  <c r="D18" i="130"/>
  <c r="D29" i="130"/>
  <c r="M26" i="118"/>
  <c r="H7" i="75"/>
  <c r="D12" i="130"/>
  <c r="P23" i="130"/>
  <c r="J14" i="88"/>
  <c r="P17" i="130"/>
  <c r="K13" i="71"/>
  <c r="U13" i="71" s="1"/>
  <c r="D22" i="88"/>
  <c r="K11" i="71"/>
  <c r="S11" i="71" s="1"/>
  <c r="T11" i="71" s="1"/>
  <c r="V11" i="71" s="1"/>
  <c r="M20" i="118"/>
  <c r="H7" i="89"/>
  <c r="K7" i="86"/>
  <c r="S7" i="86" s="1"/>
  <c r="I33" i="87"/>
  <c r="D17" i="132"/>
  <c r="M13" i="117"/>
  <c r="M21" i="118"/>
  <c r="D5" i="87"/>
  <c r="J10" i="88"/>
  <c r="D34" i="87"/>
  <c r="G17" i="132"/>
  <c r="M23" i="118"/>
  <c r="H6" i="75"/>
  <c r="K10" i="86"/>
  <c r="S10" i="86" s="1"/>
  <c r="T10" i="86" s="1"/>
  <c r="V10" i="86" s="1"/>
  <c r="M19" i="118"/>
  <c r="J19" i="88"/>
  <c r="B41" i="72"/>
  <c r="D41" i="72" s="1"/>
  <c r="D17" i="118"/>
  <c r="D29" i="118" s="1"/>
  <c r="J9" i="88"/>
  <c r="I6" i="87"/>
  <c r="I31" i="87"/>
  <c r="I9" i="87"/>
  <c r="J17" i="132"/>
  <c r="J8" i="88"/>
  <c r="K12" i="86"/>
  <c r="S12" i="86" s="1"/>
  <c r="T12" i="86" s="1"/>
  <c r="U12" i="86" s="1"/>
  <c r="M7" i="132"/>
  <c r="K8" i="71"/>
  <c r="S8" i="71" s="1"/>
  <c r="D9" i="89"/>
  <c r="F12" i="130"/>
  <c r="K11" i="86"/>
  <c r="S11" i="86" s="1"/>
  <c r="T11" i="86" s="1"/>
  <c r="V11" i="86" s="1"/>
  <c r="O19" i="86"/>
  <c r="J215" i="133"/>
  <c r="J229" i="133" s="1"/>
  <c r="K229" i="133" s="1"/>
  <c r="J19" i="86"/>
  <c r="K9" i="86"/>
  <c r="S9" i="86" s="1"/>
  <c r="T9" i="86" s="1"/>
  <c r="V9" i="86" s="1"/>
  <c r="H22" i="88"/>
  <c r="K12" i="71"/>
  <c r="S12" i="71" s="1"/>
  <c r="T12" i="71" s="1"/>
  <c r="V12" i="71" s="1"/>
  <c r="B17" i="75"/>
  <c r="H17" i="75" s="1"/>
  <c r="D31" i="87"/>
  <c r="I8" i="87"/>
  <c r="G10" i="130"/>
  <c r="M19" i="132"/>
  <c r="D88" i="126"/>
  <c r="B17" i="89"/>
  <c r="H17" i="89" s="1"/>
  <c r="D45" i="124"/>
  <c r="H10" i="117" s="1"/>
  <c r="K10" i="117" s="1"/>
  <c r="J20" i="71"/>
  <c r="D23" i="74"/>
  <c r="I29" i="87"/>
  <c r="B160" i="141"/>
  <c r="H9" i="117" s="1"/>
  <c r="H9" i="130" s="1"/>
  <c r="K9" i="130" s="1"/>
  <c r="H8" i="89"/>
  <c r="B17" i="87"/>
  <c r="D17" i="87" s="1"/>
  <c r="K9" i="71"/>
  <c r="U9" i="71" s="1"/>
  <c r="I8" i="72"/>
  <c r="O20" i="71"/>
  <c r="B41" i="87"/>
  <c r="D41" i="87" s="1"/>
  <c r="B14" i="117" a="1"/>
  <c r="B14" i="117" s="1"/>
  <c r="D14" i="117" s="1"/>
  <c r="D7" i="117"/>
  <c r="M15" i="130"/>
  <c r="P15" i="130" s="1"/>
  <c r="K18" i="130"/>
  <c r="N18" i="130" s="1"/>
  <c r="N16" i="130"/>
  <c r="M16" i="130"/>
  <c r="P16" i="130" s="1"/>
  <c r="E20" i="71"/>
  <c r="E19" i="86"/>
  <c r="M25" i="118"/>
  <c r="D5" i="75"/>
  <c r="B20" i="132"/>
  <c r="D20" i="132" s="1"/>
  <c r="J12" i="88"/>
  <c r="D30" i="87"/>
  <c r="H10" i="75"/>
  <c r="K14" i="86"/>
  <c r="S14" i="86" s="1"/>
  <c r="T14" i="86" s="1"/>
  <c r="V14" i="86" s="1"/>
  <c r="P21" i="130"/>
  <c r="E18" i="85"/>
  <c r="Y20" i="71"/>
  <c r="D157" i="141"/>
  <c r="D10" i="89"/>
  <c r="B17" i="72"/>
  <c r="D17" i="72" s="1"/>
  <c r="J6" i="88"/>
  <c r="H8" i="75"/>
  <c r="O21" i="129"/>
  <c r="M14" i="132"/>
  <c r="J18" i="88"/>
  <c r="G29" i="130"/>
  <c r="C223" i="133"/>
  <c r="F223" i="133" s="1"/>
  <c r="J18" i="130"/>
  <c r="K17" i="132"/>
  <c r="J16" i="88"/>
  <c r="K28" i="118"/>
  <c r="C229" i="133"/>
  <c r="F229" i="133" s="1"/>
  <c r="J15" i="88"/>
  <c r="D9" i="75"/>
  <c r="G47" i="128"/>
  <c r="K17" i="118"/>
  <c r="J29" i="130"/>
  <c r="I33" i="72"/>
  <c r="I31" i="72"/>
  <c r="I9" i="72"/>
  <c r="I6" i="72"/>
  <c r="I10" i="72"/>
  <c r="G36" i="128"/>
  <c r="J31" i="120"/>
  <c r="J57" i="120"/>
  <c r="G17" i="75"/>
  <c r="I30" i="72"/>
  <c r="I34" i="72"/>
  <c r="I7" i="72"/>
  <c r="I5" i="72"/>
  <c r="H126" i="141"/>
  <c r="J27" i="120"/>
  <c r="E12" i="130"/>
  <c r="C160" i="141"/>
  <c r="D174" i="141"/>
  <c r="D156" i="141"/>
  <c r="J20" i="132"/>
  <c r="E15" i="85"/>
  <c r="Y19" i="86"/>
  <c r="G22" i="88"/>
  <c r="H29" i="118"/>
  <c r="H20" i="124"/>
  <c r="H26" i="124"/>
  <c r="H31" i="124"/>
  <c r="H14" i="124"/>
  <c r="H9" i="124"/>
  <c r="D32" i="124"/>
  <c r="B61" i="127" s="1"/>
  <c r="B67" i="127" s="1"/>
  <c r="L215" i="133"/>
  <c r="H18" i="124"/>
  <c r="H19" i="124"/>
  <c r="H22" i="124"/>
  <c r="H23" i="124"/>
  <c r="H24" i="124"/>
  <c r="H10" i="124"/>
  <c r="H11" i="124"/>
  <c r="H27" i="124"/>
  <c r="H16" i="124"/>
  <c r="H12" i="124"/>
  <c r="H25" i="124"/>
  <c r="E29" i="118"/>
  <c r="E7" i="117" s="1"/>
  <c r="J28" i="118"/>
  <c r="M28" i="118" s="1"/>
  <c r="B13" i="127"/>
  <c r="B89" i="127" s="1"/>
  <c r="B12" i="127"/>
  <c r="B88" i="127" s="1"/>
  <c r="J39" i="120"/>
  <c r="C103" i="120"/>
  <c r="C105" i="120" s="1"/>
  <c r="J62" i="120"/>
  <c r="J23" i="120"/>
  <c r="J34" i="120"/>
  <c r="J49" i="120"/>
  <c r="J48" i="120"/>
  <c r="J30" i="120"/>
  <c r="K26" i="130"/>
  <c r="M26" i="130" s="1"/>
  <c r="J19" i="120"/>
  <c r="J51" i="120"/>
  <c r="J36" i="120"/>
  <c r="J85" i="120"/>
  <c r="J60" i="120"/>
  <c r="J10" i="120"/>
  <c r="J77" i="120"/>
  <c r="J21" i="120"/>
  <c r="J17" i="120"/>
  <c r="J32" i="120"/>
  <c r="J25" i="120"/>
  <c r="J59" i="120"/>
  <c r="J69" i="120"/>
  <c r="J42" i="120"/>
  <c r="J71" i="120"/>
  <c r="J76" i="120"/>
  <c r="J63" i="120"/>
  <c r="J78" i="120"/>
  <c r="J11" i="120"/>
  <c r="J80" i="120"/>
  <c r="J22" i="120"/>
  <c r="J43" i="120"/>
  <c r="J18" i="120"/>
  <c r="J24" i="120"/>
  <c r="J53" i="120"/>
  <c r="J41" i="120"/>
  <c r="J68" i="120"/>
  <c r="G18" i="130"/>
  <c r="N15" i="130"/>
  <c r="J75" i="120"/>
  <c r="J55" i="120"/>
  <c r="J61" i="120"/>
  <c r="J29" i="120"/>
  <c r="J64" i="120"/>
  <c r="J52" i="120"/>
  <c r="J20" i="120"/>
  <c r="J33" i="120"/>
  <c r="J72" i="120"/>
  <c r="J66" i="120"/>
  <c r="J37" i="120"/>
  <c r="J67" i="120"/>
  <c r="J50" i="120"/>
  <c r="J79" i="120"/>
  <c r="J26" i="120"/>
  <c r="J38" i="120"/>
  <c r="J58" i="120"/>
  <c r="J74" i="120"/>
  <c r="J56" i="120"/>
  <c r="J40" i="120"/>
  <c r="J70" i="120"/>
  <c r="J13" i="120"/>
  <c r="J17" i="118"/>
  <c r="G17" i="118"/>
  <c r="G29" i="118" s="1"/>
  <c r="Q121" i="129"/>
  <c r="Q81" i="129"/>
  <c r="O101" i="129"/>
  <c r="N41" i="129"/>
  <c r="N21" i="129"/>
  <c r="P21" i="129"/>
  <c r="Q101" i="129"/>
  <c r="Q60" i="129"/>
  <c r="P60" i="129"/>
  <c r="N121" i="129"/>
  <c r="O60" i="129"/>
  <c r="N60" i="129"/>
  <c r="P101" i="129"/>
  <c r="P121" i="129"/>
  <c r="Q21" i="129"/>
  <c r="O121" i="129"/>
  <c r="N101" i="129"/>
  <c r="O41" i="129"/>
  <c r="P41" i="129"/>
  <c r="Q41" i="129"/>
  <c r="N81" i="129"/>
  <c r="I10" i="87"/>
  <c r="D11" i="87"/>
  <c r="I11" i="87"/>
  <c r="I35" i="87"/>
  <c r="D35" i="87"/>
  <c r="D12" i="87"/>
  <c r="I12" i="87"/>
  <c r="D36" i="87"/>
  <c r="I36" i="87"/>
  <c r="H12" i="89"/>
  <c r="D12" i="89"/>
  <c r="I32" i="72"/>
  <c r="D11" i="75"/>
  <c r="H11" i="75"/>
  <c r="D11" i="72"/>
  <c r="I11" i="72"/>
  <c r="D35" i="72"/>
  <c r="I35" i="72"/>
  <c r="H12" i="75"/>
  <c r="D12" i="75"/>
  <c r="D12" i="72"/>
  <c r="I12" i="72"/>
  <c r="D36" i="72"/>
  <c r="I36" i="72"/>
  <c r="G62" i="128"/>
  <c r="D24" i="128"/>
  <c r="G24" i="128"/>
  <c r="G56" i="128"/>
  <c r="J9" i="121"/>
  <c r="J12" i="117"/>
  <c r="M12" i="117" s="1"/>
  <c r="O81" i="129"/>
  <c r="P81" i="129"/>
  <c r="J68" i="121"/>
  <c r="J57" i="121"/>
  <c r="J18" i="121"/>
  <c r="J16" i="121"/>
  <c r="J53" i="121"/>
  <c r="J75" i="121"/>
  <c r="J30" i="121"/>
  <c r="J56" i="121"/>
  <c r="J55" i="121"/>
  <c r="J62" i="121"/>
  <c r="J32" i="121"/>
  <c r="J19" i="121"/>
  <c r="J35" i="121"/>
  <c r="J31" i="121"/>
  <c r="J67" i="121"/>
  <c r="J49" i="121"/>
  <c r="J70" i="121"/>
  <c r="J63" i="121"/>
  <c r="J82" i="121"/>
  <c r="J88" i="121"/>
  <c r="J21" i="121"/>
  <c r="J58" i="121"/>
  <c r="J72" i="121"/>
  <c r="J12" i="121"/>
  <c r="J71" i="121"/>
  <c r="J20" i="121"/>
  <c r="J15" i="121"/>
  <c r="J41" i="121"/>
  <c r="J27" i="121"/>
  <c r="J86" i="121"/>
  <c r="J38" i="121"/>
  <c r="J74" i="121"/>
  <c r="J37" i="121"/>
  <c r="J89" i="121"/>
  <c r="J29" i="121"/>
  <c r="J40" i="121"/>
  <c r="J17" i="121"/>
  <c r="J60" i="121"/>
  <c r="J83" i="121"/>
  <c r="J23" i="121"/>
  <c r="J81" i="121"/>
  <c r="J51" i="121"/>
  <c r="J48" i="121"/>
  <c r="J10" i="121"/>
  <c r="J79" i="121"/>
  <c r="J54" i="121"/>
  <c r="J45" i="121"/>
  <c r="J66" i="121"/>
  <c r="J43" i="121"/>
  <c r="J14" i="121"/>
  <c r="J64" i="121"/>
  <c r="J76" i="121"/>
  <c r="J61" i="121"/>
  <c r="J59" i="121"/>
  <c r="J24" i="121"/>
  <c r="J65" i="121"/>
  <c r="J46" i="121"/>
  <c r="J33" i="121"/>
  <c r="J39" i="121"/>
  <c r="J42" i="121"/>
  <c r="J22" i="121"/>
  <c r="J34" i="121"/>
  <c r="J77" i="121"/>
  <c r="J85" i="121"/>
  <c r="J73" i="121"/>
  <c r="J26" i="121"/>
  <c r="J47" i="121"/>
  <c r="J50" i="121"/>
  <c r="J25" i="121"/>
  <c r="J80" i="121"/>
  <c r="J44" i="121"/>
  <c r="J84" i="121"/>
  <c r="J13" i="121"/>
  <c r="G17" i="89"/>
  <c r="G41" i="72"/>
  <c r="G17" i="72"/>
  <c r="G17" i="87"/>
  <c r="H10" i="87"/>
  <c r="I7" i="87"/>
  <c r="G41" i="87"/>
  <c r="I32" i="87"/>
  <c r="Q61" i="141"/>
  <c r="Q71" i="141"/>
  <c r="Q111" i="141"/>
  <c r="Q83" i="141"/>
  <c r="Q72" i="141"/>
  <c r="Q23" i="141"/>
  <c r="Q101" i="141"/>
  <c r="Q34" i="141"/>
  <c r="Q56" i="141"/>
  <c r="Q45" i="141"/>
  <c r="Q55" i="141"/>
  <c r="Q44" i="141"/>
  <c r="Q100" i="141"/>
  <c r="Q75" i="141"/>
  <c r="Q90" i="141"/>
  <c r="Q64" i="141"/>
  <c r="Q68" i="141"/>
  <c r="Q54" i="141"/>
  <c r="Q37" i="141"/>
  <c r="Q42" i="141"/>
  <c r="Q119" i="141"/>
  <c r="Q18" i="141"/>
  <c r="Q46" i="141"/>
  <c r="Q114" i="141"/>
  <c r="Q91" i="141"/>
  <c r="Q33" i="141"/>
  <c r="Q62" i="141"/>
  <c r="Q110" i="141"/>
  <c r="Q65" i="141"/>
  <c r="Q82" i="141"/>
  <c r="Q12" i="141"/>
  <c r="Q51" i="141"/>
  <c r="Q30" i="141"/>
  <c r="Q10" i="141"/>
  <c r="Q127" i="141"/>
  <c r="Q29" i="141"/>
  <c r="Q133" i="141"/>
  <c r="Q132" i="141"/>
  <c r="Q144" i="141"/>
  <c r="Q67" i="141"/>
  <c r="Q77" i="141"/>
  <c r="Q86" i="141"/>
  <c r="Q95" i="141"/>
  <c r="Q84" i="141"/>
  <c r="Q103" i="141"/>
  <c r="Q102" i="141"/>
  <c r="Q24" i="141"/>
  <c r="Q43" i="141"/>
  <c r="Q70" i="141"/>
  <c r="Q74" i="141"/>
  <c r="Q28" i="141"/>
  <c r="Q50" i="141"/>
  <c r="Q138" i="141"/>
  <c r="Q121" i="141"/>
  <c r="Q120" i="141"/>
  <c r="Q99" i="141"/>
  <c r="Q57" i="141"/>
  <c r="Q66" i="141"/>
  <c r="Q76" i="141"/>
  <c r="Q85" i="141"/>
  <c r="Q63" i="141"/>
  <c r="Q93" i="141"/>
  <c r="Q92" i="141"/>
  <c r="Q81" i="141"/>
  <c r="Q22" i="141"/>
  <c r="Q130" i="141"/>
  <c r="Q40" i="141"/>
  <c r="Q60" i="141"/>
  <c r="Q59" i="141"/>
  <c r="Q118" i="141"/>
  <c r="Q128" i="141"/>
  <c r="Q27" i="141"/>
  <c r="Q41" i="141"/>
  <c r="Q32" i="141"/>
  <c r="Q69" i="141"/>
  <c r="Q20" i="141"/>
  <c r="Q139" i="141"/>
  <c r="Q117" i="141"/>
  <c r="Q17" i="141"/>
  <c r="Q89" i="141"/>
  <c r="Q39" i="141"/>
  <c r="Q38" i="141"/>
  <c r="Q98" i="141"/>
  <c r="Q107" i="141"/>
  <c r="Q116" i="141"/>
  <c r="Q126" i="141"/>
  <c r="Q137" i="141"/>
  <c r="Q136" i="141"/>
  <c r="Q134" i="141"/>
  <c r="Q109" i="141"/>
  <c r="Q36" i="141"/>
  <c r="Q80" i="141"/>
  <c r="Q52" i="141"/>
  <c r="Q11" i="141"/>
  <c r="Q53" i="141"/>
  <c r="Q108" i="141"/>
  <c r="Q16" i="141"/>
  <c r="Q47" i="141"/>
  <c r="Q26" i="141"/>
  <c r="Q25" i="141"/>
  <c r="Q88" i="141"/>
  <c r="Q97" i="141"/>
  <c r="Q106" i="141"/>
  <c r="Q115" i="141"/>
  <c r="Q125" i="141"/>
  <c r="Q124" i="141"/>
  <c r="Q122" i="141"/>
  <c r="Q79" i="141"/>
  <c r="Q35" i="141"/>
  <c r="Q143" i="141"/>
  <c r="Q94" i="141"/>
  <c r="Q141" i="141"/>
  <c r="Q19" i="141"/>
  <c r="Q49" i="141"/>
  <c r="Q9" i="141"/>
  <c r="Q13" i="141"/>
  <c r="Q15" i="141"/>
  <c r="Q14" i="141"/>
  <c r="Q78" i="141"/>
  <c r="Q87" i="141"/>
  <c r="Q96" i="141"/>
  <c r="Q105" i="141"/>
  <c r="Q104" i="141"/>
  <c r="Q113" i="141"/>
  <c r="Q112" i="141"/>
  <c r="Q58" i="141"/>
  <c r="H22" i="141"/>
  <c r="H28" i="141"/>
  <c r="H25" i="141"/>
  <c r="H10" i="141"/>
  <c r="H136" i="141"/>
  <c r="H138" i="141"/>
  <c r="H130" i="141"/>
  <c r="H105" i="141"/>
  <c r="H50" i="141"/>
  <c r="H61" i="141"/>
  <c r="H65" i="141"/>
  <c r="H32" i="141"/>
  <c r="H101" i="141"/>
  <c r="H108" i="141"/>
  <c r="H66" i="141"/>
  <c r="H18" i="141"/>
  <c r="H52" i="141"/>
  <c r="H100" i="141"/>
  <c r="H137" i="141"/>
  <c r="H144" i="141"/>
  <c r="H141" i="141"/>
  <c r="H89" i="141"/>
  <c r="H128" i="141"/>
  <c r="H33" i="141"/>
  <c r="H60" i="141"/>
  <c r="H99" i="141"/>
  <c r="H83" i="141"/>
  <c r="H80" i="141"/>
  <c r="H127" i="141"/>
  <c r="H90" i="141"/>
  <c r="H117" i="141"/>
  <c r="H92" i="141"/>
  <c r="H47" i="141"/>
  <c r="H121" i="141"/>
  <c r="H104" i="141"/>
  <c r="H17" i="141"/>
  <c r="H16" i="141"/>
  <c r="H116" i="141"/>
  <c r="H118" i="141"/>
  <c r="H49" i="141"/>
  <c r="H94" i="141"/>
  <c r="H71" i="141"/>
  <c r="H134" i="141"/>
  <c r="H78" i="141"/>
  <c r="H64" i="141"/>
  <c r="H59" i="141"/>
  <c r="H58" i="141"/>
  <c r="H125" i="141"/>
  <c r="H85" i="141"/>
  <c r="H106" i="141"/>
  <c r="H95" i="141"/>
  <c r="H74" i="141"/>
  <c r="H51" i="141"/>
  <c r="H88" i="141"/>
  <c r="H12" i="141"/>
  <c r="H96" i="141"/>
  <c r="H75" i="141"/>
  <c r="H68" i="141"/>
  <c r="H53" i="141"/>
  <c r="H113" i="141"/>
  <c r="H46" i="141"/>
  <c r="H120" i="141"/>
  <c r="H86" i="141"/>
  <c r="H97" i="141"/>
  <c r="H44" i="141"/>
  <c r="H82" i="141"/>
  <c r="H15" i="141"/>
  <c r="H111" i="141"/>
  <c r="H38" i="141"/>
  <c r="H98" i="141"/>
  <c r="H54" i="141"/>
  <c r="H24" i="141"/>
  <c r="H29" i="141"/>
  <c r="H91" i="141"/>
  <c r="H133" i="141"/>
  <c r="H77" i="141"/>
  <c r="H56" i="141"/>
  <c r="H57" i="141"/>
  <c r="H132" i="141"/>
  <c r="H42" i="141"/>
  <c r="H139" i="141"/>
  <c r="H30" i="141"/>
  <c r="H110" i="141"/>
  <c r="H143" i="141"/>
  <c r="H70" i="141"/>
  <c r="H87" i="141"/>
  <c r="H37" i="141"/>
  <c r="H13" i="141"/>
  <c r="H14" i="141"/>
  <c r="H11" i="141"/>
  <c r="H124" i="141"/>
  <c r="H9" i="141"/>
  <c r="H67" i="141"/>
  <c r="H115" i="141"/>
  <c r="H26" i="141"/>
  <c r="H45" i="141"/>
  <c r="H119" i="141"/>
  <c r="H103" i="141"/>
  <c r="H102" i="141"/>
  <c r="H84" i="141"/>
  <c r="H122" i="141"/>
  <c r="H114" i="141"/>
  <c r="H23" i="141"/>
  <c r="H93" i="141"/>
  <c r="H112" i="141"/>
  <c r="H131" i="141"/>
  <c r="H76" i="141"/>
  <c r="H63" i="141"/>
  <c r="H62" i="141"/>
  <c r="H79" i="141"/>
  <c r="H81" i="141"/>
  <c r="H27" i="141"/>
  <c r="H109" i="141"/>
  <c r="H72" i="141"/>
  <c r="H69" i="141"/>
  <c r="H107" i="141"/>
  <c r="H34" i="141"/>
  <c r="H20" i="141"/>
  <c r="H19" i="141"/>
  <c r="H43" i="141"/>
  <c r="H39" i="141"/>
  <c r="H55" i="141"/>
  <c r="H41" i="141"/>
  <c r="H40" i="141"/>
  <c r="H36" i="141"/>
  <c r="J87" i="120" l="1"/>
  <c r="J99" i="121"/>
  <c r="K11" i="117"/>
  <c r="U14" i="71"/>
  <c r="H11" i="130"/>
  <c r="J11" i="130" s="1"/>
  <c r="D17" i="75"/>
  <c r="V15" i="71"/>
  <c r="V10" i="71"/>
  <c r="U10" i="71"/>
  <c r="J9" i="117"/>
  <c r="M9" i="117" s="1"/>
  <c r="J10" i="117"/>
  <c r="M10" i="117" s="1"/>
  <c r="K9" i="117"/>
  <c r="J9" i="130"/>
  <c r="H10" i="130"/>
  <c r="K10" i="130" s="1"/>
  <c r="U11" i="71"/>
  <c r="U8" i="71"/>
  <c r="G12" i="130"/>
  <c r="D17" i="89"/>
  <c r="D160" i="141"/>
  <c r="U12" i="71"/>
  <c r="U15" i="71"/>
  <c r="U10" i="86"/>
  <c r="M17" i="132"/>
  <c r="S13" i="71"/>
  <c r="T13" i="71" s="1"/>
  <c r="V13" i="71" s="1"/>
  <c r="I41" i="72"/>
  <c r="J22" i="88"/>
  <c r="V12" i="86"/>
  <c r="M17" i="118"/>
  <c r="M20" i="132"/>
  <c r="U8" i="86"/>
  <c r="T8" i="71"/>
  <c r="K215" i="133"/>
  <c r="K20" i="71"/>
  <c r="J223" i="133"/>
  <c r="K223" i="133" s="1"/>
  <c r="S9" i="71"/>
  <c r="T9" i="71" s="1"/>
  <c r="V9" i="71" s="1"/>
  <c r="U13" i="86"/>
  <c r="I17" i="87"/>
  <c r="K20" i="132"/>
  <c r="U9" i="86"/>
  <c r="H41" i="72"/>
  <c r="K19" i="86"/>
  <c r="U11" i="86"/>
  <c r="U14" i="86"/>
  <c r="T7" i="86"/>
  <c r="S19" i="86"/>
  <c r="M18" i="130"/>
  <c r="P18" i="130" s="1"/>
  <c r="H17" i="87"/>
  <c r="E103" i="120"/>
  <c r="E105" i="120" s="1"/>
  <c r="M9" i="130"/>
  <c r="P9" i="130" s="1"/>
  <c r="N9" i="130"/>
  <c r="E14" i="117"/>
  <c r="G14" i="117" s="1"/>
  <c r="G7" i="117"/>
  <c r="E36" i="118"/>
  <c r="J29" i="118"/>
  <c r="M29" i="118" s="1"/>
  <c r="K29" i="118"/>
  <c r="H36" i="118"/>
  <c r="J36" i="118" s="1"/>
  <c r="J37" i="118" s="1"/>
  <c r="H7" i="117"/>
  <c r="K7" i="117" s="1"/>
  <c r="G215" i="133"/>
  <c r="G223" i="133" s="1"/>
  <c r="H223" i="133" s="1"/>
  <c r="L229" i="133"/>
  <c r="L223" i="133"/>
  <c r="N26" i="130"/>
  <c r="K29" i="130"/>
  <c r="N29" i="130" s="1"/>
  <c r="D114" i="121"/>
  <c r="D113" i="121"/>
  <c r="I17" i="72"/>
  <c r="H17" i="72"/>
  <c r="I41" i="87"/>
  <c r="H41" i="87"/>
  <c r="Q146" i="141"/>
  <c r="H146" i="141"/>
  <c r="G36" i="118" l="1"/>
  <c r="G37" i="118" s="1"/>
  <c r="K11" i="130"/>
  <c r="M11" i="130" s="1"/>
  <c r="P11" i="130" s="1"/>
  <c r="J10" i="130"/>
  <c r="J12" i="130" s="1"/>
  <c r="H12" i="130"/>
  <c r="U20" i="71"/>
  <c r="D117" i="121"/>
  <c r="G229" i="133"/>
  <c r="H229" i="133" s="1"/>
  <c r="S20" i="71"/>
  <c r="V8" i="71"/>
  <c r="V20" i="71" s="1"/>
  <c r="T20" i="71"/>
  <c r="U7" i="86"/>
  <c r="U19" i="86" s="1"/>
  <c r="V7" i="86"/>
  <c r="V19" i="86" s="1"/>
  <c r="T19" i="86"/>
  <c r="J7" i="117"/>
  <c r="M7" i="117" s="1"/>
  <c r="H215" i="133"/>
  <c r="P26" i="130"/>
  <c r="M29" i="130"/>
  <c r="P29" i="130" s="1"/>
  <c r="N10" i="130"/>
  <c r="M10" i="130"/>
  <c r="B117" i="121"/>
  <c r="H8" i="117" l="1"/>
  <c r="H14" i="117" s="1"/>
  <c r="K12" i="130"/>
  <c r="N12" i="130" s="1"/>
  <c r="N11" i="130"/>
  <c r="M12" i="130"/>
  <c r="P12" i="130" s="1"/>
  <c r="P10" i="130"/>
  <c r="I14" i="74"/>
  <c r="H14" i="74"/>
  <c r="E23" i="74"/>
  <c r="H23" i="74" s="1"/>
  <c r="I20" i="74"/>
  <c r="H20" i="74"/>
  <c r="I10" i="74"/>
  <c r="H10" i="74"/>
  <c r="I13" i="74"/>
  <c r="H13" i="74"/>
  <c r="I17" i="74"/>
  <c r="H17" i="74"/>
  <c r="F23" i="74"/>
  <c r="I23" i="74" s="1"/>
  <c r="H7" i="74"/>
  <c r="I7" i="74"/>
  <c r="I21" i="74"/>
  <c r="H21" i="74"/>
  <c r="I11" i="74"/>
  <c r="H11" i="74"/>
  <c r="I15" i="74"/>
  <c r="H15" i="74"/>
  <c r="I18" i="74"/>
  <c r="H18" i="74"/>
  <c r="I8" i="74"/>
  <c r="H8" i="74"/>
  <c r="I22" i="74"/>
  <c r="H22" i="74"/>
  <c r="I19" i="74"/>
  <c r="H19" i="74"/>
  <c r="I9" i="74"/>
  <c r="H9" i="74"/>
  <c r="I12" i="74"/>
  <c r="H12" i="74"/>
  <c r="I16" i="74"/>
  <c r="H16" i="74"/>
  <c r="J11" i="74"/>
  <c r="J17" i="74"/>
  <c r="J12" i="74"/>
  <c r="J18" i="74"/>
  <c r="J7" i="74"/>
  <c r="J13" i="74"/>
  <c r="J19" i="74"/>
  <c r="J8" i="74"/>
  <c r="J14" i="74"/>
  <c r="J20" i="74"/>
  <c r="J9" i="74"/>
  <c r="J15" i="74"/>
  <c r="J21" i="74"/>
  <c r="J10" i="74"/>
  <c r="J16" i="74"/>
  <c r="J22" i="74"/>
  <c r="J8" i="117" l="1"/>
  <c r="M8" i="117" s="1"/>
  <c r="K14" i="117"/>
  <c r="J14" i="117"/>
  <c r="M14" i="117" s="1"/>
  <c r="K8" i="117"/>
  <c r="G23" i="74"/>
  <c r="J23" i="7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<sst xmlns="http://schemas.openxmlformats.org/spreadsheetml/2006/main" count="3578" uniqueCount="1156">
  <si>
    <t xml:space="preserve"> Energy Savings Assistance Program - Expenses Summary</t>
  </si>
  <si>
    <t>Southern California Edison</t>
  </si>
  <si>
    <t>Through November 2024</t>
  </si>
  <si>
    <t>Authorized Budget</t>
  </si>
  <si>
    <t>Current Month Expenses</t>
  </si>
  <si>
    <t>Year to Date Expenses</t>
  </si>
  <si>
    <t>% of Budget Spent YTD</t>
  </si>
  <si>
    <t>ESA Program:</t>
  </si>
  <si>
    <t>Electric</t>
  </si>
  <si>
    <t>Gas</t>
  </si>
  <si>
    <t>Total</t>
  </si>
  <si>
    <r>
      <t>ESA Main Program (SF and MH)</t>
    </r>
    <r>
      <rPr>
        <vertAlign val="superscript"/>
        <sz val="10"/>
        <rFont val="Times New Roman"/>
        <family val="1"/>
      </rPr>
      <t>[4]</t>
    </r>
  </si>
  <si>
    <r>
      <t>ESA Multifamily Whole Building</t>
    </r>
    <r>
      <rPr>
        <vertAlign val="superscript"/>
        <sz val="10"/>
        <rFont val="Times New Roman"/>
        <family val="1"/>
      </rPr>
      <t>[1][5]</t>
    </r>
  </si>
  <si>
    <t>ESA Pilot Plus and Pilot Deep</t>
  </si>
  <si>
    <t>Building Electrification Retrofit Pilot</t>
  </si>
  <si>
    <r>
      <t>Clean Energy Homes New Construction Pilot</t>
    </r>
    <r>
      <rPr>
        <vertAlign val="superscript"/>
        <sz val="10"/>
        <rFont val="Times New Roman"/>
        <family val="1"/>
      </rPr>
      <t>[2]</t>
    </r>
  </si>
  <si>
    <t>Single Point of Contact (SPOC) - MFWB</t>
  </si>
  <si>
    <r>
      <t>SASH/MASH Unspent Funds</t>
    </r>
    <r>
      <rPr>
        <vertAlign val="superscript"/>
        <sz val="10"/>
        <rFont val="Times New Roman"/>
        <family val="1"/>
      </rPr>
      <t>[3]</t>
    </r>
  </si>
  <si>
    <t>ESA Program TOTAL</t>
  </si>
  <si>
    <r>
      <rPr>
        <vertAlign val="superscript"/>
        <sz val="10"/>
        <rFont val="Times New Roman"/>
        <family val="1"/>
      </rPr>
      <t>[1]</t>
    </r>
    <r>
      <rPr>
        <sz val="10"/>
        <rFont val="Times New Roman"/>
        <family val="1"/>
      </rPr>
      <t xml:space="preserve"> YTD Expense does not include $12,087,991 Co-Funding Agreement payment to SDG&amp;E (lead utility).  Expenses will be reported as they are incurred.</t>
    </r>
  </si>
  <si>
    <r>
      <rPr>
        <vertAlign val="superscript"/>
        <sz val="10"/>
        <color rgb="FF000000"/>
        <rFont val="Times New Roman"/>
        <family val="1"/>
      </rPr>
      <t>[2]</t>
    </r>
    <r>
      <rPr>
        <sz val="10"/>
        <color rgb="FF000000"/>
        <rFont val="Times New Roman"/>
        <family val="1"/>
      </rPr>
      <t xml:space="preserve"> Reflects the revised budget approved in AL 4664-E, December 15, 2021.  </t>
    </r>
  </si>
  <si>
    <r>
      <rPr>
        <vertAlign val="superscript"/>
        <sz val="10"/>
        <color rgb="FF000000"/>
        <rFont val="Times New Roman"/>
        <family val="1"/>
      </rPr>
      <t>[3]</t>
    </r>
    <r>
      <rPr>
        <sz val="10"/>
        <color rgb="FF000000"/>
        <rFont val="Times New Roman"/>
        <family val="1"/>
      </rPr>
      <t xml:space="preserve"> 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SCE and Pacific Gas and Electric (PG&amp;E) submitted a joint Advice Letter 5106-E for the disposal of the unspent funds from the SASH and MASH programs to the ESA program on September 20, 2023.  AL 5106-E was approved on October 20, 2023. Transfer of unspent MASH and SASH program funds from California Solar Initiative Program Balancing Account (CSIPBA) was completed November 2023.</t>
    </r>
  </si>
  <si>
    <r>
      <rPr>
        <vertAlign val="superscript"/>
        <sz val="10"/>
        <rFont val="Times New Roman"/>
        <family val="1"/>
      </rPr>
      <t>[4]</t>
    </r>
    <r>
      <rPr>
        <sz val="10"/>
        <rFont val="Times New Roman"/>
        <family val="1"/>
      </rPr>
      <t xml:space="preserve"> $9M in advance payments paid to ESA contractors is not included in the total expenses. See table 10 for advance payments and repayment details.</t>
    </r>
  </si>
  <si>
    <r>
      <t>[5]</t>
    </r>
    <r>
      <rPr>
        <sz val="10"/>
        <rFont val="Times New Roman"/>
        <family val="1"/>
      </rPr>
      <t xml:space="preserve"> YTD adjusted to separate out SPOC costs as it is reported on row 12 and includes administrative costs previously not included.</t>
    </r>
  </si>
  <si>
    <r>
      <rPr>
        <b/>
        <sz val="10"/>
        <rFont val="Times New Roman"/>
        <family val="1"/>
      </rPr>
      <t>NOTE:</t>
    </r>
    <r>
      <rPr>
        <sz val="10"/>
        <rFont val="Times New Roman"/>
        <family val="1"/>
      </rPr>
      <t xml:space="preserve"> Any required corrections/adjustments are reported herein and supersede results reported in prior months and may reflect YTD adjustments. </t>
    </r>
  </si>
  <si>
    <t xml:space="preserve"> Energy Savings Assistance Program Table 1 - Main (SF, MH) Expenses</t>
  </si>
  <si>
    <t>Appliances</t>
  </si>
  <si>
    <r>
      <t xml:space="preserve">Authorized Budget </t>
    </r>
    <r>
      <rPr>
        <b/>
        <vertAlign val="superscript"/>
        <sz val="10"/>
        <rFont val="Times New Roman"/>
        <family val="1"/>
      </rPr>
      <t>[1]</t>
    </r>
  </si>
  <si>
    <t>Energy Efficiency</t>
  </si>
  <si>
    <t xml:space="preserve"> </t>
  </si>
  <si>
    <t>Domestic Hot Water</t>
  </si>
  <si>
    <t>Enclosure</t>
  </si>
  <si>
    <t>HVAC</t>
  </si>
  <si>
    <t>Maintenance</t>
  </si>
  <si>
    <t>Lighting</t>
  </si>
  <si>
    <t>Miscellaneous</t>
  </si>
  <si>
    <t>Customer Enrollment</t>
  </si>
  <si>
    <t>In Home Education</t>
  </si>
  <si>
    <t>Pilot</t>
  </si>
  <si>
    <r>
      <t xml:space="preserve">Energy Efficiency TOTAL </t>
    </r>
    <r>
      <rPr>
        <b/>
        <vertAlign val="superscript"/>
        <sz val="10"/>
        <rFont val="Times New Roman"/>
        <family val="1"/>
      </rPr>
      <t>[2]</t>
    </r>
  </si>
  <si>
    <t>Training Center</t>
  </si>
  <si>
    <t>Workforce Education and Training</t>
  </si>
  <si>
    <t>Inspections</t>
  </si>
  <si>
    <t>Marketing and Outreach</t>
  </si>
  <si>
    <t>Studies</t>
  </si>
  <si>
    <t>Regulatory Compliance</t>
  </si>
  <si>
    <r>
      <t>General Administration</t>
    </r>
    <r>
      <rPr>
        <vertAlign val="superscript"/>
        <sz val="10"/>
        <color theme="1"/>
        <rFont val="Times New Roman"/>
        <family val="1"/>
      </rPr>
      <t>[3]</t>
    </r>
  </si>
  <si>
    <t>CPUC Energy Division</t>
  </si>
  <si>
    <t>Administration Subtotal</t>
  </si>
  <si>
    <t>TOTAL PROGRAM COSTS</t>
  </si>
  <si>
    <t>Funded Outside of ESA Program Budget</t>
  </si>
  <si>
    <t>Indirect Costs</t>
  </si>
  <si>
    <t>NGAT Costs</t>
  </si>
  <si>
    <r>
      <t>ESA Program Administrative Expenses</t>
    </r>
    <r>
      <rPr>
        <b/>
        <vertAlign val="superscript"/>
        <sz val="10"/>
        <rFont val="Times New Roman"/>
        <family val="1"/>
      </rPr>
      <t>[4]</t>
    </r>
  </si>
  <si>
    <r>
      <t>Administrative Expenses</t>
    </r>
    <r>
      <rPr>
        <vertAlign val="superscript"/>
        <sz val="10"/>
        <rFont val="Times New Roman"/>
        <family val="1"/>
      </rPr>
      <t>[5]</t>
    </r>
  </si>
  <si>
    <t>Total Program Costs</t>
  </si>
  <si>
    <t>% of Administrative Spend</t>
  </si>
  <si>
    <r>
      <rPr>
        <vertAlign val="superscript"/>
        <sz val="10"/>
        <rFont val="Times New Roman"/>
        <family val="1"/>
      </rPr>
      <t>[1]</t>
    </r>
    <r>
      <rPr>
        <sz val="10"/>
        <rFont val="Times New Roman"/>
        <family val="1"/>
      </rPr>
      <t xml:space="preserve"> Budget authorized in D.21-06-015, Attachment 1.</t>
    </r>
  </si>
  <si>
    <r>
      <rPr>
        <vertAlign val="superscript"/>
        <sz val="10"/>
        <rFont val="Times New Roman"/>
        <family val="1"/>
      </rPr>
      <t>[2]</t>
    </r>
    <r>
      <rPr>
        <sz val="10"/>
        <rFont val="Times New Roman"/>
        <family val="1"/>
      </rPr>
      <t xml:space="preserve"> $9M in advance payments paid to ESA contractors is not included in the total expenses.  See SCE Advice 5278-E submitted April 19, 2024. See table 10 for advance payments and repayment details.</t>
    </r>
  </si>
  <si>
    <r>
      <rPr>
        <vertAlign val="superscript"/>
        <sz val="10"/>
        <rFont val="Times New Roman"/>
        <family val="1"/>
      </rPr>
      <t>[3]</t>
    </r>
    <r>
      <rPr>
        <sz val="10"/>
        <rFont val="Times New Roman"/>
        <family val="1"/>
      </rPr>
      <t xml:space="preserve"> General Administration budget includes 10% of MFWB budget for IOU expenses.</t>
    </r>
  </si>
  <si>
    <r>
      <rPr>
        <vertAlign val="superscript"/>
        <sz val="10"/>
        <rFont val="Times New Roman"/>
        <family val="1"/>
      </rPr>
      <t>[4]</t>
    </r>
    <r>
      <rPr>
        <sz val="10"/>
        <rFont val="Times New Roman"/>
        <family val="1"/>
      </rPr>
      <t xml:space="preserve"> D.21-06-015,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t>
    </r>
  </si>
  <si>
    <r>
      <rPr>
        <vertAlign val="superscript"/>
        <sz val="10"/>
        <rFont val="Times New Roman"/>
        <family val="1"/>
      </rPr>
      <t>[5]</t>
    </r>
    <r>
      <rPr>
        <sz val="10"/>
        <rFont val="Times New Roman"/>
        <family val="1"/>
      </rPr>
      <t xml:space="preserve"> Administrative Expenses adjusted to be consistent with the Energy Efficiency program administrative costs categories.</t>
    </r>
  </si>
  <si>
    <t>Energy Savings Assistance Program Table 2 -  Main (SF, MH) Summary</t>
  </si>
  <si>
    <t>ESA Main Program (Summary) Total</t>
  </si>
  <si>
    <t>Year-To-Date Completed &amp; Expensed Installation</t>
  </si>
  <si>
    <t>Measures</t>
  </si>
  <si>
    <t>Basic</t>
  </si>
  <si>
    <t>Plus</t>
  </si>
  <si>
    <t>Units</t>
  </si>
  <si>
    <t>Quantity Installed</t>
  </si>
  <si>
    <r>
      <t xml:space="preserve">kWh </t>
    </r>
    <r>
      <rPr>
        <b/>
        <vertAlign val="superscript"/>
        <sz val="10"/>
        <rFont val="Times New Roman"/>
        <family val="1"/>
      </rPr>
      <t>[1]</t>
    </r>
    <r>
      <rPr>
        <b/>
        <sz val="10"/>
        <rFont val="Times New Roman"/>
        <family val="1"/>
      </rPr>
      <t xml:space="preserve"> (Annual)</t>
    </r>
  </si>
  <si>
    <r>
      <t>kW</t>
    </r>
    <r>
      <rPr>
        <b/>
        <vertAlign val="superscript"/>
        <sz val="10"/>
        <rFont val="Times New Roman"/>
        <family val="1"/>
      </rPr>
      <t xml:space="preserve"> [1]</t>
    </r>
    <r>
      <rPr>
        <b/>
        <sz val="10"/>
        <rFont val="Times New Roman"/>
        <family val="1"/>
      </rPr>
      <t xml:space="preserve"> (Annual)</t>
    </r>
  </si>
  <si>
    <r>
      <t xml:space="preserve">Therms </t>
    </r>
    <r>
      <rPr>
        <b/>
        <vertAlign val="superscript"/>
        <sz val="10"/>
        <rFont val="Times New Roman"/>
        <family val="1"/>
      </rPr>
      <t>[1]</t>
    </r>
    <r>
      <rPr>
        <b/>
        <sz val="10"/>
        <rFont val="Times New Roman"/>
        <family val="1"/>
      </rPr>
      <t xml:space="preserve"> (Annual)</t>
    </r>
  </si>
  <si>
    <t>Expenses ($)</t>
  </si>
  <si>
    <t>% of Expenditure</t>
  </si>
  <si>
    <t>High Efficiency Clothes Washer</t>
  </si>
  <si>
    <t>x</t>
  </si>
  <si>
    <t>Home</t>
  </si>
  <si>
    <t>Refrigerator</t>
  </si>
  <si>
    <t>New - Clothes Dryer</t>
  </si>
  <si>
    <t>N/A</t>
  </si>
  <si>
    <t>Each</t>
  </si>
  <si>
    <t>New - Dishwasher</t>
  </si>
  <si>
    <t>Freezers</t>
  </si>
  <si>
    <t>Faucet Aerator</t>
  </si>
  <si>
    <r>
      <t>Other Domestic Hot Water</t>
    </r>
    <r>
      <rPr>
        <vertAlign val="superscript"/>
        <sz val="10"/>
        <color rgb="FF000000"/>
        <rFont val="Times New Roman"/>
        <family val="1"/>
      </rPr>
      <t xml:space="preserve"> [2]</t>
    </r>
  </si>
  <si>
    <t>Water Heater Tank and Pipe Insulation</t>
  </si>
  <si>
    <t>Water Heater Repair/Replacement</t>
  </si>
  <si>
    <t/>
  </si>
  <si>
    <t>Low-Flow Showerhead</t>
  </si>
  <si>
    <t>Combined Showerhead / TSV</t>
  </si>
  <si>
    <t>Heat Pump Water Heater - Electric</t>
  </si>
  <si>
    <t>Heat Pump Water Heater - Gas</t>
  </si>
  <si>
    <t>Heat Pump Water Heater - Propane</t>
  </si>
  <si>
    <t>Heat Pump Water Heater</t>
  </si>
  <si>
    <t>Thermostatic Tub Spout/Diverter</t>
  </si>
  <si>
    <t>Thermostatic Shower Valve</t>
  </si>
  <si>
    <t>New - Solar Water Heating</t>
  </si>
  <si>
    <r>
      <t>Air Sealing</t>
    </r>
    <r>
      <rPr>
        <vertAlign val="superscript"/>
        <sz val="10"/>
        <color rgb="FF000000"/>
        <rFont val="Times New Roman"/>
        <family val="1"/>
      </rPr>
      <t>[3]</t>
    </r>
  </si>
  <si>
    <t>Caulking</t>
  </si>
  <si>
    <t>New - Diagnostic Air Sealing</t>
  </si>
  <si>
    <t>Attic Insulation</t>
  </si>
  <si>
    <r>
      <t>New - Attic Insulation CAC NonElect Heat</t>
    </r>
    <r>
      <rPr>
        <vertAlign val="superscript"/>
        <sz val="10"/>
        <rFont val="Times New Roman"/>
        <family val="1"/>
      </rPr>
      <t>[4]</t>
    </r>
  </si>
  <si>
    <t>New - Floor Insulation</t>
  </si>
  <si>
    <t>Removed - FAU Standing Pilot Conversion</t>
  </si>
  <si>
    <t>Furnace Repair/Replacement</t>
  </si>
  <si>
    <t>Room A/C Replacement</t>
  </si>
  <si>
    <t>Central A/C replacement</t>
  </si>
  <si>
    <t>Heat Pump Replacement</t>
  </si>
  <si>
    <t>New - Heat Pump Replacement - CAC Gas</t>
  </si>
  <si>
    <t>New - Heat Pump Replacement - CAC Propane</t>
  </si>
  <si>
    <t>Evaporative Cooler (Replacement)</t>
  </si>
  <si>
    <t>Evaporative Cooler (Installation)</t>
  </si>
  <si>
    <r>
      <t>Duct Test and Seal</t>
    </r>
    <r>
      <rPr>
        <vertAlign val="superscript"/>
        <sz val="10"/>
        <rFont val="Times New Roman"/>
        <family val="1"/>
      </rPr>
      <t>[5]</t>
    </r>
  </si>
  <si>
    <t>Energy Efficient Fan Control</t>
  </si>
  <si>
    <t>New - Prescriptive Duct Sealing</t>
  </si>
  <si>
    <t>High Efficiency Forced Air Unit (HE FAU)</t>
  </si>
  <si>
    <t>Removed - A/C Time Delay</t>
  </si>
  <si>
    <t>Smart Thermostat</t>
  </si>
  <si>
    <t>New - Portable A/C</t>
  </si>
  <si>
    <t>New - Central Heat Pump-FS (propane or gas space)</t>
  </si>
  <si>
    <t>New - Wholehouse Fan</t>
  </si>
  <si>
    <t>Furnace Clean and Tune</t>
  </si>
  <si>
    <t>Central A/C Tune up</t>
  </si>
  <si>
    <t>New - Condenser Coil Cleaning</t>
  </si>
  <si>
    <t>New - Fan Control Adjust</t>
  </si>
  <si>
    <t>New - Refrigerant Charge Adjustment</t>
  </si>
  <si>
    <t>New - Evaporator Coil</t>
  </si>
  <si>
    <t>HVAC Air Filter Service</t>
  </si>
  <si>
    <t>New - Evaporative Cooler - Maint Functioning</t>
  </si>
  <si>
    <t>New - Evaporative Cooler - Maint Non-Functioning</t>
  </si>
  <si>
    <t>New - Evaporative Cooler Maintenance</t>
  </si>
  <si>
    <t xml:space="preserve">Lighting </t>
  </si>
  <si>
    <t>Removed - Interior Hard wired LED fixtures</t>
  </si>
  <si>
    <t>Exterior Hard wired LED fixtures</t>
  </si>
  <si>
    <t>Removed - LED Torchiere</t>
  </si>
  <si>
    <t>Removed - Occupancy Sensor</t>
  </si>
  <si>
    <t>Removed - LED Night Light</t>
  </si>
  <si>
    <t>LED Reflector Bulbs</t>
  </si>
  <si>
    <t>LED A-Lamps</t>
  </si>
  <si>
    <t>Pool Pumps</t>
  </si>
  <si>
    <t>Power Strip</t>
  </si>
  <si>
    <t>Power Strip Tier II</t>
  </si>
  <si>
    <t>New - Air Purifier</t>
  </si>
  <si>
    <t>Cold Storage</t>
  </si>
  <si>
    <t>New - Comprehensive Home Health and Safety Check-up</t>
  </si>
  <si>
    <t>New - CO and Smoke Alarm</t>
  </si>
  <si>
    <t>Pilots</t>
  </si>
  <si>
    <t>ESA Outreach &amp; Assessment</t>
  </si>
  <si>
    <t>ESA In-Home Energy Education</t>
  </si>
  <si>
    <t>Total Savings/Expenditures</t>
  </si>
  <si>
    <r>
      <t xml:space="preserve">Total Households Weatherized </t>
    </r>
    <r>
      <rPr>
        <vertAlign val="superscript"/>
        <sz val="10"/>
        <rFont val="Times New Roman"/>
        <family val="1"/>
      </rPr>
      <t>[6]</t>
    </r>
  </si>
  <si>
    <t xml:space="preserve">Households Treated </t>
  </si>
  <si>
    <t xml:space="preserve">Total </t>
  </si>
  <si>
    <t xml:space="preserve"> - Single Family Households Treated</t>
  </si>
  <si>
    <t xml:space="preserve"> - Mobile Homes Treated</t>
  </si>
  <si>
    <t>Total Number of Households Treated</t>
  </si>
  <si>
    <r>
      <t># Eligible Households to be Treated for PY</t>
    </r>
    <r>
      <rPr>
        <b/>
        <vertAlign val="superscript"/>
        <sz val="10"/>
        <rFont val="Times New Roman"/>
        <family val="1"/>
      </rPr>
      <t>[7]</t>
    </r>
  </si>
  <si>
    <t>% of Households Treated</t>
  </si>
  <si>
    <t>%</t>
  </si>
  <si>
    <t xml:space="preserve"> - Master-Meter Households Treated</t>
  </si>
  <si>
    <r>
      <t>Year to Date Expenses</t>
    </r>
    <r>
      <rPr>
        <b/>
        <vertAlign val="superscript"/>
        <sz val="10"/>
        <rFont val="Times New Roman"/>
        <family val="1"/>
      </rPr>
      <t>[8]</t>
    </r>
  </si>
  <si>
    <t>ESA Program - Main</t>
  </si>
  <si>
    <r>
      <t xml:space="preserve">Administration </t>
    </r>
    <r>
      <rPr>
        <b/>
        <vertAlign val="superscript"/>
        <sz val="10"/>
        <rFont val="Times New Roman"/>
        <family val="1"/>
      </rPr>
      <t>[9]</t>
    </r>
  </si>
  <si>
    <t>Direct Implementation (Non-Incentive)</t>
  </si>
  <si>
    <t>Direct Implementation</t>
  </si>
  <si>
    <t>&lt;&lt;Includes measures costs</t>
  </si>
  <si>
    <t>TOTAL ESA Main COSTS</t>
  </si>
  <si>
    <r>
      <rPr>
        <vertAlign val="superscript"/>
        <sz val="10"/>
        <rFont val="Times New Roman"/>
        <family val="1"/>
      </rPr>
      <t xml:space="preserve">[1] </t>
    </r>
    <r>
      <rPr>
        <sz val="10"/>
        <rFont val="Times New Roman"/>
        <family val="1"/>
      </rPr>
      <t xml:space="preserve">Savings are based on DNV/GL Impact Evaluation Program Years 2015-2017 for measures studied by that evaluation.  Savings for all other measures are based on SCE or Statewide Work Papers. </t>
    </r>
  </si>
  <si>
    <r>
      <rPr>
        <vertAlign val="superscript"/>
        <sz val="10"/>
        <rFont val="Times New Roman"/>
        <family val="1"/>
      </rPr>
      <t>[2]</t>
    </r>
    <r>
      <rPr>
        <sz val="10"/>
        <rFont val="Times New Roman"/>
        <family val="1"/>
      </rPr>
      <t xml:space="preserve"> Other Domestic Hot Water includes Faucet Aerators and Low Flow Showerheads.</t>
    </r>
  </si>
  <si>
    <r>
      <rPr>
        <vertAlign val="superscript"/>
        <sz val="10"/>
        <rFont val="Times New Roman"/>
        <family val="1"/>
      </rPr>
      <t>[3]</t>
    </r>
    <r>
      <rPr>
        <sz val="10"/>
        <rFont val="Times New Roman"/>
        <family val="1"/>
      </rPr>
      <t xml:space="preserve"> Envelope and Air Sealing Measures may include outlet cover plate gaskets, attic access weatherization, weatherstripping - door, caulking and minor home repairs.  Minor home repairs predominantly are door jamb repair / replacement, door repair, and window putty.</t>
    </r>
  </si>
  <si>
    <r>
      <rPr>
        <vertAlign val="superscript"/>
        <sz val="10"/>
        <rFont val="Times New Roman"/>
        <family val="1"/>
      </rPr>
      <t>[4]</t>
    </r>
    <r>
      <rPr>
        <sz val="10"/>
        <rFont val="Times New Roman"/>
        <family val="1"/>
      </rPr>
      <t xml:space="preserve"> Attic insulation for homes not heated by electricity or IOU-provided natural gas.  Must have central AC.</t>
    </r>
  </si>
  <si>
    <r>
      <rPr>
        <vertAlign val="superscript"/>
        <sz val="10"/>
        <rFont val="Times New Roman"/>
        <family val="1"/>
      </rPr>
      <t>[5]</t>
    </r>
    <r>
      <rPr>
        <sz val="10"/>
        <rFont val="Times New Roman"/>
        <family val="1"/>
      </rPr>
      <t xml:space="preserve"> SCE performs Duct Test and Seal only as required by Title 24 as part of HVAC replacements. Costs and savings are embedded in the HVAC costs and savings.</t>
    </r>
  </si>
  <si>
    <r>
      <rPr>
        <vertAlign val="superscript"/>
        <sz val="10"/>
        <rFont val="Times New Roman"/>
        <family val="1"/>
      </rPr>
      <t xml:space="preserve">[6] </t>
    </r>
    <r>
      <rPr>
        <sz val="10"/>
        <rFont val="Times New Roman"/>
        <family val="1"/>
      </rPr>
      <t>Weatherization may consist of attic insulation, attic access weatherization, weatherstripping - door, caulking, and minor home repairs.</t>
    </r>
  </si>
  <si>
    <r>
      <rPr>
        <vertAlign val="superscript"/>
        <sz val="10"/>
        <rFont val="Times New Roman"/>
        <family val="1"/>
      </rPr>
      <t>[7]</t>
    </r>
    <r>
      <rPr>
        <sz val="10"/>
        <rFont val="Times New Roman"/>
        <family val="1"/>
      </rPr>
      <t xml:space="preserve"> Based on authorized 2024 Program Year budget approved in CPUC Decision 21-06-015 (June 13, 2021).</t>
    </r>
  </si>
  <si>
    <r>
      <rPr>
        <vertAlign val="superscript"/>
        <sz val="10"/>
        <rFont val="Times New Roman"/>
        <family val="1"/>
      </rPr>
      <t>[8]</t>
    </r>
    <r>
      <rPr>
        <sz val="10"/>
        <rFont val="Times New Roman"/>
        <family val="1"/>
      </rPr>
      <t xml:space="preserve"> Total ESA Main YTD expenses are reported in ESA Table 1. </t>
    </r>
  </si>
  <si>
    <r>
      <rPr>
        <vertAlign val="superscript"/>
        <sz val="10"/>
        <rFont val="Times New Roman"/>
        <family val="1"/>
      </rPr>
      <t>[9]</t>
    </r>
    <r>
      <rPr>
        <sz val="10"/>
        <rFont val="Times New Roman"/>
        <family val="1"/>
      </rPr>
      <t xml:space="preserve"> Please see ESA Table 1 for Administration Costs.</t>
    </r>
  </si>
  <si>
    <r>
      <rPr>
        <b/>
        <sz val="10"/>
        <rFont val="Times New Roman"/>
        <family val="1"/>
      </rPr>
      <t>NOTES:</t>
    </r>
    <r>
      <rPr>
        <sz val="10"/>
        <rFont val="Times New Roman"/>
        <family val="1"/>
      </rPr>
      <t xml:space="preserve"> </t>
    </r>
  </si>
  <si>
    <t>-Any measures noted as 'New' have been added during the course of this program year.</t>
  </si>
  <si>
    <t>-Any measures noted as 'Removed', are no longer offered by the program but have been kept for tracking purposes.</t>
  </si>
  <si>
    <t>-Any required corrections/adjustments are reported herein and supersede results reported in prior months and may reflect YTD adjustments.</t>
  </si>
  <si>
    <t>Energy Savings Assistance Program Table 2A - Multifamily Whole Building (MFWB)</t>
  </si>
  <si>
    <r>
      <t>Table 2A</t>
    </r>
    <r>
      <rPr>
        <sz val="12"/>
        <rFont val="Times New Roman"/>
        <family val="1"/>
      </rPr>
      <t xml:space="preserve"> </t>
    </r>
    <r>
      <rPr>
        <b/>
        <sz val="12"/>
        <rFont val="Times New Roman"/>
        <family val="1"/>
      </rPr>
      <t>ESA Program - Multifamily Whole Building</t>
    </r>
  </si>
  <si>
    <t>Units (of Measure such as "each")</t>
  </si>
  <si>
    <r>
      <t>Measure Type (In-unit vs Common Area)</t>
    </r>
    <r>
      <rPr>
        <b/>
        <vertAlign val="superscript"/>
        <sz val="10"/>
        <rFont val="Times New Roman"/>
        <family val="1"/>
      </rPr>
      <t>[3]</t>
    </r>
  </si>
  <si>
    <t>Number of Units for Cap-kBTUh and Cap-Tons</t>
  </si>
  <si>
    <t>kWh (Annual)</t>
  </si>
  <si>
    <t>kW (Annual)</t>
  </si>
  <si>
    <t>Therms (Annual)</t>
  </si>
  <si>
    <t>In-Unit</t>
  </si>
  <si>
    <t>New: Non-Condensing Domestic Hot Water Boiler</t>
  </si>
  <si>
    <t>Cap-kBtuh</t>
  </si>
  <si>
    <t>CAM/WB</t>
  </si>
  <si>
    <t>New: Condensing Domestic Hot Water Boiler</t>
  </si>
  <si>
    <t>Storage Water Heater</t>
  </si>
  <si>
    <t>Tankless Water Heater</t>
  </si>
  <si>
    <t>kW</t>
  </si>
  <si>
    <t>Demand Control DHW Recirculation Pump</t>
  </si>
  <si>
    <t xml:space="preserve">Low flow Showerhead </t>
  </si>
  <si>
    <t xml:space="preserve">Faucet Aerator </t>
  </si>
  <si>
    <t xml:space="preserve">Each </t>
  </si>
  <si>
    <t>Household</t>
  </si>
  <si>
    <t>Hot Water Pipe Insulation</t>
  </si>
  <si>
    <t>Boiler Controls</t>
  </si>
  <si>
    <t>TSV and Low Flow Showerhead</t>
  </si>
  <si>
    <t>Envelope</t>
  </si>
  <si>
    <t>Sq Ft</t>
  </si>
  <si>
    <t>Wall Insulation Blow-in</t>
  </si>
  <si>
    <t>Windows</t>
  </si>
  <si>
    <t xml:space="preserve">Window Film </t>
  </si>
  <si>
    <t xml:space="preserve">Air Sealing </t>
  </si>
  <si>
    <t>Repair Ceiling/Floor/Wall (Interior/Exterior)</t>
  </si>
  <si>
    <t>Air Conditioners Split System</t>
  </si>
  <si>
    <t>Cap-Tons</t>
  </si>
  <si>
    <t>Heat Pump Split System</t>
  </si>
  <si>
    <t xml:space="preserve">New:  Packaged Air Conditioner </t>
  </si>
  <si>
    <t>Package Terminal A/C</t>
  </si>
  <si>
    <t>Package Terminal Heat Pump</t>
  </si>
  <si>
    <t>Furnace Replacement</t>
  </si>
  <si>
    <t>Space Heating Boiler</t>
  </si>
  <si>
    <t>Smart Thermostats</t>
  </si>
  <si>
    <t>Central A/C Replacement</t>
  </si>
  <si>
    <t>Portable A/C</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</si>
  <si>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</si>
  <si>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</si>
  <si>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</si>
  <si>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</si>
  <si>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</si>
  <si>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</si>
  <si>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</si>
  <si>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</si>
  <si>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</si>
  <si>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</si>
  <si>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</si>
  <si>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</si>
  <si>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</si>
  <si>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</si>
  <si>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</si>
  <si>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</si>
  <si>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</si>
  <si>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 xml:space="preserve">Tier-2 Smart Power Strip </t>
  </si>
  <si>
    <t>Variable Speed Pool Pump</t>
  </si>
  <si>
    <t>Smart Power Strip Tier II</t>
  </si>
  <si>
    <t>Air Purifier</t>
  </si>
  <si>
    <t>CO and Smoke Alarm</t>
  </si>
  <si>
    <t>Minor Repair</t>
  </si>
  <si>
    <t xml:space="preserve">Electrification </t>
  </si>
  <si>
    <t>Heat Pump Clothes Dryer - FS</t>
  </si>
  <si>
    <t>Induction Cooktop - FS</t>
  </si>
  <si>
    <t>Ductless Mini-split Heat Pump - FS</t>
  </si>
  <si>
    <t>Heat Pump Water Heater - FS</t>
  </si>
  <si>
    <t>Heat Pump Pool Heater - FS</t>
  </si>
  <si>
    <t>Ductless Mini Split - FS</t>
  </si>
  <si>
    <t>Assessment CAM</t>
  </si>
  <si>
    <t>Enrollment Whole Building</t>
  </si>
  <si>
    <t>Ancillary Services</t>
  </si>
  <si>
    <t>Audit</t>
  </si>
  <si>
    <t>Project Completion Fees</t>
  </si>
  <si>
    <t>Taxes</t>
  </si>
  <si>
    <t>QA/Inspection, In Unit</t>
  </si>
  <si>
    <t>Permit Fee</t>
  </si>
  <si>
    <t>Multifamily Properties Treated</t>
  </si>
  <si>
    <t>Number</t>
  </si>
  <si>
    <r>
      <t>Total Number of Multifamily Properties Treated</t>
    </r>
    <r>
      <rPr>
        <b/>
        <vertAlign val="superscript"/>
        <sz val="10"/>
        <rFont val="Times New Roman"/>
        <family val="1"/>
      </rPr>
      <t>[1]</t>
    </r>
  </si>
  <si>
    <t>Subtotal of Master-metered Multifamily Properties Treated</t>
  </si>
  <si>
    <r>
      <t>Total Number of Multifamily Tenant Units w/in Properties Treated</t>
    </r>
    <r>
      <rPr>
        <b/>
        <vertAlign val="superscript"/>
        <sz val="10"/>
        <rFont val="Times New Roman"/>
        <family val="1"/>
      </rPr>
      <t>[2]</t>
    </r>
  </si>
  <si>
    <t>Total Number of buildings w/in Properties Treated</t>
  </si>
  <si>
    <t>Multifamily Properties Treated
(In-Unit)</t>
  </si>
  <si>
    <t>Total Number of households individually treated (in-unit)</t>
  </si>
  <si>
    <t>ESA Program - MFWB</t>
  </si>
  <si>
    <t>Administration</t>
  </si>
  <si>
    <t>SPOC</t>
  </si>
  <si>
    <t>TOTAL MFWB COSTS</t>
  </si>
  <si>
    <r>
      <rPr>
        <vertAlign val="superscript"/>
        <sz val="10"/>
        <color theme="1"/>
        <rFont val="Times New Roman"/>
        <family val="1"/>
      </rPr>
      <t>[1]</t>
    </r>
    <r>
      <rPr>
        <sz val="10"/>
        <color theme="1"/>
        <rFont val="Times New Roman"/>
        <family val="1"/>
      </rPr>
      <t xml:space="preserve"> Multifamily properties are sites with at least five (5) or more dwelling units.  The properties may have multiple buildings. </t>
    </r>
  </si>
  <si>
    <r>
      <rPr>
        <vertAlign val="superscript"/>
        <sz val="10"/>
        <color theme="1"/>
        <rFont val="Times New Roman"/>
        <family val="1"/>
      </rPr>
      <t>[2]</t>
    </r>
    <r>
      <rPr>
        <sz val="10"/>
        <color theme="1"/>
        <rFont val="Times New Roman"/>
        <family val="1"/>
      </rPr>
      <t xml:space="preserve"> Multifamily tenant units are the number of dwelling units located within properties treated.  This number does not represent the same number of dwellings treated as captured in table 2A.</t>
    </r>
  </si>
  <si>
    <r>
      <rPr>
        <vertAlign val="superscript"/>
        <sz val="10"/>
        <rFont val="Times New Roman"/>
        <family val="1"/>
      </rPr>
      <t>[3]</t>
    </r>
    <r>
      <rPr>
        <sz val="10"/>
        <rFont val="Times New Roman"/>
        <family val="1"/>
      </rPr>
      <t xml:space="preserve"> Measure type column added to identify if a measure is for in-unit or common area/whole building because they use different workpaper savings.</t>
    </r>
  </si>
  <si>
    <t>Energy Savings Assistance Program Table 2B - ESA Whole Home (Pilot Plus and Pilot Deep)</t>
  </si>
  <si>
    <t>ESA Program - Pilot Plus</t>
  </si>
  <si>
    <t>ESA Program - Pilot Deep</t>
  </si>
  <si>
    <t>Energy Star Chest Freezer: 14-18 cf</t>
  </si>
  <si>
    <t> </t>
  </si>
  <si>
    <t>Energy Star Chest Freezer: 20-22 cf</t>
  </si>
  <si>
    <t>Energy Star Chest Freezer: 5-9 cf</t>
  </si>
  <si>
    <t>Energy Star Qualified Clothes Washer</t>
  </si>
  <si>
    <t xml:space="preserve">HP Washer/Dryer Combo Unit </t>
  </si>
  <si>
    <t>Energy Star Qualified Dishwashers</t>
  </si>
  <si>
    <t>Energy Star Qualified Refrigerators - Large 20+ cf</t>
  </si>
  <si>
    <t>Energy Star Qualified Refrigerators - Medium 17 - 19 cf</t>
  </si>
  <si>
    <t>Energy Star Qualified Refrigerators - Small 14-16 cf</t>
  </si>
  <si>
    <t>Energy Star Upright Freezer: 13.5-15 cf</t>
  </si>
  <si>
    <t>Energy Star Upright Freezer: 16-18 cf</t>
  </si>
  <si>
    <t>Energy Star Upright Freezer: 20-22 cf</t>
  </si>
  <si>
    <t xml:space="preserve">Cooling Measures </t>
  </si>
  <si>
    <t>Energy Star Qualified Ceiling Fans</t>
  </si>
  <si>
    <t>Whole House Fan</t>
  </si>
  <si>
    <t>Evaporative cooler installation 3,000 CFM</t>
  </si>
  <si>
    <t>Evaporative cooler installation 4,000 CFM</t>
  </si>
  <si>
    <t>Evaporative cooler installation 5,000 CFM</t>
  </si>
  <si>
    <t>Replace Room AC with Energy Start Qualified RAC - 10k BTU</t>
  </si>
  <si>
    <t>Replace Room AC with Energy Start Qualified RAC - 12k BTU</t>
  </si>
  <si>
    <t>Replace Room AC with Energy Start Qualified RAC - 15k BTU</t>
  </si>
  <si>
    <t>Replace Room AC with Energy Start Qualified RAC - 6-8k BTU</t>
  </si>
  <si>
    <t>Low-Flow Showerhead - Handheld</t>
  </si>
  <si>
    <t>Low-Flow Showerhead - Regular</t>
  </si>
  <si>
    <t>Energy Star HE Gas Storage Water Heater - 40G</t>
  </si>
  <si>
    <t>Energy Star HE Gas Storage Water Heater - 50G</t>
  </si>
  <si>
    <t>Replace existing electric W/H with HP Water Heater - 40G</t>
  </si>
  <si>
    <t>Replace existing electric W/H with HP Water Heater - 50G</t>
  </si>
  <si>
    <t>Replace existing electric W/H with HP Water Heater - 80G</t>
  </si>
  <si>
    <t>Replace with Solar Water Heating w/storage back up</t>
  </si>
  <si>
    <t>Replace with Solar Water Heating w/tankless back up</t>
  </si>
  <si>
    <t>Replace with Tankless Water Heater</t>
  </si>
  <si>
    <t>Water Heater - Repair water leak - NTE $300</t>
  </si>
  <si>
    <t xml:space="preserve">T&amp;M </t>
  </si>
  <si>
    <t>Water Heater Blanket</t>
  </si>
  <si>
    <t>Water Heater Pipe Insulation</t>
  </si>
  <si>
    <t>Attic Cover Replacement</t>
  </si>
  <si>
    <t>Attic Insulation, Add R-11</t>
  </si>
  <si>
    <t>Per Square Foot</t>
  </si>
  <si>
    <t>Attic Insulation, Add R-19</t>
  </si>
  <si>
    <t>Attic Insulation, Add R-30</t>
  </si>
  <si>
    <t>Attic Insulation, Add R-38</t>
  </si>
  <si>
    <t>Attic Insulation, Add R-49</t>
  </si>
  <si>
    <t>Per Linear Foot</t>
  </si>
  <si>
    <t>Cover Plate Gaskets</t>
  </si>
  <si>
    <t>Per Home</t>
  </si>
  <si>
    <t>Duct Sealing - 120 Minutes</t>
  </si>
  <si>
    <t>Per System</t>
  </si>
  <si>
    <t>Duct Sealing - 60 Minutes</t>
  </si>
  <si>
    <t>Duct Sealing - 90 Minutes</t>
  </si>
  <si>
    <t>Floor Insulation, Add R-19</t>
  </si>
  <si>
    <t>Glass Replacement</t>
  </si>
  <si>
    <t>High Efficiency Windows</t>
  </si>
  <si>
    <t>High-Performance Cool Roofs</t>
  </si>
  <si>
    <t>Insulated Exterior Doors</t>
  </si>
  <si>
    <t>Per Door</t>
  </si>
  <si>
    <t>Kitchen Exhaust Dampers</t>
  </si>
  <si>
    <t>Minor Home / Envelop Repairs - NTE $600</t>
  </si>
  <si>
    <t>T&amp;M</t>
  </si>
  <si>
    <t>Prescriptive Duct Sealing (No HVAC Replacement)</t>
  </si>
  <si>
    <t>Radiant Barriers</t>
  </si>
  <si>
    <t>Room AC/Evaporative Cooler Cover</t>
  </si>
  <si>
    <t>Wall Insulation, Add R-13</t>
  </si>
  <si>
    <t>Weather-stripping</t>
  </si>
  <si>
    <t xml:space="preserve">Window Film (Tint) </t>
  </si>
  <si>
    <t>Duct Insulation (R-6)</t>
  </si>
  <si>
    <t>Duct Repair</t>
  </si>
  <si>
    <t>Duct Replacement</t>
  </si>
  <si>
    <t>Duct Test - Title 24 or to perform duct sealing</t>
  </si>
  <si>
    <t>ECM Blower Motor</t>
  </si>
  <si>
    <t>Efficient Fan Controller</t>
  </si>
  <si>
    <t>HE Wall Furnace 82% AFUE</t>
  </si>
  <si>
    <t>HVAC System - Filter Replacement (No HVAC Replacement)</t>
  </si>
  <si>
    <t>HVAC Tune-up</t>
  </si>
  <si>
    <t>Mobile Home Split System, 2 TON 16 SEER/60 KBTU 95% AFUE</t>
  </si>
  <si>
    <t>Mobile Home Split System, 2 TON 16 SEER/75 KBTU 95% AFUE</t>
  </si>
  <si>
    <t>Mobile Home Split System, 3 TON 16 SEER/60 KBTU 95% AFUE</t>
  </si>
  <si>
    <t>Mobile Home Split System, 3 TON 16 SEER/75 KBTU 95% AFUE</t>
  </si>
  <si>
    <t>Mobile Home Split System, 4 TON 16 SEER/72 KBTU 95% AFUE</t>
  </si>
  <si>
    <t>Replace FAU with HE FAU, 100 KBTU 95% AFUE</t>
  </si>
  <si>
    <t>Replace FAU with HE FAU, 40 KBTU 95% AFUE</t>
  </si>
  <si>
    <t>Replace FAU with HE FAU, 60 KBTU 95% AFUE</t>
  </si>
  <si>
    <t>Replace FAU with HE FAU, 80 KBTU 95% AFUE</t>
  </si>
  <si>
    <t>Replace Package G/E with 16+ SEER/80%+ AFUE - 2 1/2 Ton</t>
  </si>
  <si>
    <t>Replace Package G/E with 16+ SEER/80%+ AFUE - 2 Ton</t>
  </si>
  <si>
    <t>Replace Package G/E with 16+ SEER/80%+ AFUE - 3 1/2 Ton</t>
  </si>
  <si>
    <t>Replace Package G/E with 16+ SEER/80%+ AFUE - 3 Ton</t>
  </si>
  <si>
    <t>Replace Package G/E with 16+ SEER/80%+ AFUE - 4 Ton</t>
  </si>
  <si>
    <t>Replace Package G/E with 16+ SEER/80%+ AFUE - 5 Ton</t>
  </si>
  <si>
    <t>Replace Package HP with 16+ SEER/8.5+ HSPF - 2 1/2 Ton</t>
  </si>
  <si>
    <t>Replace Package HP with 16+ SEER/8.5+ HSPF - 2 Ton</t>
  </si>
  <si>
    <t>Replace Package HP with 16+ SEER/8.5+ HSPF - 3 1/2 Ton</t>
  </si>
  <si>
    <t>Replace Package HP with 16+ SEER/8.5+ HSPF - 3 Ton</t>
  </si>
  <si>
    <t>Replace Package HP with 16+ SEER/8.5+ HSPF - 4 Ton</t>
  </si>
  <si>
    <t>Replace Package HP with 16+ SEER/8.5+ HSPF - 5 Ton</t>
  </si>
  <si>
    <t>Replace Split AC Only with 16+ SEER - 2 1/2 Ton</t>
  </si>
  <si>
    <t>Replace Split AC Only with 16+ SEER - 2 Ton</t>
  </si>
  <si>
    <t>Replace Split AC Only with 16+ SEER - 3 1/2 Ton</t>
  </si>
  <si>
    <t>Replace Split AC Only with 16+ SEER - 3 Ton</t>
  </si>
  <si>
    <t>Replace Split AC Only with 16+ SEER - 4 Ton</t>
  </si>
  <si>
    <t>Replace Split AC Only with 16+ SEER - 5 Ton</t>
  </si>
  <si>
    <t>Replace Split HP System with 16+ SEER/8.8+ HSPF - 2 1/2 Ton</t>
  </si>
  <si>
    <t>Replace Split HP System with 16+ SEER/8.8+ HSPF - 2 Ton</t>
  </si>
  <si>
    <t>Replace Split HP System with 16+ SEER/8.8+ HSPF - 3 1/2 Ton</t>
  </si>
  <si>
    <t>Replace Split HP System with 16+ SEER/8.8+ HSPF - 3 Ton</t>
  </si>
  <si>
    <t>Replace Split HP System with 16+ SEER/8.8+ HSPF - 4 Ton</t>
  </si>
  <si>
    <t>Replace Split HP System with 16+ SEER/8.8+ HSPF - 5 Ton</t>
  </si>
  <si>
    <t>Replace Split System with 16+ SEER/95%+ AFUE - 2 1/2 Ton</t>
  </si>
  <si>
    <t>Replace Split System with 16+ SEER/95%+ AFUE - 2 Ton</t>
  </si>
  <si>
    <r>
      <t>Replace Split System with 16+ SEER/95%+ AFUE - 3 1/2 Ton</t>
    </r>
    <r>
      <rPr>
        <vertAlign val="superscript"/>
        <sz val="10"/>
        <rFont val="Times New Roman"/>
        <family val="1"/>
      </rPr>
      <t>[4]</t>
    </r>
  </si>
  <si>
    <t>Replace Split System with 16+ SEER/95%+ AFUE - 3 1/2 Ton</t>
  </si>
  <si>
    <r>
      <t>Replace Split System with 16+ SEER/95%+ AFUE - 3 Ton</t>
    </r>
    <r>
      <rPr>
        <vertAlign val="superscript"/>
        <sz val="10"/>
        <rFont val="Times New Roman"/>
        <family val="1"/>
      </rPr>
      <t>[4]</t>
    </r>
  </si>
  <si>
    <t>Replace Split System with 16+ SEER/95%+ AFUE - 3 Ton</t>
  </si>
  <si>
    <t>Replace Split System with 16+ SEER/95%+ AFUE - 4 Ton</t>
  </si>
  <si>
    <r>
      <t>Replace Split System with 16+ SEER/95%+ AFUE - 5 Ton</t>
    </r>
    <r>
      <rPr>
        <vertAlign val="superscript"/>
        <sz val="10"/>
        <rFont val="Times New Roman"/>
        <family val="1"/>
      </rPr>
      <t>[4]</t>
    </r>
  </si>
  <si>
    <t>Replace Split System with 16+ SEER/95%+ AFUE - 5 Ton</t>
  </si>
  <si>
    <t>CO/Smoke Alarm Combo</t>
  </si>
  <si>
    <t>Comprehensive Home Health and Safety Check-up</t>
  </si>
  <si>
    <t>Range Hood</t>
  </si>
  <si>
    <t>Smoke Alarm</t>
  </si>
  <si>
    <t>Exterior LED Security Light (photocell and motion sensor)</t>
  </si>
  <si>
    <t>LED Fixtures - Exterior</t>
  </si>
  <si>
    <t>LED Fixtures - Interior</t>
  </si>
  <si>
    <t>LED Lamps - 40w Equivalent</t>
  </si>
  <si>
    <t>LED Lamps - 60w Equivalent</t>
  </si>
  <si>
    <t>Energy Star Qualified Variable Speed Pool pumps</t>
  </si>
  <si>
    <t>Home Energy Monitor</t>
  </si>
  <si>
    <t>Tier 2 Smart Power Strips</t>
  </si>
  <si>
    <t>Vacancy Sensors</t>
  </si>
  <si>
    <t xml:space="preserve">Permitting Fees </t>
  </si>
  <si>
    <t xml:space="preserve">Permits </t>
  </si>
  <si>
    <t>ESA WH Outreach &amp; Assessment</t>
  </si>
  <si>
    <t>ESA WH In-Home Energy Education</t>
  </si>
  <si>
    <t>ESA Program - Pilot Plus and Pilot Deep</t>
  </si>
  <si>
    <r>
      <t xml:space="preserve">Administration </t>
    </r>
    <r>
      <rPr>
        <b/>
        <vertAlign val="superscript"/>
        <sz val="10"/>
        <rFont val="Times New Roman"/>
        <family val="1"/>
      </rPr>
      <t>[1]</t>
    </r>
  </si>
  <si>
    <r>
      <t xml:space="preserve">Direct Implementation (Non-Incentive) </t>
    </r>
    <r>
      <rPr>
        <b/>
        <vertAlign val="superscript"/>
        <sz val="10"/>
        <rFont val="Times New Roman"/>
        <family val="1"/>
      </rPr>
      <t>[2]</t>
    </r>
  </si>
  <si>
    <r>
      <t xml:space="preserve">Direct Implementation </t>
    </r>
    <r>
      <rPr>
        <b/>
        <vertAlign val="superscript"/>
        <sz val="10"/>
        <rFont val="Times New Roman"/>
        <family val="1"/>
      </rPr>
      <t>[3]</t>
    </r>
  </si>
  <si>
    <t>TOTAL Pilot Plus and Pilot Deep COSTS</t>
  </si>
  <si>
    <t>General Administration</t>
  </si>
  <si>
    <t>Direct Implementer -- ADMIN</t>
  </si>
  <si>
    <t>EM&amp;V Studies</t>
  </si>
  <si>
    <t>Direct Installation -- Materials</t>
  </si>
  <si>
    <t>Performance Incentive</t>
  </si>
  <si>
    <t>Home Audit; Test-In Test-Out</t>
  </si>
  <si>
    <t>Remediation &amp; Mitigation</t>
  </si>
  <si>
    <t>WE&amp;T</t>
  </si>
  <si>
    <r>
      <rPr>
        <vertAlign val="superscript"/>
        <sz val="10"/>
        <rFont val="Times New Roman"/>
        <family val="1"/>
      </rPr>
      <t>[1]</t>
    </r>
    <r>
      <rPr>
        <sz val="10"/>
        <rFont val="Times New Roman"/>
        <family val="1"/>
      </rPr>
      <t xml:space="preserve"> Administration includes expenses from the following categories: General Administration, Regulatory Compliance, Training, Inspections, Marketing and Outreach, and Evaluation.</t>
    </r>
  </si>
  <si>
    <r>
      <rPr>
        <vertAlign val="superscript"/>
        <sz val="10"/>
        <rFont val="Times New Roman"/>
        <family val="1"/>
      </rPr>
      <t>[2]</t>
    </r>
    <r>
      <rPr>
        <sz val="10"/>
        <rFont val="Times New Roman"/>
        <family val="1"/>
      </rPr>
      <t xml:space="preserve"> Direct Implementation (Non-Incentive) includes expenses for Implementer Administration and Marketing.</t>
    </r>
  </si>
  <si>
    <r>
      <rPr>
        <vertAlign val="superscript"/>
        <sz val="10"/>
        <rFont val="Times New Roman"/>
        <family val="1"/>
      </rPr>
      <t>[3]</t>
    </r>
    <r>
      <rPr>
        <sz val="10"/>
        <rFont val="Times New Roman"/>
        <family val="1"/>
      </rPr>
      <t xml:space="preserve"> Direct Implementation includes expenses for measures delivery.</t>
    </r>
  </si>
  <si>
    <r>
      <rPr>
        <b/>
        <sz val="10"/>
        <rFont val="Times New Roman"/>
        <family val="1"/>
      </rPr>
      <t>NOTE:</t>
    </r>
    <r>
      <rPr>
        <sz val="10"/>
        <rFont val="Times New Roman"/>
        <family val="1"/>
      </rPr>
      <t xml:space="preserve"> Any required corrections/adjustments are reported herein and supersede results reported in prior months and may reflect YTD adjustments.</t>
    </r>
  </si>
  <si>
    <t>Energy Savings Assistance Program Table 2C - Building Electrification (BE) Pilot</t>
  </si>
  <si>
    <r>
      <t>ESA Program - Building Electrification Retrofit Pilot</t>
    </r>
    <r>
      <rPr>
        <vertAlign val="superscript"/>
        <sz val="12"/>
        <rFont val="Times New Roman"/>
        <family val="1"/>
      </rPr>
      <t>[1]</t>
    </r>
  </si>
  <si>
    <r>
      <t>kWh (Annual)</t>
    </r>
    <r>
      <rPr>
        <b/>
        <vertAlign val="superscript"/>
        <sz val="10"/>
        <rFont val="Times New Roman"/>
        <family val="1"/>
      </rPr>
      <t>[2]</t>
    </r>
  </si>
  <si>
    <t>Electric Dryer</t>
  </si>
  <si>
    <t>Heat Pump Dryer</t>
  </si>
  <si>
    <t>Induction Cooktop</t>
  </si>
  <si>
    <t>Induction Range</t>
  </si>
  <si>
    <t>Heat Pump HVAC</t>
  </si>
  <si>
    <t>Duct Seal</t>
  </si>
  <si>
    <r>
      <t>Miscellaneous</t>
    </r>
    <r>
      <rPr>
        <vertAlign val="superscript"/>
        <sz val="10"/>
        <rFont val="Times New Roman"/>
        <family val="1"/>
      </rPr>
      <t>[3]</t>
    </r>
  </si>
  <si>
    <t>Minor Home Repair</t>
  </si>
  <si>
    <t>Carbon Monoxide/Smoke Alarm</t>
  </si>
  <si>
    <t>Electric Panel</t>
  </si>
  <si>
    <t>Electric Sub-Panel</t>
  </si>
  <si>
    <t>Electrical Circuit Run</t>
  </si>
  <si>
    <t>Induction Cookware</t>
  </si>
  <si>
    <t>Energy Assessment</t>
  </si>
  <si>
    <r>
      <t>Claimable kWh Savings</t>
    </r>
    <r>
      <rPr>
        <b/>
        <vertAlign val="superscript"/>
        <sz val="10"/>
        <rFont val="Times New Roman"/>
        <family val="1"/>
      </rPr>
      <t>[4]</t>
    </r>
  </si>
  <si>
    <t>Single Family Households Treated</t>
  </si>
  <si>
    <r>
      <t>Estimated Avg. Annual Bill SavingsTreated</t>
    </r>
    <r>
      <rPr>
        <vertAlign val="superscript"/>
        <sz val="10"/>
        <color rgb="FF000000"/>
        <rFont val="Times New Roman"/>
        <family val="1"/>
      </rPr>
      <t>[5]</t>
    </r>
  </si>
  <si>
    <t>ESA Program - Building Electrification</t>
  </si>
  <si>
    <r>
      <t>Direct Implementation (Non-Incentive)</t>
    </r>
    <r>
      <rPr>
        <b/>
        <vertAlign val="superscript"/>
        <sz val="10"/>
        <rFont val="Times New Roman"/>
        <family val="1"/>
      </rPr>
      <t>[6]</t>
    </r>
  </si>
  <si>
    <r>
      <t>Direct Implementation</t>
    </r>
    <r>
      <rPr>
        <b/>
        <vertAlign val="superscript"/>
        <sz val="10"/>
        <rFont val="Times New Roman"/>
        <family val="1"/>
      </rPr>
      <t>[7]</t>
    </r>
  </si>
  <si>
    <t>TOTAL Building Electrification COSTS</t>
  </si>
  <si>
    <r>
      <rPr>
        <vertAlign val="superscript"/>
        <sz val="10"/>
        <rFont val="Times New Roman"/>
        <family val="1"/>
      </rPr>
      <t>[1]</t>
    </r>
    <r>
      <rPr>
        <sz val="10"/>
        <rFont val="Times New Roman"/>
        <family val="1"/>
      </rPr>
      <t xml:space="preserve"> The costs for the following measures are included in the overall expenditures of the BE Pilot: additional line set for ductless mini-splits and building permits.</t>
    </r>
  </si>
  <si>
    <r>
      <rPr>
        <vertAlign val="superscript"/>
        <sz val="10"/>
        <rFont val="Times New Roman"/>
        <family val="1"/>
      </rPr>
      <t>[2]</t>
    </r>
    <r>
      <rPr>
        <sz val="10"/>
        <rFont val="Times New Roman"/>
        <family val="1"/>
      </rPr>
      <t xml:space="preserve"> The BE Pilot has reviewed all fuel-substitution measures and updated the data with the negative kWh value.</t>
    </r>
  </si>
  <si>
    <r>
      <rPr>
        <vertAlign val="superscript"/>
        <sz val="10"/>
        <rFont val="Times New Roman"/>
        <family val="1"/>
      </rPr>
      <t>[3]</t>
    </r>
    <r>
      <rPr>
        <sz val="10"/>
        <rFont val="Times New Roman"/>
        <family val="1"/>
      </rPr>
      <t xml:space="preserve"> These measures do not have any savings associated and may be required to complete the installation to electrify the residential end-uses of participating households.</t>
    </r>
  </si>
  <si>
    <r>
      <rPr>
        <vertAlign val="superscript"/>
        <sz val="10"/>
        <color rgb="FF000000"/>
        <rFont val="Times New Roman"/>
        <family val="1"/>
      </rPr>
      <t>[4]</t>
    </r>
    <r>
      <rPr>
        <sz val="10"/>
        <color rgb="FF000000"/>
        <rFont val="Times New Roman"/>
        <family val="1"/>
      </rPr>
      <t xml:space="preserve"> Claimable kWh Savings was calculated using methodology in Fuel Substitution Technical Guidance Document in accordance to D.19-08-009; Claimable kWh = kWh + (Therm * 29.3).</t>
    </r>
  </si>
  <si>
    <r>
      <rPr>
        <vertAlign val="superscript"/>
        <sz val="10"/>
        <color rgb="FF000000"/>
        <rFont val="Times New Roman"/>
        <family val="1"/>
      </rPr>
      <t>[5]</t>
    </r>
    <r>
      <rPr>
        <sz val="10"/>
        <color rgb="FF000000"/>
        <rFont val="Times New Roman"/>
        <family val="1"/>
      </rPr>
      <t xml:space="preserve"> Estimated average annual bill savings is calculated prior to participation. The estimated annual bill savings is based on existing equipment in the home, electric and gas utility rates, and usage. The bill savings analysis is based on the assumption that heating, cooling and hot water usage will remain the same in the future and using a Time-Of-Use plan (e.g., TOU-D-PRIME) that best fits the home.</t>
    </r>
  </si>
  <si>
    <r>
      <rPr>
        <vertAlign val="superscript"/>
        <sz val="10"/>
        <color rgb="FF000000"/>
        <rFont val="Times New Roman"/>
        <family val="1"/>
      </rPr>
      <t>[6]</t>
    </r>
    <r>
      <rPr>
        <sz val="10"/>
        <color rgb="FF000000"/>
        <rFont val="Times New Roman"/>
        <family val="1"/>
      </rPr>
      <t xml:space="preserve"> Includes Marketing &amp; Outreach, Processing, and Inspection costs.</t>
    </r>
  </si>
  <si>
    <r>
      <rPr>
        <vertAlign val="superscript"/>
        <sz val="10"/>
        <color rgb="FF000000"/>
        <rFont val="Times New Roman"/>
        <family val="1"/>
      </rPr>
      <t>[7]</t>
    </r>
    <r>
      <rPr>
        <sz val="10"/>
        <color rgb="FF000000"/>
        <rFont val="Times New Roman"/>
        <family val="1"/>
      </rPr>
      <t xml:space="preserve"> Direct Implementation Year to Date (YTD) Expenses will have a monthly lag of recorded expenditures and not match the expenditures in Cell G31. The YTD expenditures include an accrual reconcilation to reflect actual expenditures of the 2024 reported homes treated and installed measures. </t>
    </r>
  </si>
  <si>
    <t>Energy Savings Assistance Program Table 2D - Clean Energy Homes New Construction Pilot</t>
  </si>
  <si>
    <t>ESA CEH Program Offerings</t>
  </si>
  <si>
    <r>
      <t>ESA Program - Clean Energy Homes New Construction Pilot</t>
    </r>
    <r>
      <rPr>
        <b/>
        <vertAlign val="superscript"/>
        <sz val="10"/>
        <rFont val="Times New Roman"/>
        <family val="1"/>
      </rPr>
      <t xml:space="preserve"> [1]</t>
    </r>
  </si>
  <si>
    <t>Monthly Total (Projects)</t>
  </si>
  <si>
    <t>Monthly Total Units (Living Units)</t>
  </si>
  <si>
    <r>
      <t>Cumulative Program Launch-to-date Total (Projects)</t>
    </r>
    <r>
      <rPr>
        <b/>
        <vertAlign val="superscript"/>
        <sz val="10"/>
        <rFont val="Times New Roman"/>
        <family val="1"/>
      </rPr>
      <t>[2]</t>
    </r>
  </si>
  <si>
    <r>
      <t>Cumulative Program Launch-to-date Total Units (Living Units)</t>
    </r>
    <r>
      <rPr>
        <b/>
        <vertAlign val="superscript"/>
        <sz val="10"/>
        <rFont val="Times New Roman"/>
        <family val="1"/>
      </rPr>
      <t>[2]</t>
    </r>
  </si>
  <si>
    <t>Estimated Incentive Expenses ($)</t>
  </si>
  <si>
    <t>% Incentive Budget</t>
  </si>
  <si>
    <t xml:space="preserve">Interest Form submitted </t>
  </si>
  <si>
    <t>Homes</t>
  </si>
  <si>
    <t xml:space="preserve">Interest Form denied </t>
  </si>
  <si>
    <r>
      <t xml:space="preserve">Application for direct design assistance </t>
    </r>
    <r>
      <rPr>
        <b/>
        <sz val="10"/>
        <rFont val="Times New Roman"/>
        <family val="1"/>
      </rPr>
      <t>(in progress)</t>
    </r>
  </si>
  <si>
    <r>
      <t>Application for direct design assistance</t>
    </r>
    <r>
      <rPr>
        <b/>
        <sz val="10"/>
        <rFont val="Times New Roman"/>
        <family val="1"/>
      </rPr>
      <t xml:space="preserve"> (completed)</t>
    </r>
  </si>
  <si>
    <r>
      <t>Applications for design incentive</t>
    </r>
    <r>
      <rPr>
        <b/>
        <sz val="10"/>
        <rFont val="Times New Roman"/>
        <family val="1"/>
      </rPr>
      <t xml:space="preserve"> (in progress) </t>
    </r>
    <r>
      <rPr>
        <vertAlign val="superscript"/>
        <sz val="10"/>
        <rFont val="Times New Roman"/>
        <family val="1"/>
      </rPr>
      <t>[3]</t>
    </r>
  </si>
  <si>
    <r>
      <t xml:space="preserve">Applications for design incentive </t>
    </r>
    <r>
      <rPr>
        <b/>
        <sz val="10"/>
        <rFont val="Times New Roman"/>
        <family val="1"/>
      </rPr>
      <t>(completed)</t>
    </r>
  </si>
  <si>
    <r>
      <t>Applications for tenant education incentive</t>
    </r>
    <r>
      <rPr>
        <b/>
        <sz val="10"/>
        <rFont val="Times New Roman"/>
        <family val="1"/>
      </rPr>
      <t xml:space="preserve"> (in progress)</t>
    </r>
  </si>
  <si>
    <r>
      <t xml:space="preserve">Applications for tenant education incentive </t>
    </r>
    <r>
      <rPr>
        <b/>
        <sz val="10"/>
        <rFont val="Times New Roman"/>
        <family val="1"/>
      </rPr>
      <t>(completed)</t>
    </r>
  </si>
  <si>
    <t>  </t>
  </si>
  <si>
    <r>
      <rPr>
        <vertAlign val="superscript"/>
        <sz val="10"/>
        <color rgb="FF000000"/>
        <rFont val="Times New Roman"/>
        <family val="1"/>
      </rPr>
      <t>[1]</t>
    </r>
    <r>
      <rPr>
        <sz val="10"/>
        <color rgb="FF000000"/>
        <rFont val="Times New Roman"/>
        <family val="1"/>
      </rPr>
      <t xml:space="preserve"> CEH does not track installations since it is a Design Assistance and Tenant Education Incentive Program. CEH tracks Interest Forms (Interest in the Program). 
</t>
    </r>
  </si>
  <si>
    <r>
      <rPr>
        <vertAlign val="superscript"/>
        <sz val="10"/>
        <color rgb="FF000000"/>
        <rFont val="Times New Roman"/>
        <family val="1"/>
      </rPr>
      <t>[2]</t>
    </r>
    <r>
      <rPr>
        <sz val="10"/>
        <color rgb="FF000000"/>
        <rFont val="Times New Roman"/>
        <family val="1"/>
      </rPr>
      <t xml:space="preserve"> Interest Forms include a count of those customers interested in General Technical Assistance: AEA provides general education and guidance. 
- Those participants who submit a formal application to participate in the program will do so under with direct design or a design incentive. 
- Direct Design: AEA provides direct design assistance for all-electric builds. 
- Design Incentive: Participant submitted an application for a design incentive.</t>
    </r>
  </si>
  <si>
    <r>
      <rPr>
        <vertAlign val="superscript"/>
        <sz val="10"/>
        <color rgb="FF000000"/>
        <rFont val="Times New Roman"/>
        <family val="1"/>
      </rPr>
      <t xml:space="preserve">[3] </t>
    </r>
    <r>
      <rPr>
        <sz val="10"/>
        <color rgb="FF000000"/>
        <rFont val="Times New Roman"/>
        <family val="1"/>
      </rPr>
      <t>The ($) amount for the three projects is $50K for each project incentive totaling to $150k.</t>
    </r>
  </si>
  <si>
    <r>
      <rPr>
        <b/>
        <sz val="10"/>
        <rFont val="Times New Roman"/>
        <family val="1"/>
      </rPr>
      <t>NOTE:</t>
    </r>
    <r>
      <rPr>
        <sz val="10"/>
        <rFont val="Times New Roman"/>
        <family val="1"/>
      </rPr>
      <t xml:space="preserve"> Columns reflect cumulative total numbers instead of YTD total, as previously reported.</t>
    </r>
  </si>
  <si>
    <t>ESA CEH Outreach and Education</t>
  </si>
  <si>
    <t>Monthly Total </t>
  </si>
  <si>
    <t>YTD Total </t>
  </si>
  <si>
    <t>Webinars</t>
  </si>
  <si>
    <t>Number of webinars</t>
  </si>
  <si>
    <t>Active leads</t>
  </si>
  <si>
    <t>Unique developer</t>
  </si>
  <si>
    <t>28*</t>
  </si>
  <si>
    <t>*These numbers are not cumulative. The YTD Total may decrease from month to month because leads are dropped due to ineligibility, noninterest, or non-responsiveness.</t>
  </si>
  <si>
    <t>Design Assistance Completed Applications</t>
  </si>
  <si>
    <t>Quantity</t>
  </si>
  <si>
    <t>Compliance Margin Designed kWh (Annual)*</t>
  </si>
  <si>
    <t>Compliance Margin Designed BTU (Annual)*</t>
  </si>
  <si>
    <t>Avoided CO2 Emissions</t>
  </si>
  <si>
    <t>Direct Design Assistance</t>
  </si>
  <si>
    <t>Living Units</t>
  </si>
  <si>
    <t> $   -   </t>
  </si>
  <si>
    <t>Design Incentive</t>
  </si>
  <si>
    <t> $        -   </t>
  </si>
  <si>
    <t>   </t>
  </si>
  <si>
    <t>*There are three DA applications under review but have not been completed, meaning submitted, reviewed and incentive paid.</t>
  </si>
  <si>
    <t>ESA Program - Clean Energy Homes</t>
  </si>
  <si>
    <t>TOTAL Clean Energy Homes COSTS</t>
  </si>
  <si>
    <t>Energy Savings Assistance Program Table 2E - CSD Leveraging</t>
  </si>
  <si>
    <t>ESA Program - CSD Leveraging</t>
  </si>
  <si>
    <t xml:space="preserve">Measures </t>
  </si>
  <si>
    <t>Therms  (Annual)</t>
  </si>
  <si>
    <t xml:space="preserve">New - Clothes Dryer </t>
  </si>
  <si>
    <t xml:space="preserve">New - Dishwasher </t>
  </si>
  <si>
    <t xml:space="preserve">Freezers </t>
  </si>
  <si>
    <t>Low-Flow Showerhead / Combined Showerhead/TSV</t>
  </si>
  <si>
    <t xml:space="preserve">New - Solar Water Heating </t>
  </si>
  <si>
    <t>Air Sealing</t>
  </si>
  <si>
    <t xml:space="preserve">New - Diagnostic Air Sealing </t>
  </si>
  <si>
    <t xml:space="preserve">New - Floor Insulation </t>
  </si>
  <si>
    <t xml:space="preserve">Removed - FAU Standing Pilot Conversion </t>
  </si>
  <si>
    <t xml:space="preserve">Room A/C Replacement </t>
  </si>
  <si>
    <t>Heat Pump A/C Replacement</t>
  </si>
  <si>
    <t xml:space="preserve">Evaporative Cooler (Replacement) </t>
  </si>
  <si>
    <t xml:space="preserve">Evaporative Cooler (Installation) </t>
  </si>
  <si>
    <t xml:space="preserve">Duct Test and Seal </t>
  </si>
  <si>
    <t xml:space="preserve">Energy Efficient Fan Control </t>
  </si>
  <si>
    <t xml:space="preserve">High Efficiency Forced Air Unit (HE FAU) </t>
  </si>
  <si>
    <t xml:space="preserve">Removed - A/C Time Delay </t>
  </si>
  <si>
    <t xml:space="preserve">New - Portable A/C </t>
  </si>
  <si>
    <t xml:space="preserve">New - Central Heat Pump-FS (propane or gas space) </t>
  </si>
  <si>
    <t xml:space="preserve">New - Wholehouse Fan </t>
  </si>
  <si>
    <t xml:space="preserve">Furnace Clean and Tune </t>
  </si>
  <si>
    <t xml:space="preserve">Central A/C Tune up </t>
  </si>
  <si>
    <t xml:space="preserve">New - Evaporative Cooler Maintenance </t>
  </si>
  <si>
    <t xml:space="preserve">Removed - Interior Hard wired LED fixtures </t>
  </si>
  <si>
    <t xml:space="preserve">Removed - LED Torchiere </t>
  </si>
  <si>
    <t xml:space="preserve">Removed - Occupancy Sensor </t>
  </si>
  <si>
    <t xml:space="preserve">Removed - LED Night Light </t>
  </si>
  <si>
    <t xml:space="preserve">Pool Pumps </t>
  </si>
  <si>
    <t xml:space="preserve">Power Strip </t>
  </si>
  <si>
    <t xml:space="preserve">NEW - Air Purifier </t>
  </si>
  <si>
    <t xml:space="preserve">Cold Storage </t>
  </si>
  <si>
    <t xml:space="preserve">New - Comprehensive Home Health and Safety Check-up </t>
  </si>
  <si>
    <t xml:space="preserve">New - CO and Smoke Alarm </t>
  </si>
  <si>
    <t>Total Households Weatherized</t>
  </si>
  <si>
    <t>CSD MF Tenant Units Treated</t>
  </si>
  <si>
    <t>Year to Date Expense</t>
  </si>
  <si>
    <t>TOTAL CSD Leveraging COSTS</t>
  </si>
  <si>
    <r>
      <t xml:space="preserve"> Energy Savings Assistance Program Tables 3A-3H</t>
    </r>
    <r>
      <rPr>
        <b/>
        <sz val="12"/>
        <color rgb="FFFF0000"/>
        <rFont val="Times New Roman"/>
        <family val="1"/>
      </rPr>
      <t xml:space="preserve"> </t>
    </r>
    <r>
      <rPr>
        <b/>
        <sz val="12"/>
        <rFont val="Times New Roman"/>
        <family val="1"/>
      </rPr>
      <t xml:space="preserve">- Energy Savings and Average Bill Savings per Treated Home/Common Area </t>
    </r>
  </si>
  <si>
    <t>Table 3A, ESA Main Program (SF, MH)</t>
  </si>
  <si>
    <t>Annual kWh Savings</t>
  </si>
  <si>
    <t>Annual Therm Savings</t>
  </si>
  <si>
    <t>Lifecycle kWh Savings</t>
  </si>
  <si>
    <t>Lifecycle Therm Savings</t>
  </si>
  <si>
    <r>
      <t xml:space="preserve">Current kWh Rate </t>
    </r>
    <r>
      <rPr>
        <vertAlign val="superscript"/>
        <sz val="10"/>
        <rFont val="Times New Roman"/>
        <family val="1"/>
      </rPr>
      <t>[1]</t>
    </r>
  </si>
  <si>
    <t>Current Therm Rate</t>
  </si>
  <si>
    <t xml:space="preserve">Average 1st Year Bill Savings / Treated households </t>
  </si>
  <si>
    <t>Average Lifecycle Bill Savings / Treated Household</t>
  </si>
  <si>
    <t>Table 3B, ESA Program - Multifamily Whole Building (MF In-Unit)</t>
  </si>
  <si>
    <t>Average 1st Year Bill Savings / Treated Property</t>
  </si>
  <si>
    <t>Average Lifecycle Bill Savings / Treated Property</t>
  </si>
  <si>
    <t>Table 3C, ESA Program - Multifamily Whole Building (MFCAM)</t>
  </si>
  <si>
    <t>Current kWh Rate</t>
  </si>
  <si>
    <t>No data to report as of November 2024.</t>
  </si>
  <si>
    <t>Table 3D, ESA Program - Pilot Plus</t>
  </si>
  <si>
    <t>Table 3E, ESA Program - Pilot Deep</t>
  </si>
  <si>
    <r>
      <t xml:space="preserve">Table 3F, ESA Program - Building Electrification (SCE Only) </t>
    </r>
    <r>
      <rPr>
        <b/>
        <vertAlign val="superscript"/>
        <sz val="10"/>
        <rFont val="Times New Roman"/>
        <family val="1"/>
      </rPr>
      <t>[2]</t>
    </r>
  </si>
  <si>
    <t xml:space="preserve">Average 1st Year Bill Savings / Treated Households </t>
  </si>
  <si>
    <t>Average Lifecycle Bill Savings / Treated Households</t>
  </si>
  <si>
    <t>Table 3G, ESA Program - CSD Leveraging</t>
  </si>
  <si>
    <r>
      <t xml:space="preserve">Table 3H, Summary - ESA Program (SF, MH), MFWB, CSD Leveraging, Pilot Plus and Pilot Deep </t>
    </r>
    <r>
      <rPr>
        <b/>
        <vertAlign val="superscript"/>
        <sz val="10"/>
        <rFont val="Times New Roman"/>
        <family val="1"/>
      </rPr>
      <t>[3]</t>
    </r>
  </si>
  <si>
    <t>Average 1st Year Bill Savings / Treated Households </t>
  </si>
  <si>
    <r>
      <rPr>
        <vertAlign val="superscript"/>
        <sz val="10"/>
        <rFont val="Times New Roman"/>
        <family val="1"/>
      </rPr>
      <t xml:space="preserve">[1] </t>
    </r>
    <r>
      <rPr>
        <sz val="10"/>
        <rFont val="Times New Roman"/>
        <family val="1"/>
      </rPr>
      <t>The current kWh rate is the 2024 projected kWh rate listed in the May 1, 2024 Annual Report, ESA Table 9.</t>
    </r>
  </si>
  <si>
    <r>
      <rPr>
        <vertAlign val="superscript"/>
        <sz val="10"/>
        <rFont val="Times New Roman"/>
        <family val="1"/>
      </rPr>
      <t xml:space="preserve">[2] </t>
    </r>
    <r>
      <rPr>
        <sz val="10"/>
        <rFont val="Times New Roman"/>
        <family val="1"/>
      </rPr>
      <t>The kWh Savings are based on the Claimable Savings from ESA Table 2C.</t>
    </r>
  </si>
  <si>
    <r>
      <rPr>
        <vertAlign val="superscript"/>
        <sz val="10"/>
        <rFont val="Times New Roman"/>
        <family val="1"/>
      </rPr>
      <t>[3]</t>
    </r>
    <r>
      <rPr>
        <sz val="10"/>
        <rFont val="Times New Roman"/>
        <family val="1"/>
      </rPr>
      <t xml:space="preserve"> Summary is the sum of ESA Main, MF In Unit, MFWB, Pilot Plus Pilot Deep, CSD Leveraging. </t>
    </r>
  </si>
  <si>
    <t xml:space="preserve"> Energy Savings Assistance Program Table 4A-4E -  Homes/Buildings Treated</t>
  </si>
  <si>
    <t>Table 4A, ESA Program (SF, MH)</t>
  </si>
  <si>
    <t>Eligible Households</t>
  </si>
  <si>
    <t>Households Treated YTD</t>
  </si>
  <si>
    <t>County</t>
  </si>
  <si>
    <r>
      <t>Rural</t>
    </r>
    <r>
      <rPr>
        <b/>
        <vertAlign val="superscript"/>
        <sz val="10"/>
        <rFont val="Times New Roman"/>
        <family val="1"/>
      </rPr>
      <t xml:space="preserve"> [1]</t>
    </r>
  </si>
  <si>
    <t>Urban</t>
  </si>
  <si>
    <t>Rural</t>
  </si>
  <si>
    <t xml:space="preserve">Fresno </t>
  </si>
  <si>
    <t>Imperial</t>
  </si>
  <si>
    <t>Inyo</t>
  </si>
  <si>
    <t>Kern</t>
  </si>
  <si>
    <t>Kings</t>
  </si>
  <si>
    <t>Los Angeles</t>
  </si>
  <si>
    <t>Madera</t>
  </si>
  <si>
    <t>Mariposa</t>
  </si>
  <si>
    <t>Mono</t>
  </si>
  <si>
    <t>Orange</t>
  </si>
  <si>
    <t>Riverside</t>
  </si>
  <si>
    <t>San Bernardino</t>
  </si>
  <si>
    <t>San Diego</t>
  </si>
  <si>
    <t>Santa Barbara</t>
  </si>
  <si>
    <t>Tulare</t>
  </si>
  <si>
    <t>Ventura</t>
  </si>
  <si>
    <t>Table 4B, ESA Program - MFWB (MF In-Unit)</t>
  </si>
  <si>
    <r>
      <t>Eligible Households</t>
    </r>
    <r>
      <rPr>
        <b/>
        <vertAlign val="superscript"/>
        <sz val="10"/>
        <rFont val="Times New Roman"/>
        <family val="1"/>
      </rPr>
      <t>[2]</t>
    </r>
  </si>
  <si>
    <t>Table 4C, ESA Program - Multifamily Whole Building (MFCAM)</t>
  </si>
  <si>
    <r>
      <t>Eligible Properties</t>
    </r>
    <r>
      <rPr>
        <b/>
        <vertAlign val="superscript"/>
        <sz val="10"/>
        <rFont val="Times New Roman"/>
        <family val="1"/>
      </rPr>
      <t>[2]</t>
    </r>
  </si>
  <si>
    <t>Properties Treated YTD</t>
  </si>
  <si>
    <t>Table 4D, ESA Program - Pilot Plus and Pilot Deep</t>
  </si>
  <si>
    <t xml:space="preserve">Los Angeles </t>
  </si>
  <si>
    <t xml:space="preserve">Riverside </t>
  </si>
  <si>
    <t xml:space="preserve">San Bernardino </t>
  </si>
  <si>
    <t>Table 4E, ESA Program - CSD Leveraging</t>
  </si>
  <si>
    <r>
      <rPr>
        <vertAlign val="superscript"/>
        <sz val="10"/>
        <rFont val="Times New Roman"/>
        <family val="1"/>
      </rPr>
      <t>[1]</t>
    </r>
    <r>
      <rPr>
        <sz val="10"/>
        <rFont val="Times New Roman"/>
        <family val="1"/>
      </rPr>
      <t xml:space="preserve"> For IOU low income-related and Energy Efficiency reporting and analysis, the Goldsmith definition is applied. </t>
    </r>
  </si>
  <si>
    <r>
      <rPr>
        <vertAlign val="superscript"/>
        <sz val="10"/>
        <rFont val="Times New Roman"/>
        <family val="1"/>
      </rPr>
      <t>[2]</t>
    </r>
    <r>
      <rPr>
        <sz val="10"/>
        <rFont val="Times New Roman"/>
        <family val="1"/>
      </rPr>
      <t xml:space="preserve"> Do not currently have Eligible Households/Properties for MFWB.</t>
    </r>
  </si>
  <si>
    <t>Energy Savings Assistance Program Table 5A - 5E - Energy Savings Assistance Program Customer Summary</t>
  </si>
  <si>
    <t>Table 5A, ESA Main Program (SF, MH)</t>
  </si>
  <si>
    <t>Month</t>
  </si>
  <si>
    <t>Gas &amp; Electric</t>
  </si>
  <si>
    <t>Gas Only</t>
  </si>
  <si>
    <t>Electric Only</t>
  </si>
  <si>
    <t># of  Household Treated by Month</t>
  </si>
  <si>
    <t>(Annual)</t>
  </si>
  <si>
    <t>Therm</t>
  </si>
  <si>
    <t>kWh</t>
  </si>
  <si>
    <t>January</t>
  </si>
  <si>
    <t>February</t>
  </si>
  <si>
    <t>March</t>
  </si>
  <si>
    <t>April</t>
  </si>
  <si>
    <t>May</t>
  </si>
  <si>
    <t>June</t>
  </si>
  <si>
    <t>July</t>
  </si>
  <si>
    <t>August</t>
  </si>
  <si>
    <t>September</t>
  </si>
  <si>
    <t>October</t>
  </si>
  <si>
    <t>November</t>
  </si>
  <si>
    <t>December</t>
  </si>
  <si>
    <t>YTD</t>
  </si>
  <si>
    <t>Table 5B, ESA Program - MFWB In-Unit</t>
  </si>
  <si>
    <r>
      <t xml:space="preserve">Table 5C, ESA Program - Multifamily Whole Building (MFCAM) </t>
    </r>
    <r>
      <rPr>
        <b/>
        <vertAlign val="superscript"/>
        <sz val="10"/>
        <rFont val="Times New Roman"/>
        <family val="1"/>
      </rPr>
      <t>[1][2]</t>
    </r>
  </si>
  <si>
    <t># of  Properties Treated by Month</t>
  </si>
  <si>
    <r>
      <rPr>
        <vertAlign val="superscript"/>
        <sz val="10"/>
        <rFont val="Times New Roman"/>
        <family val="1"/>
      </rPr>
      <t xml:space="preserve">[1] </t>
    </r>
    <r>
      <rPr>
        <sz val="10"/>
        <rFont val="Times New Roman"/>
        <family val="1"/>
      </rPr>
      <t>Multifamily Whole Building/Common Area Measures; does not include in-unit measures, which are detailed in table 5B.</t>
    </r>
  </si>
  <si>
    <t>Table 5D, ESA Program - Pilot Plus and Pilot Deep</t>
  </si>
  <si>
    <r>
      <t>August</t>
    </r>
    <r>
      <rPr>
        <vertAlign val="superscript"/>
        <sz val="10"/>
        <rFont val="Times New Roman"/>
        <family val="1"/>
      </rPr>
      <t>[1]</t>
    </r>
  </si>
  <si>
    <r>
      <rPr>
        <vertAlign val="superscript"/>
        <sz val="10"/>
        <rFont val="Times New Roman"/>
        <family val="1"/>
      </rPr>
      <t>[1]</t>
    </r>
    <r>
      <rPr>
        <sz val="10"/>
        <rFont val="Times New Roman"/>
        <family val="1"/>
      </rPr>
      <t xml:space="preserve"> August savings were recalcuated and updated accordingly.</t>
    </r>
  </si>
  <si>
    <t>Table 5E, ESA Program - Building Electrification (SCE Only)</t>
  </si>
  <si>
    <t>Annual</t>
  </si>
  <si>
    <r>
      <t>Annual</t>
    </r>
    <r>
      <rPr>
        <b/>
        <vertAlign val="superscript"/>
        <sz val="10"/>
        <rFont val="Times New Roman"/>
        <family val="1"/>
      </rPr>
      <t>[1]</t>
    </r>
  </si>
  <si>
    <r>
      <rPr>
        <vertAlign val="superscript"/>
        <sz val="10"/>
        <rFont val="Times New Roman"/>
        <family val="1"/>
      </rPr>
      <t>[1]</t>
    </r>
    <r>
      <rPr>
        <sz val="10"/>
        <rFont val="Times New Roman"/>
        <family val="1"/>
      </rPr>
      <t xml:space="preserve"> Sum of monthly Therm, kWh, and kW may have a variance when compared to the YTD because of rounding.</t>
    </r>
  </si>
  <si>
    <t>Table 5F, ESA Program - CSD Leveraging</t>
  </si>
  <si>
    <r>
      <rPr>
        <b/>
        <sz val="10"/>
        <rFont val="Times New Roman"/>
        <family val="1"/>
      </rPr>
      <t xml:space="preserve">NOTE: </t>
    </r>
    <r>
      <rPr>
        <sz val="10"/>
        <rFont val="Times New Roman"/>
        <family val="1"/>
      </rPr>
      <t>Any required corrections/adjustments are reported herein and supersede results reported in prior months and may reflect YTD adjustments.</t>
    </r>
  </si>
  <si>
    <t>Energy Savings Assistance Program Table 6 - Expenditures for Pilots and Studies</t>
  </si>
  <si>
    <t>Authorized 2021-26 Funding</t>
  </si>
  <si>
    <t>Cycle to Date Expenses</t>
  </si>
  <si>
    <t>% of Budget Expensed</t>
  </si>
  <si>
    <t>ESA Pilot Plus/Deep Program Pilot</t>
  </si>
  <si>
    <t>Clean Energy Homes New Construction Pilot</t>
  </si>
  <si>
    <t>Total Pilots</t>
  </si>
  <si>
    <r>
      <t>Pilot Evaluations (SCE)</t>
    </r>
    <r>
      <rPr>
        <b/>
        <vertAlign val="superscript"/>
        <sz val="10"/>
        <rFont val="Times New Roman"/>
        <family val="1"/>
      </rPr>
      <t xml:space="preserve"> [6]</t>
    </r>
  </si>
  <si>
    <t>ESA Pilot Plus/Deep Program Pilot Evaluation</t>
  </si>
  <si>
    <t>Building Electrification Retrofit Pilot Evaluation</t>
  </si>
  <si>
    <t>Clean Energy Homes New Construction Pilot Evaluation</t>
  </si>
  <si>
    <t>Total Pilot Evaluations</t>
  </si>
  <si>
    <r>
      <t>Studies</t>
    </r>
    <r>
      <rPr>
        <b/>
        <vertAlign val="superscript"/>
        <sz val="10"/>
        <rFont val="Times New Roman"/>
        <family val="1"/>
      </rPr>
      <t xml:space="preserve"> [1][2]</t>
    </r>
  </si>
  <si>
    <t>Joint IOU - 2022 Low Income Needs Assessment (LINA) Study</t>
  </si>
  <si>
    <r>
      <t>Joint IOU - 2025 Low Income Needs Assessment (LINA) Study</t>
    </r>
    <r>
      <rPr>
        <vertAlign val="superscript"/>
        <sz val="10"/>
        <rFont val="Times New Roman"/>
        <family val="1"/>
      </rPr>
      <t xml:space="preserve"> [3]</t>
    </r>
  </si>
  <si>
    <r>
      <t>Joint IOU - 2028 Low Income Needs Assessment (LINA) Study</t>
    </r>
    <r>
      <rPr>
        <vertAlign val="superscript"/>
        <sz val="10"/>
        <rFont val="Times New Roman"/>
        <family val="1"/>
      </rPr>
      <t xml:space="preserve"> </t>
    </r>
  </si>
  <si>
    <r>
      <t>Joint IOU - Statewide CARE-ESA Categorical Study</t>
    </r>
    <r>
      <rPr>
        <vertAlign val="superscript"/>
        <sz val="10"/>
        <rFont val="Times New Roman"/>
        <family val="1"/>
      </rPr>
      <t xml:space="preserve"> [4]</t>
    </r>
  </si>
  <si>
    <r>
      <t>Load Impact Evaluation Study</t>
    </r>
    <r>
      <rPr>
        <vertAlign val="superscript"/>
        <sz val="10"/>
        <rFont val="Times New Roman"/>
        <family val="1"/>
      </rPr>
      <t xml:space="preserve"> </t>
    </r>
  </si>
  <si>
    <r>
      <t xml:space="preserve">ESA Non-Energy Impacts (NEI) Study </t>
    </r>
    <r>
      <rPr>
        <vertAlign val="superscript"/>
        <sz val="10"/>
        <rFont val="Times New Roman"/>
        <family val="1"/>
      </rPr>
      <t>[5]</t>
    </r>
  </si>
  <si>
    <t>Rapid Feedback Research and Analysis</t>
  </si>
  <si>
    <t>Joint IOU - Process Evaluation Studies (1-4 Studies)</t>
  </si>
  <si>
    <t>Total Studies</t>
  </si>
  <si>
    <r>
      <rPr>
        <vertAlign val="superscript"/>
        <sz val="10"/>
        <rFont val="Times New Roman"/>
        <family val="1"/>
      </rPr>
      <t>[1]</t>
    </r>
    <r>
      <rPr>
        <sz val="10"/>
        <rFont val="Times New Roman"/>
        <family val="1"/>
      </rPr>
      <t xml:space="preserve"> Authorized per D.21-06-015. Funds for pilots and studies may be rolled over to the next program year or borrowed from a future program year within the cycle, to allow for flexibility in scheduling changes with these efforts. Funding amounts listed reflect SCE's 30% allocation among the IOUs. Final authorized budgets may be adjusted by the ESA/CARE Studies Working Group per D.21-06-015.</t>
    </r>
  </si>
  <si>
    <r>
      <rPr>
        <vertAlign val="superscript"/>
        <sz val="10"/>
        <rFont val="Times New Roman"/>
        <family val="1"/>
      </rPr>
      <t>[2]</t>
    </r>
    <r>
      <rPr>
        <sz val="10"/>
        <rFont val="Times New Roman"/>
        <family val="1"/>
      </rPr>
      <t xml:space="preserve"> Some studies cover multiple cycles.  Hence this column total reflects the total study spending (as opposed to cycle spending).</t>
    </r>
  </si>
  <si>
    <r>
      <rPr>
        <vertAlign val="superscript"/>
        <sz val="10"/>
        <rFont val="Times New Roman"/>
        <family val="1"/>
      </rPr>
      <t>[3]</t>
    </r>
    <r>
      <rPr>
        <sz val="10"/>
        <rFont val="Times New Roman"/>
        <family val="1"/>
      </rPr>
      <t xml:space="preserve"> Decision D.21-06-015 approved Joint Utilities'  2025 LINA Study for $500,000. SoCalGas holds the statewide contract for this co-funded study.  SCE has not been fully cross-billed so the actual amount incurred will be greater than what is reflected in this table until bills are reconciled.  SCE's 30% allocation is $150,000, funded 50/50 via the ESA and CARE budgets. </t>
    </r>
  </si>
  <si>
    <r>
      <rPr>
        <vertAlign val="superscript"/>
        <sz val="10"/>
        <rFont val="Times New Roman"/>
        <family val="1"/>
      </rPr>
      <t>[4]</t>
    </r>
    <r>
      <rPr>
        <sz val="10"/>
        <rFont val="Times New Roman"/>
        <family val="1"/>
      </rPr>
      <t xml:space="preserve"> Authorized per D.21-06-015, the Categorical Study will be funded 50/50 via the ESA and CARE budgets.</t>
    </r>
  </si>
  <si>
    <r>
      <rPr>
        <vertAlign val="superscript"/>
        <sz val="10"/>
        <rFont val="Times New Roman"/>
        <family val="1"/>
      </rPr>
      <t xml:space="preserve">[5] </t>
    </r>
    <r>
      <rPr>
        <sz val="10"/>
        <rFont val="Times New Roman"/>
        <family val="1"/>
      </rPr>
      <t>Decision D.21-06-015 approved Joint Utilities' 2022 ESA NEI Study for $500,000. SCE holds the statewide contract for this co-funded study and will cross-bill the other IOUs. The total budget and spend reflected includes SCE’s allocated CFA portion only.  Adjustment made to October report to reflect SCE’s 30% share.</t>
    </r>
  </si>
  <si>
    <r>
      <rPr>
        <vertAlign val="superscript"/>
        <sz val="10"/>
        <rFont val="Times New Roman"/>
        <family val="1"/>
      </rPr>
      <t>[6]</t>
    </r>
    <r>
      <rPr>
        <sz val="10"/>
        <rFont val="Times New Roman"/>
        <family val="1"/>
      </rPr>
      <t xml:space="preserve"> Pilot Evaluation budget and expenditures are included in the overall budget and expenditures of the Pilot.</t>
    </r>
  </si>
  <si>
    <t xml:space="preserve">Energy Savings Assistance Program Table 7 - Customer Segments/Needs State by Demographic, Financial, Location, and Health Conditions </t>
  </si>
  <si>
    <t>ESA Main (SF, MH)</t>
  </si>
  <si>
    <t>Customer Segments</t>
  </si>
  <si>
    <r>
      <t># of Households Eligible</t>
    </r>
    <r>
      <rPr>
        <vertAlign val="superscript"/>
        <sz val="10"/>
        <rFont val="Times New Roman"/>
        <family val="1"/>
      </rPr>
      <t>[1]</t>
    </r>
  </si>
  <si>
    <r>
      <t># of Households Treated</t>
    </r>
    <r>
      <rPr>
        <vertAlign val="superscript"/>
        <sz val="10"/>
        <rFont val="Times New Roman"/>
        <family val="1"/>
      </rPr>
      <t>[2]</t>
    </r>
  </si>
  <si>
    <t>Enrollment Rate =  (C/B)</t>
  </si>
  <si>
    <r>
      <t># of Households Contacted</t>
    </r>
    <r>
      <rPr>
        <vertAlign val="superscript"/>
        <sz val="10"/>
        <rFont val="Times New Roman"/>
        <family val="1"/>
      </rPr>
      <t>[3]</t>
    </r>
  </si>
  <si>
    <t>Rate of Uptake =  (C/E)</t>
  </si>
  <si>
    <t>Avg. Energy Savings (kWh) Per Treated Households (Energy Saving and HCS Measures</t>
  </si>
  <si>
    <t>Avg. Energy Savings (kWh) Per Treated Households (Energy Saving Measures only)</t>
  </si>
  <si>
    <t>Avg. Peak Demand Savings (kW) Per Treated Households</t>
  </si>
  <si>
    <t>Avg. Energy Savings (Therms) Per Treated Households (Energy Saving and HCS Measures)</t>
  </si>
  <si>
    <t>Avg. Energy Savings  (Therms) Per Treated Households (Energy Saving Measures only)</t>
  </si>
  <si>
    <t>Avg. Cost Per Treated Households</t>
  </si>
  <si>
    <t>Demographic</t>
  </si>
  <si>
    <t>Housing Type</t>
  </si>
  <si>
    <t xml:space="preserve">   SF</t>
  </si>
  <si>
    <t xml:space="preserve">   MH</t>
  </si>
  <si>
    <t xml:space="preserve">   MF In-Unit</t>
  </si>
  <si>
    <t>Rent vs. Own</t>
  </si>
  <si>
    <t xml:space="preserve">   Own</t>
  </si>
  <si>
    <t xml:space="preserve">   Rent</t>
  </si>
  <si>
    <t>Previous vs. New Participant</t>
  </si>
  <si>
    <t xml:space="preserve"> Previous</t>
  </si>
  <si>
    <t xml:space="preserve"> New Participant</t>
  </si>
  <si>
    <t>Seniors</t>
  </si>
  <si>
    <t xml:space="preserve">Veterans </t>
  </si>
  <si>
    <r>
      <t>Hard-to-Reach</t>
    </r>
    <r>
      <rPr>
        <vertAlign val="superscript"/>
        <sz val="10"/>
        <rFont val="Times New Roman"/>
        <family val="1"/>
      </rPr>
      <t>[4]</t>
    </r>
  </si>
  <si>
    <r>
      <t>Vulnerable</t>
    </r>
    <r>
      <rPr>
        <vertAlign val="superscript"/>
        <sz val="10"/>
        <rFont val="Times New Roman"/>
        <family val="1"/>
      </rPr>
      <t>[5]</t>
    </r>
  </si>
  <si>
    <t>Location</t>
  </si>
  <si>
    <t>DAC</t>
  </si>
  <si>
    <t>Tribal</t>
  </si>
  <si>
    <t>PSPS Zone</t>
  </si>
  <si>
    <t>Wildfire Zone</t>
  </si>
  <si>
    <t>Climate Zone 06</t>
  </si>
  <si>
    <t>Climate Zone 08</t>
  </si>
  <si>
    <t>Climate Zone 09</t>
  </si>
  <si>
    <t>Climate Zone 10</t>
  </si>
  <si>
    <t>Climate Zone 13</t>
  </si>
  <si>
    <t>Climate Zone 14</t>
  </si>
  <si>
    <t>Climate Zone 15</t>
  </si>
  <si>
    <t>Climate Zone 16</t>
  </si>
  <si>
    <r>
      <t>CARB Communities</t>
    </r>
    <r>
      <rPr>
        <vertAlign val="superscript"/>
        <sz val="10"/>
        <rFont val="Times New Roman"/>
        <family val="1"/>
      </rPr>
      <t>[6]</t>
    </r>
  </si>
  <si>
    <t>Financial</t>
  </si>
  <si>
    <t>CARE</t>
  </si>
  <si>
    <t>FERA</t>
  </si>
  <si>
    <r>
      <t>Disconnected</t>
    </r>
    <r>
      <rPr>
        <vertAlign val="superscript"/>
        <sz val="10"/>
        <rFont val="Times New Roman"/>
        <family val="1"/>
      </rPr>
      <t>[7]</t>
    </r>
  </si>
  <si>
    <t xml:space="preserve">Arrearages </t>
  </si>
  <si>
    <t xml:space="preserve">High Usage </t>
  </si>
  <si>
    <r>
      <t>High Energy Burden</t>
    </r>
    <r>
      <rPr>
        <vertAlign val="superscript"/>
        <sz val="10"/>
        <rFont val="Times New Roman"/>
        <family val="1"/>
      </rPr>
      <t>[8]</t>
    </r>
  </si>
  <si>
    <r>
      <t>SEVI</t>
    </r>
    <r>
      <rPr>
        <vertAlign val="superscript"/>
        <sz val="10"/>
        <rFont val="Times New Roman"/>
        <family val="1"/>
      </rPr>
      <t>[9]</t>
    </r>
  </si>
  <si>
    <r>
      <t xml:space="preserve">  Low</t>
    </r>
    <r>
      <rPr>
        <vertAlign val="superscript"/>
        <sz val="10"/>
        <rFont val="Times New Roman"/>
        <family val="1"/>
      </rPr>
      <t>[9]</t>
    </r>
  </si>
  <si>
    <r>
      <t xml:space="preserve">  Medium</t>
    </r>
    <r>
      <rPr>
        <vertAlign val="superscript"/>
        <sz val="10"/>
        <rFont val="Times New Roman"/>
        <family val="1"/>
      </rPr>
      <t>[9]</t>
    </r>
  </si>
  <si>
    <r>
      <t xml:space="preserve">  High</t>
    </r>
    <r>
      <rPr>
        <vertAlign val="superscript"/>
        <sz val="10"/>
        <rFont val="Times New Roman"/>
        <family val="1"/>
      </rPr>
      <t>[9]</t>
    </r>
  </si>
  <si>
    <r>
      <t>Affordability Ratio</t>
    </r>
    <r>
      <rPr>
        <vertAlign val="superscript"/>
        <sz val="10"/>
        <rFont val="Times New Roman"/>
        <family val="1"/>
      </rPr>
      <t>[10]</t>
    </r>
  </si>
  <si>
    <t>Health Condition</t>
  </si>
  <si>
    <t>Medical Baseline</t>
  </si>
  <si>
    <r>
      <t>Respiratory</t>
    </r>
    <r>
      <rPr>
        <vertAlign val="superscript"/>
        <sz val="10"/>
        <rFont val="Times New Roman"/>
        <family val="1"/>
      </rPr>
      <t>[11]</t>
    </r>
  </si>
  <si>
    <r>
      <t xml:space="preserve">  Low</t>
    </r>
    <r>
      <rPr>
        <vertAlign val="superscript"/>
        <sz val="10"/>
        <rFont val="Times New Roman"/>
        <family val="1"/>
      </rPr>
      <t>[11]</t>
    </r>
  </si>
  <si>
    <r>
      <t xml:space="preserve">  Medium</t>
    </r>
    <r>
      <rPr>
        <vertAlign val="superscript"/>
        <sz val="10"/>
        <rFont val="Times New Roman"/>
        <family val="1"/>
      </rPr>
      <t>[11]</t>
    </r>
  </si>
  <si>
    <r>
      <t xml:space="preserve">  High</t>
    </r>
    <r>
      <rPr>
        <vertAlign val="superscript"/>
        <sz val="10"/>
        <rFont val="Times New Roman"/>
        <family val="1"/>
      </rPr>
      <t>[11]</t>
    </r>
  </si>
  <si>
    <t>Disabled</t>
  </si>
  <si>
    <t>Customer Segments:</t>
  </si>
  <si>
    <t>NOTES:</t>
  </si>
  <si>
    <r>
      <rPr>
        <vertAlign val="superscript"/>
        <sz val="10"/>
        <color theme="1"/>
        <rFont val="Times New Roman"/>
        <family val="1"/>
      </rPr>
      <t>[1]</t>
    </r>
    <r>
      <rPr>
        <sz val="10"/>
        <color theme="1"/>
        <rFont val="Times New Roman"/>
        <family val="1"/>
      </rPr>
      <t xml:space="preserve"> Athens eligibility estimates at 250 FPL applied to customer segment population.</t>
    </r>
  </si>
  <si>
    <r>
      <rPr>
        <vertAlign val="superscript"/>
        <sz val="10"/>
        <color theme="1"/>
        <rFont val="Times New Roman"/>
        <family val="1"/>
      </rPr>
      <t>[2]</t>
    </r>
    <r>
      <rPr>
        <sz val="10"/>
        <color theme="1"/>
        <rFont val="Times New Roman"/>
        <family val="1"/>
      </rPr>
      <t xml:space="preserve"> Households Treated data is not additive because customers may be represented in multiple categories.</t>
    </r>
  </si>
  <si>
    <r>
      <rPr>
        <vertAlign val="superscript"/>
        <sz val="10"/>
        <color theme="1"/>
        <rFont val="Times New Roman"/>
        <family val="1"/>
      </rPr>
      <t>[3]</t>
    </r>
    <r>
      <rPr>
        <sz val="10"/>
        <color theme="1"/>
        <rFont val="Times New Roman"/>
        <family val="1"/>
      </rPr>
      <t xml:space="preserve"> Includes only households that SCE contacted by direct mail or email campaigns in CY2023.  Customers could also have been contacted multiple times within a year.  They could also be contacted by other means, such as by contractors or another utility, which is not reflected in this value.  SCE only tracks its direct mail and email campaign efforts. </t>
    </r>
  </si>
  <si>
    <t>Hard to Reach</t>
  </si>
  <si>
    <r>
      <rPr>
        <vertAlign val="superscript"/>
        <sz val="10"/>
        <color theme="1"/>
        <rFont val="Times New Roman"/>
        <family val="1"/>
      </rPr>
      <t>[4]</t>
    </r>
    <r>
      <rPr>
        <sz val="10"/>
        <color theme="1"/>
        <rFont val="Times New Roman"/>
        <family val="1"/>
      </rPr>
      <t xml:space="preserve"> "Hard to Reach" is defined as a customer who meets at least one of the following characteristics: Prefers non-English language, is low income, lives in a mobile home or multifamily dwelling unit, is a renter/tenant, or is Rural.</t>
    </r>
  </si>
  <si>
    <t>Vulnerable</t>
  </si>
  <si>
    <r>
      <rPr>
        <vertAlign val="superscript"/>
        <sz val="10"/>
        <color theme="1"/>
        <rFont val="Times New Roman"/>
        <family val="1"/>
      </rPr>
      <t>[5]</t>
    </r>
    <r>
      <rPr>
        <sz val="10"/>
        <color theme="1"/>
        <rFont val="Times New Roman"/>
        <family val="1"/>
      </rPr>
      <t xml:space="preserve"> Vulnerable is defined as Disadvantaged Vulnerable Communities (DVC) which consists of communities in the 25% highest scoring census tracts according to the most current versions of the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r>
  </si>
  <si>
    <t>CARB Communities</t>
  </si>
  <si>
    <r>
      <rPr>
        <vertAlign val="superscript"/>
        <sz val="10"/>
        <color theme="1"/>
        <rFont val="Times New Roman"/>
        <family val="1"/>
      </rPr>
      <t>[6]</t>
    </r>
    <r>
      <rPr>
        <sz val="10"/>
        <color theme="1"/>
        <rFont val="Times New Roman"/>
        <family val="1"/>
      </rPr>
      <t xml:space="preserve"> Utilized AB617 Communities identified by CARB's Community Air Protection Program (CAPP).</t>
    </r>
  </si>
  <si>
    <t>Disconnected</t>
  </si>
  <si>
    <r>
      <rPr>
        <vertAlign val="superscript"/>
        <sz val="10"/>
        <color rgb="FF000000"/>
        <rFont val="Times New Roman"/>
        <family val="1"/>
      </rPr>
      <t>[7]</t>
    </r>
    <r>
      <rPr>
        <sz val="10"/>
        <color rgb="FF000000"/>
        <rFont val="Times New Roman"/>
        <family val="1"/>
      </rPr>
      <t xml:space="preserve"> Based on calendar year 2023.  </t>
    </r>
  </si>
  <si>
    <t>High Energy Burden</t>
  </si>
  <si>
    <r>
      <rPr>
        <vertAlign val="superscript"/>
        <sz val="10"/>
        <color theme="1"/>
        <rFont val="Times New Roman"/>
        <family val="1"/>
      </rPr>
      <t>[8]</t>
    </r>
    <r>
      <rPr>
        <sz val="10"/>
        <color theme="1"/>
        <rFont val="Times New Roman"/>
        <family val="1"/>
      </rPr>
      <t xml:space="preserve"> Utilizing Low-Income Energy Affordability Data (LEAD) Tool to determine average energy burden as a % of income by census tract.  High Energy Burden threshold of 6.3% and above is selected based on 2016 Low Income Needs Assessment (LINA).</t>
    </r>
  </si>
  <si>
    <t>SEVI</t>
  </si>
  <si>
    <r>
      <rPr>
        <vertAlign val="superscript"/>
        <sz val="10"/>
        <rFont val="Times New Roman"/>
        <family val="1"/>
      </rPr>
      <t>[9]</t>
    </r>
    <r>
      <rPr>
        <sz val="10"/>
        <rFont val="Times New Roman"/>
        <family val="1"/>
      </rPr>
      <t xml:space="preserve"> The Socioeconomic Vulnerability Index (SEVI) metric represents the relative socioeconomic standing of census tracts, referred to as communities, in terms of poverty, unemployment, educational attainment, linguistic isolation, and percentage of income spent on housing.</t>
    </r>
  </si>
  <si>
    <t>Affordability Ratio</t>
  </si>
  <si>
    <r>
      <rPr>
        <vertAlign val="superscript"/>
        <sz val="10"/>
        <color theme="1"/>
        <rFont val="Times New Roman"/>
        <family val="1"/>
      </rPr>
      <t>[10]</t>
    </r>
    <r>
      <rPr>
        <sz val="10"/>
        <color theme="1"/>
        <rFont val="Times New Roman"/>
        <family val="1"/>
      </rPr>
      <t xml:space="preserve"> Utilizing AR20 data, census tracts with Electric AR20 above 15% is selected.  Threshold based on CPUC 2019 Annual Affordability Report.</t>
    </r>
  </si>
  <si>
    <t>Respiratory</t>
  </si>
  <si>
    <r>
      <rPr>
        <vertAlign val="superscript"/>
        <sz val="10"/>
        <color theme="1"/>
        <rFont val="Times New Roman"/>
        <family val="1"/>
      </rPr>
      <t>[11]</t>
    </r>
    <r>
      <rPr>
        <sz val="10"/>
        <color theme="1"/>
        <rFont val="Times New Roman"/>
        <family val="1"/>
      </rPr>
      <t xml:space="preserve"> Based on Asthma score in CalEnviroScreen 4.0.</t>
    </r>
  </si>
  <si>
    <t>Multifamily Whole Building (MFWB)</t>
  </si>
  <si>
    <t># of Properties Eligible</t>
  </si>
  <si>
    <t># of Properties Treated</t>
  </si>
  <si>
    <t># of Properties Contacted</t>
  </si>
  <si>
    <t xml:space="preserve">Rate of Uptake =  (C/E) </t>
  </si>
  <si>
    <t>Avg. Energy Savings (kWh) Per Treated Households (Energy Saving and HCS Measures)</t>
  </si>
  <si>
    <t xml:space="preserve">PSPS Zone </t>
  </si>
  <si>
    <t>Other</t>
  </si>
  <si>
    <t xml:space="preserve">  Low</t>
  </si>
  <si>
    <t xml:space="preserve">  Medium</t>
  </si>
  <si>
    <t xml:space="preserve">  High</t>
  </si>
  <si>
    <t xml:space="preserve">Affordability Ratio </t>
  </si>
  <si>
    <t>MFWB (individual in-unit treatment)</t>
  </si>
  <si>
    <t># of Units Eligible</t>
  </si>
  <si>
    <r>
      <t xml:space="preserve"># of Units Treated </t>
    </r>
    <r>
      <rPr>
        <b/>
        <vertAlign val="superscript"/>
        <sz val="10"/>
        <rFont val="Times New Roman"/>
        <family val="1"/>
      </rPr>
      <t>[1]</t>
    </r>
  </si>
  <si>
    <t># of Units Contacted</t>
  </si>
  <si>
    <t xml:space="preserve">Avg. Energy Savings (kWh) Per Treated Unit (Energy Saving and HCS Measures) </t>
  </si>
  <si>
    <t>Avg. Energy Savings (kWh) Per Treated Unit (Energy Saving Measures only)</t>
  </si>
  <si>
    <t>Avg. Peak Demand Savings (kW) Per Treated Unit</t>
  </si>
  <si>
    <t>Avg. Energy Savings (Therms) Per Treated Unit (Energy Saving and HCS Measures)</t>
  </si>
  <si>
    <t>Avg. Energy Savings  (Therms) Per Treated Unit (Energy Saving Measures only)</t>
  </si>
  <si>
    <t>Avg. Cost Per Treated Unit</t>
  </si>
  <si>
    <t xml:space="preserve">  New</t>
  </si>
  <si>
    <t xml:space="preserve">  Previous</t>
  </si>
  <si>
    <t>Veterans</t>
  </si>
  <si>
    <r>
      <t>Hard-to-Reach</t>
    </r>
    <r>
      <rPr>
        <vertAlign val="superscript"/>
        <sz val="10"/>
        <color theme="1"/>
        <rFont val="Times New Roman"/>
        <family val="1"/>
      </rPr>
      <t>[2]</t>
    </r>
  </si>
  <si>
    <r>
      <t>Vulnerable</t>
    </r>
    <r>
      <rPr>
        <vertAlign val="superscript"/>
        <sz val="10"/>
        <rFont val="Times New Roman"/>
        <family val="1"/>
      </rPr>
      <t>[3]</t>
    </r>
  </si>
  <si>
    <r>
      <t xml:space="preserve">PSPS Zone </t>
    </r>
    <r>
      <rPr>
        <vertAlign val="superscript"/>
        <sz val="10"/>
        <rFont val="Times New Roman"/>
        <family val="1"/>
      </rPr>
      <t>[9]</t>
    </r>
  </si>
  <si>
    <r>
      <t>CARB Communities</t>
    </r>
    <r>
      <rPr>
        <vertAlign val="superscript"/>
        <sz val="10"/>
        <color theme="1"/>
        <rFont val="Times New Roman"/>
        <family val="1"/>
      </rPr>
      <t>[4]</t>
    </r>
  </si>
  <si>
    <t>Arrearages</t>
  </si>
  <si>
    <t>High Usage</t>
  </si>
  <si>
    <r>
      <t xml:space="preserve">High Energy Burden </t>
    </r>
    <r>
      <rPr>
        <vertAlign val="superscript"/>
        <sz val="10"/>
        <color theme="1"/>
        <rFont val="Times New Roman"/>
        <family val="1"/>
      </rPr>
      <t>[5]</t>
    </r>
  </si>
  <si>
    <r>
      <t xml:space="preserve">SEVI </t>
    </r>
    <r>
      <rPr>
        <vertAlign val="superscript"/>
        <sz val="10"/>
        <color theme="1"/>
        <rFont val="Times New Roman"/>
        <family val="1"/>
      </rPr>
      <t>[6]</t>
    </r>
  </si>
  <si>
    <r>
      <t xml:space="preserve">Affordability Ratio </t>
    </r>
    <r>
      <rPr>
        <vertAlign val="superscript"/>
        <sz val="10"/>
        <color theme="1"/>
        <rFont val="Times New Roman"/>
        <family val="1"/>
      </rPr>
      <t>[7]</t>
    </r>
  </si>
  <si>
    <r>
      <t>Respiratory</t>
    </r>
    <r>
      <rPr>
        <vertAlign val="superscript"/>
        <sz val="10"/>
        <rFont val="Times New Roman"/>
        <family val="1"/>
      </rPr>
      <t>[8]</t>
    </r>
  </si>
  <si>
    <t>Households Treated</t>
  </si>
  <si>
    <r>
      <rPr>
        <vertAlign val="superscript"/>
        <sz val="10"/>
        <color theme="1"/>
        <rFont val="Times New Roman"/>
        <family val="1"/>
      </rPr>
      <t>[1]</t>
    </r>
    <r>
      <rPr>
        <sz val="10"/>
        <color theme="1"/>
        <rFont val="Times New Roman"/>
        <family val="1"/>
      </rPr>
      <t xml:space="preserve"> Households Treated data is not additive because customers may be represented in multiple categories.</t>
    </r>
  </si>
  <si>
    <r>
      <rPr>
        <vertAlign val="superscript"/>
        <sz val="10"/>
        <color theme="1"/>
        <rFont val="Times New Roman"/>
        <family val="1"/>
      </rPr>
      <t>[2]</t>
    </r>
    <r>
      <rPr>
        <sz val="10"/>
        <color theme="1"/>
        <rFont val="Times New Roman"/>
        <family val="1"/>
      </rPr>
      <t xml:space="preserve"> "Hard to Reach" is defined as a customer who meets at least one of the following characteristics: Prefers non-English language, is low income, lives in a mobile home or multifamily dwelling unit, is a renter/tenant, or is Rural.</t>
    </r>
  </si>
  <si>
    <r>
      <rPr>
        <vertAlign val="superscript"/>
        <sz val="10"/>
        <color theme="1"/>
        <rFont val="Times New Roman"/>
        <family val="1"/>
      </rPr>
      <t>[3]</t>
    </r>
    <r>
      <rPr>
        <sz val="10"/>
        <color theme="1"/>
        <rFont val="Times New Roman"/>
        <family val="1"/>
      </rPr>
      <t xml:space="preserve"> Vulnerable is defined as Disadvantaged Vulnerable Communities (DVC) which consists of communities in the 25% highest scoring census tracts according to the most current versions of the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r>
  </si>
  <si>
    <r>
      <rPr>
        <vertAlign val="superscript"/>
        <sz val="10"/>
        <color theme="1"/>
        <rFont val="Times New Roman"/>
        <family val="1"/>
      </rPr>
      <t>[4]</t>
    </r>
    <r>
      <rPr>
        <sz val="10"/>
        <color theme="1"/>
        <rFont val="Times New Roman"/>
        <family val="1"/>
      </rPr>
      <t xml:space="preserve"> Utilized AB617 Communities identified by CARB's Community Air Protection Program (CAPP).</t>
    </r>
  </si>
  <si>
    <r>
      <rPr>
        <vertAlign val="superscript"/>
        <sz val="10"/>
        <color theme="1"/>
        <rFont val="Times New Roman"/>
        <family val="1"/>
      </rPr>
      <t>[5]</t>
    </r>
    <r>
      <rPr>
        <sz val="10"/>
        <color theme="1"/>
        <rFont val="Times New Roman"/>
        <family val="1"/>
      </rPr>
      <t xml:space="preserve"> Utilizing Low-Income Energy Affordability Data (LEAD) Tool to determine average energy burden as a % of income by census tract.  HEB threshold of 6.3% and above is selected based on 2016 Low Income Needs Assessment (LINA).</t>
    </r>
  </si>
  <si>
    <r>
      <rPr>
        <vertAlign val="superscript"/>
        <sz val="10"/>
        <rFont val="Times New Roman"/>
        <family val="1"/>
      </rPr>
      <t>[6]</t>
    </r>
    <r>
      <rPr>
        <sz val="10"/>
        <rFont val="Times New Roman"/>
        <family val="1"/>
      </rPr>
      <t xml:space="preserve"> The Socioeconomic Vulnerability Index (SEVI) metric represents the relative socioeconomic standing of census tracts, referred to as communities, in terms of poverty, unemployment, educational attainment, linguistic isolation, and percentage of income spent on housing.</t>
    </r>
  </si>
  <si>
    <r>
      <rPr>
        <vertAlign val="superscript"/>
        <sz val="10"/>
        <color theme="1"/>
        <rFont val="Times New Roman"/>
        <family val="1"/>
      </rPr>
      <t>[7]</t>
    </r>
    <r>
      <rPr>
        <sz val="10"/>
        <color theme="1"/>
        <rFont val="Times New Roman"/>
        <family val="1"/>
      </rPr>
      <t xml:space="preserve"> Utilizing AR20 data, census tracts with Electric AR20 above 15% is selected.  Threshold based on CPUC 2019 Annual Affordability Report.</t>
    </r>
  </si>
  <si>
    <r>
      <rPr>
        <vertAlign val="superscript"/>
        <sz val="10"/>
        <color theme="1"/>
        <rFont val="Times New Roman"/>
        <family val="1"/>
      </rPr>
      <t>[8]</t>
    </r>
    <r>
      <rPr>
        <sz val="10"/>
        <color theme="1"/>
        <rFont val="Times New Roman"/>
        <family val="1"/>
      </rPr>
      <t xml:space="preserve"> Based on Asthma score in CalEnviroScreen 4.0.</t>
    </r>
  </si>
  <si>
    <r>
      <t>Pilot Plus and Pilot Deep</t>
    </r>
    <r>
      <rPr>
        <b/>
        <vertAlign val="superscript"/>
        <sz val="10"/>
        <rFont val="Times New Roman"/>
        <family val="1"/>
      </rPr>
      <t xml:space="preserve"> </t>
    </r>
  </si>
  <si>
    <t xml:space="preserve"># of Households Treated </t>
  </si>
  <si>
    <t xml:space="preserve"># of Households Contacted </t>
  </si>
  <si>
    <t>-</t>
  </si>
  <si>
    <t>Previous</t>
  </si>
  <si>
    <t>New Participant</t>
  </si>
  <si>
    <t xml:space="preserve">Hard-to-Reach </t>
  </si>
  <si>
    <t xml:space="preserve">CARB Communities </t>
  </si>
  <si>
    <t xml:space="preserve">Disconnected </t>
  </si>
  <si>
    <t>.</t>
  </si>
  <si>
    <t xml:space="preserve">High Energy Burden </t>
  </si>
  <si>
    <t xml:space="preserve">SEVI </t>
  </si>
  <si>
    <r>
      <rPr>
        <vertAlign val="superscript"/>
        <sz val="10"/>
        <rFont val="Times New Roman"/>
        <family val="1"/>
      </rPr>
      <t>[1]</t>
    </r>
    <r>
      <rPr>
        <sz val="10"/>
        <rFont val="Times New Roman"/>
        <family val="1"/>
      </rPr>
      <t xml:space="preserve"> Based on Year 1 Cohort.</t>
    </r>
  </si>
  <si>
    <t>Building Electrification (SCE Only)</t>
  </si>
  <si>
    <r>
      <t># of Households Eligible</t>
    </r>
    <r>
      <rPr>
        <b/>
        <vertAlign val="superscript"/>
        <sz val="10"/>
        <rFont val="Times New Roman"/>
        <family val="1"/>
      </rPr>
      <t xml:space="preserve"> [1]</t>
    </r>
  </si>
  <si>
    <r>
      <t># of Households Contacted</t>
    </r>
    <r>
      <rPr>
        <b/>
        <vertAlign val="superscript"/>
        <sz val="10"/>
        <rFont val="Times New Roman"/>
        <family val="1"/>
      </rPr>
      <t xml:space="preserve"> [2] </t>
    </r>
  </si>
  <si>
    <r>
      <t xml:space="preserve">Avg. Energy Savings (kWh) Per Treated Households (Energy Saving and HCS Measures) </t>
    </r>
    <r>
      <rPr>
        <b/>
        <vertAlign val="superscript"/>
        <sz val="10"/>
        <rFont val="Times New Roman"/>
        <family val="1"/>
      </rPr>
      <t>[3]</t>
    </r>
  </si>
  <si>
    <r>
      <t xml:space="preserve">
Avg. Energy Savings (kWh) Per Treated Households (Energy Saving Measures only)</t>
    </r>
    <r>
      <rPr>
        <b/>
        <vertAlign val="superscript"/>
        <sz val="10"/>
        <rFont val="Times New Roman"/>
        <family val="1"/>
      </rPr>
      <t>[3]</t>
    </r>
  </si>
  <si>
    <t xml:space="preserve">
Avg. Energy Savings  (Therms) Per Treated Households (Energy Saving Measures only)</t>
  </si>
  <si>
    <r>
      <rPr>
        <vertAlign val="superscript"/>
        <sz val="10"/>
        <rFont val="Times New Roman"/>
        <family val="1"/>
      </rPr>
      <t>[1]</t>
    </r>
    <r>
      <rPr>
        <sz val="10"/>
        <rFont val="Times New Roman"/>
        <family val="1"/>
      </rPr>
      <t xml:space="preserve"> Eligible households not applicable to BE Pilot.</t>
    </r>
  </si>
  <si>
    <r>
      <rPr>
        <vertAlign val="superscript"/>
        <sz val="10"/>
        <rFont val="Times New Roman"/>
        <family val="1"/>
      </rPr>
      <t xml:space="preserve">[2] </t>
    </r>
    <r>
      <rPr>
        <sz val="10"/>
        <rFont val="Times New Roman"/>
        <family val="1"/>
      </rPr>
      <t>Number of customers contacted will be updated in future reporting.</t>
    </r>
  </si>
  <si>
    <r>
      <rPr>
        <vertAlign val="superscript"/>
        <sz val="10"/>
        <rFont val="Times New Roman"/>
        <family val="1"/>
      </rPr>
      <t xml:space="preserve">[3] </t>
    </r>
    <r>
      <rPr>
        <sz val="10"/>
        <rFont val="Times New Roman"/>
        <family val="1"/>
      </rPr>
      <t>The kWh Savings are based on the Claimable Savings from ESA Table 2C.</t>
    </r>
  </si>
  <si>
    <t>Energy Savings Assistance Program Table 8 - Clean Energy Referral, Leveraging, and Coordination</t>
  </si>
  <si>
    <t>Outbound</t>
  </si>
  <si>
    <t>Collaboration</t>
  </si>
  <si>
    <t>Inbound</t>
  </si>
  <si>
    <t>Partner</t>
  </si>
  <si>
    <t>Brief Description of Effort</t>
  </si>
  <si>
    <r>
      <t xml:space="preserve"># of Referral </t>
    </r>
    <r>
      <rPr>
        <b/>
        <vertAlign val="superscript"/>
        <sz val="10"/>
        <rFont val="Times New Roman"/>
        <family val="1"/>
      </rPr>
      <t>[1]</t>
    </r>
  </si>
  <si>
    <r>
      <t xml:space="preserve"># of Leveraging </t>
    </r>
    <r>
      <rPr>
        <b/>
        <vertAlign val="superscript"/>
        <sz val="10"/>
        <rFont val="Times New Roman"/>
        <family val="1"/>
      </rPr>
      <t>[2]</t>
    </r>
  </si>
  <si>
    <r>
      <t xml:space="preserve"># of Coordination Efforts </t>
    </r>
    <r>
      <rPr>
        <b/>
        <vertAlign val="superscript"/>
        <sz val="10"/>
        <rFont val="Times New Roman"/>
        <family val="1"/>
      </rPr>
      <t>[3]</t>
    </r>
  </si>
  <si>
    <r>
      <t># of Leads</t>
    </r>
    <r>
      <rPr>
        <b/>
        <vertAlign val="superscript"/>
        <sz val="10"/>
        <rFont val="Times New Roman"/>
        <family val="1"/>
      </rPr>
      <t xml:space="preserve"> [4]</t>
    </r>
  </si>
  <si>
    <r>
      <t># of Enrollments</t>
    </r>
    <r>
      <rPr>
        <b/>
        <vertAlign val="superscript"/>
        <sz val="10"/>
        <rFont val="Times New Roman"/>
        <family val="1"/>
      </rPr>
      <t xml:space="preserve"> [5]</t>
    </r>
  </si>
  <si>
    <r>
      <t>Single-Family Affordable Solar Homes (SASH)</t>
    </r>
    <r>
      <rPr>
        <vertAlign val="superscript"/>
        <sz val="10"/>
        <rFont val="Times New Roman"/>
        <family val="1"/>
      </rPr>
      <t>[10]</t>
    </r>
  </si>
  <si>
    <t>Provides qualified low-income homeowners fixed, up front, capacity-based incentives to help offset the upfront cost of a solar electric system.</t>
  </si>
  <si>
    <r>
      <rPr>
        <sz val="10"/>
        <color rgb="FF000000"/>
        <rFont val="Times New Roman"/>
      </rPr>
      <t>39</t>
    </r>
    <r>
      <rPr>
        <vertAlign val="superscript"/>
        <sz val="10"/>
        <color rgb="FF000000"/>
        <rFont val="Times New Roman"/>
      </rPr>
      <t>[11]</t>
    </r>
  </si>
  <si>
    <t>Multifamily Affordable Solar Housing (MASH)</t>
  </si>
  <si>
    <t>Provides solar incentives on qualifying affordable housing multifamily dwellings.  MASH is the low-income, multifamily component within the California Solar Initiative program.</t>
  </si>
  <si>
    <t>Medical Baseline (MBL)</t>
  </si>
  <si>
    <t>Provides eligible enrolled customers with an additional 16.5 kilowatt-hours (kWh) of electricity per day. Provided at the lowest baseline rate, this program helps offset the cost of operating the necessary medical equipment.</t>
  </si>
  <si>
    <r>
      <rPr>
        <sz val="10"/>
        <color rgb="FF000000"/>
        <rFont val="Times New Roman"/>
        <family val="1"/>
      </rPr>
      <t xml:space="preserve">CARE/FERA Income Verification </t>
    </r>
    <r>
      <rPr>
        <vertAlign val="superscript"/>
        <sz val="10"/>
        <color rgb="FF000000"/>
        <rFont val="Times New Roman"/>
        <family val="1"/>
      </rPr>
      <t>[9]</t>
    </r>
  </si>
  <si>
    <t>Number of ESA Main enrollments with their income having been verified by ESA program that had the rate CARE/FERA identified and show no indication of previous PEV.</t>
  </si>
  <si>
    <t>CARE High Usage</t>
  </si>
  <si>
    <t>Customers whose usage was identified as exceeding 400% to 600% (or more) above the baseline.</t>
  </si>
  <si>
    <t xml:space="preserve">Cool Center Informational Exchange </t>
  </si>
  <si>
    <t xml:space="preserve">SCE provides information to respective counties' cool centers within the SCE service territory about all of the low-income programs and services that are available. </t>
  </si>
  <si>
    <r>
      <t xml:space="preserve">Demand Response - Summer Discount Plan (SDP) </t>
    </r>
    <r>
      <rPr>
        <vertAlign val="superscript"/>
        <sz val="10"/>
        <rFont val="Times New Roman"/>
        <family val="1"/>
      </rPr>
      <t>[7]</t>
    </r>
  </si>
  <si>
    <t>Residential and non-residential customers participate by allowing SCE to shut down their A/C for up to 6 hours a day during “Energy Events” called during periods of  high electricity demand, or emergencies.  SCE will supply and install a load control device on your home or central-A/C unit to remotely shut it off during energy events.</t>
  </si>
  <si>
    <r>
      <t xml:space="preserve">Demand Response - Smart Energy Program (SEP) </t>
    </r>
    <r>
      <rPr>
        <vertAlign val="superscript"/>
        <sz val="10"/>
        <rFont val="Times New Roman"/>
        <family val="1"/>
      </rPr>
      <t>[7]</t>
    </r>
  </si>
  <si>
    <t xml:space="preserve">Eligible residential customers who own a qualifying Wi-Fi enabled smart thermostat may enroll. During an "energy event", SCE will notify the smart thermostat provider to temporarily adjust the temperature setting on the thermostat up to four degrees to limit A/C usage.  Participating customers may qualify for a one-time $75 incentive for enrolling and earn up to $40 annually for participating between June 1 through September 30. </t>
  </si>
  <si>
    <t>Tribal Activity</t>
  </si>
  <si>
    <t xml:space="preserve">SCE collaborated with Tribal leaders, offering $13K mini grants aimed at providing training on SCE’s income-qualified programs.  The objective was to empower Tribal leaders to act as intermediaries within their communities, disseminating information about these programs to increase Tribal enrollments and installations. In addition, the SCE Tribal team engages daily with 13 federally recognized tribes to promote SCE products and services. </t>
  </si>
  <si>
    <r>
      <t>Other Utilities</t>
    </r>
    <r>
      <rPr>
        <vertAlign val="superscript"/>
        <sz val="10"/>
        <rFont val="Times New Roman"/>
        <family val="1"/>
      </rPr>
      <t xml:space="preserve"> [6]</t>
    </r>
  </si>
  <si>
    <t>Southwest Gas</t>
  </si>
  <si>
    <t xml:space="preserve">SoCalGas </t>
  </si>
  <si>
    <t>PG&amp;E</t>
  </si>
  <si>
    <r>
      <t xml:space="preserve">MFWB </t>
    </r>
    <r>
      <rPr>
        <vertAlign val="superscript"/>
        <sz val="10"/>
        <rFont val="Times New Roman"/>
        <family val="1"/>
      </rPr>
      <t>[8]</t>
    </r>
  </si>
  <si>
    <t>Coordination with RHA (SDG&amp;E's Implementer) for the Southern MFWB program</t>
  </si>
  <si>
    <t>ESA Whole Home to ESA Main</t>
  </si>
  <si>
    <t xml:space="preserve">Number of Homes Enrolled in ESA Core as a result of being referred by ESA Whole Home due to home not being able to meet minimum 5% for ESA Whole Home participation. </t>
  </si>
  <si>
    <r>
      <rPr>
        <vertAlign val="superscript"/>
        <sz val="10"/>
        <rFont val="Times New Roman"/>
        <family val="1"/>
      </rPr>
      <t>[1]</t>
    </r>
    <r>
      <rPr>
        <sz val="10"/>
        <rFont val="Times New Roman"/>
        <family val="1"/>
      </rPr>
      <t xml:space="preserve"> Number of outbound referrals being given to the Partner.</t>
    </r>
  </si>
  <si>
    <r>
      <rPr>
        <vertAlign val="superscript"/>
        <sz val="10"/>
        <rFont val="Times New Roman"/>
        <family val="1"/>
      </rPr>
      <t>[2]</t>
    </r>
    <r>
      <rPr>
        <sz val="10"/>
        <rFont val="Times New Roman"/>
        <family val="1"/>
      </rPr>
      <t xml:space="preserve"> Number of activities that involve the sharing of resources to jointly support program delivery or administration. (Example:  Sharing of Lead Lists, Cost Splitting, etc.).</t>
    </r>
  </si>
  <si>
    <r>
      <rPr>
        <vertAlign val="superscript"/>
        <sz val="10"/>
        <rFont val="Times New Roman"/>
        <family val="1"/>
      </rPr>
      <t>[3]</t>
    </r>
    <r>
      <rPr>
        <sz val="10"/>
        <rFont val="Times New Roman"/>
        <family val="1"/>
      </rPr>
      <t xml:space="preserve"> Number of unique activities related to program communication (marketing), collaboration of events, and alignment of activities (outreach events, tradeshows, etc.) to support program awareness and delivery. Unique marketing activities are different types of activities, not the total sum of the correspondences.  Events are unique event counts, not the total sum of event days.</t>
    </r>
  </si>
  <si>
    <r>
      <rPr>
        <vertAlign val="superscript"/>
        <sz val="10"/>
        <rFont val="Times New Roman"/>
        <family val="1"/>
      </rPr>
      <t xml:space="preserve">[4] </t>
    </r>
    <r>
      <rPr>
        <sz val="10"/>
        <rFont val="Times New Roman"/>
        <family val="1"/>
      </rPr>
      <t>Number of inbound Leads or Referrals from the Partner.</t>
    </r>
  </si>
  <si>
    <r>
      <rPr>
        <vertAlign val="superscript"/>
        <sz val="10"/>
        <rFont val="Times New Roman"/>
        <family val="1"/>
      </rPr>
      <t>[5]</t>
    </r>
    <r>
      <rPr>
        <sz val="10"/>
        <rFont val="Times New Roman"/>
        <family val="1"/>
      </rPr>
      <t xml:space="preserve"> Number of enrollments that results from the Leads or Referrals supplied by the Partner.</t>
    </r>
  </si>
  <si>
    <r>
      <rPr>
        <vertAlign val="superscript"/>
        <sz val="10"/>
        <rFont val="Times New Roman"/>
        <family val="1"/>
      </rPr>
      <t>[6]</t>
    </r>
    <r>
      <rPr>
        <sz val="10"/>
        <rFont val="Times New Roman"/>
        <family val="1"/>
      </rPr>
      <t xml:space="preserve"> Utility Territorial Overlap; Referrals being exchanged between the utilities.</t>
    </r>
  </si>
  <si>
    <r>
      <rPr>
        <vertAlign val="superscript"/>
        <sz val="10"/>
        <rFont val="Times New Roman"/>
        <family val="1"/>
      </rPr>
      <t>[7]</t>
    </r>
    <r>
      <rPr>
        <sz val="10"/>
        <rFont val="Times New Roman"/>
        <family val="1"/>
      </rPr>
      <t xml:space="preserve"> Cumulative number of customers that enrolled in the program within 120-days of their ESA in-home visitation in which they received Energy Education.</t>
    </r>
  </si>
  <si>
    <r>
      <rPr>
        <vertAlign val="superscript"/>
        <sz val="10"/>
        <rFont val="Times New Roman"/>
        <family val="1"/>
      </rPr>
      <t>[8]</t>
    </r>
    <r>
      <rPr>
        <sz val="10"/>
        <rFont val="Times New Roman"/>
        <family val="1"/>
      </rPr>
      <t xml:space="preserve"> Number of referrals being supplied to SDG&amp;E by SCE and the number of Enrollments being completed on behalf of SCE by MFWB.</t>
    </r>
  </si>
  <si>
    <r>
      <rPr>
        <vertAlign val="superscript"/>
        <sz val="10"/>
        <rFont val="Times New Roman"/>
        <family val="1"/>
      </rPr>
      <t>[9]</t>
    </r>
    <r>
      <rPr>
        <sz val="10"/>
        <rFont val="Times New Roman"/>
        <family val="1"/>
      </rPr>
      <t xml:space="preserve"> Scheduled to commence Q4 2024.</t>
    </r>
  </si>
  <si>
    <r>
      <rPr>
        <vertAlign val="superscript"/>
        <sz val="10"/>
        <rFont val="Times New Roman"/>
        <family val="1"/>
      </rPr>
      <t xml:space="preserve">[10] </t>
    </r>
    <r>
      <rPr>
        <sz val="10"/>
        <rFont val="Times New Roman"/>
        <family val="1"/>
      </rPr>
      <t>D.16-11-022, OP 84: "Starting January 1, 2017, Pacific Gas and Electric Company, Southern California Edison Company, and San Diego Gas &amp; Electric Company shall provide the Singlefamily Affordable Solar Homes Program Administrator, current GRID Alternatives, with a monthly list of owner occupied singlefamily households that have completed the Energy Savings Assistance (ESA) Program requirements of the California Alternate Rates for Energy (CARE) Program high usage process."</t>
    </r>
  </si>
  <si>
    <t xml:space="preserve">                                                      </t>
  </si>
  <si>
    <r>
      <rPr>
        <vertAlign val="superscript"/>
        <sz val="10"/>
        <rFont val="Times New Roman"/>
        <family val="1"/>
      </rPr>
      <t xml:space="preserve">[11] </t>
    </r>
    <r>
      <rPr>
        <sz val="10"/>
        <rFont val="Times New Roman"/>
        <family val="1"/>
      </rPr>
      <t xml:space="preserve"> This number includes the 25 customer referrals from PY 2023 that SCE did not share with GRID Alternatives until February 2024 because of administrative oversight.</t>
    </r>
  </si>
  <si>
    <r>
      <rPr>
        <b/>
        <sz val="10"/>
        <rFont val="Times New Roman"/>
        <family val="1"/>
      </rPr>
      <t>NOTE:</t>
    </r>
    <r>
      <rPr>
        <sz val="10"/>
        <rFont val="Times New Roman"/>
        <family val="1"/>
      </rPr>
      <t xml:space="preserve">  Any required corrections/adjustments are reported herein and supersede results reported in prior months and may reflect YTD adjustments.</t>
    </r>
  </si>
  <si>
    <t>Energy Savings Assistance Program Table - 9 Tribal Outreach</t>
  </si>
  <si>
    <t>OUTREACH STATUS</t>
  </si>
  <si>
    <t>Quantity (Includes CARE, FERA, and ESA)</t>
  </si>
  <si>
    <t xml:space="preserve">List of Participating Tribes </t>
  </si>
  <si>
    <t>Tribes completed ESA Meet &amp; Confer</t>
  </si>
  <si>
    <t>Bridgeport Indian Colony</t>
  </si>
  <si>
    <t>Tribes requested outreach materials or applications</t>
  </si>
  <si>
    <t>Bridgeport Indian Colony, Soboba, Bishop Paiute, Morongo, Benton Paiute, Timbisha Shoshone, Pechanga, Agua Caliente</t>
  </si>
  <si>
    <t>Tribes who have not accepted offer to Meet and Confer</t>
  </si>
  <si>
    <t>Twenty-Nine Palms, Timbisha Shoshone Tribe, Benton Paiute Tribe</t>
  </si>
  <si>
    <t>Non-Federally Recognized Tribes who participated in Meet &amp; Confer</t>
  </si>
  <si>
    <t>Bridgeport Indian Colony, Bishop Paiute Tribe</t>
  </si>
  <si>
    <t xml:space="preserve">Tribes and Housing Authority sites involved in Focused Project/ESA </t>
  </si>
  <si>
    <t>Partnership offer on Tribal Lands</t>
  </si>
  <si>
    <t>Housing Authority and Tribal Temporary Assistance for Needy Families (TANF) office  who received outreach (this includes email, U.S. mail, and/or phone calls)</t>
  </si>
  <si>
    <t>Housing Authority and TANF offices who participated in Meet and Confer</t>
  </si>
  <si>
    <t>Energy Savings Assistance Program Table 10 - Contractor Advanced Funding and Repayment</t>
  </si>
  <si>
    <t>A</t>
  </si>
  <si>
    <t>B</t>
  </si>
  <si>
    <t>C</t>
  </si>
  <si>
    <t>D</t>
  </si>
  <si>
    <t>C + D = E</t>
  </si>
  <si>
    <t>B - E = F</t>
  </si>
  <si>
    <t>Year</t>
  </si>
  <si>
    <t>Total Advanced Amount</t>
  </si>
  <si>
    <r>
      <t xml:space="preserve">Expected Monthly Collection </t>
    </r>
    <r>
      <rPr>
        <b/>
        <vertAlign val="superscript"/>
        <sz val="10"/>
        <rFont val="Times New Roman"/>
        <family val="1"/>
      </rPr>
      <t>[1]</t>
    </r>
  </si>
  <si>
    <r>
      <t xml:space="preserve">Total Contractor Invoices Applied for the Month </t>
    </r>
    <r>
      <rPr>
        <b/>
        <vertAlign val="superscript"/>
        <sz val="10"/>
        <rFont val="Times New Roman"/>
        <family val="1"/>
      </rPr>
      <t>[2]</t>
    </r>
  </si>
  <si>
    <r>
      <t xml:space="preserve">Total Electronic Payments Applied for the Month </t>
    </r>
    <r>
      <rPr>
        <b/>
        <vertAlign val="superscript"/>
        <sz val="10"/>
        <rFont val="Times New Roman"/>
        <family val="1"/>
      </rPr>
      <t>[3]</t>
    </r>
  </si>
  <si>
    <t>Total Payments Received for the Month</t>
  </si>
  <si>
    <r>
      <t xml:space="preserve">Total Advances Outstanding for the Month </t>
    </r>
    <r>
      <rPr>
        <b/>
        <vertAlign val="superscript"/>
        <sz val="10"/>
        <rFont val="Times New Roman"/>
        <family val="1"/>
      </rPr>
      <t>[4]</t>
    </r>
  </si>
  <si>
    <r>
      <rPr>
        <vertAlign val="superscript"/>
        <sz val="10"/>
        <color theme="1"/>
        <rFont val="Times New Roman"/>
        <family val="1"/>
      </rPr>
      <t>[1]</t>
    </r>
    <r>
      <rPr>
        <sz val="10"/>
        <color theme="1"/>
        <rFont val="Times New Roman"/>
        <family val="1"/>
      </rPr>
      <t xml:space="preserve"> The amount of repayments expected to be collected each month, calculated by dividing the total Advance Payment into 28 monthly installments. The first repayment is due on September 3, 2024, with subsequent repayments due on the first business day of each month. The Prime Contractor must repay the full Advance Payment by December 1, 2026.</t>
    </r>
  </si>
  <si>
    <r>
      <rPr>
        <vertAlign val="superscript"/>
        <sz val="10"/>
        <color theme="1"/>
        <rFont val="Times New Roman"/>
        <family val="1"/>
      </rPr>
      <t>[2]</t>
    </r>
    <r>
      <rPr>
        <sz val="10"/>
        <color theme="1"/>
        <rFont val="Times New Roman"/>
        <family val="1"/>
      </rPr>
      <t xml:space="preserve"> Prime Contractor may fulfill its Repayment Obligation by invoice reduction, allowing SCE to withhold payments due for an outstanding invoice. SCE will credit the Repayment Obligation amount to reduce the unpaid balance of the Advance Payment and pay the remaining invoice amount to Prime Contractor.</t>
    </r>
  </si>
  <si>
    <r>
      <rPr>
        <vertAlign val="superscript"/>
        <sz val="10"/>
        <color theme="1"/>
        <rFont val="Times New Roman"/>
        <family val="1"/>
      </rPr>
      <t>[3]</t>
    </r>
    <r>
      <rPr>
        <sz val="10"/>
        <color theme="1"/>
        <rFont val="Times New Roman"/>
        <family val="1"/>
      </rPr>
      <t xml:space="preserve"> Prime Contractor may fulfill its Repayment Obligation through electronic payments, such as via Automated Clearing House (ACH) or wire.</t>
    </r>
  </si>
  <si>
    <r>
      <rPr>
        <vertAlign val="superscript"/>
        <sz val="10"/>
        <color theme="1"/>
        <rFont val="Times New Roman"/>
        <family val="1"/>
      </rPr>
      <t>[4]</t>
    </r>
    <r>
      <rPr>
        <sz val="10"/>
        <color theme="1"/>
        <rFont val="Times New Roman"/>
        <family val="1"/>
      </rPr>
      <t xml:space="preserve"> SCE will track payments, outstanding balances, and the remaining balance of the Advanced Payment on a monthly basis. Two Prime Contractors elected to pay a higher monthly repayment amount in November. </t>
    </r>
  </si>
  <si>
    <r>
      <rPr>
        <b/>
        <sz val="10"/>
        <color theme="1"/>
        <rFont val="Times New Roman"/>
        <family val="1"/>
      </rPr>
      <t xml:space="preserve">NOTE: </t>
    </r>
    <r>
      <rPr>
        <sz val="10"/>
        <color theme="1"/>
        <rFont val="Times New Roman"/>
        <family val="1"/>
      </rPr>
      <t xml:space="preserve">Any required corrections/adjustments are reported herein and supersede results reported in prior months and may reflect YTD adjustments. </t>
    </r>
  </si>
  <si>
    <t>CARE Program Table 1 - Program Expenses</t>
  </si>
  <si>
    <r>
      <t>Authorized Budget</t>
    </r>
    <r>
      <rPr>
        <b/>
        <vertAlign val="superscript"/>
        <sz val="10"/>
        <rFont val="Times New Roman"/>
        <family val="1"/>
      </rPr>
      <t xml:space="preserve"> [1]</t>
    </r>
  </si>
  <si>
    <t>CARE Program:</t>
  </si>
  <si>
    <t>Outreach</t>
  </si>
  <si>
    <t>Processing / Certification Re-certification</t>
  </si>
  <si>
    <t xml:space="preserve">Post Enrollment Verification </t>
  </si>
  <si>
    <t>IT Programming</t>
  </si>
  <si>
    <t>CHANGES Program</t>
  </si>
  <si>
    <t>Studies and Pilots</t>
  </si>
  <si>
    <t>Measurement and Evaluation</t>
  </si>
  <si>
    <t>SUBTOTAL MANAGEMENT COSTS</t>
  </si>
  <si>
    <t>CARE Rate Discount</t>
  </si>
  <si>
    <t>TOTAL PROGRAM COSTS &amp; CUSTOMER DISCOUNTS</t>
  </si>
  <si>
    <t>Other CARE Rate Benefits</t>
  </si>
  <si>
    <t xml:space="preserve"> - DWR Bond Charge Exemption</t>
  </si>
  <si>
    <t xml:space="preserve">                                                                                      </t>
  </si>
  <si>
    <t xml:space="preserve"> - CARE Surcharge Exemption</t>
  </si>
  <si>
    <t xml:space="preserve"> - kWh Surcharge Exemption</t>
  </si>
  <si>
    <t xml:space="preserve"> - Vehicle Grid Integration Exemption</t>
  </si>
  <si>
    <t xml:space="preserve">Total Other CARE Rate Benefits </t>
  </si>
  <si>
    <t>CARE Program Table 2 - Enrollment, Recertification, &amp; Attrition</t>
  </si>
  <si>
    <t>New Enrollment</t>
  </si>
  <si>
    <t>Recertification</t>
  </si>
  <si>
    <t>Attrition (Drop Offs)</t>
  </si>
  <si>
    <t>Enrollment</t>
  </si>
  <si>
    <t>Total 
CARE 
Participants</t>
  </si>
  <si>
    <r>
      <rPr>
        <b/>
        <sz val="10"/>
        <color rgb="FF000000"/>
        <rFont val="Times New Roman"/>
        <family val="1"/>
      </rPr>
      <t xml:space="preserve">Estimated CARE Eligible </t>
    </r>
    <r>
      <rPr>
        <b/>
        <vertAlign val="superscript"/>
        <sz val="10"/>
        <color rgb="FF000000"/>
        <rFont val="Times New Roman"/>
        <family val="1"/>
      </rPr>
      <t>[6]</t>
    </r>
  </si>
  <si>
    <t>Enrollment 
Rate %
(W/X)</t>
  </si>
  <si>
    <t>Total Residential Accounts</t>
  </si>
  <si>
    <t>Automatic Enrollment</t>
  </si>
  <si>
    <t>Self-Certification (Income or Categorical)</t>
  </si>
  <si>
    <r>
      <t>Total New Enrollment</t>
    </r>
    <r>
      <rPr>
        <b/>
        <vertAlign val="superscript"/>
        <sz val="10"/>
        <rFont val="Times New Roman"/>
        <family val="1"/>
      </rPr>
      <t>[7]</t>
    </r>
    <r>
      <rPr>
        <b/>
        <sz val="10"/>
        <rFont val="Times New Roman"/>
        <family val="1"/>
      </rPr>
      <t xml:space="preserve">
(E+J)</t>
    </r>
  </si>
  <si>
    <t>Scheduled</t>
  </si>
  <si>
    <t>Non-Scheduled</t>
  </si>
  <si>
    <t>Automatic</t>
  </si>
  <si>
    <t>Total 
Recertification
(L+M+N)</t>
  </si>
  <si>
    <r>
      <t xml:space="preserve">No Response </t>
    </r>
    <r>
      <rPr>
        <b/>
        <vertAlign val="superscript"/>
        <sz val="10"/>
        <rFont val="Times New Roman"/>
        <family val="1"/>
      </rPr>
      <t>[4]</t>
    </r>
  </si>
  <si>
    <t>Failed 
PEV</t>
  </si>
  <si>
    <t xml:space="preserve">Failed Recertification </t>
  </si>
  <si>
    <r>
      <rPr>
        <b/>
        <sz val="10"/>
        <color rgb="FF000000"/>
        <rFont val="Times New Roman"/>
        <family val="1"/>
      </rPr>
      <t xml:space="preserve">Other </t>
    </r>
    <r>
      <rPr>
        <b/>
        <vertAlign val="superscript"/>
        <sz val="10"/>
        <color rgb="FF000000"/>
        <rFont val="Times New Roman"/>
        <family val="1"/>
      </rPr>
      <t>[5,7]</t>
    </r>
    <r>
      <rPr>
        <b/>
        <sz val="10"/>
        <color rgb="FF000000"/>
        <rFont val="Times New Roman"/>
        <family val="1"/>
      </rPr>
      <t xml:space="preserve"> </t>
    </r>
  </si>
  <si>
    <t>Total
Attrition
(P+Q+R+S)</t>
  </si>
  <si>
    <t>Gross
(K+O)</t>
  </si>
  <si>
    <t>Net Adjusted
(K-T)</t>
  </si>
  <si>
    <r>
      <t>Inter-Utility</t>
    </r>
    <r>
      <rPr>
        <b/>
        <vertAlign val="superscript"/>
        <sz val="10"/>
        <rFont val="Times New Roman"/>
        <family val="1"/>
      </rPr>
      <t>[1]</t>
    </r>
  </si>
  <si>
    <r>
      <t>Intra-Utility</t>
    </r>
    <r>
      <rPr>
        <b/>
        <vertAlign val="superscript"/>
        <sz val="10"/>
        <rFont val="Times New Roman"/>
        <family val="1"/>
      </rPr>
      <t>[2]</t>
    </r>
  </si>
  <si>
    <r>
      <t xml:space="preserve">Leveraging </t>
    </r>
    <r>
      <rPr>
        <b/>
        <vertAlign val="superscript"/>
        <sz val="10"/>
        <rFont val="Times New Roman"/>
        <family val="1"/>
      </rPr>
      <t>[3]</t>
    </r>
  </si>
  <si>
    <t>Combined
(B+C+D)</t>
  </si>
  <si>
    <t>Online</t>
  </si>
  <si>
    <t>Paper</t>
  </si>
  <si>
    <t>Phone</t>
  </si>
  <si>
    <t>Capitation</t>
  </si>
  <si>
    <t>Combined (F+G+H+I)</t>
  </si>
  <si>
    <t>YTD Total</t>
  </si>
  <si>
    <r>
      <t>[1]</t>
    </r>
    <r>
      <rPr>
        <sz val="10"/>
        <rFont val="Times New Roman"/>
        <family val="1"/>
      </rPr>
      <t xml:space="preserve"> Enrollments via data sharing between the IOUs.</t>
    </r>
  </si>
  <si>
    <r>
      <t>[2]</t>
    </r>
    <r>
      <rPr>
        <sz val="10"/>
        <rFont val="Times New Roman"/>
        <family val="1"/>
      </rPr>
      <t xml:space="preserve"> Enrollments via data sharing between departments and/or programs within the utility.</t>
    </r>
  </si>
  <si>
    <r>
      <t>[3]</t>
    </r>
    <r>
      <rPr>
        <sz val="10"/>
        <rFont val="Times New Roman"/>
        <family val="1"/>
      </rPr>
      <t xml:space="preserve"> Enrollments via data sharing with programs outside the IOU that serve low-income customers.</t>
    </r>
  </si>
  <si>
    <r>
      <t xml:space="preserve">[4] </t>
    </r>
    <r>
      <rPr>
        <sz val="10"/>
        <rFont val="Times New Roman"/>
        <family val="1"/>
      </rPr>
      <t>No response includes no response to both Recertification and Verification.</t>
    </r>
  </si>
  <si>
    <r>
      <rPr>
        <vertAlign val="superscript"/>
        <sz val="10"/>
        <rFont val="Times New Roman"/>
        <family val="1"/>
      </rPr>
      <t xml:space="preserve">[5] </t>
    </r>
    <r>
      <rPr>
        <sz val="10"/>
        <rFont val="Times New Roman"/>
        <family val="1"/>
      </rPr>
      <t>Includes customers who requested to be removed, deceased, and customers who moved out.</t>
    </r>
  </si>
  <si>
    <r>
      <rPr>
        <vertAlign val="superscript"/>
        <sz val="10"/>
        <color rgb="FF000000"/>
        <rFont val="Times New Roman"/>
        <family val="1"/>
      </rPr>
      <t>[6] </t>
    </r>
    <r>
      <rPr>
        <sz val="10"/>
        <color rgb="FF000000"/>
        <rFont val="Times New Roman"/>
        <family val="1"/>
      </rPr>
      <t>Based on the Annual Estimates of CARE and FERA Eligible Customers and Related Information filed on April 15, 2024.</t>
    </r>
  </si>
  <si>
    <r>
      <t>[7] </t>
    </r>
    <r>
      <rPr>
        <sz val="10"/>
        <color rgb="FF000000"/>
        <rFont val="Times New Roman"/>
        <family val="1"/>
      </rPr>
      <t>SCE is currently investigating the new enrollments and drop-offs and will update the data once we identify the issue.</t>
    </r>
  </si>
  <si>
    <t>CARE Program Table 3A - Post-Enrollment Verification Results (Model)</t>
  </si>
  <si>
    <t>Total CARE Households Enrolled</t>
  </si>
  <si>
    <r>
      <t>Households Requested to Verify</t>
    </r>
    <r>
      <rPr>
        <b/>
        <vertAlign val="superscript"/>
        <sz val="10"/>
        <rFont val="Times New Roman"/>
        <family val="1"/>
      </rPr>
      <t>[3]</t>
    </r>
  </si>
  <si>
    <t>% of CARE Enrolled Requested to Verify Total</t>
  </si>
  <si>
    <t>CARE  Households De-enrolled (Due to no response)</t>
  </si>
  <si>
    <r>
      <t>CARE Households De-enrolled (Verified as Ineligible)</t>
    </r>
    <r>
      <rPr>
        <b/>
        <vertAlign val="superscript"/>
        <sz val="10"/>
        <rFont val="Times New Roman"/>
        <family val="1"/>
      </rPr>
      <t>[1]</t>
    </r>
  </si>
  <si>
    <r>
      <t>Total Households De-enrolled</t>
    </r>
    <r>
      <rPr>
        <b/>
        <vertAlign val="superscript"/>
        <sz val="10"/>
        <rFont val="Times New Roman"/>
        <family val="1"/>
      </rPr>
      <t>[2]</t>
    </r>
  </si>
  <si>
    <t>% De-enrolled through Post Enrollment Verification</t>
  </si>
  <si>
    <t>% of Total CARE Households De-enrolled</t>
  </si>
  <si>
    <r>
      <t>[1]</t>
    </r>
    <r>
      <rPr>
        <sz val="10"/>
        <rFont val="Times New Roman"/>
        <family val="1"/>
      </rPr>
      <t xml:space="preserve"> Includes customers verified as over income or who requested to be de-enrolled.</t>
    </r>
  </si>
  <si>
    <r>
      <t>[2]</t>
    </r>
    <r>
      <rPr>
        <sz val="10"/>
        <rFont val="Times New Roman"/>
        <family val="1"/>
      </rPr>
      <t xml:space="preserve"> Verification results are tied to the month initiated.  The process allows customers 90 days to respond to the verification request.  Results may be pending due to the time permitted for a participant to respond.</t>
    </r>
  </si>
  <si>
    <r>
      <t>[3]</t>
    </r>
    <r>
      <rPr>
        <sz val="10"/>
        <rFont val="Times New Roman"/>
        <family val="1"/>
      </rPr>
      <t xml:space="preserve"> D.19-07-015 established a permanent set of emergency disaster customer protection measures that the utilities are mandated to implement in the event of a declared emergency.  In response to the mandated customer protections, SCE has implemented a CARE post-enrollment verification (PEV) freeze to low-income customers impacted by the California emergencies / events for a period of one year commencing from the date the Governor of California issued an emergency proclamation due to a disaster.  Applicable to April 2023 reporting and beyond. Number of requests updated to exclude customers exempted due to emergency disaster protections.</t>
    </r>
  </si>
  <si>
    <t>CARE Program Table 3B Post-Enrollment Verification Results (Electric only High Usage)</t>
  </si>
  <si>
    <r>
      <t>Households Requested to Verify</t>
    </r>
    <r>
      <rPr>
        <b/>
        <vertAlign val="superscript"/>
        <sz val="10"/>
        <rFont val="Times New Roman"/>
        <family val="1"/>
      </rPr>
      <t>[3][4]</t>
    </r>
  </si>
  <si>
    <r>
      <t>[1]</t>
    </r>
    <r>
      <rPr>
        <sz val="10"/>
        <rFont val="Times New Roman"/>
        <family val="1"/>
      </rPr>
      <t xml:space="preserve"> Includes customers verified as over income, who requested to be de-enrolled, did not reduce usage, or did not agree to be weatherized.</t>
    </r>
  </si>
  <si>
    <r>
      <t>[2]</t>
    </r>
    <r>
      <rPr>
        <sz val="10"/>
        <rFont val="Times New Roman"/>
        <family val="1"/>
      </rPr>
      <t xml:space="preserve"> Verification results are tied to the month initiated.  The process allows customers 45 days to respond to the verification request.  Results may be pending due to the time permitted for a participant to respond.</t>
    </r>
  </si>
  <si>
    <r>
      <t>[4] </t>
    </r>
    <r>
      <rPr>
        <sz val="10"/>
        <color rgb="FF000000"/>
        <rFont val="Times New Roman"/>
        <family val="1"/>
      </rPr>
      <t>SCE is currently investigating the verification requests and drop-offs and will update the data once we identify the issue.</t>
    </r>
  </si>
  <si>
    <r>
      <t xml:space="preserve">NOTE: </t>
    </r>
    <r>
      <rPr>
        <sz val="10"/>
        <rFont val="Times New Roman"/>
        <family val="1"/>
      </rPr>
      <t>Any required corrections/adjustments are reported herein and supersede results reported in prior months and may reflect YTD adjustments.</t>
    </r>
  </si>
  <si>
    <t>CARE Program Table 4 - Enrollment by County</t>
  </si>
  <si>
    <r>
      <rPr>
        <b/>
        <sz val="10"/>
        <color rgb="FF000000"/>
        <rFont val="Times New Roman"/>
        <family val="1"/>
      </rPr>
      <t>Estimated Eligible Households</t>
    </r>
    <r>
      <rPr>
        <b/>
        <vertAlign val="superscript"/>
        <sz val="10"/>
        <color rgb="FF000000"/>
        <rFont val="Times New Roman"/>
        <family val="1"/>
      </rPr>
      <t>[1]</t>
    </r>
  </si>
  <si>
    <r>
      <t>Total Households Enrolled</t>
    </r>
    <r>
      <rPr>
        <b/>
        <vertAlign val="superscript"/>
        <sz val="10"/>
        <rFont val="Times New Roman"/>
        <family val="1"/>
      </rPr>
      <t>[2]</t>
    </r>
  </si>
  <si>
    <r>
      <t>Enrollment Rate</t>
    </r>
    <r>
      <rPr>
        <b/>
        <vertAlign val="superscript"/>
        <sz val="10"/>
        <rFont val="Times New Roman"/>
        <family val="1"/>
      </rPr>
      <t>[3]</t>
    </r>
  </si>
  <si>
    <t xml:space="preserve">Rural </t>
  </si>
  <si>
    <r>
      <rPr>
        <vertAlign val="superscript"/>
        <sz val="10"/>
        <rFont val="Times New Roman"/>
        <family val="1"/>
      </rPr>
      <t>[1]</t>
    </r>
    <r>
      <rPr>
        <sz val="10"/>
        <rFont val="Times New Roman"/>
        <family val="1"/>
      </rPr>
      <t xml:space="preserve"> Based on the Annual Estimates of CARE and FERA Eligible Customers and Related Information filed on April 15, 2024.</t>
    </r>
  </si>
  <si>
    <r>
      <t>[2]</t>
    </r>
    <r>
      <rPr>
        <sz val="10"/>
        <rFont val="Times New Roman"/>
        <family val="1"/>
      </rPr>
      <t xml:space="preserve"> Total Households Enrolled includes submeter tenants.</t>
    </r>
  </si>
  <si>
    <r>
      <rPr>
        <vertAlign val="superscript"/>
        <sz val="10"/>
        <rFont val="Times New Roman"/>
        <family val="1"/>
      </rPr>
      <t>[3]</t>
    </r>
    <r>
      <rPr>
        <sz val="10"/>
        <rFont val="Times New Roman"/>
        <family val="1"/>
      </rPr>
      <t xml:space="preserve"> Penetration Rate and Enrollment Rate are the same value.</t>
    </r>
  </si>
  <si>
    <t>`</t>
  </si>
  <si>
    <t>CARE Program Table 5 - Recertification Results</t>
  </si>
  <si>
    <t>Total CARE Households</t>
  </si>
  <si>
    <r>
      <t xml:space="preserve">Households Requested to Recertify  </t>
    </r>
    <r>
      <rPr>
        <b/>
        <vertAlign val="superscript"/>
        <sz val="10"/>
        <rFont val="Times New Roman"/>
        <family val="1"/>
      </rPr>
      <t>[1][2][5]</t>
    </r>
  </si>
  <si>
    <t>% of Households Total
 (C/B)</t>
  </si>
  <si>
    <t>Households Recertified</t>
  </si>
  <si>
    <r>
      <t xml:space="preserve">Households   De-enrolled </t>
    </r>
    <r>
      <rPr>
        <b/>
        <vertAlign val="superscript"/>
        <sz val="10"/>
        <rFont val="Times New Roman"/>
        <family val="1"/>
      </rPr>
      <t>[3]</t>
    </r>
  </si>
  <si>
    <r>
      <t>Recertification Rate %</t>
    </r>
    <r>
      <rPr>
        <b/>
        <vertAlign val="superscript"/>
        <sz val="10"/>
        <rFont val="Times New Roman"/>
        <family val="1"/>
      </rPr>
      <t xml:space="preserve"> [4]</t>
    </r>
    <r>
      <rPr>
        <b/>
        <sz val="10"/>
        <rFont val="Times New Roman"/>
        <family val="1"/>
      </rPr>
      <t xml:space="preserve">
(E/C)</t>
    </r>
  </si>
  <si>
    <t>% of Total Households De-enrolled (F/B)</t>
  </si>
  <si>
    <r>
      <rPr>
        <vertAlign val="superscript"/>
        <sz val="10"/>
        <rFont val="Times New Roman"/>
        <family val="1"/>
      </rPr>
      <t>[1]</t>
    </r>
    <r>
      <rPr>
        <sz val="10"/>
        <rFont val="Times New Roman"/>
        <family val="1"/>
      </rPr>
      <t xml:space="preserve"> Excludes count of customers recertified through the probability model.</t>
    </r>
  </si>
  <si>
    <r>
      <rPr>
        <vertAlign val="superscript"/>
        <sz val="10"/>
        <rFont val="Times New Roman"/>
        <family val="1"/>
      </rPr>
      <t>[2]</t>
    </r>
    <r>
      <rPr>
        <sz val="10"/>
        <rFont val="Times New Roman"/>
        <family val="1"/>
      </rPr>
      <t xml:space="preserve"> Recertification results are tied to the month initiated and the recertification process allows customers 90 days to respond to the recertification request.  Results may be pending due to the time permitted for a participant to respond.  </t>
    </r>
  </si>
  <si>
    <r>
      <rPr>
        <vertAlign val="superscript"/>
        <sz val="10"/>
        <rFont val="Times New Roman"/>
        <family val="1"/>
      </rPr>
      <t>[3]</t>
    </r>
    <r>
      <rPr>
        <sz val="10"/>
        <rFont val="Times New Roman"/>
        <family val="1"/>
      </rPr>
      <t xml:space="preserve"> Includes customers who did not respond or who requested to be de-enrolled. Does not include customers who were deenrolled due to other reasons such as moved out, no response/failed verification, deceased, and etc.</t>
    </r>
  </si>
  <si>
    <r>
      <rPr>
        <vertAlign val="superscript"/>
        <sz val="10"/>
        <rFont val="Times New Roman"/>
        <family val="1"/>
      </rPr>
      <t>[4]</t>
    </r>
    <r>
      <rPr>
        <sz val="10"/>
        <rFont val="Times New Roman"/>
        <family val="1"/>
      </rPr>
      <t xml:space="preserve"> Percentage of customers recertified compared to the total participants requested to recertify in that month. </t>
    </r>
  </si>
  <si>
    <r>
      <t>[5]</t>
    </r>
    <r>
      <rPr>
        <sz val="10"/>
        <rFont val="Times New Roman"/>
        <family val="1"/>
      </rPr>
      <t xml:space="preserve"> D.19-07-015 established a permanent set of emergency disaster customer protection measures that the utilities are mandated to implement in the event of a declared emergency.  In response to the mandated customer protections, SCE has implemented a CARE post-enrollment verification (PEV) freeze to low-income customers impacted by the California emergencies / events for a period of one year commencing from the date the Governor of California issued an emergency proclamation due to a disaster. Number of requests updated to exclude customers exempted due to emergency disaster protections.</t>
    </r>
  </si>
  <si>
    <r>
      <rPr>
        <b/>
        <sz val="10"/>
        <rFont val="Times New Roman"/>
        <family val="1"/>
      </rPr>
      <t xml:space="preserve">NOTE: </t>
    </r>
    <r>
      <rPr>
        <sz val="10"/>
        <rFont val="Times New Roman"/>
        <family val="1"/>
      </rPr>
      <t xml:space="preserve"> Any required corrections/adjustments are reported herein and supersede results reported in prior months and may reflect YTD adjustments.</t>
    </r>
  </si>
  <si>
    <r>
      <t>CARE Table 6 - Capitation Agencies</t>
    </r>
    <r>
      <rPr>
        <vertAlign val="superscript"/>
        <sz val="12"/>
        <rFont val="Times New Roman"/>
        <family val="1"/>
      </rPr>
      <t>[1]</t>
    </r>
  </si>
  <si>
    <t xml:space="preserve">Contractor </t>
  </si>
  <si>
    <t>Contractor Type</t>
  </si>
  <si>
    <t>Total Enrollments</t>
  </si>
  <si>
    <t>(Check one or more if applicable)</t>
  </si>
  <si>
    <t>Private</t>
  </si>
  <si>
    <t>CBO</t>
  </si>
  <si>
    <t>WMDVBE</t>
  </si>
  <si>
    <t>LIHEAP</t>
  </si>
  <si>
    <t>Current Month</t>
  </si>
  <si>
    <t>Year-to-Date</t>
  </si>
  <si>
    <t>2-1-1 ORANGE COUNTY</t>
  </si>
  <si>
    <t>ALPHA ENTERPRISES</t>
  </si>
  <si>
    <t>APAC SERVICE CENTER</t>
  </si>
  <si>
    <t>ARMENIAN RELIEF SOCIETY</t>
  </si>
  <si>
    <t>ASIAN AMERICAN DRUG ABUSE PROG</t>
  </si>
  <si>
    <t>ASIAN AMERICAN RESOURCE CENTER</t>
  </si>
  <si>
    <t>ASIAN YOUTH CENTER</t>
  </si>
  <si>
    <t>BEST PARTNERS</t>
  </si>
  <si>
    <t>BETHEL BAPTIST CHURCH</t>
  </si>
  <si>
    <t>BISHOP PAIUTE TRIBE</t>
  </si>
  <si>
    <t>C.O.R. COMM DEVELOPMENT CORP</t>
  </si>
  <si>
    <t>CAREGIVERS VOLUNTEERS ELDERLY</t>
  </si>
  <si>
    <t>CHINESE CHRISTIAN HERALD CRUS.</t>
  </si>
  <si>
    <t>CHINO NEIGHBORHOOD HOUSE</t>
  </si>
  <si>
    <t>CITIHOUSING REAL ESTATE SERVIC</t>
  </si>
  <si>
    <t>CITY IMPACT</t>
  </si>
  <si>
    <t>CITY OF BEAUMONT SENIOR CENTER</t>
  </si>
  <si>
    <t>COMMUNITY HEALTH INITIATIVE of OC</t>
  </si>
  <si>
    <t>DELHI CENTER</t>
  </si>
  <si>
    <t>DESERT COMMUNITY ENERGY</t>
  </si>
  <si>
    <t>DESERT MANNA MINISTRIES INC</t>
  </si>
  <si>
    <t>DISABLED RESOURCES CTR, INC</t>
  </si>
  <si>
    <t>EL CONCILIO DEL CONDADO DE</t>
  </si>
  <si>
    <t>FAMILY SVC ASSOC OF REDLANDS</t>
  </si>
  <si>
    <t>FOOD SHARE</t>
  </si>
  <si>
    <t>GO THE CALENDAR</t>
  </si>
  <si>
    <t>GRID ALTERNATIVES INLAND EMPIRE INC</t>
  </si>
  <si>
    <t>HELP OF OJAI, INC.</t>
  </si>
  <si>
    <t>HOUSING AUTHORITY OF KINGS CO</t>
  </si>
  <si>
    <t>INLAND SOCAL 211+</t>
  </si>
  <si>
    <t>KERNVILLE UNION SCHOOL DISTRIC</t>
  </si>
  <si>
    <t>KINGS COMMUNTITY ACTION ORG</t>
  </si>
  <si>
    <t>KINGS CTY COMMISSION ON AGING</t>
  </si>
  <si>
    <t>LA COUNTY HOUSING AUTHORITY</t>
  </si>
  <si>
    <t>LEAGUE OF CALIF HOMEOWNERS</t>
  </si>
  <si>
    <t>LIFT TO RISE</t>
  </si>
  <si>
    <t>LTSC COMM. DEVEL. CORP</t>
  </si>
  <si>
    <t>MENIFEE VALLEY CHAMBER OF COMMERCE</t>
  </si>
  <si>
    <t>MEXICAN AMERICAN OPPORTUNITY</t>
  </si>
  <si>
    <t>MTN COMM FAM RESOURCE CNTR</t>
  </si>
  <si>
    <t>NEW GREATER CIR. MISSION, INC</t>
  </si>
  <si>
    <t>NEW HOPE VILLAGE, INC</t>
  </si>
  <si>
    <t>NEW HORIZONS CAREGIVERS GROUP</t>
  </si>
  <si>
    <t>OCCC</t>
  </si>
  <si>
    <t>OPERATION GRACE</t>
  </si>
  <si>
    <t>OUR COMMUNITY WORKS</t>
  </si>
  <si>
    <t>PACIFIC ISLANDER HLTH (PIHP)</t>
  </si>
  <si>
    <t>PACIFIC PRIDE FOUNDATION</t>
  </si>
  <si>
    <t>PRM CONSULTING, INC.</t>
  </si>
  <si>
    <t>RIVERSIDE DEPT COMM ACTION</t>
  </si>
  <si>
    <t>SALVATION ARMY SANTA FE SPGS</t>
  </si>
  <si>
    <t>SALVATION ARMY VISALIA CORPS</t>
  </si>
  <si>
    <t>SANTA ANITA FAMILY SERVICE</t>
  </si>
  <si>
    <t>SENIOR ADVOCATES OF THE DESERT</t>
  </si>
  <si>
    <t>SHARE OUR SELVES</t>
  </si>
  <si>
    <t>SHIELDS FOR FAMILIES</t>
  </si>
  <si>
    <t>SMILES FOR SENIORS FOUND.</t>
  </si>
  <si>
    <t>SOUTHEAST CITIES SERVICE CTR.</t>
  </si>
  <si>
    <t>SOUTHEAST COMMUNITY DEVELOPMEN</t>
  </si>
  <si>
    <t>ST VINCENT DE PAUL</t>
  </si>
  <si>
    <t>THE CAMBODIAN FAMILY</t>
  </si>
  <si>
    <t>UNITED CAMBODIAN COMMUNITY INC</t>
  </si>
  <si>
    <t>VICTOR VALLEY COMM SVC COUNCIL</t>
  </si>
  <si>
    <t>VIETNAMESE COMMUNITY OF OC INC</t>
  </si>
  <si>
    <t>VOLUTNEERS OF EAST LOS ANGELES</t>
  </si>
  <si>
    <t>XFINITI SOLUTIONS, LLC</t>
  </si>
  <si>
    <t xml:space="preserve">Total Enrollments </t>
  </si>
  <si>
    <r>
      <rPr>
        <vertAlign val="superscript"/>
        <sz val="10"/>
        <rFont val="Times New Roman"/>
        <family val="1"/>
      </rPr>
      <t>[1]</t>
    </r>
    <r>
      <rPr>
        <sz val="10"/>
        <rFont val="Times New Roman"/>
        <family val="1"/>
      </rPr>
      <t xml:space="preserve"> All capitation contractors with current contracts are listed regardless of whether they have signed up customers or submitted invoices this year.</t>
    </r>
  </si>
  <si>
    <t>CARE Program Table 7 - Expenditures for Pilots and Studies</t>
  </si>
  <si>
    <t>Authorized 2021-2026 Budget</t>
  </si>
  <si>
    <r>
      <t>Joint IOU - 2025 Low Income Needs Assessment (LINA) Study</t>
    </r>
    <r>
      <rPr>
        <vertAlign val="superscript"/>
        <sz val="10"/>
        <rFont val="Times New Roman"/>
        <family val="1"/>
      </rPr>
      <t>[3]</t>
    </r>
  </si>
  <si>
    <t>Joint IOU - 2028 Low Income Needs Assessment (LINA) Study</t>
  </si>
  <si>
    <r>
      <t>Joint IOU - Statewide CARE-ESA Categorical Study</t>
    </r>
    <r>
      <rPr>
        <vertAlign val="superscript"/>
        <sz val="10"/>
        <rFont val="Times New Roman"/>
        <family val="1"/>
      </rPr>
      <t>[4]</t>
    </r>
  </si>
  <si>
    <r>
      <t xml:space="preserve">Joint IOU - CHANGES Evaluation 1 </t>
    </r>
    <r>
      <rPr>
        <vertAlign val="superscript"/>
        <sz val="10"/>
        <rFont val="Times New Roman"/>
        <family val="1"/>
      </rPr>
      <t>[5]</t>
    </r>
  </si>
  <si>
    <r>
      <t xml:space="preserve">Joint IOU - CHANGES Evaluation 2 </t>
    </r>
    <r>
      <rPr>
        <vertAlign val="superscript"/>
        <sz val="10"/>
        <rFont val="Times New Roman"/>
        <family val="1"/>
      </rPr>
      <t>[5]</t>
    </r>
  </si>
  <si>
    <r>
      <t>[3]</t>
    </r>
    <r>
      <rPr>
        <sz val="10"/>
        <rFont val="Times New Roman"/>
        <family val="1"/>
      </rPr>
      <t xml:space="preserve"> Decision D.21-06-015 approved Joint Utilities'  2025 LINA Study for $500,000. SoCalGas holds the statewide contract for this co-funded study.  SCE has not been fully cross-billed so the actual amount incurred will be greater than what is reflected in this table until bills are reconciled.  SCE's 30% allocation is $150,000, funded 50/50 via the ESA and CARE budgets. </t>
    </r>
  </si>
  <si>
    <r>
      <rPr>
        <vertAlign val="superscript"/>
        <sz val="10"/>
        <rFont val="Times New Roman"/>
        <family val="1"/>
      </rPr>
      <t>[5]</t>
    </r>
    <r>
      <rPr>
        <sz val="10"/>
        <rFont val="Times New Roman"/>
        <family val="1"/>
      </rPr>
      <t xml:space="preserve"> CHANGES Evaluation funding is not part of EM&amp;V budget, but funded out of CARE budget as part of the CHANGES program.  Two evaluations will be conducted during this cycle.  The total statewide budget for both studies is $420,600 The first of the 2 was completed in 2023 and cost a total of 245,011.  SCE pays 30% if the study cost.  The budget for the second evaluation is $175,500.  SCE has not yet been billed for the second evaluation.</t>
    </r>
  </si>
  <si>
    <r>
      <rPr>
        <b/>
        <sz val="10"/>
        <color theme="1"/>
        <rFont val="Times New Roman"/>
        <family val="1"/>
      </rPr>
      <t>NOTE</t>
    </r>
    <r>
      <rPr>
        <sz val="10"/>
        <color theme="1"/>
        <rFont val="Times New Roman"/>
        <family val="1"/>
      </rPr>
      <t>: Any required corrections/adjustments are reported herein and supersede results reported in prior months and may reflect YTD adjustments.</t>
    </r>
  </si>
  <si>
    <t>CARE Program Table 8 - CARE and Disadvantaged Communities Enrollment Rate for Zip Codes</t>
  </si>
  <si>
    <r>
      <t xml:space="preserve">CARE Enrollment Rate for Zip Codes that have 10% or more disconnections </t>
    </r>
    <r>
      <rPr>
        <b/>
        <vertAlign val="superscript"/>
        <sz val="10"/>
        <rFont val="Times New Roman"/>
        <family val="1"/>
      </rPr>
      <t>[1]</t>
    </r>
  </si>
  <si>
    <r>
      <t xml:space="preserve">CARE Enrollment Rate for Zip Codes in High Poverty (Income Less than 100% FPG) </t>
    </r>
    <r>
      <rPr>
        <b/>
        <vertAlign val="superscript"/>
        <sz val="10"/>
        <rFont val="Times New Roman"/>
        <family val="1"/>
      </rPr>
      <t>[2]</t>
    </r>
  </si>
  <si>
    <t>CARE Enrollment Rate for Zip Codes in High Poverty (with 70% or Less CARE Penetration)</t>
  </si>
  <si>
    <r>
      <t>CARE Enrollment Rate for DAC (Zip/Census Track) Codes in High Poverty (with 70% or Less CARE Enrollment Rate)</t>
    </r>
    <r>
      <rPr>
        <b/>
        <vertAlign val="superscript"/>
        <sz val="10"/>
        <rFont val="Times New Roman"/>
        <family val="1"/>
      </rPr>
      <t xml:space="preserve"> [3]</t>
    </r>
  </si>
  <si>
    <r>
      <rPr>
        <vertAlign val="superscript"/>
        <sz val="10"/>
        <rFont val="Times New Roman"/>
        <family val="1"/>
      </rPr>
      <t xml:space="preserve">[1] </t>
    </r>
    <r>
      <rPr>
        <sz val="10"/>
        <rFont val="Times New Roman"/>
        <family val="1"/>
      </rPr>
      <t xml:space="preserve">Disconnections are based on previous calendar year. </t>
    </r>
  </si>
  <si>
    <r>
      <rPr>
        <vertAlign val="superscript"/>
        <sz val="10"/>
        <rFont val="Times New Roman"/>
        <family val="1"/>
      </rPr>
      <t>[2]</t>
    </r>
    <r>
      <rPr>
        <sz val="10"/>
        <rFont val="Times New Roman"/>
        <family val="1"/>
      </rPr>
      <t xml:space="preserve"> Includes zip codes with &gt;25% of customers with incomes less than 100% FPG.</t>
    </r>
  </si>
  <si>
    <r>
      <rPr>
        <vertAlign val="superscript"/>
        <sz val="10"/>
        <rFont val="Times New Roman"/>
        <family val="1"/>
      </rPr>
      <t>[3]</t>
    </r>
    <r>
      <rPr>
        <sz val="10"/>
        <rFont val="Times New Roman"/>
        <family val="1"/>
      </rPr>
      <t xml:space="preserve"> DACs are defined at the census tract level. Corresponding zip codes are provided for the purpose of this table; however, the entire zip code listed may not be considered a DAC.</t>
    </r>
  </si>
  <si>
    <r>
      <rPr>
        <b/>
        <sz val="10"/>
        <rFont val="Times New Roman"/>
        <family val="1"/>
      </rPr>
      <t>NOTE</t>
    </r>
    <r>
      <rPr>
        <sz val="10"/>
        <rFont val="Times New Roman"/>
        <family val="1"/>
      </rPr>
      <t>: Any required corrections/adjustments are reported herein and supersede results reported in prior months and may reflect YTD adjustments.</t>
    </r>
  </si>
  <si>
    <t>CARE Table 9 - CARE Top 10 Lowest Enrollment Rates in High Disconnection, High Poverty, and DAC by Zip Code</t>
  </si>
  <si>
    <t>ZIP</t>
  </si>
  <si>
    <r>
      <t>Top 10 Lowest CARE Enrollment Rate for Zip Codes that have 10% or more Disconnections</t>
    </r>
    <r>
      <rPr>
        <b/>
        <vertAlign val="superscript"/>
        <sz val="10"/>
        <rFont val="Times New Roman"/>
        <family val="1"/>
      </rPr>
      <t>[1]</t>
    </r>
  </si>
  <si>
    <r>
      <t>Top 10 Lowest CARE Enrollment Rate for Zip Codes in High Poverty (Income Less than 100% FPG)</t>
    </r>
    <r>
      <rPr>
        <b/>
        <vertAlign val="superscript"/>
        <sz val="10"/>
        <rFont val="Times New Roman"/>
        <family val="1"/>
      </rPr>
      <t>[2]</t>
    </r>
  </si>
  <si>
    <r>
      <t>Top 10 Lowest CARE Enrollment Rate for Zip Codes in DAC</t>
    </r>
    <r>
      <rPr>
        <b/>
        <vertAlign val="superscript"/>
        <sz val="10"/>
        <rFont val="Times New Roman"/>
        <family val="1"/>
      </rPr>
      <t>[3]</t>
    </r>
  </si>
  <si>
    <r>
      <rPr>
        <vertAlign val="superscript"/>
        <sz val="10"/>
        <rFont val="Times New Roman"/>
        <family val="1"/>
      </rPr>
      <t>[1]</t>
    </r>
    <r>
      <rPr>
        <sz val="10"/>
        <rFont val="Times New Roman"/>
        <family val="1"/>
      </rPr>
      <t xml:space="preserve"> Disconnections are based on previous calendar year.</t>
    </r>
  </si>
  <si>
    <r>
      <rPr>
        <b/>
        <sz val="10"/>
        <color theme="1"/>
        <rFont val="Times New Roman"/>
        <family val="1"/>
      </rPr>
      <t>NOTES:</t>
    </r>
    <r>
      <rPr>
        <sz val="10"/>
        <color theme="1"/>
        <rFont val="Times New Roman"/>
        <family val="1"/>
      </rPr>
      <t xml:space="preserve"> </t>
    </r>
  </si>
  <si>
    <t xml:space="preserve">Some zip codes rolled up to the nearest zip code for privacy reasons due to the number of people residing in that zip code. </t>
  </si>
  <si>
    <t>Any required corrections/adjustments are reported herein and supersede results reported in prior months and may reflect YTD adjustments.</t>
  </si>
  <si>
    <t>FERA Program Table 1 - Program Expenses</t>
  </si>
  <si>
    <t>FERA Program:</t>
  </si>
  <si>
    <t>Pilot(s)</t>
  </si>
  <si>
    <t xml:space="preserve">FERA Rate Discount </t>
  </si>
  <si>
    <r>
      <rPr>
        <b/>
        <sz val="10"/>
        <color theme="1"/>
        <rFont val="Times New Roman"/>
        <family val="1"/>
      </rPr>
      <t>NOTE:</t>
    </r>
    <r>
      <rPr>
        <sz val="10"/>
        <color theme="1"/>
        <rFont val="Times New Roman"/>
        <family val="1"/>
      </rPr>
      <t xml:space="preserve"> Any required corrections/adjustments are reported herein and supersede results reported in prior months and may reflect YTD adjustments.</t>
    </r>
  </si>
  <si>
    <t>FERA Program Table 2 - Enrollment, Recertification, &amp; Attrition</t>
  </si>
  <si>
    <t>Total 
FERA 
Participants</t>
  </si>
  <si>
    <r>
      <rPr>
        <b/>
        <sz val="12"/>
        <color rgb="FF000000"/>
        <rFont val="Times New Roman"/>
        <family val="1"/>
      </rPr>
      <t xml:space="preserve">Estimated FERA Eligible </t>
    </r>
    <r>
      <rPr>
        <b/>
        <vertAlign val="superscript"/>
        <sz val="12"/>
        <color rgb="FF000000"/>
        <rFont val="Times New Roman"/>
        <family val="1"/>
      </rPr>
      <t>[6]</t>
    </r>
  </si>
  <si>
    <t>Enrollment
Rate %
(W/X)</t>
  </si>
  <si>
    <r>
      <rPr>
        <b/>
        <sz val="12"/>
        <color rgb="FF000000"/>
        <rFont val="Times New Roman"/>
        <family val="1"/>
      </rPr>
      <t>Total New Enrollment</t>
    </r>
    <r>
      <rPr>
        <b/>
        <vertAlign val="superscript"/>
        <sz val="12"/>
        <color rgb="FF000000"/>
        <rFont val="Times New Roman"/>
        <family val="1"/>
      </rPr>
      <t xml:space="preserve">[7]
</t>
    </r>
    <r>
      <rPr>
        <b/>
        <sz val="12"/>
        <color rgb="FF000000"/>
        <rFont val="Times New Roman"/>
        <family val="1"/>
      </rPr>
      <t>(E+J)</t>
    </r>
  </si>
  <si>
    <t xml:space="preserve">Non-Scheduled </t>
  </si>
  <si>
    <t>Total 
Recertification  
(L+M+N)</t>
  </si>
  <si>
    <r>
      <rPr>
        <b/>
        <sz val="12"/>
        <color rgb="FF000000"/>
        <rFont val="Times New Roman"/>
        <family val="1"/>
      </rPr>
      <t xml:space="preserve">Other </t>
    </r>
    <r>
      <rPr>
        <b/>
        <vertAlign val="superscript"/>
        <sz val="12"/>
        <color rgb="FF000000"/>
        <rFont val="Times New Roman"/>
        <family val="1"/>
      </rPr>
      <t>[5,7]</t>
    </r>
  </si>
  <si>
    <r>
      <t xml:space="preserve">Inter-Utility </t>
    </r>
    <r>
      <rPr>
        <b/>
        <vertAlign val="superscript"/>
        <sz val="12"/>
        <rFont val="Times New Roman"/>
        <family val="1"/>
      </rPr>
      <t>[1]</t>
    </r>
  </si>
  <si>
    <r>
      <t xml:space="preserve">Intra-Utility </t>
    </r>
    <r>
      <rPr>
        <b/>
        <vertAlign val="superscript"/>
        <sz val="12"/>
        <rFont val="Times New Roman"/>
        <family val="1"/>
      </rPr>
      <t>[2]</t>
    </r>
  </si>
  <si>
    <r>
      <t xml:space="preserve">Leveraging </t>
    </r>
    <r>
      <rPr>
        <b/>
        <vertAlign val="superscript"/>
        <sz val="12"/>
        <rFont val="Times New Roman"/>
        <family val="1"/>
      </rPr>
      <t>[3]</t>
    </r>
  </si>
  <si>
    <r>
      <t xml:space="preserve">No Response </t>
    </r>
    <r>
      <rPr>
        <b/>
        <vertAlign val="superscript"/>
        <sz val="12"/>
        <rFont val="Times New Roman"/>
        <family val="1"/>
      </rPr>
      <t>[4]</t>
    </r>
  </si>
  <si>
    <r>
      <rPr>
        <vertAlign val="superscript"/>
        <sz val="10"/>
        <color rgb="FF000000"/>
        <rFont val="Times New Roman"/>
        <family val="1"/>
      </rPr>
      <t>[7] </t>
    </r>
    <r>
      <rPr>
        <sz val="10"/>
        <color rgb="FF000000"/>
        <rFont val="Times New Roman"/>
        <family val="1"/>
      </rPr>
      <t>SCE is currently investigating the new enrollments and drop-offs and will update the data once we identify the issue.</t>
    </r>
  </si>
  <si>
    <t>FERA Program Table 3A - Post-Enrollment Verification Results (Model)</t>
  </si>
  <si>
    <t>Total FERA Households Enrolled</t>
  </si>
  <si>
    <t>% of FERA Enrolled Requested to Verify Total</t>
  </si>
  <si>
    <t>FERA  Households De-enrolled (Due to no response)</t>
  </si>
  <si>
    <r>
      <t>FERA Households De-enrolled (Verified as Ineligible)</t>
    </r>
    <r>
      <rPr>
        <b/>
        <vertAlign val="superscript"/>
        <sz val="10"/>
        <rFont val="Times New Roman"/>
        <family val="1"/>
      </rPr>
      <t>[1]</t>
    </r>
  </si>
  <si>
    <t>% of Total FERA Households De-enrolled</t>
  </si>
  <si>
    <r>
      <t xml:space="preserve">NOTE:  </t>
    </r>
    <r>
      <rPr>
        <sz val="10"/>
        <rFont val="Times New Roman"/>
        <family val="1"/>
      </rPr>
      <t xml:space="preserve">Any required corrections/adjustments are reported herein and supersede results reported in prior months and may reflect YTD adjustments. </t>
    </r>
  </si>
  <si>
    <t>FERA Program Table 3B Post-Enrollment Verification Results (Electric only High Usage)</t>
  </si>
  <si>
    <t>[4] SCE is currently investigating the verification requests and drop-offs and will update the data once we identify the issue.</t>
  </si>
  <si>
    <r>
      <t xml:space="preserve">NOTE:  </t>
    </r>
    <r>
      <rPr>
        <sz val="10"/>
        <rFont val="Times New Roman"/>
        <family val="1"/>
      </rPr>
      <t>Any required corrections/adjustments are reported herein and supersede results reported in prior months and may reflect YTD adjustments.</t>
    </r>
  </si>
  <si>
    <t>FERA Program Table 4 - Enrollment by County</t>
  </si>
  <si>
    <r>
      <t>Estimated Eligible Households</t>
    </r>
    <r>
      <rPr>
        <vertAlign val="superscript"/>
        <sz val="10"/>
        <rFont val="Times New Roman"/>
        <family val="1"/>
      </rPr>
      <t>[1]</t>
    </r>
  </si>
  <si>
    <r>
      <t>Total Households Enrolled</t>
    </r>
    <r>
      <rPr>
        <vertAlign val="superscript"/>
        <sz val="10"/>
        <rFont val="Times New Roman"/>
        <family val="1"/>
      </rPr>
      <t>[2]</t>
    </r>
  </si>
  <si>
    <r>
      <t>Enrollment Rate</t>
    </r>
    <r>
      <rPr>
        <vertAlign val="superscript"/>
        <sz val="10"/>
        <rFont val="Times New Roman"/>
        <family val="1"/>
      </rPr>
      <t>[3]</t>
    </r>
  </si>
  <si>
    <r>
      <t>[1]</t>
    </r>
    <r>
      <rPr>
        <sz val="10"/>
        <rFont val="Times New Roman"/>
        <family val="1"/>
      </rPr>
      <t xml:space="preserve"> Based on the Annual Estimates of CARE and FERA Eligible Customers and Related Information filed on April 15, 2024.</t>
    </r>
  </si>
  <si>
    <r>
      <rPr>
        <vertAlign val="superscript"/>
        <sz val="10"/>
        <rFont val="Times New Roman"/>
        <family val="1"/>
      </rPr>
      <t xml:space="preserve">[3] </t>
    </r>
    <r>
      <rPr>
        <sz val="10"/>
        <rFont val="Times New Roman"/>
        <family val="1"/>
      </rPr>
      <t>Penetration Rate and Enrollment Rate are the same value.</t>
    </r>
  </si>
  <si>
    <t>FERA Program Table 5 - Recertification Results</t>
  </si>
  <si>
    <r>
      <t>FERA Program Table 6 - Capitation Agencies</t>
    </r>
    <r>
      <rPr>
        <b/>
        <vertAlign val="superscript"/>
        <sz val="12"/>
        <rFont val="Times New Roman"/>
        <family val="1"/>
      </rPr>
      <t>[1]</t>
    </r>
  </si>
  <si>
    <r>
      <rPr>
        <vertAlign val="superscript"/>
        <sz val="10"/>
        <rFont val="Times New Roman"/>
        <family val="1"/>
      </rPr>
      <t>[4]</t>
    </r>
    <r>
      <rPr>
        <sz val="10"/>
        <rFont val="Times New Roman"/>
        <family val="1"/>
      </rPr>
      <t xml:space="preserve"> In December 2024, SDG&amp;E discovered that incentive allocations for dual IOU participating customers were reversed for ESA MFWB.  This finding impacts SDG&amp;E, SCE, and SoCalGas where customers received measures with both gas and electric benefits and that are served by the IOUs for both commodities.  SDG&amp;E is still investigating the total impact and intends to include corrections to the respective tables in the forthcoming Annual Report.</t>
    </r>
  </si>
  <si>
    <r>
      <t>Expenses ($)</t>
    </r>
    <r>
      <rPr>
        <b/>
        <vertAlign val="superscript"/>
        <sz val="10"/>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</si>
</sst>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_([$$-409]* #,##0_);_([$$-409]* \(#,##0\);_([$$-409]* &quot;-&quot;??_);_(@_)"/>
    <numFmt numFmtId="174" formatCode="&quot;$&quot;#,##0"/>
    <numFmt numFmtId="175" formatCode="[$-409]mmm\-yy;@"/>
    <numFmt numFmtId="176" formatCode="0.000%"/>
    <numFmt numFmtId="177" formatCode="_(* #,##0.000_);_(* \(#,##0.000\);_(* &quot;-&quot;???_);_(@_)"/>
    <numFmt numFmtId="178" formatCode="_(* #,##0.00_);_(* \(#,##0.00\);_(* &quot;-&quot;???_);_(@_)"/>
    <numFmt numFmtId="179" formatCode="0.0000"/>
    <numFmt numFmtId="180" formatCode="0.000"/>
    <numFmt numFmtId="181" formatCode="0.0%;_(* &quot;-&quot;_)"/>
    <numFmt numFmtId="182" formatCode="_-* #,##0.00\ _D_M_-;\-* #,##0.00\ _D_M_-;_-* &quot;-&quot;??\ _D_M_-;_-@_-"/>
    <numFmt numFmtId="183" formatCode="_-* #,##0.0_-;\-* #,##0.0_-;_-* &quot;-&quot;??_-;_-@_-"/>
    <numFmt numFmtId="184" formatCode="0.0%;_(&quot;-&quot;_)"/>
    <numFmt numFmtId="185" formatCode="_([$$-409]* #,##0.00_);_([$$-409]* \(#,##0.00\);_([$$-409]* &quot;-&quot;??_);_(@_)"/>
    <numFmt numFmtId="186" formatCode="_(* #,##0_);_(* \(#,##0\);_(* &quot;-&quot;???_);_(@_)"/>
    <numFmt numFmtId="187" formatCode="0.00000000"/>
  </numFmts>
  <fonts count="19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sz val="10"/>
      <color theme="1"/>
      <name val="Arial"/>
      <family val="2"/>
    </font>
    <font>
      <sz val="10"/>
      <color rgb="FFFF0000"/>
      <name val="Arial"/>
      <family val="2"/>
    </font>
    <font>
      <sz val="11"/>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0"/>
      <color rgb="FFFF0000"/>
      <name val="Arial"/>
      <family val="2"/>
    </font>
    <font>
      <sz val="10"/>
      <color rgb="FF000000"/>
      <name val="Arial"/>
      <family val="2"/>
    </font>
    <font>
      <sz val="10"/>
      <name val="Arial"/>
      <family val="2"/>
    </font>
    <font>
      <b/>
      <sz val="12"/>
      <color rgb="FFFF0000"/>
      <name val="Arial"/>
      <family val="2"/>
    </font>
    <font>
      <sz val="11"/>
      <name val="Times New Roman"/>
      <family val="1"/>
    </font>
    <font>
      <sz val="16"/>
      <name val="Arial"/>
      <family val="2"/>
    </font>
    <font>
      <u/>
      <sz val="11"/>
      <color theme="10"/>
      <name val="Calibri"/>
      <family val="2"/>
      <scheme val="minor"/>
    </font>
    <font>
      <sz val="20"/>
      <name val="Arial"/>
      <family val="2"/>
    </font>
    <font>
      <sz val="10"/>
      <name val="Times New Roman"/>
      <family val="1"/>
      <charset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mbria"/>
      <family val="2"/>
    </font>
    <font>
      <b/>
      <sz val="18"/>
      <color theme="3"/>
      <name val="Cambria"/>
      <family val="2"/>
      <scheme val="major"/>
    </font>
    <font>
      <sz val="10"/>
      <color rgb="FF000000"/>
      <name val="Times New Roman"/>
      <family val="1"/>
    </font>
    <font>
      <sz val="10"/>
      <name val="Times New Roman"/>
      <family val="1"/>
    </font>
    <font>
      <sz val="11"/>
      <color rgb="FF9C6500"/>
      <name val="Calibri"/>
      <family val="2"/>
      <scheme val="minor"/>
    </font>
    <font>
      <sz val="11"/>
      <color indexed="37"/>
      <name val="Calibri"/>
      <family val="2"/>
    </font>
    <font>
      <sz val="11"/>
      <color indexed="16"/>
      <name val="Calibri"/>
      <family val="2"/>
    </font>
    <font>
      <b/>
      <sz val="11"/>
      <color indexed="17"/>
      <name val="Calibri"/>
      <family val="2"/>
    </font>
    <font>
      <b/>
      <sz val="11"/>
      <color indexed="53"/>
      <name val="Calibri"/>
      <family val="2"/>
    </font>
    <font>
      <sz val="11"/>
      <name val="??"/>
      <family val="3"/>
      <charset val="129"/>
    </font>
    <font>
      <i/>
      <sz val="10"/>
      <color indexed="23"/>
      <name val="Arial"/>
      <family val="2"/>
    </font>
    <font>
      <sz val="11"/>
      <color indexed="48"/>
      <name val="Calibri"/>
      <family val="2"/>
    </font>
    <font>
      <sz val="11"/>
      <color indexed="53"/>
      <name val="Calibri"/>
      <family val="2"/>
    </font>
    <font>
      <sz val="8"/>
      <color indexed="62"/>
      <name val="Arial"/>
      <family val="2"/>
    </font>
    <font>
      <b/>
      <sz val="8"/>
      <color indexed="8"/>
      <name val="Arial"/>
      <family val="2"/>
    </font>
    <font>
      <sz val="19"/>
      <name val="Arial"/>
      <family val="2"/>
    </font>
    <font>
      <sz val="19"/>
      <color indexed="48"/>
      <name val="Arial"/>
      <family val="2"/>
    </font>
    <font>
      <sz val="8"/>
      <color indexed="14"/>
      <name val="Arial"/>
      <family val="2"/>
    </font>
    <font>
      <sz val="11"/>
      <color indexed="14"/>
      <name val="Calibri"/>
      <family val="2"/>
    </font>
    <font>
      <i/>
      <sz val="10"/>
      <color rgb="FF0070C0"/>
      <name val="Arial"/>
      <family val="2"/>
    </font>
    <font>
      <sz val="10"/>
      <name val="Calibri Light"/>
      <family val="2"/>
    </font>
    <font>
      <vertAlign val="superscript"/>
      <sz val="10"/>
      <name val="Times New Roman"/>
      <family val="1"/>
    </font>
    <font>
      <vertAlign val="superscript"/>
      <sz val="10"/>
      <color rgb="FF000000"/>
      <name val="Times New Roman"/>
      <family val="1"/>
    </font>
    <font>
      <b/>
      <sz val="12"/>
      <name val="Times New Roman"/>
      <family val="1"/>
    </font>
    <font>
      <b/>
      <sz val="10"/>
      <name val="Times New Roman"/>
      <family val="1"/>
    </font>
    <font>
      <b/>
      <vertAlign val="superscript"/>
      <sz val="10"/>
      <name val="Times New Roman"/>
      <family val="1"/>
    </font>
    <font>
      <vertAlign val="superscript"/>
      <sz val="10"/>
      <color theme="1"/>
      <name val="Times New Roman"/>
      <family val="1"/>
    </font>
    <font>
      <b/>
      <vertAlign val="superscript"/>
      <sz val="12"/>
      <name val="Times New Roman"/>
      <family val="1"/>
    </font>
    <font>
      <sz val="10"/>
      <color theme="1"/>
      <name val="Times New Roman"/>
      <family val="1"/>
    </font>
    <font>
      <sz val="10"/>
      <color rgb="FFFF0000"/>
      <name val="Times New Roman"/>
      <family val="1"/>
    </font>
    <font>
      <sz val="9"/>
      <name val="Times New Roman"/>
      <family val="1"/>
    </font>
    <font>
      <sz val="20"/>
      <color rgb="FFFF0000"/>
      <name val="Times New Roman"/>
      <family val="1"/>
    </font>
    <font>
      <b/>
      <sz val="10"/>
      <color rgb="FFFF0000"/>
      <name val="Times New Roman"/>
      <family val="1"/>
    </font>
    <font>
      <i/>
      <sz val="10"/>
      <color theme="1"/>
      <name val="Times New Roman"/>
      <family val="1"/>
    </font>
    <font>
      <sz val="12"/>
      <name val="Times New Roman"/>
      <family val="1"/>
    </font>
    <font>
      <strike/>
      <sz val="10"/>
      <color rgb="FFFF0000"/>
      <name val="Times New Roman"/>
      <family val="1"/>
    </font>
    <font>
      <vertAlign val="superscript"/>
      <sz val="12"/>
      <name val="Times New Roman"/>
      <family val="1"/>
    </font>
    <font>
      <sz val="20"/>
      <name val="Times New Roman"/>
      <family val="1"/>
    </font>
    <font>
      <strike/>
      <sz val="10"/>
      <name val="Times New Roman"/>
      <family val="1"/>
    </font>
    <font>
      <i/>
      <sz val="10"/>
      <color rgb="FF0070C0"/>
      <name val="Times New Roman"/>
      <family val="1"/>
    </font>
    <font>
      <i/>
      <sz val="10"/>
      <name val="Times New Roman"/>
      <family val="1"/>
    </font>
    <font>
      <b/>
      <i/>
      <sz val="10"/>
      <name val="Times New Roman"/>
      <family val="1"/>
    </font>
    <font>
      <b/>
      <sz val="10"/>
      <color rgb="FF000000"/>
      <name val="Times New Roman"/>
      <family val="1"/>
    </font>
    <font>
      <sz val="10"/>
      <color rgb="FF212121"/>
      <name val="Times New Roman"/>
      <family val="1"/>
    </font>
    <font>
      <b/>
      <sz val="12"/>
      <color rgb="FFFF0000"/>
      <name val="Times New Roman"/>
      <family val="1"/>
    </font>
    <font>
      <b/>
      <sz val="10"/>
      <color theme="9" tint="-0.249977111117893"/>
      <name val="Times New Roman"/>
      <family val="1"/>
    </font>
    <font>
      <sz val="10"/>
      <color rgb="FF0070C0"/>
      <name val="Times New Roman"/>
      <family val="1"/>
    </font>
    <font>
      <b/>
      <sz val="11"/>
      <name val="Times New Roman"/>
      <family val="1"/>
    </font>
    <font>
      <sz val="8"/>
      <color theme="0" tint="-0.249977111117893"/>
      <name val="Times New Roman"/>
      <family val="1"/>
    </font>
    <font>
      <sz val="8"/>
      <name val="Times New Roman"/>
      <family val="1"/>
    </font>
    <font>
      <sz val="11"/>
      <color rgb="FFFF0000"/>
      <name val="Times New Roman"/>
      <family val="1"/>
    </font>
    <font>
      <sz val="10"/>
      <color indexed="8"/>
      <name val="Times New Roman"/>
      <family val="1"/>
    </font>
    <font>
      <b/>
      <sz val="10"/>
      <color theme="1"/>
      <name val="Times New Roman"/>
      <family val="1"/>
    </font>
    <font>
      <b/>
      <sz val="10"/>
      <color rgb="FF212121"/>
      <name val="Times New Roman"/>
      <family val="1"/>
    </font>
    <font>
      <b/>
      <i/>
      <sz val="10"/>
      <color theme="5"/>
      <name val="Times New Roman"/>
      <family val="1"/>
    </font>
    <font>
      <i/>
      <sz val="10"/>
      <color rgb="FFFF0000"/>
      <name val="Times New Roman"/>
      <family val="1"/>
    </font>
    <font>
      <b/>
      <sz val="11"/>
      <name val="Book Antiqua"/>
      <family val="1"/>
    </font>
    <font>
      <b/>
      <vertAlign val="superscript"/>
      <sz val="10"/>
      <color rgb="FF000000"/>
      <name val="Times New Roman"/>
      <family val="1"/>
    </font>
    <font>
      <b/>
      <sz val="12"/>
      <color rgb="FF000000"/>
      <name val="Times New Roman"/>
      <family val="1"/>
    </font>
    <font>
      <b/>
      <vertAlign val="superscript"/>
      <sz val="12"/>
      <color rgb="FF000000"/>
      <name val="Times New Roman"/>
      <family val="1"/>
    </font>
    <font>
      <sz val="9"/>
      <name val="Segoe UI"/>
      <family val="2"/>
    </font>
    <font>
      <sz val="12"/>
      <color rgb="FF000000"/>
      <name val="Times New Roman"/>
      <family val="1"/>
    </font>
    <font>
      <b/>
      <sz val="10"/>
      <name val="Calibri Light"/>
      <family val="2"/>
    </font>
    <font>
      <sz val="10"/>
      <color rgb="FF000000"/>
      <name val="Times New Roman"/>
    </font>
    <font>
      <vertAlign val="superscript"/>
      <sz val="10"/>
      <color rgb="FF000000"/>
      <name val="Times New Roman"/>
    </font>
  </fonts>
  <fills count="14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theme="0" tint="-0.49989318521683401"/>
        <bgColor indexed="64"/>
      </patternFill>
    </fill>
    <fill>
      <patternFill patternType="solid">
        <fgColor rgb="FFFFFFFF"/>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60"/>
      </patternFill>
    </fill>
    <fill>
      <patternFill patternType="solid">
        <fgColor indexed="12"/>
      </patternFill>
    </fill>
    <fill>
      <patternFill patternType="solid">
        <fgColor indexed="1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theme="0"/>
        <bgColor rgb="FF000000"/>
      </patternFill>
    </fill>
    <fill>
      <patternFill patternType="solid">
        <fgColor theme="0" tint="-0.34998626667073579"/>
        <bgColor indexed="64"/>
      </patternFill>
    </fill>
    <fill>
      <patternFill patternType="solid">
        <fgColor theme="0" tint="-0.249977111117893"/>
        <bgColor rgb="FF000000"/>
      </patternFill>
    </fill>
  </fills>
  <borders count="183">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medium">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auto="1"/>
      </left>
      <right style="medium">
        <color auto="1"/>
      </right>
      <top/>
      <bottom/>
      <diagonal/>
    </border>
    <border>
      <left style="medium">
        <color indexed="64"/>
      </left>
      <right/>
      <top style="thin">
        <color rgb="FF000000"/>
      </top>
      <bottom style="medium">
        <color indexed="64"/>
      </bottom>
      <diagonal/>
    </border>
    <border>
      <left style="thin">
        <color indexed="64"/>
      </left>
      <right/>
      <top style="medium">
        <color indexed="64"/>
      </top>
      <bottom style="medium">
        <color indexed="64"/>
      </bottom>
      <diagonal/>
    </border>
    <border>
      <left/>
      <right style="medium">
        <color auto="1"/>
      </right>
      <top style="thin">
        <color auto="1"/>
      </top>
      <bottom style="thin">
        <color auto="1"/>
      </bottom>
      <diagonal/>
    </border>
    <border>
      <left style="thin">
        <color rgb="FF000000"/>
      </left>
      <right style="medium">
        <color indexed="64"/>
      </right>
      <top style="medium">
        <color indexed="64"/>
      </top>
      <bottom style="medium">
        <color indexed="64"/>
      </bottom>
      <diagonal/>
    </border>
    <border>
      <left style="medium">
        <color auto="1"/>
      </left>
      <right style="medium">
        <color auto="1"/>
      </right>
      <top style="thin">
        <color rgb="FF000000"/>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medium">
        <color indexed="64"/>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right style="thin">
        <color rgb="FF000000"/>
      </right>
      <top/>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style="medium">
        <color rgb="FF000000"/>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indexed="64"/>
      </left>
      <right/>
      <top style="medium">
        <color indexed="64"/>
      </top>
      <bottom style="thin">
        <color indexed="64"/>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diagonal/>
    </border>
    <border>
      <left/>
      <right style="thin">
        <color indexed="64"/>
      </right>
      <top style="medium">
        <color indexed="64"/>
      </top>
      <bottom style="thin">
        <color indexed="64"/>
      </bottom>
      <diagonal/>
    </border>
    <border>
      <left style="medium">
        <color rgb="FF000000"/>
      </left>
      <right style="medium">
        <color auto="1"/>
      </right>
      <top style="medium">
        <color rgb="FF000000"/>
      </top>
      <bottom style="thin">
        <color auto="1"/>
      </bottom>
      <diagonal/>
    </border>
    <border>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medium">
        <color auto="1"/>
      </right>
      <top style="medium">
        <color rgb="FF000000"/>
      </top>
      <bottom/>
      <diagonal/>
    </border>
    <border>
      <left style="medium">
        <color auto="1"/>
      </left>
      <right style="thin">
        <color auto="1"/>
      </right>
      <top style="medium">
        <color rgb="FF000000"/>
      </top>
      <bottom/>
      <diagonal/>
    </border>
    <border>
      <left style="thin">
        <color auto="1"/>
      </left>
      <right style="medium">
        <color rgb="FF000000"/>
      </right>
      <top style="medium">
        <color rgb="FF000000"/>
      </top>
      <bottom/>
      <diagonal/>
    </border>
    <border>
      <left style="thin">
        <color indexed="64"/>
      </left>
      <right style="medium">
        <color rgb="FF000000"/>
      </right>
      <top style="medium">
        <color indexed="64"/>
      </top>
      <bottom style="medium">
        <color indexed="64"/>
      </bottom>
      <diagonal/>
    </border>
    <border>
      <left style="medium">
        <color rgb="FF000000"/>
      </left>
      <right/>
      <top/>
      <bottom/>
      <diagonal/>
    </border>
    <border>
      <left style="thin">
        <color auto="1"/>
      </left>
      <right style="medium">
        <color rgb="FF000000"/>
      </right>
      <top/>
      <bottom style="thin">
        <color auto="1"/>
      </bottom>
      <diagonal/>
    </border>
    <border>
      <left style="thin">
        <color auto="1"/>
      </left>
      <right style="thin">
        <color auto="1"/>
      </right>
      <top/>
      <bottom style="medium">
        <color rgb="FF000000"/>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indexed="64"/>
      </left>
      <right style="medium">
        <color rgb="FF000000"/>
      </right>
      <top style="thin">
        <color auto="1"/>
      </top>
      <bottom/>
      <diagonal/>
    </border>
    <border>
      <left style="thin">
        <color auto="1"/>
      </left>
      <right/>
      <top style="thin">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medium">
        <color auto="1"/>
      </right>
      <top style="thin">
        <color auto="1"/>
      </top>
      <bottom style="medium">
        <color auto="1"/>
      </bottom>
      <diagonal/>
    </border>
    <border>
      <left style="thin">
        <color auto="1"/>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rgb="FF000000"/>
      </top>
      <bottom style="medium">
        <color auto="1"/>
      </bottom>
      <diagonal/>
    </border>
    <border>
      <left style="medium">
        <color rgb="FF000000"/>
      </left>
      <right style="thin">
        <color auto="1"/>
      </right>
      <top style="medium">
        <color rgb="FF000000"/>
      </top>
      <bottom/>
      <diagonal/>
    </border>
    <border>
      <left/>
      <right style="medium">
        <color rgb="FF000000"/>
      </right>
      <top style="medium">
        <color rgb="FF000000"/>
      </top>
      <bottom/>
      <diagonal/>
    </border>
    <border>
      <left style="medium">
        <color rgb="FF000000"/>
      </left>
      <right style="thin">
        <color auto="1"/>
      </right>
      <top/>
      <bottom/>
      <diagonal/>
    </border>
    <border>
      <left/>
      <right style="medium">
        <color rgb="FF000000"/>
      </right>
      <top/>
      <bottom/>
      <diagonal/>
    </border>
    <border>
      <left style="medium">
        <color rgb="FF000000"/>
      </left>
      <right style="thin">
        <color auto="1"/>
      </right>
      <top/>
      <bottom style="medium">
        <color auto="1"/>
      </bottom>
      <diagonal/>
    </border>
    <border>
      <left/>
      <right style="medium">
        <color rgb="FF000000"/>
      </right>
      <top/>
      <bottom style="medium">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indexed="64"/>
      </left>
      <right style="thin">
        <color indexed="64"/>
      </right>
      <top style="medium">
        <color indexed="64"/>
      </top>
      <bottom style="medium">
        <color rgb="FF000000"/>
      </bottom>
      <diagonal/>
    </border>
    <border>
      <left style="thin">
        <color rgb="FF000000"/>
      </left>
      <right style="medium">
        <color rgb="FF000000"/>
      </right>
      <top style="medium">
        <color rgb="FF000000"/>
      </top>
      <bottom style="medium">
        <color rgb="FF000000"/>
      </bottom>
      <diagonal/>
    </border>
    <border>
      <left style="thin">
        <color auto="1"/>
      </left>
      <right style="thin">
        <color indexed="64"/>
      </right>
      <top style="medium">
        <color auto="1"/>
      </top>
      <bottom style="thin">
        <color auto="1"/>
      </bottom>
      <diagonal/>
    </border>
    <border>
      <left/>
      <right style="thin">
        <color rgb="FF000000"/>
      </right>
      <top style="medium">
        <color auto="1"/>
      </top>
      <bottom style="medium">
        <color auto="1"/>
      </bottom>
      <diagonal/>
    </border>
    <border>
      <left style="thin">
        <color auto="1"/>
      </left>
      <right style="medium">
        <color rgb="FF000000"/>
      </right>
      <top/>
      <bottom style="medium">
        <color auto="1"/>
      </bottom>
      <diagonal/>
    </border>
    <border>
      <left style="medium">
        <color rgb="FF000000"/>
      </left>
      <right style="thin">
        <color rgb="FF000000"/>
      </right>
      <top/>
      <bottom style="medium">
        <color auto="1"/>
      </bottom>
      <diagonal/>
    </border>
    <border>
      <left style="thin">
        <color rgb="FF000000"/>
      </left>
      <right style="thin">
        <color rgb="FF000000"/>
      </right>
      <top/>
      <bottom style="medium">
        <color auto="1"/>
      </bottom>
      <diagonal/>
    </border>
    <border>
      <left style="thin">
        <color auto="1"/>
      </left>
      <right style="medium">
        <color auto="1"/>
      </right>
      <top/>
      <bottom style="medium">
        <color indexed="64"/>
      </bottom>
      <diagonal/>
    </border>
    <border>
      <left style="medium">
        <color auto="1"/>
      </left>
      <right/>
      <top/>
      <bottom style="medium">
        <color indexed="64"/>
      </bottom>
      <diagonal/>
    </border>
    <border>
      <left style="thin">
        <color auto="1"/>
      </left>
      <right/>
      <top/>
      <bottom style="medium">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s>
  <cellStyleXfs count="35836">
    <xf numFmtId="0" fontId="0" fillId="0" borderId="0"/>
    <xf numFmtId="9" fontId="104" fillId="0" borderId="0" applyFont="0" applyFill="0" applyBorder="0" applyAlignment="0" applyProtection="0"/>
    <xf numFmtId="44" fontId="104" fillId="0" borderId="0" applyFont="0" applyFill="0" applyBorder="0" applyAlignment="0" applyProtection="0"/>
    <xf numFmtId="42"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166" fontId="42" fillId="8" borderId="1">
      <alignment horizontal="center" vertical="center"/>
    </xf>
    <xf numFmtId="166" fontId="42" fillId="8" borderId="1">
      <alignment horizontal="center" vertical="center"/>
    </xf>
    <xf numFmtId="166" fontId="42" fillId="8" borderId="1">
      <alignment horizontal="center" vertical="center"/>
    </xf>
    <xf numFmtId="166" fontId="42" fillId="8" borderId="1">
      <alignment horizontal="center" vertical="center"/>
    </xf>
    <xf numFmtId="0" fontId="25" fillId="3" borderId="0" applyNumberFormat="0" applyBorder="0" applyAlignment="0" applyProtection="0"/>
    <xf numFmtId="0" fontId="26" fillId="20" borderId="2" applyNumberFormat="0" applyAlignment="0" applyProtection="0"/>
    <xf numFmtId="0" fontId="27" fillId="21" borderId="3" applyNumberFormat="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70"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0" fontId="28" fillId="0" borderId="0" applyNumberForma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0" fontId="29" fillId="4"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4" fillId="0" borderId="0" applyNumberFormat="0" applyFill="0" applyBorder="0" applyAlignment="0" applyProtection="0"/>
    <xf numFmtId="0" fontId="40" fillId="0" borderId="4" applyNumberFormat="0" applyProtection="0"/>
    <xf numFmtId="170" fontId="40" fillId="0" borderId="5">
      <alignment horizontal="left" vertical="center"/>
    </xf>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30" fillId="0" borderId="6" applyNumberFormat="0" applyFill="0" applyAlignment="0" applyProtection="0"/>
    <xf numFmtId="0" fontId="30" fillId="0" borderId="0" applyNumberFormat="0" applyFill="0" applyBorder="0" applyAlignment="0" applyProtection="0"/>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8" fontId="104" fillId="0" borderId="0" applyFont="0" applyFill="0" applyBorder="0" applyProtection="0"/>
    <xf numFmtId="0" fontId="46" fillId="0" borderId="7" applyNumberFormat="0" applyFill="0" applyAlignment="0" applyProtection="0"/>
    <xf numFmtId="0" fontId="74" fillId="0" borderId="0" applyNumberFormat="0" applyFill="0" applyBorder="0">
      <protection locked="0"/>
    </xf>
    <xf numFmtId="0" fontId="43" fillId="22" borderId="8" applyNumberFormat="0" applyBorder="0" applyAlignment="0" applyProtection="0"/>
    <xf numFmtId="0" fontId="43" fillId="22" borderId="8" applyNumberFormat="0" applyBorder="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2" fillId="0" borderId="9" applyNumberFormat="0" applyFill="0" applyAlignment="0" applyProtection="0"/>
    <xf numFmtId="0" fontId="33" fillId="23" borderId="0" applyNumberFormat="0" applyBorder="0" applyAlignment="0" applyProtection="0"/>
    <xf numFmtId="37" fontId="47" fillId="0" borderId="0"/>
    <xf numFmtId="37" fontId="47" fillId="0" borderId="0"/>
    <xf numFmtId="37" fontId="47" fillId="0" borderId="0"/>
    <xf numFmtId="37" fontId="47" fillId="0" borderId="0"/>
    <xf numFmtId="169" fontId="48" fillId="0" borderId="0"/>
    <xf numFmtId="169" fontId="48" fillId="0" borderId="0"/>
    <xf numFmtId="169" fontId="48" fillId="0" borderId="0"/>
    <xf numFmtId="169" fontId="48"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0" fontId="104" fillId="0" borderId="0"/>
    <xf numFmtId="170" fontId="62" fillId="0" borderId="0"/>
    <xf numFmtId="170" fontId="6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0" fontId="104" fillId="0" borderId="0"/>
    <xf numFmtId="0" fontId="104" fillId="0" borderId="0"/>
    <xf numFmtId="170" fontId="104" fillId="0" borderId="0"/>
    <xf numFmtId="0" fontId="104" fillId="0" borderId="0"/>
    <xf numFmtId="170" fontId="104" fillId="0" borderId="0"/>
    <xf numFmtId="0" fontId="104" fillId="0" borderId="0"/>
    <xf numFmtId="170" fontId="104" fillId="0" borderId="0"/>
    <xf numFmtId="0" fontId="104" fillId="0" borderId="0"/>
    <xf numFmtId="170" fontId="104" fillId="0" borderId="0"/>
    <xf numFmtId="170" fontId="72" fillId="0" borderId="0"/>
    <xf numFmtId="170" fontId="104" fillId="0" borderId="0"/>
    <xf numFmtId="0" fontId="104" fillId="0" borderId="0"/>
    <xf numFmtId="0" fontId="104" fillId="0" borderId="0"/>
    <xf numFmtId="0" fontId="104" fillId="0" borderId="0"/>
    <xf numFmtId="0" fontId="104" fillId="0" borderId="0"/>
    <xf numFmtId="0" fontId="104" fillId="0" borderId="0"/>
    <xf numFmtId="0" fontId="75" fillId="0" borderId="0"/>
    <xf numFmtId="0" fontId="75" fillId="0" borderId="0"/>
    <xf numFmtId="0" fontId="75" fillId="0" borderId="0"/>
    <xf numFmtId="0" fontId="75" fillId="0" borderId="0"/>
    <xf numFmtId="0" fontId="75" fillId="0" borderId="0"/>
    <xf numFmtId="170" fontId="72" fillId="0" borderId="0"/>
    <xf numFmtId="0" fontId="75" fillId="0" borderId="0"/>
    <xf numFmtId="0" fontId="75" fillId="0" borderId="0"/>
    <xf numFmtId="0" fontId="75" fillId="0" borderId="0"/>
    <xf numFmtId="0" fontId="75" fillId="0" borderId="0"/>
    <xf numFmtId="0" fontId="75" fillId="0" borderId="0"/>
    <xf numFmtId="0" fontId="75" fillId="0" borderId="0"/>
    <xf numFmtId="170" fontId="72" fillId="0" borderId="0"/>
    <xf numFmtId="170" fontId="104" fillId="0" borderId="0"/>
    <xf numFmtId="170" fontId="104" fillId="0" borderId="0"/>
    <xf numFmtId="170" fontId="104" fillId="0" borderId="0"/>
    <xf numFmtId="0" fontId="104" fillId="0" borderId="0"/>
    <xf numFmtId="0" fontId="104" fillId="22" borderId="10" applyNumberFormat="0" applyFont="0" applyAlignment="0" applyProtection="0"/>
    <xf numFmtId="0" fontId="34" fillId="20" borderId="11" applyNumberFormat="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38" fillId="23" borderId="11" applyNumberFormat="0" applyProtection="0">
      <alignment vertical="center"/>
    </xf>
    <xf numFmtId="0" fontId="38" fillId="23" borderId="11" applyNumberFormat="0" applyProtection="0">
      <alignment vertical="center"/>
    </xf>
    <xf numFmtId="0" fontId="73" fillId="2" borderId="8" applyNumberFormat="0" applyProtection="0">
      <alignment horizontal="right" vertical="center" wrapText="1"/>
    </xf>
    <xf numFmtId="0" fontId="38" fillId="23" borderId="11" applyNumberFormat="0" applyProtection="0">
      <alignment vertical="center"/>
    </xf>
    <xf numFmtId="0" fontId="55" fillId="23" borderId="12" applyNumberFormat="0" applyProtection="0">
      <alignment vertical="center"/>
    </xf>
    <xf numFmtId="4" fontId="56" fillId="24" borderId="13">
      <alignment vertical="center"/>
    </xf>
    <xf numFmtId="4" fontId="57" fillId="24" borderId="13">
      <alignment vertical="center"/>
    </xf>
    <xf numFmtId="4" fontId="56" fillId="25" borderId="13">
      <alignment vertical="center"/>
    </xf>
    <xf numFmtId="4" fontId="57" fillId="25" borderId="13">
      <alignment vertical="center"/>
    </xf>
    <xf numFmtId="0" fontId="38" fillId="23" borderId="11" applyNumberFormat="0" applyProtection="0">
      <alignment horizontal="left" vertical="center" indent="1"/>
    </xf>
    <xf numFmtId="0" fontId="38" fillId="23" borderId="11" applyNumberFormat="0" applyProtection="0">
      <alignment horizontal="left" vertical="center" indent="1"/>
    </xf>
    <xf numFmtId="0" fontId="73" fillId="2" borderId="8" applyNumberFormat="0" applyProtection="0">
      <alignment horizontal="left" vertical="center" indent="1"/>
    </xf>
    <xf numFmtId="0" fontId="38" fillId="23" borderId="11" applyNumberFormat="0" applyProtection="0">
      <alignment horizontal="left" vertical="center" indent="1"/>
    </xf>
    <xf numFmtId="0" fontId="73" fillId="2" borderId="8" applyNumberFormat="0" applyProtection="0">
      <alignment horizontal="left" vertical="center" indent="1"/>
    </xf>
    <xf numFmtId="0" fontId="37" fillId="23" borderId="12" applyNumberFormat="0" applyProtection="0">
      <alignment horizontal="left" vertical="top" indent="1"/>
    </xf>
    <xf numFmtId="0" fontId="58" fillId="12" borderId="8" applyNumberFormat="0" applyProtection="0">
      <alignment horizontal="left" vertical="center"/>
    </xf>
    <xf numFmtId="0" fontId="52" fillId="21" borderId="8" applyNumberFormat="0">
      <alignment horizontal="right" vertical="center"/>
    </xf>
    <xf numFmtId="0" fontId="38" fillId="3" borderId="12" applyNumberFormat="0" applyProtection="0">
      <alignment horizontal="right" vertical="center"/>
    </xf>
    <xf numFmtId="0" fontId="38" fillId="3" borderId="12" applyNumberFormat="0" applyProtection="0">
      <alignment horizontal="right" vertical="center"/>
    </xf>
    <xf numFmtId="0" fontId="38" fillId="9" borderId="12" applyNumberFormat="0" applyProtection="0">
      <alignment horizontal="right" vertical="center"/>
    </xf>
    <xf numFmtId="0" fontId="38" fillId="9" borderId="12" applyNumberFormat="0" applyProtection="0">
      <alignment horizontal="right" vertical="center"/>
    </xf>
    <xf numFmtId="0" fontId="38" fillId="17" borderId="12" applyNumberFormat="0" applyProtection="0">
      <alignment horizontal="right" vertical="center"/>
    </xf>
    <xf numFmtId="0" fontId="38" fillId="17" borderId="12" applyNumberFormat="0" applyProtection="0">
      <alignment horizontal="right" vertical="center"/>
    </xf>
    <xf numFmtId="0" fontId="38" fillId="11" borderId="12" applyNumberFormat="0" applyProtection="0">
      <alignment horizontal="right" vertical="center"/>
    </xf>
    <xf numFmtId="0" fontId="38" fillId="11" borderId="12" applyNumberFormat="0" applyProtection="0">
      <alignment horizontal="right" vertical="center"/>
    </xf>
    <xf numFmtId="0" fontId="38" fillId="15" borderId="12" applyNumberFormat="0" applyProtection="0">
      <alignment horizontal="right" vertical="center"/>
    </xf>
    <xf numFmtId="0" fontId="38" fillId="15" borderId="12" applyNumberFormat="0" applyProtection="0">
      <alignment horizontal="right" vertical="center"/>
    </xf>
    <xf numFmtId="0" fontId="38" fillId="19" borderId="12" applyNumberFormat="0" applyProtection="0">
      <alignment horizontal="right" vertical="center"/>
    </xf>
    <xf numFmtId="0" fontId="38" fillId="19" borderId="12" applyNumberFormat="0" applyProtection="0">
      <alignment horizontal="right" vertical="center"/>
    </xf>
    <xf numFmtId="0" fontId="38" fillId="18" borderId="12" applyNumberFormat="0" applyProtection="0">
      <alignment horizontal="right" vertical="center"/>
    </xf>
    <xf numFmtId="0" fontId="38" fillId="18" borderId="12" applyNumberFormat="0" applyProtection="0">
      <alignment horizontal="right" vertical="center"/>
    </xf>
    <xf numFmtId="0" fontId="38" fillId="26" borderId="12" applyNumberFormat="0" applyProtection="0">
      <alignment horizontal="right" vertical="center"/>
    </xf>
    <xf numFmtId="0" fontId="38" fillId="26" borderId="12" applyNumberFormat="0" applyProtection="0">
      <alignment horizontal="right" vertical="center"/>
    </xf>
    <xf numFmtId="0" fontId="38" fillId="10" borderId="12" applyNumberFormat="0" applyProtection="0">
      <alignment horizontal="right" vertical="center"/>
    </xf>
    <xf numFmtId="0" fontId="38" fillId="10" borderId="12" applyNumberFormat="0" applyProtection="0">
      <alignment horizontal="right" vertical="center"/>
    </xf>
    <xf numFmtId="0" fontId="37" fillId="0" borderId="8" applyNumberFormat="0" applyProtection="0">
      <alignment horizontal="left" vertical="center" indent="1"/>
    </xf>
    <xf numFmtId="0" fontId="38" fillId="0" borderId="8" applyNumberFormat="0" applyProtection="0">
      <alignment horizontal="left" vertical="center" indent="1"/>
    </xf>
    <xf numFmtId="0" fontId="38" fillId="0" borderId="8" applyNumberFormat="0" applyProtection="0">
      <alignment horizontal="left" vertical="center" indent="1"/>
    </xf>
    <xf numFmtId="0" fontId="38" fillId="0" borderId="8" applyNumberFormat="0" applyProtection="0">
      <alignment horizontal="left" vertical="center" indent="1"/>
    </xf>
    <xf numFmtId="0" fontId="59" fillId="27" borderId="0" applyNumberFormat="0" applyProtection="0">
      <alignment horizontal="left" vertical="center" indent="1"/>
    </xf>
    <xf numFmtId="0" fontId="59" fillId="27" borderId="0" applyNumberFormat="0" applyProtection="0">
      <alignment horizontal="left" vertical="center" indent="1"/>
    </xf>
    <xf numFmtId="0" fontId="59" fillId="27" borderId="0" applyNumberFormat="0" applyProtection="0">
      <alignment horizontal="left" vertical="center" indent="1"/>
    </xf>
    <xf numFmtId="0" fontId="59" fillId="27" borderId="0" applyNumberFormat="0" applyProtection="0">
      <alignment horizontal="left" vertical="center" indent="1"/>
    </xf>
    <xf numFmtId="0" fontId="60" fillId="20" borderId="12" applyNumberFormat="0" applyProtection="0">
      <alignment horizontal="center" vertical="center"/>
    </xf>
    <xf numFmtId="4" fontId="61" fillId="28" borderId="14">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2" borderId="8" applyNumberFormat="0" applyProtection="0">
      <alignment horizontal="left" vertical="center" indent="2"/>
    </xf>
    <xf numFmtId="0" fontId="58" fillId="2" borderId="8" applyNumberFormat="0" applyProtection="0">
      <alignment horizontal="left" vertical="center" indent="2"/>
    </xf>
    <xf numFmtId="0" fontId="58" fillId="2" borderId="8" applyNumberFormat="0" applyProtection="0">
      <alignment horizontal="left" vertical="center" indent="2"/>
    </xf>
    <xf numFmtId="0" fontId="58" fillId="2" borderId="8" applyNumberFormat="0" applyProtection="0">
      <alignment horizontal="left" vertical="center" indent="2"/>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38" fillId="22" borderId="12" applyNumberFormat="0" applyProtection="0">
      <alignment vertical="center"/>
    </xf>
    <xf numFmtId="0" fontId="38" fillId="22" borderId="12" applyNumberFormat="0" applyProtection="0">
      <alignment vertical="center"/>
    </xf>
    <xf numFmtId="0" fontId="63" fillId="22" borderId="12" applyNumberFormat="0" applyProtection="0">
      <alignment vertical="center"/>
    </xf>
    <xf numFmtId="4" fontId="64" fillId="24" borderId="14">
      <alignment vertical="center"/>
    </xf>
    <xf numFmtId="4" fontId="65" fillId="24" borderId="14">
      <alignment vertical="center"/>
    </xf>
    <xf numFmtId="4" fontId="64" fillId="25" borderId="14">
      <alignment vertical="center"/>
    </xf>
    <xf numFmtId="4" fontId="65" fillId="25" borderId="14">
      <alignment vertical="center"/>
    </xf>
    <xf numFmtId="0" fontId="53" fillId="0" borderId="0" applyNumberFormat="0" applyProtection="0">
      <alignment horizontal="left" vertical="center" indent="1"/>
    </xf>
    <xf numFmtId="0" fontId="38" fillId="22" borderId="12" applyNumberFormat="0" applyProtection="0">
      <alignment horizontal="left" vertical="top" indent="1"/>
    </xf>
    <xf numFmtId="0" fontId="38" fillId="22" borderId="12" applyNumberFormat="0" applyProtection="0">
      <alignment horizontal="left" vertical="top" indent="1"/>
    </xf>
    <xf numFmtId="0" fontId="52" fillId="21" borderId="8" applyNumberFormat="0">
      <alignment horizontal="left" vertical="center"/>
    </xf>
    <xf numFmtId="0" fontId="43" fillId="0" borderId="8" applyNumberFormat="0" applyProtection="0">
      <alignment horizontal="left" vertical="center" indent="1"/>
    </xf>
    <xf numFmtId="0" fontId="38" fillId="31" borderId="11" applyNumberFormat="0" applyProtection="0">
      <alignment horizontal="right" vertical="center"/>
    </xf>
    <xf numFmtId="0" fontId="38" fillId="31" borderId="11" applyNumberFormat="0" applyProtection="0">
      <alignment horizontal="right" vertical="center"/>
    </xf>
    <xf numFmtId="0" fontId="72" fillId="0" borderId="8" applyNumberFormat="0" applyProtection="0">
      <alignment horizontal="right" vertical="center" wrapText="1"/>
    </xf>
    <xf numFmtId="0" fontId="38" fillId="31" borderId="11" applyNumberFormat="0" applyProtection="0">
      <alignment horizontal="right" vertical="center"/>
    </xf>
    <xf numFmtId="0" fontId="63" fillId="30" borderId="12" applyNumberFormat="0" applyProtection="0">
      <alignment horizontal="right" vertical="center"/>
    </xf>
    <xf numFmtId="4" fontId="66" fillId="24" borderId="14">
      <alignment vertical="center"/>
    </xf>
    <xf numFmtId="4" fontId="67" fillId="24" borderId="14">
      <alignment vertical="center"/>
    </xf>
    <xf numFmtId="4" fontId="66" fillId="25" borderId="14">
      <alignment vertical="center"/>
    </xf>
    <xf numFmtId="4" fontId="67" fillId="17" borderId="14">
      <alignment vertical="center"/>
    </xf>
    <xf numFmtId="0" fontId="104" fillId="2" borderId="11" applyNumberFormat="0" applyProtection="0">
      <alignment horizontal="left" vertical="center" indent="1"/>
    </xf>
    <xf numFmtId="0" fontId="104" fillId="2" borderId="11" applyNumberFormat="0" applyProtection="0">
      <alignment horizontal="left" vertical="center" indent="1"/>
    </xf>
    <xf numFmtId="0" fontId="72" fillId="0" borderId="8" applyNumberFormat="0" applyProtection="0">
      <alignment horizontal="left" vertical="center" indent="1"/>
    </xf>
    <xf numFmtId="0" fontId="104" fillId="2" borderId="11" applyNumberFormat="0" applyProtection="0">
      <alignment horizontal="left" vertical="center" indent="1"/>
    </xf>
    <xf numFmtId="0" fontId="104" fillId="2" borderId="11" applyNumberFormat="0" applyProtection="0">
      <alignment horizontal="left" vertical="center" indent="1"/>
    </xf>
    <xf numFmtId="0" fontId="104" fillId="2" borderId="11" applyNumberFormat="0" applyProtection="0">
      <alignment horizontal="left" vertical="center" indent="1"/>
    </xf>
    <xf numFmtId="0" fontId="58" fillId="12" borderId="8" applyNumberFormat="0" applyProtection="0">
      <alignment horizontal="center" vertical="top" wrapText="1"/>
    </xf>
    <xf numFmtId="4" fontId="68" fillId="28" borderId="15">
      <alignment vertical="center"/>
    </xf>
    <xf numFmtId="4" fontId="69" fillId="28" borderId="15">
      <alignment vertical="center"/>
    </xf>
    <xf numFmtId="4" fontId="56" fillId="24" borderId="15">
      <alignment vertical="center"/>
    </xf>
    <xf numFmtId="4" fontId="57" fillId="24" borderId="15">
      <alignment vertical="center"/>
    </xf>
    <xf numFmtId="4" fontId="56" fillId="25" borderId="14">
      <alignment vertical="center"/>
    </xf>
    <xf numFmtId="4" fontId="57" fillId="25" borderId="14">
      <alignment vertical="center"/>
    </xf>
    <xf numFmtId="4" fontId="70" fillId="22" borderId="15">
      <alignment horizontal="left" vertical="center" indent="1"/>
    </xf>
    <xf numFmtId="0" fontId="51" fillId="0" borderId="0" applyNumberFormat="0" applyProtection="0">
      <alignment vertical="center"/>
    </xf>
    <xf numFmtId="0" fontId="41" fillId="0" borderId="12" applyNumberFormat="0" applyProtection="0">
      <alignment horizontal="right" vertical="center"/>
    </xf>
    <xf numFmtId="0" fontId="41" fillId="0" borderId="12" applyNumberFormat="0" applyProtection="0">
      <alignment horizontal="right" vertical="center"/>
    </xf>
    <xf numFmtId="170" fontId="71" fillId="28" borderId="16">
      <protection locked="0"/>
    </xf>
    <xf numFmtId="170" fontId="71" fillId="32" borderId="0"/>
    <xf numFmtId="170" fontId="5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5" fillId="0" borderId="0"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43" fillId="23" borderId="0" applyNumberFormat="0" applyBorder="0" applyAlignment="0" applyProtection="0"/>
    <xf numFmtId="0" fontId="43" fillId="23" borderId="0" applyNumberFormat="0" applyBorder="0" applyAlignment="0" applyProtection="0"/>
    <xf numFmtId="37" fontId="43" fillId="0" borderId="0"/>
    <xf numFmtId="37" fontId="43" fillId="0" borderId="0"/>
    <xf numFmtId="37" fontId="43" fillId="0" borderId="0"/>
    <xf numFmtId="37" fontId="43" fillId="0" borderId="0"/>
    <xf numFmtId="3" fontId="50" fillId="0" borderId="7" applyProtection="0"/>
    <xf numFmtId="0" fontId="36" fillId="0" borderId="0" applyNumberFormat="0" applyFill="0" applyBorder="0" applyAlignment="0" applyProtection="0"/>
    <xf numFmtId="0" fontId="75" fillId="0" borderId="0"/>
    <xf numFmtId="0" fontId="75" fillId="0" borderId="0"/>
    <xf numFmtId="0" fontId="41" fillId="0" borderId="12" applyNumberFormat="0" applyProtection="0">
      <alignment horizontal="right" vertical="center"/>
    </xf>
    <xf numFmtId="0" fontId="104" fillId="0" borderId="0"/>
    <xf numFmtId="0" fontId="104" fillId="0" borderId="0"/>
    <xf numFmtId="0" fontId="104" fillId="0" borderId="0"/>
    <xf numFmtId="0" fontId="104" fillId="0" borderId="0"/>
    <xf numFmtId="0" fontId="104" fillId="0" borderId="0"/>
    <xf numFmtId="0" fontId="75" fillId="0" borderId="0"/>
    <xf numFmtId="0" fontId="75" fillId="0" borderId="0"/>
    <xf numFmtId="0" fontId="75" fillId="0" borderId="0"/>
    <xf numFmtId="0" fontId="22" fillId="0" borderId="0"/>
    <xf numFmtId="0" fontId="79"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2" applyNumberFormat="0" applyAlignment="0" applyProtection="0"/>
    <xf numFmtId="0" fontId="27" fillId="21" borderId="3" applyNumberFormat="0" applyAlignment="0" applyProtection="0"/>
    <xf numFmtId="43" fontId="79"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80" fillId="0" borderId="18" applyNumberFormat="0" applyFill="0" applyAlignment="0" applyProtection="0"/>
    <xf numFmtId="0" fontId="81" fillId="0" borderId="13"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7" borderId="2" applyNumberFormat="0" applyAlignment="0" applyProtection="0"/>
    <xf numFmtId="0" fontId="32" fillId="0" borderId="9" applyNumberFormat="0" applyFill="0" applyAlignment="0" applyProtection="0"/>
    <xf numFmtId="0" fontId="33" fillId="23" borderId="0" applyNumberFormat="0" applyBorder="0" applyAlignment="0" applyProtection="0"/>
    <xf numFmtId="0" fontId="79" fillId="22" borderId="10" applyNumberFormat="0" applyFont="0" applyAlignment="0" applyProtection="0"/>
    <xf numFmtId="0" fontId="34" fillId="20" borderId="11" applyNumberFormat="0" applyAlignment="0" applyProtection="0"/>
    <xf numFmtId="9" fontId="79" fillId="0" borderId="0" applyFont="0" applyFill="0" applyBorder="0" applyAlignment="0" applyProtection="0"/>
    <xf numFmtId="0" fontId="35" fillId="0" borderId="0" applyNumberFormat="0" applyFill="0" applyBorder="0" applyAlignment="0" applyProtection="0"/>
    <xf numFmtId="0" fontId="82" fillId="0" borderId="19" applyNumberFormat="0" applyFill="0" applyAlignment="0" applyProtection="0"/>
    <xf numFmtId="0" fontId="36" fillId="0" borderId="0" applyNumberFormat="0" applyFill="0" applyBorder="0" applyAlignment="0" applyProtection="0"/>
    <xf numFmtId="0" fontId="22" fillId="0" borderId="0"/>
    <xf numFmtId="0" fontId="104" fillId="0" borderId="0"/>
    <xf numFmtId="172" fontId="84" fillId="0" borderId="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22" fillId="0" borderId="0"/>
    <xf numFmtId="0" fontId="44" fillId="0" borderId="0" applyNumberFormat="0" applyFill="0" applyBorder="0" applyAlignment="0" applyProtection="0"/>
    <xf numFmtId="0" fontId="40" fillId="0" borderId="4" applyNumberFormat="0" applyProtection="0"/>
    <xf numFmtId="0" fontId="40" fillId="0" borderId="5">
      <alignment horizontal="left" vertical="center"/>
    </xf>
    <xf numFmtId="0" fontId="45"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6" fillId="0" borderId="7" applyNumberFormat="0" applyFill="0" applyAlignment="0" applyProtection="0"/>
    <xf numFmtId="0" fontId="104" fillId="0" borderId="0"/>
    <xf numFmtId="0" fontId="104" fillId="0" borderId="0"/>
    <xf numFmtId="0" fontId="104" fillId="0" borderId="0"/>
    <xf numFmtId="0" fontId="22" fillId="0" borderId="0"/>
    <xf numFmtId="9" fontId="104" fillId="0" borderId="0" applyFont="0" applyFill="0" applyBorder="0" applyAlignment="0" applyProtection="0"/>
    <xf numFmtId="0" fontId="85" fillId="23" borderId="20" applyNumberFormat="0" applyProtection="0">
      <alignment vertical="center"/>
    </xf>
    <xf numFmtId="0" fontId="86" fillId="23" borderId="20" applyNumberFormat="0" applyProtection="0">
      <alignment vertical="center"/>
    </xf>
    <xf numFmtId="0" fontId="87" fillId="23" borderId="20" applyNumberFormat="0" applyProtection="0">
      <alignment horizontal="left" vertical="center" indent="1"/>
    </xf>
    <xf numFmtId="0" fontId="37" fillId="23" borderId="12" applyNumberFormat="0" applyProtection="0">
      <alignment horizontal="left" vertical="top" indent="1"/>
    </xf>
    <xf numFmtId="0" fontId="88" fillId="27" borderId="20" applyNumberFormat="0" applyProtection="0">
      <alignment horizontal="left" vertical="center" indent="1"/>
    </xf>
    <xf numFmtId="0" fontId="66" fillId="17" borderId="20" applyNumberFormat="0" applyProtection="0">
      <alignment vertical="center"/>
    </xf>
    <xf numFmtId="0" fontId="77" fillId="7" borderId="20" applyNumberFormat="0" applyProtection="0">
      <alignment vertical="center"/>
    </xf>
    <xf numFmtId="0" fontId="66" fillId="24" borderId="20" applyNumberFormat="0" applyProtection="0">
      <alignment vertical="center"/>
    </xf>
    <xf numFmtId="0" fontId="56" fillId="17" borderId="20" applyNumberFormat="0" applyProtection="0">
      <alignment vertical="center"/>
    </xf>
    <xf numFmtId="0" fontId="70" fillId="33" borderId="20" applyNumberFormat="0" applyProtection="0">
      <alignment horizontal="left" vertical="center" indent="1"/>
    </xf>
    <xf numFmtId="0" fontId="70" fillId="30" borderId="20" applyNumberFormat="0" applyProtection="0">
      <alignment horizontal="left" vertical="center" indent="1"/>
    </xf>
    <xf numFmtId="0" fontId="89" fillId="27" borderId="20" applyNumberFormat="0" applyProtection="0">
      <alignment horizontal="left" vertical="center" indent="1"/>
    </xf>
    <xf numFmtId="0" fontId="90" fillId="8" borderId="20" applyNumberFormat="0" applyProtection="0">
      <alignment vertical="center"/>
    </xf>
    <xf numFmtId="0" fontId="61" fillId="28" borderId="20" applyNumberFormat="0" applyProtection="0">
      <alignment horizontal="left" vertical="center" indent="1"/>
    </xf>
    <xf numFmtId="0" fontId="91" fillId="30" borderId="20" applyNumberFormat="0" applyProtection="0">
      <alignment horizontal="left" vertical="center" indent="1"/>
    </xf>
    <xf numFmtId="0" fontId="92" fillId="27" borderId="20"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93" fillId="28" borderId="20" applyNumberFormat="0" applyProtection="0">
      <alignment vertical="center"/>
    </xf>
    <xf numFmtId="0" fontId="94" fillId="28" borderId="20" applyNumberFormat="0" applyProtection="0">
      <alignment vertical="center"/>
    </xf>
    <xf numFmtId="0" fontId="70" fillId="30" borderId="20" applyNumberFormat="0" applyProtection="0">
      <alignment horizontal="left" vertical="center" indent="1"/>
    </xf>
    <xf numFmtId="0" fontId="38" fillId="22" borderId="12" applyNumberFormat="0" applyProtection="0">
      <alignment horizontal="left" vertical="top" indent="1"/>
    </xf>
    <xf numFmtId="0" fontId="38" fillId="22" borderId="12" applyNumberFormat="0" applyProtection="0">
      <alignment horizontal="left" vertical="top" indent="1"/>
    </xf>
    <xf numFmtId="0" fontId="95" fillId="28" borderId="20" applyNumberFormat="0" applyProtection="0">
      <alignment vertical="center"/>
    </xf>
    <xf numFmtId="0" fontId="96" fillId="28" borderId="20" applyNumberFormat="0" applyProtection="0">
      <alignment vertical="center"/>
    </xf>
    <xf numFmtId="0" fontId="70" fillId="30" borderId="20" applyNumberFormat="0" applyProtection="0">
      <alignment horizontal="left" vertical="center" indent="1"/>
    </xf>
    <xf numFmtId="0" fontId="38" fillId="29" borderId="12" applyNumberFormat="0" applyProtection="0">
      <alignment horizontal="left" vertical="top" indent="1"/>
    </xf>
    <xf numFmtId="0" fontId="38" fillId="29" borderId="12" applyNumberFormat="0" applyProtection="0">
      <alignment horizontal="left" vertical="top" indent="1"/>
    </xf>
    <xf numFmtId="0" fontId="68" fillId="28" borderId="20" applyNumberFormat="0" applyProtection="0">
      <alignment vertical="center"/>
    </xf>
    <xf numFmtId="0" fontId="69" fillId="28" borderId="20" applyNumberFormat="0" applyProtection="0">
      <alignment vertical="center"/>
    </xf>
    <xf numFmtId="0" fontId="70" fillId="22" borderId="20" applyNumberFormat="0" applyProtection="0">
      <alignment horizontal="left" vertical="center" indent="1"/>
    </xf>
    <xf numFmtId="0" fontId="97" fillId="8" borderId="20" applyNumberFormat="0" applyProtection="0">
      <alignment horizontal="left" indent="1"/>
    </xf>
    <xf numFmtId="0" fontId="83" fillId="28" borderId="20" applyNumberFormat="0" applyProtection="0">
      <alignment vertical="center"/>
    </xf>
    <xf numFmtId="0" fontId="49" fillId="0" borderId="0" applyNumberFormat="0" applyFon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22" fillId="0" borderId="0"/>
    <xf numFmtId="0" fontId="22" fillId="0" borderId="0"/>
    <xf numFmtId="43" fontId="104" fillId="0" borderId="0" applyFont="0" applyFill="0" applyBorder="0" applyAlignment="0" applyProtection="0"/>
    <xf numFmtId="4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8" fontId="104" fillId="0" borderId="0" applyFont="0" applyFill="0" applyBorder="0" applyProtection="0"/>
    <xf numFmtId="0" fontId="104" fillId="0" borderId="0"/>
    <xf numFmtId="0" fontId="104" fillId="0" borderId="0"/>
    <xf numFmtId="0" fontId="104" fillId="0" borderId="0"/>
    <xf numFmtId="0" fontId="104" fillId="0" borderId="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22" fillId="0" borderId="0"/>
    <xf numFmtId="0" fontId="104" fillId="0" borderId="0"/>
    <xf numFmtId="0" fontId="23" fillId="7"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8"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0"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5"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1"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1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6" fillId="28" borderId="2" applyNumberFormat="0" applyAlignment="0" applyProtection="0"/>
    <xf numFmtId="0" fontId="26" fillId="28" borderId="2" applyNumberFormat="0" applyAlignment="0" applyProtection="0"/>
    <xf numFmtId="0" fontId="26" fillId="20" borderId="2" applyNumberFormat="0" applyAlignment="0" applyProtection="0"/>
    <xf numFmtId="0" fontId="26" fillId="28" borderId="2" applyNumberFormat="0" applyAlignment="0" applyProtection="0"/>
    <xf numFmtId="0" fontId="26" fillId="28" borderId="2" applyNumberFormat="0" applyAlignment="0" applyProtection="0"/>
    <xf numFmtId="0" fontId="26" fillId="28" borderId="2" applyNumberFormat="0" applyAlignment="0" applyProtection="0"/>
    <xf numFmtId="43" fontId="104"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4"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79"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14"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0" fontId="100" fillId="0" borderId="21" applyNumberFormat="0" applyFill="0" applyAlignment="0" applyProtection="0"/>
    <xf numFmtId="0" fontId="100" fillId="0" borderId="21" applyNumberFormat="0" applyFill="0" applyAlignment="0" applyProtection="0"/>
    <xf numFmtId="0" fontId="80" fillId="0" borderId="18" applyNumberFormat="0" applyFill="0" applyAlignment="0" applyProtection="0"/>
    <xf numFmtId="0" fontId="100" fillId="0" borderId="21" applyNumberFormat="0" applyFill="0" applyAlignment="0" applyProtection="0"/>
    <xf numFmtId="0" fontId="100" fillId="0" borderId="21" applyNumberFormat="0" applyFill="0" applyAlignment="0" applyProtection="0"/>
    <xf numFmtId="0" fontId="100" fillId="0" borderId="21" applyNumberFormat="0" applyFill="0" applyAlignment="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0" fillId="0" borderId="0" applyNumberFormat="0" applyFont="0" applyFill="0" applyBorder="0" applyProtection="0"/>
    <xf numFmtId="0" fontId="101" fillId="0" borderId="13" applyNumberFormat="0" applyFill="0" applyAlignment="0" applyProtection="0"/>
    <xf numFmtId="0" fontId="101" fillId="0" borderId="13" applyNumberFormat="0" applyFill="0" applyAlignment="0" applyProtection="0"/>
    <xf numFmtId="0" fontId="81" fillId="0" borderId="13" applyNumberFormat="0" applyFill="0" applyAlignment="0" applyProtection="0"/>
    <xf numFmtId="0" fontId="101" fillId="0" borderId="13" applyNumberFormat="0" applyFill="0" applyAlignment="0" applyProtection="0"/>
    <xf numFmtId="0" fontId="101" fillId="0" borderId="13" applyNumberFormat="0" applyFill="0" applyAlignment="0" applyProtection="0"/>
    <xf numFmtId="0" fontId="101" fillId="0" borderId="13" applyNumberFormat="0" applyFill="0" applyAlignment="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98" fillId="0" borderId="22" applyNumberFormat="0" applyFill="0" applyAlignment="0" applyProtection="0"/>
    <xf numFmtId="0" fontId="98" fillId="0" borderId="22" applyNumberFormat="0" applyFill="0" applyAlignment="0" applyProtection="0"/>
    <xf numFmtId="0" fontId="30" fillId="0" borderId="6" applyNumberFormat="0" applyFill="0" applyAlignment="0" applyProtection="0"/>
    <xf numFmtId="0" fontId="98" fillId="0" borderId="22" applyNumberFormat="0" applyFill="0" applyAlignment="0" applyProtection="0"/>
    <xf numFmtId="0" fontId="98" fillId="0" borderId="22" applyNumberFormat="0" applyFill="0" applyAlignment="0" applyProtection="0"/>
    <xf numFmtId="0" fontId="98" fillId="0" borderId="22"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3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167" fontId="104" fillId="0" borderId="0">
      <protection locked="0"/>
    </xf>
    <xf numFmtId="0" fontId="31" fillId="23" borderId="2" applyNumberFormat="0" applyAlignment="0" applyProtection="0"/>
    <xf numFmtId="0" fontId="31" fillId="23" borderId="2" applyNumberFormat="0" applyAlignment="0" applyProtection="0"/>
    <xf numFmtId="0" fontId="31" fillId="7" borderId="2" applyNumberFormat="0" applyAlignment="0" applyProtection="0"/>
    <xf numFmtId="0" fontId="31" fillId="23" borderId="2" applyNumberFormat="0" applyAlignment="0" applyProtection="0"/>
    <xf numFmtId="0" fontId="31" fillId="23" borderId="2" applyNumberFormat="0" applyAlignment="0" applyProtection="0"/>
    <xf numFmtId="0" fontId="31" fillId="23"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79" fillId="0" borderId="0"/>
    <xf numFmtId="0" fontId="104" fillId="0" borderId="0"/>
    <xf numFmtId="0" fontId="104" fillId="0" borderId="0"/>
    <xf numFmtId="0" fontId="104"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104" fillId="0" borderId="0"/>
    <xf numFmtId="0" fontId="104" fillId="0" borderId="0"/>
    <xf numFmtId="0" fontId="104"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104" fillId="0" borderId="0"/>
    <xf numFmtId="0" fontId="104" fillId="0" borderId="0"/>
    <xf numFmtId="0" fontId="22" fillId="0" borderId="0"/>
    <xf numFmtId="0" fontId="22" fillId="0" borderId="0"/>
    <xf numFmtId="0" fontId="22" fillId="0" borderId="0"/>
    <xf numFmtId="0" fontId="104" fillId="0" borderId="0"/>
    <xf numFmtId="0" fontId="104" fillId="0" borderId="0"/>
    <xf numFmtId="0" fontId="22" fillId="0" borderId="0"/>
    <xf numFmtId="0" fontId="22" fillId="0" borderId="0"/>
    <xf numFmtId="0" fontId="22" fillId="0" borderId="0"/>
    <xf numFmtId="0" fontId="104" fillId="0" borderId="0"/>
    <xf numFmtId="0" fontId="79" fillId="0" borderId="0"/>
    <xf numFmtId="0" fontId="104" fillId="0" borderId="0"/>
    <xf numFmtId="0" fontId="104" fillId="0" borderId="0"/>
    <xf numFmtId="0" fontId="104" fillId="0" borderId="0"/>
    <xf numFmtId="0" fontId="22" fillId="0" borderId="0"/>
    <xf numFmtId="0" fontId="104" fillId="0" borderId="0"/>
    <xf numFmtId="0" fontId="104" fillId="0" borderId="0"/>
    <xf numFmtId="0" fontId="22" fillId="0" borderId="0"/>
    <xf numFmtId="0" fontId="104" fillId="0" borderId="0"/>
    <xf numFmtId="0" fontId="104" fillId="0" borderId="0"/>
    <xf numFmtId="0" fontId="104" fillId="0" borderId="0"/>
    <xf numFmtId="0" fontId="22" fillId="0" borderId="0"/>
    <xf numFmtId="0" fontId="104" fillId="0" borderId="0"/>
    <xf numFmtId="0" fontId="104" fillId="0" borderId="0"/>
    <xf numFmtId="0" fontId="104" fillId="0" borderId="0"/>
    <xf numFmtId="0" fontId="104" fillId="0" borderId="0"/>
    <xf numFmtId="0" fontId="79" fillId="0" borderId="0"/>
    <xf numFmtId="0" fontId="22" fillId="0" borderId="0"/>
    <xf numFmtId="0" fontId="22" fillId="0" borderId="0"/>
    <xf numFmtId="0" fontId="22" fillId="0" borderId="0"/>
    <xf numFmtId="0" fontId="22" fillId="0" borderId="0"/>
    <xf numFmtId="0" fontId="104" fillId="0" borderId="0"/>
    <xf numFmtId="0" fontId="104" fillId="0" borderId="0"/>
    <xf numFmtId="0" fontId="104" fillId="0" borderId="0"/>
    <xf numFmtId="0" fontId="104" fillId="0" borderId="0"/>
    <xf numFmtId="0" fontId="79" fillId="0" borderId="0"/>
    <xf numFmtId="0" fontId="104" fillId="0" borderId="0"/>
    <xf numFmtId="0" fontId="104" fillId="0" borderId="0"/>
    <xf numFmtId="0" fontId="22" fillId="0" borderId="0"/>
    <xf numFmtId="0" fontId="104" fillId="0" borderId="0"/>
    <xf numFmtId="0" fontId="79" fillId="0" borderId="0"/>
    <xf numFmtId="0" fontId="22" fillId="0" borderId="0"/>
    <xf numFmtId="0" fontId="22" fillId="0" borderId="0"/>
    <xf numFmtId="0" fontId="22" fillId="0" borderId="0"/>
    <xf numFmtId="0" fontId="22" fillId="0" borderId="0"/>
    <xf numFmtId="0" fontId="104" fillId="0" borderId="0"/>
    <xf numFmtId="0" fontId="22" fillId="0" borderId="0"/>
    <xf numFmtId="0" fontId="22" fillId="0" borderId="0"/>
    <xf numFmtId="0" fontId="104" fillId="0" borderId="0"/>
    <xf numFmtId="0" fontId="79" fillId="0" borderId="0"/>
    <xf numFmtId="0" fontId="104" fillId="0" borderId="0"/>
    <xf numFmtId="0" fontId="104" fillId="22" borderId="10" applyNumberFormat="0" applyFont="0" applyAlignment="0" applyProtection="0"/>
    <xf numFmtId="0" fontId="104" fillId="22" borderId="10" applyNumberFormat="0" applyFont="0" applyAlignment="0" applyProtection="0"/>
    <xf numFmtId="0" fontId="79" fillId="22" borderId="10" applyNumberFormat="0" applyFont="0" applyAlignment="0" applyProtection="0"/>
    <xf numFmtId="0" fontId="104" fillId="22" borderId="10" applyNumberFormat="0" applyFont="0" applyAlignment="0" applyProtection="0"/>
    <xf numFmtId="0" fontId="104" fillId="22" borderId="10" applyNumberFormat="0" applyFont="0" applyAlignment="0" applyProtection="0"/>
    <xf numFmtId="0" fontId="104" fillId="22" borderId="10" applyNumberFormat="0" applyFont="0" applyAlignment="0" applyProtection="0"/>
    <xf numFmtId="0" fontId="34" fillId="28" borderId="11" applyNumberFormat="0" applyAlignment="0" applyProtection="0"/>
    <xf numFmtId="0" fontId="34" fillId="28" borderId="11" applyNumberFormat="0" applyAlignment="0" applyProtection="0"/>
    <xf numFmtId="0" fontId="34" fillId="20" borderId="11" applyNumberFormat="0" applyAlignment="0" applyProtection="0"/>
    <xf numFmtId="0" fontId="34" fillId="28" borderId="11" applyNumberFormat="0" applyAlignment="0" applyProtection="0"/>
    <xf numFmtId="0" fontId="34" fillId="28" borderId="11" applyNumberFormat="0" applyAlignment="0" applyProtection="0"/>
    <xf numFmtId="0" fontId="34" fillId="28" borderId="11" applyNumberFormat="0" applyAlignment="0" applyProtection="0"/>
    <xf numFmtId="9"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10"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79"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79"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79"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79"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79" fillId="0" borderId="0" applyFont="0" applyFill="0" applyBorder="0" applyAlignment="0" applyProtection="0"/>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center"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7" borderId="12" applyNumberFormat="0" applyProtection="0">
      <alignment horizontal="left" vertical="top"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center"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29" borderId="12" applyNumberFormat="0" applyProtection="0">
      <alignment horizontal="left" vertical="top"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center"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8" borderId="12" applyNumberFormat="0" applyProtection="0">
      <alignment horizontal="left" vertical="top"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center"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104" fillId="30" borderId="12" applyNumberFormat="0" applyProtection="0">
      <alignment horizontal="left" vertical="top" indent="1"/>
    </xf>
    <xf numFmtId="0" fontId="99" fillId="0" borderId="0" applyNumberFormat="0" applyFill="0" applyBorder="0" applyAlignment="0" applyProtection="0"/>
    <xf numFmtId="0" fontId="99" fillId="0" borderId="0" applyNumberFormat="0" applyFill="0" applyBorder="0" applyAlignment="0" applyProtection="0"/>
    <xf numFmtId="0" fontId="35"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82" fillId="0" borderId="23" applyNumberFormat="0" applyFill="0" applyAlignment="0" applyProtection="0"/>
    <xf numFmtId="0" fontId="82" fillId="0" borderId="23" applyNumberFormat="0" applyFill="0" applyAlignment="0" applyProtection="0"/>
    <xf numFmtId="0" fontId="82" fillId="0" borderId="19" applyNumberFormat="0" applyFill="0" applyAlignment="0" applyProtection="0"/>
    <xf numFmtId="0" fontId="82" fillId="0" borderId="23" applyNumberFormat="0" applyFill="0" applyAlignment="0" applyProtection="0"/>
    <xf numFmtId="0" fontId="82" fillId="0" borderId="23" applyNumberFormat="0" applyFill="0" applyAlignment="0" applyProtection="0"/>
    <xf numFmtId="0" fontId="82" fillId="0" borderId="23" applyNumberFormat="0" applyFill="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104" fillId="0" borderId="17" applyNumberFormat="0" applyFill="0" applyBorder="0" applyAlignment="0" applyProtection="0"/>
    <xf numFmtId="0" fontId="22"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104" fillId="0" borderId="0"/>
    <xf numFmtId="0" fontId="104" fillId="0" borderId="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9" fontId="79" fillId="0" borderId="0" applyFont="0" applyFill="0" applyBorder="0" applyAlignment="0" applyProtection="0"/>
    <xf numFmtId="0" fontId="31" fillId="7" borderId="2" applyNumberFormat="0" applyAlignment="0" applyProtection="0"/>
    <xf numFmtId="43" fontId="79" fillId="0" borderId="0" applyFont="0" applyFill="0" applyBorder="0" applyAlignment="0" applyProtection="0"/>
    <xf numFmtId="0" fontId="79" fillId="0" borderId="0"/>
    <xf numFmtId="43"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9"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9" fontId="104"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4" fillId="0" borderId="0" applyFont="0" applyFill="0" applyBorder="0" applyAlignment="0" applyProtection="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22"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4" fillId="0" borderId="0"/>
    <xf numFmtId="9" fontId="79" fillId="0" borderId="0" applyFont="0" applyFill="0" applyBorder="0" applyAlignment="0" applyProtection="0"/>
    <xf numFmtId="43" fontId="79" fillId="0" borderId="0" applyFont="0" applyFill="0" applyBorder="0" applyAlignment="0" applyProtection="0"/>
    <xf numFmtId="0" fontId="79" fillId="0" borderId="0"/>
    <xf numFmtId="9" fontId="79" fillId="0" borderId="0" applyFont="0" applyFill="0" applyBorder="0" applyAlignment="0" applyProtection="0"/>
    <xf numFmtId="43" fontId="79" fillId="0" borderId="0" applyFont="0" applyFill="0" applyBorder="0" applyAlignment="0" applyProtection="0"/>
    <xf numFmtId="0" fontId="31" fillId="7" borderId="2" applyNumberFormat="0" applyAlignment="0" applyProtection="0"/>
    <xf numFmtId="0" fontId="79" fillId="0" borderId="0"/>
    <xf numFmtId="0" fontId="31" fillId="7" borderId="2" applyNumberFormat="0" applyAlignment="0" applyProtection="0"/>
    <xf numFmtId="43"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0" fontId="104" fillId="0" borderId="0"/>
    <xf numFmtId="43"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43" fontId="104" fillId="0" borderId="0" applyFont="0" applyFill="0" applyBorder="0" applyAlignment="0" applyProtection="0"/>
    <xf numFmtId="0" fontId="104" fillId="0" borderId="0"/>
    <xf numFmtId="9"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0" fontId="104" fillId="0" borderId="0"/>
    <xf numFmtId="9"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04" fillId="0" borderId="0" applyFont="0" applyFill="0" applyBorder="0" applyAlignment="0" applyProtection="0"/>
    <xf numFmtId="9" fontId="10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4" borderId="0" applyNumberFormat="0" applyBorder="0" applyAlignment="0" applyProtection="0"/>
    <xf numFmtId="0" fontId="104" fillId="0" borderId="0"/>
    <xf numFmtId="0" fontId="22" fillId="0" borderId="0"/>
    <xf numFmtId="0" fontId="21" fillId="0" borderId="0"/>
    <xf numFmtId="0" fontId="20" fillId="0" borderId="0"/>
    <xf numFmtId="0" fontId="19"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44" fontId="12" fillId="0" borderId="0" applyFont="0" applyFill="0" applyBorder="0" applyAlignment="0" applyProtection="0"/>
    <xf numFmtId="0" fontId="48" fillId="0" borderId="0"/>
    <xf numFmtId="0" fontId="75" fillId="0" borderId="0"/>
    <xf numFmtId="0" fontId="104" fillId="0" borderId="0"/>
    <xf numFmtId="0" fontId="11" fillId="0" borderId="0"/>
    <xf numFmtId="44" fontId="11" fillId="0" borderId="0" applyFont="0" applyFill="0" applyBorder="0" applyAlignment="0" applyProtection="0"/>
    <xf numFmtId="0" fontId="38" fillId="0" borderId="0"/>
    <xf numFmtId="0" fontId="10" fillId="0" borderId="0"/>
    <xf numFmtId="44" fontId="10" fillId="0" borderId="0" applyFont="0" applyFill="0" applyBorder="0" applyAlignment="0" applyProtection="0"/>
    <xf numFmtId="0" fontId="9" fillId="34" borderId="0" applyNumberFormat="0" applyBorder="0" applyAlignment="0" applyProtection="0"/>
    <xf numFmtId="0" fontId="8" fillId="0" borderId="0"/>
    <xf numFmtId="0" fontId="7" fillId="0" borderId="0"/>
    <xf numFmtId="0" fontId="108" fillId="0" borderId="0" applyNumberFormat="0" applyFill="0" applyBorder="0" applyAlignment="0" applyProtection="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104" fillId="0" borderId="0"/>
    <xf numFmtId="0" fontId="62" fillId="0" borderId="0"/>
    <xf numFmtId="0" fontId="104" fillId="0" borderId="0"/>
    <xf numFmtId="0" fontId="2" fillId="0" borderId="0"/>
    <xf numFmtId="0" fontId="111" fillId="0" borderId="0" applyNumberFormat="0" applyFill="0" applyBorder="0" applyAlignment="0" applyProtection="0"/>
    <xf numFmtId="0" fontId="112" fillId="0" borderId="85" applyNumberFormat="0" applyFill="0" applyAlignment="0" applyProtection="0"/>
    <xf numFmtId="0" fontId="113" fillId="0" borderId="86" applyNumberFormat="0" applyFill="0" applyAlignment="0" applyProtection="0"/>
    <xf numFmtId="0" fontId="114" fillId="0" borderId="87" applyNumberFormat="0" applyFill="0" applyAlignment="0" applyProtection="0"/>
    <xf numFmtId="0" fontId="114" fillId="0" borderId="0" applyNumberFormat="0" applyFill="0" applyBorder="0" applyAlignment="0" applyProtection="0"/>
    <xf numFmtId="0" fontId="115" fillId="45" borderId="0" applyNumberFormat="0" applyBorder="0" applyAlignment="0" applyProtection="0"/>
    <xf numFmtId="0" fontId="116" fillId="46" borderId="0" applyNumberFormat="0" applyBorder="0" applyAlignment="0" applyProtection="0"/>
    <xf numFmtId="0" fontId="117" fillId="48" borderId="88" applyNumberFormat="0" applyAlignment="0" applyProtection="0"/>
    <xf numFmtId="0" fontId="118" fillId="49" borderId="89" applyNumberFormat="0" applyAlignment="0" applyProtection="0"/>
    <xf numFmtId="0" fontId="119" fillId="49" borderId="88" applyNumberFormat="0" applyAlignment="0" applyProtection="0"/>
    <xf numFmtId="0" fontId="120" fillId="0" borderId="90" applyNumberFormat="0" applyFill="0" applyAlignment="0" applyProtection="0"/>
    <xf numFmtId="0" fontId="121" fillId="50" borderId="91" applyNumberFormat="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4" fillId="0" borderId="93" applyNumberFormat="0" applyFill="0" applyAlignment="0" applyProtection="0"/>
    <xf numFmtId="0" fontId="125"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25"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25"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25"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25"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25"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0" borderId="0"/>
    <xf numFmtId="43" fontId="12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0" fontId="1" fillId="0" borderId="0"/>
    <xf numFmtId="44" fontId="1" fillId="0" borderId="0" applyFont="0" applyFill="0" applyBorder="0" applyAlignment="0" applyProtection="0"/>
    <xf numFmtId="43" fontId="126" fillId="0" borderId="0" applyFont="0" applyFill="0" applyBorder="0" applyAlignment="0" applyProtection="0"/>
    <xf numFmtId="0" fontId="1" fillId="0" borderId="0"/>
    <xf numFmtId="0" fontId="104" fillId="0" borderId="0"/>
    <xf numFmtId="44" fontId="1" fillId="0" borderId="0" applyFont="0" applyFill="0" applyBorder="0" applyAlignment="0" applyProtection="0"/>
    <xf numFmtId="0" fontId="103" fillId="0" borderId="0"/>
    <xf numFmtId="0" fontId="128" fillId="0" borderId="0"/>
    <xf numFmtId="43" fontId="128" fillId="0" borderId="0" applyFont="0" applyFill="0" applyBorder="0" applyAlignment="0" applyProtection="0"/>
    <xf numFmtId="44" fontId="128" fillId="0" borderId="0" applyFont="0" applyFill="0" applyBorder="0" applyAlignment="0" applyProtection="0"/>
    <xf numFmtId="9" fontId="128" fillId="0" borderId="0" applyFont="0" applyFill="0" applyBorder="0" applyAlignment="0" applyProtection="0"/>
    <xf numFmtId="0" fontId="1" fillId="0" borderId="0"/>
    <xf numFmtId="0" fontId="1" fillId="0" borderId="0"/>
    <xf numFmtId="0" fontId="1" fillId="0" borderId="0"/>
    <xf numFmtId="4" fontId="38" fillId="29" borderId="12" applyNumberFormat="0" applyProtection="0">
      <alignment horizontal="left" vertical="center" indent="1"/>
    </xf>
    <xf numFmtId="0" fontId="23" fillId="76" borderId="0" applyNumberFormat="0" applyBorder="0" applyAlignment="0" applyProtection="0"/>
    <xf numFmtId="0" fontId="23" fillId="76" borderId="0" applyNumberFormat="0" applyBorder="0" applyAlignment="0" applyProtection="0"/>
    <xf numFmtId="0" fontId="1" fillId="53" borderId="0" applyNumberFormat="0" applyBorder="0" applyAlignment="0" applyProtection="0"/>
    <xf numFmtId="0" fontId="38" fillId="77" borderId="0" applyNumberFormat="0" applyBorder="0" applyAlignment="0" applyProtection="0"/>
    <xf numFmtId="0" fontId="23" fillId="78" borderId="0" applyNumberFormat="0" applyBorder="0" applyAlignment="0" applyProtection="0"/>
    <xf numFmtId="0" fontId="23" fillId="78" borderId="0" applyNumberFormat="0" applyBorder="0" applyAlignment="0" applyProtection="0"/>
    <xf numFmtId="0" fontId="1" fillId="57" borderId="0" applyNumberFormat="0" applyBorder="0" applyAlignment="0" applyProtection="0"/>
    <xf numFmtId="0" fontId="38" fillId="79" borderId="0" applyNumberFormat="0" applyBorder="0" applyAlignment="0" applyProtection="0"/>
    <xf numFmtId="0" fontId="23" fillId="80" borderId="0" applyNumberFormat="0" applyBorder="0" applyAlignment="0" applyProtection="0"/>
    <xf numFmtId="0" fontId="23" fillId="80" borderId="0" applyNumberFormat="0" applyBorder="0" applyAlignment="0" applyProtection="0"/>
    <xf numFmtId="0" fontId="1" fillId="61" borderId="0" applyNumberFormat="0" applyBorder="0" applyAlignment="0" applyProtection="0"/>
    <xf numFmtId="0" fontId="38" fillId="81"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1" fillId="65" borderId="0" applyNumberFormat="0" applyBorder="0" applyAlignment="0" applyProtection="0"/>
    <xf numFmtId="0" fontId="38" fillId="83" borderId="0" applyNumberFormat="0" applyBorder="0" applyAlignment="0" applyProtection="0"/>
    <xf numFmtId="0" fontId="23" fillId="84" borderId="0" applyNumberFormat="0" applyBorder="0" applyAlignment="0" applyProtection="0"/>
    <xf numFmtId="0" fontId="23" fillId="84" borderId="0" applyNumberFormat="0" applyBorder="0" applyAlignment="0" applyProtection="0"/>
    <xf numFmtId="0" fontId="1" fillId="69" borderId="0" applyNumberFormat="0" applyBorder="0" applyAlignment="0" applyProtection="0"/>
    <xf numFmtId="0" fontId="38" fillId="85" borderId="0" applyNumberFormat="0" applyBorder="0" applyAlignment="0" applyProtection="0"/>
    <xf numFmtId="0" fontId="23" fillId="86" borderId="0" applyNumberFormat="0" applyBorder="0" applyAlignment="0" applyProtection="0"/>
    <xf numFmtId="0" fontId="23" fillId="86" borderId="0" applyNumberFormat="0" applyBorder="0" applyAlignment="0" applyProtection="0"/>
    <xf numFmtId="0" fontId="1" fillId="73" borderId="0" applyNumberFormat="0" applyBorder="0" applyAlignment="0" applyProtection="0"/>
    <xf numFmtId="0" fontId="38" fillId="78"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1" fillId="54" borderId="0" applyNumberFormat="0" applyBorder="0" applyAlignment="0" applyProtection="0"/>
    <xf numFmtId="0" fontId="38" fillId="87" borderId="0" applyNumberFormat="0" applyBorder="0" applyAlignment="0" applyProtection="0"/>
    <xf numFmtId="0" fontId="23" fillId="79" borderId="0" applyNumberFormat="0" applyBorder="0" applyAlignment="0" applyProtection="0"/>
    <xf numFmtId="0" fontId="23" fillId="79" borderId="0" applyNumberFormat="0" applyBorder="0" applyAlignment="0" applyProtection="0"/>
    <xf numFmtId="0" fontId="1" fillId="58" borderId="0" applyNumberFormat="0" applyBorder="0" applyAlignment="0" applyProtection="0"/>
    <xf numFmtId="0" fontId="38" fillId="79" borderId="0" applyNumberFormat="0" applyBorder="0" applyAlignment="0" applyProtection="0"/>
    <xf numFmtId="0" fontId="23" fillId="88" borderId="0" applyNumberFormat="0" applyBorder="0" applyAlignment="0" applyProtection="0"/>
    <xf numFmtId="0" fontId="23" fillId="88" borderId="0" applyNumberFormat="0" applyBorder="0" applyAlignment="0" applyProtection="0"/>
    <xf numFmtId="0" fontId="1" fillId="62" borderId="0" applyNumberFormat="0" applyBorder="0" applyAlignment="0" applyProtection="0"/>
    <xf numFmtId="0" fontId="38" fillId="89" borderId="0" applyNumberFormat="0" applyBorder="0" applyAlignment="0" applyProtection="0"/>
    <xf numFmtId="0" fontId="23" fillId="82" borderId="0" applyNumberFormat="0" applyBorder="0" applyAlignment="0" applyProtection="0"/>
    <xf numFmtId="0" fontId="23" fillId="82" borderId="0" applyNumberFormat="0" applyBorder="0" applyAlignment="0" applyProtection="0"/>
    <xf numFmtId="0" fontId="1" fillId="66" borderId="0" applyNumberFormat="0" applyBorder="0" applyAlignment="0" applyProtection="0"/>
    <xf numFmtId="0" fontId="38" fillId="90" borderId="0" applyNumberFormat="0" applyBorder="0" applyAlignment="0" applyProtection="0"/>
    <xf numFmtId="0" fontId="23" fillId="85" borderId="0" applyNumberFormat="0" applyBorder="0" applyAlignment="0" applyProtection="0"/>
    <xf numFmtId="0" fontId="23" fillId="85" borderId="0" applyNumberFormat="0" applyBorder="0" applyAlignment="0" applyProtection="0"/>
    <xf numFmtId="0" fontId="1" fillId="70" borderId="0" applyNumberFormat="0" applyBorder="0" applyAlignment="0" applyProtection="0"/>
    <xf numFmtId="0" fontId="38" fillId="87" borderId="0" applyNumberFormat="0" applyBorder="0" applyAlignment="0" applyProtection="0"/>
    <xf numFmtId="0" fontId="23" fillId="91" borderId="0" applyNumberFormat="0" applyBorder="0" applyAlignment="0" applyProtection="0"/>
    <xf numFmtId="0" fontId="23" fillId="91" borderId="0" applyNumberFormat="0" applyBorder="0" applyAlignment="0" applyProtection="0"/>
    <xf numFmtId="0" fontId="1" fillId="74" borderId="0" applyNumberFormat="0" applyBorder="0" applyAlignment="0" applyProtection="0"/>
    <xf numFmtId="0" fontId="38" fillId="86"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125" fillId="55" borderId="0" applyNumberFormat="0" applyBorder="0" applyAlignment="0" applyProtection="0"/>
    <xf numFmtId="0" fontId="92" fillId="87" borderId="0" applyNumberFormat="0" applyBorder="0" applyAlignment="0" applyProtection="0"/>
    <xf numFmtId="0" fontId="24" fillId="79" borderId="0" applyNumberFormat="0" applyBorder="0" applyAlignment="0" applyProtection="0"/>
    <xf numFmtId="0" fontId="24" fillId="79" borderId="0" applyNumberFormat="0" applyBorder="0" applyAlignment="0" applyProtection="0"/>
    <xf numFmtId="0" fontId="125" fillId="59" borderId="0" applyNumberFormat="0" applyBorder="0" applyAlignment="0" applyProtection="0"/>
    <xf numFmtId="0" fontId="92" fillId="79"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125" fillId="63" borderId="0" applyNumberFormat="0" applyBorder="0" applyAlignment="0" applyProtection="0"/>
    <xf numFmtId="0" fontId="92" fillId="89" borderId="0" applyNumberFormat="0" applyBorder="0" applyAlignment="0" applyProtection="0"/>
    <xf numFmtId="0" fontId="24" fillId="93" borderId="0" applyNumberFormat="0" applyBorder="0" applyAlignment="0" applyProtection="0"/>
    <xf numFmtId="0" fontId="24" fillId="93" borderId="0" applyNumberFormat="0" applyBorder="0" applyAlignment="0" applyProtection="0"/>
    <xf numFmtId="0" fontId="125" fillId="67" borderId="0" applyNumberFormat="0" applyBorder="0" applyAlignment="0" applyProtection="0"/>
    <xf numFmtId="0" fontId="92" fillId="90" borderId="0" applyNumberFormat="0" applyBorder="0" applyAlignment="0" applyProtection="0"/>
    <xf numFmtId="0" fontId="24" fillId="94" borderId="0" applyNumberFormat="0" applyBorder="0" applyAlignment="0" applyProtection="0"/>
    <xf numFmtId="0" fontId="24" fillId="94" borderId="0" applyNumberFormat="0" applyBorder="0" applyAlignment="0" applyProtection="0"/>
    <xf numFmtId="0" fontId="125" fillId="71" borderId="0" applyNumberFormat="0" applyBorder="0" applyAlignment="0" applyProtection="0"/>
    <xf numFmtId="0" fontId="92" fillId="87" borderId="0" applyNumberFormat="0" applyBorder="0" applyAlignment="0" applyProtection="0"/>
    <xf numFmtId="0" fontId="24" fillId="95" borderId="0" applyNumberFormat="0" applyBorder="0" applyAlignment="0" applyProtection="0"/>
    <xf numFmtId="0" fontId="24" fillId="95" borderId="0" applyNumberFormat="0" applyBorder="0" applyAlignment="0" applyProtection="0"/>
    <xf numFmtId="0" fontId="125" fillId="75" borderId="0" applyNumberFormat="0" applyBorder="0" applyAlignment="0" applyProtection="0"/>
    <xf numFmtId="0" fontId="92" fillId="86" borderId="0" applyNumberFormat="0" applyBorder="0" applyAlignment="0" applyProtection="0"/>
    <xf numFmtId="0" fontId="23" fillId="96" borderId="0" applyNumberFormat="0" applyBorder="0" applyAlignment="0" applyProtection="0"/>
    <xf numFmtId="0" fontId="23" fillId="96" borderId="0" applyNumberFormat="0" applyBorder="0" applyAlignment="0" applyProtection="0"/>
    <xf numFmtId="0" fontId="23" fillId="97" borderId="0" applyNumberFormat="0" applyBorder="0" applyAlignment="0" applyProtection="0"/>
    <xf numFmtId="0" fontId="23" fillId="98" borderId="0" applyNumberFormat="0" applyBorder="0" applyAlignment="0" applyProtection="0"/>
    <xf numFmtId="0" fontId="23" fillId="98" borderId="0" applyNumberFormat="0" applyBorder="0" applyAlignment="0" applyProtection="0"/>
    <xf numFmtId="0" fontId="23" fillId="99"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1"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125" fillId="5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125" fillId="52" borderId="0" applyNumberFormat="0" applyBorder="0" applyAlignment="0" applyProtection="0"/>
    <xf numFmtId="0" fontId="24" fillId="102" borderId="0" applyNumberFormat="0" applyBorder="0" applyAlignment="0" applyProtection="0"/>
    <xf numFmtId="0" fontId="125" fillId="52" borderId="0" applyNumberFormat="0" applyBorder="0" applyAlignment="0" applyProtection="0"/>
    <xf numFmtId="0" fontId="125" fillId="52" borderId="0" applyNumberFormat="0" applyBorder="0" applyAlignment="0" applyProtection="0"/>
    <xf numFmtId="0" fontId="24" fillId="102" borderId="0" applyNumberFormat="0" applyBorder="0" applyAlignment="0" applyProtection="0"/>
    <xf numFmtId="0" fontId="24" fillId="102" borderId="0" applyNumberFormat="0" applyBorder="0" applyAlignment="0" applyProtection="0"/>
    <xf numFmtId="0" fontId="23" fillId="103" borderId="0" applyNumberFormat="0" applyBorder="0" applyAlignment="0" applyProtection="0"/>
    <xf numFmtId="0" fontId="23" fillId="103" borderId="0" applyNumberFormat="0" applyBorder="0" applyAlignment="0" applyProtection="0"/>
    <xf numFmtId="0" fontId="23" fillId="104" borderId="0" applyNumberFormat="0" applyBorder="0" applyAlignment="0" applyProtection="0"/>
    <xf numFmtId="0" fontId="23" fillId="105" borderId="0" applyNumberFormat="0" applyBorder="0" applyAlignment="0" applyProtection="0"/>
    <xf numFmtId="0" fontId="23" fillId="105" borderId="0" applyNumberFormat="0" applyBorder="0" applyAlignment="0" applyProtection="0"/>
    <xf numFmtId="0" fontId="23" fillId="106" borderId="0" applyNumberFormat="0" applyBorder="0" applyAlignment="0" applyProtection="0"/>
    <xf numFmtId="0" fontId="24" fillId="106" borderId="0" applyNumberFormat="0" applyBorder="0" applyAlignment="0" applyProtection="0"/>
    <xf numFmtId="0" fontId="24" fillId="106" borderId="0" applyNumberFormat="0" applyBorder="0" applyAlignment="0" applyProtection="0"/>
    <xf numFmtId="0" fontId="24" fillId="107"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125" fillId="56"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125" fillId="56" borderId="0" applyNumberFormat="0" applyBorder="0" applyAlignment="0" applyProtection="0"/>
    <xf numFmtId="0" fontId="24" fillId="108"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23" fillId="110" borderId="0" applyNumberFormat="0" applyBorder="0" applyAlignment="0" applyProtection="0"/>
    <xf numFmtId="0" fontId="23" fillId="111" borderId="0" applyNumberFormat="0" applyBorder="0" applyAlignment="0" applyProtection="0"/>
    <xf numFmtId="0" fontId="23" fillId="111" borderId="0" applyNumberFormat="0" applyBorder="0" applyAlignment="0" applyProtection="0"/>
    <xf numFmtId="0" fontId="23" fillId="105" borderId="0" applyNumberFormat="0" applyBorder="0" applyAlignment="0" applyProtection="0"/>
    <xf numFmtId="0" fontId="24" fillId="112" borderId="0" applyNumberFormat="0" applyBorder="0" applyAlignment="0" applyProtection="0"/>
    <xf numFmtId="0" fontId="24" fillId="112" borderId="0" applyNumberFormat="0" applyBorder="0" applyAlignment="0" applyProtection="0"/>
    <xf numFmtId="0" fontId="24" fillId="98"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24" fillId="107"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24" fillId="89"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125" fillId="60" borderId="0" applyNumberFormat="0" applyBorder="0" applyAlignment="0" applyProtection="0"/>
    <xf numFmtId="0" fontId="125" fillId="60" borderId="0" applyNumberFormat="0" applyBorder="0" applyAlignment="0" applyProtection="0"/>
    <xf numFmtId="0" fontId="24" fillId="113" borderId="0" applyNumberFormat="0" applyBorder="0" applyAlignment="0" applyProtection="0"/>
    <xf numFmtId="0" fontId="125" fillId="60" borderId="0" applyNumberFormat="0" applyBorder="0" applyAlignment="0" applyProtection="0"/>
    <xf numFmtId="0" fontId="125" fillId="60" borderId="0" applyNumberFormat="0" applyBorder="0" applyAlignment="0" applyProtection="0"/>
    <xf numFmtId="0" fontId="24" fillId="113" borderId="0" applyNumberFormat="0" applyBorder="0" applyAlignment="0" applyProtection="0"/>
    <xf numFmtId="0" fontId="125" fillId="60"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24" fillId="113" borderId="0" applyNumberFormat="0" applyBorder="0" applyAlignment="0" applyProtection="0"/>
    <xf numFmtId="0" fontId="23" fillId="103" borderId="0" applyNumberFormat="0" applyBorder="0" applyAlignment="0" applyProtection="0"/>
    <xf numFmtId="0" fontId="23" fillId="103" borderId="0" applyNumberFormat="0" applyBorder="0" applyAlignment="0" applyProtection="0"/>
    <xf numFmtId="0" fontId="23" fillId="105" borderId="0" applyNumberFormat="0" applyBorder="0" applyAlignment="0" applyProtection="0"/>
    <xf numFmtId="0" fontId="23" fillId="107" borderId="0" applyNumberFormat="0" applyBorder="0" applyAlignment="0" applyProtection="0"/>
    <xf numFmtId="0" fontId="23" fillId="107" borderId="0" applyNumberFormat="0" applyBorder="0" applyAlignment="0" applyProtection="0"/>
    <xf numFmtId="0" fontId="23" fillId="98" borderId="0" applyNumberFormat="0" applyBorder="0" applyAlignment="0" applyProtection="0"/>
    <xf numFmtId="0" fontId="24" fillId="105" borderId="0" applyNumberFormat="0" applyBorder="0" applyAlignment="0" applyProtection="0"/>
    <xf numFmtId="0" fontId="24" fillId="105" borderId="0" applyNumberFormat="0" applyBorder="0" applyAlignment="0" applyProtection="0"/>
    <xf numFmtId="0" fontId="24" fillId="98"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24" fillId="115"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24" fillId="93"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125" fillId="64" borderId="0" applyNumberFormat="0" applyBorder="0" applyAlignment="0" applyProtection="0"/>
    <xf numFmtId="0" fontId="125" fillId="64" borderId="0" applyNumberFormat="0" applyBorder="0" applyAlignment="0" applyProtection="0"/>
    <xf numFmtId="0" fontId="24" fillId="114" borderId="0" applyNumberFormat="0" applyBorder="0" applyAlignment="0" applyProtection="0"/>
    <xf numFmtId="0" fontId="125" fillId="64" borderId="0" applyNumberFormat="0" applyBorder="0" applyAlignment="0" applyProtection="0"/>
    <xf numFmtId="0" fontId="125" fillId="64" borderId="0" applyNumberFormat="0" applyBorder="0" applyAlignment="0" applyProtection="0"/>
    <xf numFmtId="0" fontId="24" fillId="114" borderId="0" applyNumberFormat="0" applyBorder="0" applyAlignment="0" applyProtection="0"/>
    <xf numFmtId="0" fontId="125" fillId="64"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24" fillId="114" borderId="0" applyNumberFormat="0" applyBorder="0" applyAlignment="0" applyProtection="0"/>
    <xf numFmtId="0" fontId="23" fillId="110" borderId="0" applyNumberFormat="0" applyBorder="0" applyAlignment="0" applyProtection="0"/>
    <xf numFmtId="0" fontId="23" fillId="110" borderId="0" applyNumberFormat="0" applyBorder="0" applyAlignment="0" applyProtection="0"/>
    <xf numFmtId="0" fontId="23" fillId="97" borderId="0" applyNumberFormat="0" applyBorder="0" applyAlignment="0" applyProtection="0"/>
    <xf numFmtId="0" fontId="23" fillId="99"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99"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16"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94"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24" fillId="100" borderId="0" applyNumberFormat="0" applyBorder="0" applyAlignment="0" applyProtection="0"/>
    <xf numFmtId="0" fontId="125" fillId="68" borderId="0" applyNumberFormat="0" applyBorder="0" applyAlignment="0" applyProtection="0"/>
    <xf numFmtId="0" fontId="125" fillId="68" borderId="0" applyNumberFormat="0" applyBorder="0" applyAlignment="0" applyProtection="0"/>
    <xf numFmtId="0" fontId="24" fillId="100" borderId="0" applyNumberFormat="0" applyBorder="0" applyAlignment="0" applyProtection="0"/>
    <xf numFmtId="0" fontId="125" fillId="68"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4" fillId="100" borderId="0" applyNumberFormat="0" applyBorder="0" applyAlignment="0" applyProtection="0"/>
    <xf numFmtId="0" fontId="23" fillId="117" borderId="0" applyNumberFormat="0" applyBorder="0" applyAlignment="0" applyProtection="0"/>
    <xf numFmtId="0" fontId="23" fillId="118" borderId="0" applyNumberFormat="0" applyBorder="0" applyAlignment="0" applyProtection="0"/>
    <xf numFmtId="0" fontId="23" fillId="118" borderId="0" applyNumberFormat="0" applyBorder="0" applyAlignment="0" applyProtection="0"/>
    <xf numFmtId="0" fontId="23" fillId="106" borderId="0" applyNumberFormat="0" applyBorder="0" applyAlignment="0" applyProtection="0"/>
    <xf numFmtId="0" fontId="24" fillId="119" borderId="0" applyNumberFormat="0" applyBorder="0" applyAlignment="0" applyProtection="0"/>
    <xf numFmtId="0" fontId="24" fillId="119" borderId="0" applyNumberFormat="0" applyBorder="0" applyAlignment="0" applyProtection="0"/>
    <xf numFmtId="0" fontId="24" fillId="118"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0" fontId="24" fillId="121"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0" fontId="24" fillId="122"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24" fillId="120" borderId="0" applyNumberFormat="0" applyBorder="0" applyAlignment="0" applyProtection="0"/>
    <xf numFmtId="0" fontId="125" fillId="72" borderId="0" applyNumberFormat="0" applyBorder="0" applyAlignment="0" applyProtection="0"/>
    <xf numFmtId="0" fontId="125" fillId="72" borderId="0" applyNumberFormat="0" applyBorder="0" applyAlignment="0" applyProtection="0"/>
    <xf numFmtId="0" fontId="24" fillId="120" borderId="0" applyNumberFormat="0" applyBorder="0" applyAlignment="0" applyProtection="0"/>
    <xf numFmtId="0" fontId="125" fillId="72"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0" fontId="24" fillId="120" borderId="0" applyNumberFormat="0" applyBorder="0" applyAlignment="0" applyProtection="0"/>
    <xf numFmtId="181" fontId="104" fillId="8" borderId="1">
      <alignment horizontal="center" vertical="center"/>
    </xf>
    <xf numFmtId="181" fontId="104" fillId="8" borderId="1">
      <alignment horizontal="center" vertical="center"/>
    </xf>
    <xf numFmtId="0" fontId="131" fillId="117" borderId="0" applyNumberFormat="0" applyBorder="0" applyAlignment="0" applyProtection="0"/>
    <xf numFmtId="0" fontId="131" fillId="117" borderId="0" applyNumberFormat="0" applyBorder="0" applyAlignment="0" applyProtection="0"/>
    <xf numFmtId="0" fontId="25" fillId="78" borderId="0" applyNumberFormat="0" applyBorder="0" applyAlignment="0" applyProtection="0"/>
    <xf numFmtId="0" fontId="116" fillId="46" borderId="0" applyNumberFormat="0" applyBorder="0" applyAlignment="0" applyProtection="0"/>
    <xf numFmtId="0" fontId="131" fillId="117" borderId="0" applyNumberFormat="0" applyBorder="0" applyAlignment="0" applyProtection="0"/>
    <xf numFmtId="0" fontId="116" fillId="46" borderId="0" applyNumberFormat="0" applyBorder="0" applyAlignment="0" applyProtection="0"/>
    <xf numFmtId="0" fontId="132" fillId="106" borderId="0" applyNumberFormat="0" applyBorder="0" applyAlignment="0" applyProtection="0"/>
    <xf numFmtId="0" fontId="133" fillId="123" borderId="96" applyNumberFormat="0" applyAlignment="0" applyProtection="0"/>
    <xf numFmtId="0" fontId="133" fillId="123" borderId="96" applyNumberFormat="0" applyAlignment="0" applyProtection="0"/>
    <xf numFmtId="0" fontId="26" fillId="90" borderId="2" applyNumberFormat="0" applyAlignment="0" applyProtection="0"/>
    <xf numFmtId="0" fontId="119" fillId="49" borderId="88" applyNumberFormat="0" applyAlignment="0" applyProtection="0"/>
    <xf numFmtId="0" fontId="133" fillId="123" borderId="96" applyNumberFormat="0" applyAlignment="0" applyProtection="0"/>
    <xf numFmtId="0" fontId="119" fillId="49" borderId="88" applyNumberFormat="0" applyAlignment="0" applyProtection="0"/>
    <xf numFmtId="0" fontId="134" fillId="124" borderId="2" applyNumberFormat="0" applyAlignment="0" applyProtection="0"/>
    <xf numFmtId="0" fontId="27" fillId="114" borderId="3" applyNumberFormat="0" applyAlignment="0" applyProtection="0"/>
    <xf numFmtId="0" fontId="27" fillId="114" borderId="3" applyNumberFormat="0" applyAlignment="0" applyProtection="0"/>
    <xf numFmtId="0" fontId="27" fillId="125" borderId="3" applyNumberFormat="0" applyAlignment="0" applyProtection="0"/>
    <xf numFmtId="0" fontId="121" fillId="50" borderId="91" applyNumberFormat="0" applyAlignment="0" applyProtection="0"/>
    <xf numFmtId="0" fontId="27" fillId="114" borderId="3" applyNumberFormat="0" applyAlignment="0" applyProtection="0"/>
    <xf numFmtId="0" fontId="121" fillId="50" borderId="91" applyNumberFormat="0" applyAlignment="0" applyProtection="0"/>
    <xf numFmtId="0" fontId="27" fillId="107" borderId="3" applyNumberFormat="0" applyAlignment="0" applyProtection="0"/>
    <xf numFmtId="43" fontId="75"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43" fontId="129"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4" fontId="129" fillId="0" borderId="0" applyFont="0" applyFill="0" applyBorder="0" applyAlignment="0" applyProtection="0"/>
    <xf numFmtId="6" fontId="135" fillId="0" borderId="0">
      <protection locked="0"/>
    </xf>
    <xf numFmtId="0" fontId="82" fillId="126" borderId="0" applyNumberFormat="0" applyBorder="0" applyAlignment="0" applyProtection="0"/>
    <xf numFmtId="0" fontId="82" fillId="126" borderId="0" applyNumberFormat="0" applyBorder="0" applyAlignment="0" applyProtection="0"/>
    <xf numFmtId="0" fontId="82" fillId="127" borderId="0" applyNumberFormat="0" applyBorder="0" applyAlignment="0" applyProtection="0"/>
    <xf numFmtId="0" fontId="82" fillId="128" borderId="0" applyNumberFormat="0" applyBorder="0" applyAlignment="0" applyProtection="0"/>
    <xf numFmtId="0" fontId="82" fillId="128" borderId="0" applyNumberFormat="0" applyBorder="0" applyAlignment="0" applyProtection="0"/>
    <xf numFmtId="0" fontId="82" fillId="129" borderId="0" applyNumberFormat="0" applyBorder="0" applyAlignment="0" applyProtection="0"/>
    <xf numFmtId="0" fontId="82" fillId="130" borderId="0" applyNumberFormat="0" applyBorder="0" applyAlignment="0" applyProtection="0"/>
    <xf numFmtId="0" fontId="123" fillId="0" borderId="0" applyNumberFormat="0" applyFill="0" applyBorder="0" applyAlignment="0" applyProtection="0"/>
    <xf numFmtId="0" fontId="136" fillId="0" borderId="0" applyNumberFormat="0" applyFill="0" applyBorder="0" applyAlignment="0" applyProtection="0"/>
    <xf numFmtId="183" fontId="104" fillId="0" borderId="0">
      <protection locked="0"/>
    </xf>
    <xf numFmtId="183" fontId="104" fillId="0" borderId="0">
      <protection locked="0"/>
    </xf>
    <xf numFmtId="0" fontId="23" fillId="111" borderId="0" applyNumberFormat="0" applyBorder="0" applyAlignment="0" applyProtection="0"/>
    <xf numFmtId="0" fontId="23" fillId="111" borderId="0" applyNumberFormat="0" applyBorder="0" applyAlignment="0" applyProtection="0"/>
    <xf numFmtId="0" fontId="29" fillId="80" borderId="0" applyNumberFormat="0" applyBorder="0" applyAlignment="0" applyProtection="0"/>
    <xf numFmtId="0" fontId="115" fillId="45" borderId="0" applyNumberFormat="0" applyBorder="0" applyAlignment="0" applyProtection="0"/>
    <xf numFmtId="0" fontId="23" fillId="111" borderId="0" applyNumberFormat="0" applyBorder="0" applyAlignment="0" applyProtection="0"/>
    <xf numFmtId="0" fontId="115" fillId="45" borderId="0" applyNumberFormat="0" applyBorder="0" applyAlignment="0" applyProtection="0"/>
    <xf numFmtId="0" fontId="29" fillId="131" borderId="0" applyNumberFormat="0" applyBorder="0" applyAlignment="0" applyProtection="0"/>
    <xf numFmtId="38" fontId="43" fillId="20" borderId="0" applyNumberFormat="0" applyBorder="0" applyAlignment="0" applyProtection="0"/>
    <xf numFmtId="0" fontId="40" fillId="0" borderId="66" applyNumberFormat="0" applyAlignment="0" applyProtection="0">
      <alignment horizontal="left" vertical="center"/>
    </xf>
    <xf numFmtId="0" fontId="40" fillId="0" borderId="97">
      <alignment horizontal="left" vertical="center"/>
    </xf>
    <xf numFmtId="0" fontId="100" fillId="0" borderId="98" applyNumberFormat="0" applyFill="0" applyAlignment="0" applyProtection="0"/>
    <xf numFmtId="0" fontId="100" fillId="0" borderId="98" applyNumberFormat="0" applyFill="0" applyAlignment="0" applyProtection="0"/>
    <xf numFmtId="0" fontId="112" fillId="0" borderId="85" applyNumberFormat="0" applyFill="0" applyAlignment="0" applyProtection="0"/>
    <xf numFmtId="0" fontId="100" fillId="0" borderId="98" applyNumberFormat="0" applyFill="0" applyAlignment="0" applyProtection="0"/>
    <xf numFmtId="0" fontId="100" fillId="0" borderId="98" applyNumberFormat="0" applyFill="0" applyAlignment="0" applyProtection="0"/>
    <xf numFmtId="0" fontId="101" fillId="0" borderId="99" applyNumberFormat="0" applyFill="0" applyAlignment="0" applyProtection="0"/>
    <xf numFmtId="0" fontId="101" fillId="0" borderId="99" applyNumberFormat="0" applyFill="0" applyAlignment="0" applyProtection="0"/>
    <xf numFmtId="0" fontId="81" fillId="0" borderId="13" applyNumberFormat="0" applyFill="0" applyAlignment="0" applyProtection="0"/>
    <xf numFmtId="0" fontId="113" fillId="0" borderId="86" applyNumberFormat="0" applyFill="0" applyAlignment="0" applyProtection="0"/>
    <xf numFmtId="0" fontId="101" fillId="0" borderId="99" applyNumberFormat="0" applyFill="0" applyAlignment="0" applyProtection="0"/>
    <xf numFmtId="0" fontId="113" fillId="0" borderId="86" applyNumberFormat="0" applyFill="0" applyAlignment="0" applyProtection="0"/>
    <xf numFmtId="0" fontId="98" fillId="0" borderId="100" applyNumberFormat="0" applyFill="0" applyAlignment="0" applyProtection="0"/>
    <xf numFmtId="0" fontId="98" fillId="0" borderId="100" applyNumberFormat="0" applyFill="0" applyAlignment="0" applyProtection="0"/>
    <xf numFmtId="0" fontId="114" fillId="0" borderId="87" applyNumberFormat="0" applyFill="0" applyAlignment="0" applyProtection="0"/>
    <xf numFmtId="0" fontId="98" fillId="0" borderId="100" applyNumberFormat="0" applyFill="0" applyAlignment="0" applyProtection="0"/>
    <xf numFmtId="0" fontId="114" fillId="0" borderId="87" applyNumberFormat="0" applyFill="0" applyAlignment="0" applyProtection="0"/>
    <xf numFmtId="0" fontId="98" fillId="0" borderId="101" applyNumberFormat="0" applyFill="0" applyAlignment="0" applyProtection="0"/>
    <xf numFmtId="0" fontId="114" fillId="0" borderId="0" applyNumberFormat="0" applyFill="0" applyBorder="0" applyAlignment="0" applyProtection="0"/>
    <xf numFmtId="0" fontId="98" fillId="0" borderId="0" applyNumberFormat="0" applyFill="0" applyBorder="0" applyAlignment="0" applyProtection="0"/>
    <xf numFmtId="168" fontId="104" fillId="0" borderId="0" applyFont="0" applyFill="0" applyBorder="0" applyAlignment="0" applyProtection="0">
      <alignment horizontal="center"/>
    </xf>
    <xf numFmtId="168" fontId="104" fillId="0" borderId="0" applyFont="0" applyFill="0" applyBorder="0" applyAlignment="0" applyProtection="0">
      <alignment horizontal="center"/>
    </xf>
    <xf numFmtId="0" fontId="46" fillId="0" borderId="102" applyNumberFormat="0" applyFill="0" applyAlignment="0" applyProtection="0"/>
    <xf numFmtId="10" fontId="43" fillId="22" borderId="95" applyNumberFormat="0" applyBorder="0" applyAlignment="0" applyProtection="0"/>
    <xf numFmtId="0" fontId="137" fillId="118" borderId="96" applyNumberFormat="0" applyAlignment="0" applyProtection="0"/>
    <xf numFmtId="0" fontId="137" fillId="118" borderId="96" applyNumberFormat="0" applyAlignment="0" applyProtection="0"/>
    <xf numFmtId="0" fontId="31" fillId="86" borderId="2" applyNumberFormat="0" applyAlignment="0" applyProtection="0"/>
    <xf numFmtId="0" fontId="117" fillId="48" borderId="88" applyNumberFormat="0" applyAlignment="0" applyProtection="0"/>
    <xf numFmtId="0" fontId="137" fillId="118" borderId="96" applyNumberFormat="0" applyAlignment="0" applyProtection="0"/>
    <xf numFmtId="0" fontId="117" fillId="48" borderId="88" applyNumberFormat="0" applyAlignment="0" applyProtection="0"/>
    <xf numFmtId="0" fontId="137" fillId="118" borderId="96" applyNumberFormat="0" applyAlignment="0" applyProtection="0"/>
    <xf numFmtId="0" fontId="137" fillId="118" borderId="96" applyNumberFormat="0" applyAlignment="0" applyProtection="0"/>
    <xf numFmtId="0" fontId="137" fillId="118" borderId="96" applyNumberFormat="0" applyAlignment="0" applyProtection="0"/>
    <xf numFmtId="0" fontId="137" fillId="118" borderId="96" applyNumberFormat="0" applyAlignment="0" applyProtection="0"/>
    <xf numFmtId="0" fontId="137" fillId="118" borderId="96" applyNumberFormat="0" applyAlignment="0" applyProtection="0"/>
    <xf numFmtId="0" fontId="137" fillId="118" borderId="2" applyNumberFormat="0" applyAlignment="0" applyProtection="0"/>
    <xf numFmtId="0" fontId="29" fillId="0" borderId="103" applyNumberFormat="0" applyFill="0" applyAlignment="0" applyProtection="0"/>
    <xf numFmtId="0" fontId="29" fillId="0" borderId="103" applyNumberFormat="0" applyFill="0" applyAlignment="0" applyProtection="0"/>
    <xf numFmtId="0" fontId="32" fillId="0" borderId="9" applyNumberFormat="0" applyFill="0" applyAlignment="0" applyProtection="0"/>
    <xf numFmtId="0" fontId="120" fillId="0" borderId="90" applyNumberFormat="0" applyFill="0" applyAlignment="0" applyProtection="0"/>
    <xf numFmtId="0" fontId="29" fillId="0" borderId="103" applyNumberFormat="0" applyFill="0" applyAlignment="0" applyProtection="0"/>
    <xf numFmtId="0" fontId="120" fillId="0" borderId="90" applyNumberFormat="0" applyFill="0" applyAlignment="0" applyProtection="0"/>
    <xf numFmtId="0" fontId="138" fillId="0" borderId="104" applyNumberFormat="0" applyFill="0" applyAlignment="0" applyProtection="0"/>
    <xf numFmtId="0" fontId="29" fillId="118" borderId="0" applyNumberFormat="0" applyBorder="0" applyAlignment="0" applyProtection="0"/>
    <xf numFmtId="0" fontId="29" fillId="118" borderId="0" applyNumberFormat="0" applyBorder="0" applyAlignment="0" applyProtection="0"/>
    <xf numFmtId="0" fontId="33" fillId="132" borderId="0" applyNumberFormat="0" applyBorder="0" applyAlignment="0" applyProtection="0"/>
    <xf numFmtId="0" fontId="130" fillId="47" borderId="0" applyNumberFormat="0" applyBorder="0" applyAlignment="0" applyProtection="0"/>
    <xf numFmtId="0" fontId="29" fillId="118" borderId="0" applyNumberFormat="0" applyBorder="0" applyAlignment="0" applyProtection="0"/>
    <xf numFmtId="0" fontId="130" fillId="47" borderId="0" applyNumberFormat="0" applyBorder="0" applyAlignment="0" applyProtection="0"/>
    <xf numFmtId="0" fontId="33" fillId="118" borderId="0" applyNumberFormat="0" applyBorder="0" applyAlignment="0" applyProtection="0"/>
    <xf numFmtId="184" fontId="104" fillId="0" borderId="0"/>
    <xf numFmtId="184" fontId="104" fillId="0" borderId="0"/>
    <xf numFmtId="0" fontId="1" fillId="0" borderId="0"/>
    <xf numFmtId="0" fontId="43" fillId="133" borderId="0"/>
    <xf numFmtId="0" fontId="43" fillId="133" borderId="0"/>
    <xf numFmtId="0" fontId="43" fillId="133" borderId="0"/>
    <xf numFmtId="0" fontId="43" fillId="133" borderId="0"/>
    <xf numFmtId="0" fontId="43" fillId="133"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3" fillId="133"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3" fillId="133"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3" fillId="133"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3" fillId="133" borderId="0"/>
    <xf numFmtId="0" fontId="104" fillId="0" borderId="0"/>
    <xf numFmtId="0" fontId="2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43" fillId="133"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3" fillId="0" borderId="0"/>
    <xf numFmtId="0" fontId="23" fillId="0" borderId="0"/>
    <xf numFmtId="0" fontId="23" fillId="0" borderId="0"/>
    <xf numFmtId="0" fontId="23" fillId="0" borderId="0"/>
    <xf numFmtId="0" fontId="43" fillId="133" borderId="0"/>
    <xf numFmtId="0" fontId="104" fillId="0" borderId="0"/>
    <xf numFmtId="0" fontId="2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3" fillId="0" borderId="0"/>
    <xf numFmtId="0" fontId="43" fillId="117" borderId="96" applyNumberFormat="0" applyFont="0" applyAlignment="0" applyProtection="0"/>
    <xf numFmtId="0" fontId="43" fillId="117" borderId="96" applyNumberFormat="0" applyFont="0" applyAlignment="0" applyProtection="0"/>
    <xf numFmtId="0" fontId="104" fillId="81" borderId="10" applyNumberFormat="0" applyFont="0" applyAlignment="0" applyProtection="0"/>
    <xf numFmtId="0" fontId="104" fillId="81" borderId="10" applyNumberFormat="0" applyFont="0" applyAlignment="0" applyProtection="0"/>
    <xf numFmtId="0" fontId="1" fillId="51" borderId="92" applyNumberFormat="0" applyFont="0" applyAlignment="0" applyProtection="0"/>
    <xf numFmtId="0" fontId="43" fillId="117" borderId="96" applyNumberFormat="0" applyFont="0" applyAlignment="0" applyProtection="0"/>
    <xf numFmtId="0" fontId="1" fillId="51" borderId="92" applyNumberFormat="0" applyFont="0" applyAlignment="0" applyProtection="0"/>
    <xf numFmtId="0" fontId="43" fillId="117" borderId="96" applyNumberFormat="0" applyFont="0" applyAlignment="0" applyProtection="0"/>
    <xf numFmtId="0" fontId="43" fillId="117" borderId="96" applyNumberFormat="0" applyFont="0" applyAlignment="0" applyProtection="0"/>
    <xf numFmtId="0" fontId="43" fillId="117" borderId="96" applyNumberFormat="0" applyFont="0" applyAlignment="0" applyProtection="0"/>
    <xf numFmtId="0" fontId="43" fillId="117" borderId="96" applyNumberFormat="0" applyFont="0" applyAlignment="0" applyProtection="0"/>
    <xf numFmtId="0" fontId="104" fillId="117" borderId="10" applyNumberFormat="0" applyFont="0" applyAlignment="0" applyProtection="0"/>
    <xf numFmtId="0" fontId="104" fillId="117" borderId="10" applyNumberFormat="0" applyFont="0" applyAlignment="0" applyProtection="0"/>
    <xf numFmtId="0" fontId="104" fillId="117" borderId="10" applyNumberFormat="0" applyFont="0" applyAlignment="0" applyProtection="0"/>
    <xf numFmtId="0" fontId="104" fillId="117" borderId="10" applyNumberFormat="0" applyFont="0" applyAlignment="0" applyProtection="0"/>
    <xf numFmtId="0" fontId="34" fillId="123" borderId="11" applyNumberFormat="0" applyAlignment="0" applyProtection="0"/>
    <xf numFmtId="0" fontId="34" fillId="123" borderId="11" applyNumberFormat="0" applyAlignment="0" applyProtection="0"/>
    <xf numFmtId="0" fontId="34" fillId="90" borderId="11" applyNumberFormat="0" applyAlignment="0" applyProtection="0"/>
    <xf numFmtId="0" fontId="118" fillId="49" borderId="89" applyNumberFormat="0" applyAlignment="0" applyProtection="0"/>
    <xf numFmtId="0" fontId="34" fillId="123" borderId="11" applyNumberFormat="0" applyAlignment="0" applyProtection="0"/>
    <xf numFmtId="0" fontId="118" fillId="49" borderId="89" applyNumberFormat="0" applyAlignment="0" applyProtection="0"/>
    <xf numFmtId="0" fontId="34" fillId="124" borderId="11" applyNumberFormat="0" applyAlignment="0" applyProtection="0"/>
    <xf numFmtId="9" fontId="75" fillId="0" borderId="0" applyFont="0" applyFill="0" applyBorder="0" applyAlignment="0" applyProtection="0"/>
    <xf numFmtId="9" fontId="129" fillId="0" borderId="0" applyFont="0" applyFill="0" applyBorder="0" applyAlignment="0" applyProtection="0"/>
    <xf numFmtId="4" fontId="43" fillId="132" borderId="96" applyNumberFormat="0" applyProtection="0">
      <alignment vertical="center"/>
    </xf>
    <xf numFmtId="4" fontId="43" fillId="132" borderId="96" applyNumberFormat="0" applyProtection="0">
      <alignment vertical="center"/>
    </xf>
    <xf numFmtId="4" fontId="43" fillId="132" borderId="96" applyNumberFormat="0" applyProtection="0">
      <alignment vertical="center"/>
    </xf>
    <xf numFmtId="4" fontId="43" fillId="132" borderId="96" applyNumberFormat="0" applyProtection="0">
      <alignment vertical="center"/>
    </xf>
    <xf numFmtId="4" fontId="37" fillId="132" borderId="12" applyNumberFormat="0" applyProtection="0">
      <alignment vertical="center"/>
    </xf>
    <xf numFmtId="4" fontId="43" fillId="132" borderId="96" applyNumberFormat="0" applyProtection="0">
      <alignment vertical="center"/>
    </xf>
    <xf numFmtId="4" fontId="139" fillId="23" borderId="96" applyNumberFormat="0" applyProtection="0">
      <alignment vertical="center"/>
    </xf>
    <xf numFmtId="4" fontId="139" fillId="23" borderId="96" applyNumberFormat="0" applyProtection="0">
      <alignment vertical="center"/>
    </xf>
    <xf numFmtId="4" fontId="55" fillId="132" borderId="12" applyNumberFormat="0" applyProtection="0">
      <alignment vertical="center"/>
    </xf>
    <xf numFmtId="4" fontId="43" fillId="23" borderId="96" applyNumberFormat="0" applyProtection="0">
      <alignment horizontal="left" vertical="center" indent="1"/>
    </xf>
    <xf numFmtId="4" fontId="43" fillId="23" borderId="96" applyNumberFormat="0" applyProtection="0">
      <alignment horizontal="left" vertical="center" indent="1"/>
    </xf>
    <xf numFmtId="4" fontId="43" fillId="23" borderId="96" applyNumberFormat="0" applyProtection="0">
      <alignment horizontal="left" vertical="center" indent="1"/>
    </xf>
    <xf numFmtId="4" fontId="43" fillId="23" borderId="96" applyNumberFormat="0" applyProtection="0">
      <alignment horizontal="left" vertical="center" indent="1"/>
    </xf>
    <xf numFmtId="4" fontId="37" fillId="132" borderId="12" applyNumberFormat="0" applyProtection="0">
      <alignment horizontal="left" vertical="center" indent="1"/>
    </xf>
    <xf numFmtId="0" fontId="140" fillId="132" borderId="12" applyNumberFormat="0" applyProtection="0">
      <alignment horizontal="left" vertical="top" indent="1"/>
    </xf>
    <xf numFmtId="0" fontId="140" fillId="132" borderId="12" applyNumberFormat="0" applyProtection="0">
      <alignment horizontal="left" vertical="top" indent="1"/>
    </xf>
    <xf numFmtId="0" fontId="37" fillId="132" borderId="12" applyNumberFormat="0" applyProtection="0">
      <alignment horizontal="left" vertical="top" indent="1"/>
    </xf>
    <xf numFmtId="4" fontId="43" fillId="94" borderId="96" applyNumberFormat="0" applyProtection="0">
      <alignment horizontal="left" vertical="center" indent="1"/>
    </xf>
    <xf numFmtId="4" fontId="43" fillId="94" borderId="96" applyNumberFormat="0" applyProtection="0">
      <alignment horizontal="left" vertical="center" indent="1"/>
    </xf>
    <xf numFmtId="4" fontId="43" fillId="94" borderId="96" applyNumberFormat="0" applyProtection="0">
      <alignment horizontal="left" vertical="center" indent="1"/>
    </xf>
    <xf numFmtId="4" fontId="43" fillId="94" borderId="96" applyNumberFormat="0" applyProtection="0">
      <alignment horizontal="left" vertical="center" indent="1"/>
    </xf>
    <xf numFmtId="4" fontId="37" fillId="77" borderId="0" applyNumberFormat="0" applyProtection="0">
      <alignment horizontal="left" vertical="center" indent="1"/>
    </xf>
    <xf numFmtId="4" fontId="43" fillId="94" borderId="96" applyNumberFormat="0" applyProtection="0">
      <alignment horizontal="left" vertical="center" indent="1"/>
    </xf>
    <xf numFmtId="4" fontId="43" fillId="78" borderId="96" applyNumberFormat="0" applyProtection="0">
      <alignment horizontal="right" vertical="center"/>
    </xf>
    <xf numFmtId="4" fontId="43" fillId="78" borderId="96" applyNumberFormat="0" applyProtection="0">
      <alignment horizontal="right" vertical="center"/>
    </xf>
    <xf numFmtId="4" fontId="43" fillId="78" borderId="96" applyNumberFormat="0" applyProtection="0">
      <alignment horizontal="right" vertical="center"/>
    </xf>
    <xf numFmtId="4" fontId="43" fillId="78" borderId="96" applyNumberFormat="0" applyProtection="0">
      <alignment horizontal="right" vertical="center"/>
    </xf>
    <xf numFmtId="4" fontId="38" fillId="78" borderId="12" applyNumberFormat="0" applyProtection="0">
      <alignment horizontal="right" vertical="center"/>
    </xf>
    <xf numFmtId="4" fontId="43" fillId="134" borderId="96" applyNumberFormat="0" applyProtection="0">
      <alignment horizontal="right" vertical="center"/>
    </xf>
    <xf numFmtId="4" fontId="43" fillId="134" borderId="96" applyNumberFormat="0" applyProtection="0">
      <alignment horizontal="right" vertical="center"/>
    </xf>
    <xf numFmtId="4" fontId="43" fillId="134" borderId="96" applyNumberFormat="0" applyProtection="0">
      <alignment horizontal="right" vertical="center"/>
    </xf>
    <xf numFmtId="4" fontId="43" fillId="134" borderId="96" applyNumberFormat="0" applyProtection="0">
      <alignment horizontal="right" vertical="center"/>
    </xf>
    <xf numFmtId="4" fontId="38" fillId="79" borderId="12" applyNumberFormat="0" applyProtection="0">
      <alignment horizontal="right" vertical="center"/>
    </xf>
    <xf numFmtId="4" fontId="43" fillId="135" borderId="105" applyNumberFormat="0" applyProtection="0">
      <alignment horizontal="right" vertical="center"/>
    </xf>
    <xf numFmtId="4" fontId="43" fillId="135" borderId="105" applyNumberFormat="0" applyProtection="0">
      <alignment horizontal="right" vertical="center"/>
    </xf>
    <xf numFmtId="4" fontId="43" fillId="135" borderId="105" applyNumberFormat="0" applyProtection="0">
      <alignment horizontal="right" vertical="center"/>
    </xf>
    <xf numFmtId="4" fontId="43" fillId="135" borderId="105" applyNumberFormat="0" applyProtection="0">
      <alignment horizontal="right" vertical="center"/>
    </xf>
    <xf numFmtId="4" fontId="38" fillId="135" borderId="12" applyNumberFormat="0" applyProtection="0">
      <alignment horizontal="right" vertical="center"/>
    </xf>
    <xf numFmtId="4" fontId="43" fillId="91" borderId="96" applyNumberFormat="0" applyProtection="0">
      <alignment horizontal="right" vertical="center"/>
    </xf>
    <xf numFmtId="4" fontId="43" fillId="91" borderId="96" applyNumberFormat="0" applyProtection="0">
      <alignment horizontal="right" vertical="center"/>
    </xf>
    <xf numFmtId="4" fontId="43" fillId="91" borderId="96" applyNumberFormat="0" applyProtection="0">
      <alignment horizontal="right" vertical="center"/>
    </xf>
    <xf numFmtId="4" fontId="43" fillId="91" borderId="96" applyNumberFormat="0" applyProtection="0">
      <alignment horizontal="right" vertical="center"/>
    </xf>
    <xf numFmtId="4" fontId="38" fillId="91" borderId="12" applyNumberFormat="0" applyProtection="0">
      <alignment horizontal="right" vertical="center"/>
    </xf>
    <xf numFmtId="4" fontId="43" fillId="95" borderId="96" applyNumberFormat="0" applyProtection="0">
      <alignment horizontal="right" vertical="center"/>
    </xf>
    <xf numFmtId="4" fontId="43" fillId="95" borderId="96" applyNumberFormat="0" applyProtection="0">
      <alignment horizontal="right" vertical="center"/>
    </xf>
    <xf numFmtId="4" fontId="43" fillId="95" borderId="96" applyNumberFormat="0" applyProtection="0">
      <alignment horizontal="right" vertical="center"/>
    </xf>
    <xf numFmtId="4" fontId="43" fillId="95" borderId="96" applyNumberFormat="0" applyProtection="0">
      <alignment horizontal="right" vertical="center"/>
    </xf>
    <xf numFmtId="4" fontId="38" fillId="95" borderId="12" applyNumberFormat="0" applyProtection="0">
      <alignment horizontal="right" vertical="center"/>
    </xf>
    <xf numFmtId="4" fontId="43" fillId="122" borderId="96" applyNumberFormat="0" applyProtection="0">
      <alignment horizontal="right" vertical="center"/>
    </xf>
    <xf numFmtId="4" fontId="43" fillId="122" borderId="96" applyNumberFormat="0" applyProtection="0">
      <alignment horizontal="right" vertical="center"/>
    </xf>
    <xf numFmtId="4" fontId="43" fillId="122" borderId="96" applyNumberFormat="0" applyProtection="0">
      <alignment horizontal="right" vertical="center"/>
    </xf>
    <xf numFmtId="4" fontId="43" fillId="122" borderId="96" applyNumberFormat="0" applyProtection="0">
      <alignment horizontal="right" vertical="center"/>
    </xf>
    <xf numFmtId="4" fontId="38" fillId="122" borderId="12" applyNumberFormat="0" applyProtection="0">
      <alignment horizontal="right" vertical="center"/>
    </xf>
    <xf numFmtId="4" fontId="43" fillId="89" borderId="96" applyNumberFormat="0" applyProtection="0">
      <alignment horizontal="right" vertical="center"/>
    </xf>
    <xf numFmtId="4" fontId="43" fillId="89" borderId="96" applyNumberFormat="0" applyProtection="0">
      <alignment horizontal="right" vertical="center"/>
    </xf>
    <xf numFmtId="4" fontId="43" fillId="89" borderId="96" applyNumberFormat="0" applyProtection="0">
      <alignment horizontal="right" vertical="center"/>
    </xf>
    <xf numFmtId="4" fontId="43" fillId="89" borderId="96" applyNumberFormat="0" applyProtection="0">
      <alignment horizontal="right" vertical="center"/>
    </xf>
    <xf numFmtId="4" fontId="38" fillId="89" borderId="12" applyNumberFormat="0" applyProtection="0">
      <alignment horizontal="right" vertical="center"/>
    </xf>
    <xf numFmtId="4" fontId="43" fillId="136" borderId="96" applyNumberFormat="0" applyProtection="0">
      <alignment horizontal="right" vertical="center"/>
    </xf>
    <xf numFmtId="4" fontId="43" fillId="136" borderId="96" applyNumberFormat="0" applyProtection="0">
      <alignment horizontal="right" vertical="center"/>
    </xf>
    <xf numFmtId="4" fontId="43" fillId="136" borderId="96" applyNumberFormat="0" applyProtection="0">
      <alignment horizontal="right" vertical="center"/>
    </xf>
    <xf numFmtId="4" fontId="43" fillId="136" borderId="96" applyNumberFormat="0" applyProtection="0">
      <alignment horizontal="right" vertical="center"/>
    </xf>
    <xf numFmtId="4" fontId="38" fillId="136" borderId="12" applyNumberFormat="0" applyProtection="0">
      <alignment horizontal="right" vertical="center"/>
    </xf>
    <xf numFmtId="4" fontId="43" fillId="88" borderId="96" applyNumberFormat="0" applyProtection="0">
      <alignment horizontal="right" vertical="center"/>
    </xf>
    <xf numFmtId="4" fontId="43" fillId="88" borderId="96" applyNumberFormat="0" applyProtection="0">
      <alignment horizontal="right" vertical="center"/>
    </xf>
    <xf numFmtId="4" fontId="43" fillId="88" borderId="96" applyNumberFormat="0" applyProtection="0">
      <alignment horizontal="right" vertical="center"/>
    </xf>
    <xf numFmtId="4" fontId="43" fillId="88" borderId="96" applyNumberFormat="0" applyProtection="0">
      <alignment horizontal="right" vertical="center"/>
    </xf>
    <xf numFmtId="4" fontId="38" fillId="88" borderId="12" applyNumberFormat="0" applyProtection="0">
      <alignment horizontal="right" vertical="center"/>
    </xf>
    <xf numFmtId="4" fontId="43" fillId="137" borderId="105" applyNumberFormat="0" applyProtection="0">
      <alignment horizontal="left" vertical="center" indent="1"/>
    </xf>
    <xf numFmtId="4" fontId="43" fillId="137" borderId="105" applyNumberFormat="0" applyProtection="0">
      <alignment horizontal="left" vertical="center" indent="1"/>
    </xf>
    <xf numFmtId="4" fontId="43" fillId="137" borderId="105" applyNumberFormat="0" applyProtection="0">
      <alignment horizontal="left" vertical="center" indent="1"/>
    </xf>
    <xf numFmtId="4" fontId="43" fillId="137" borderId="105" applyNumberFormat="0" applyProtection="0">
      <alignment horizontal="left" vertical="center" indent="1"/>
    </xf>
    <xf numFmtId="4" fontId="37" fillId="137" borderId="106" applyNumberFormat="0" applyProtection="0">
      <alignment horizontal="left" vertical="center" indent="1"/>
    </xf>
    <xf numFmtId="4" fontId="104" fillId="87" borderId="105" applyNumberFormat="0" applyProtection="0">
      <alignment horizontal="left" vertical="center" indent="1"/>
    </xf>
    <xf numFmtId="4" fontId="104" fillId="87" borderId="105" applyNumberFormat="0" applyProtection="0">
      <alignment horizontal="left" vertical="center" indent="1"/>
    </xf>
    <xf numFmtId="4" fontId="104" fillId="87" borderId="105" applyNumberFormat="0" applyProtection="0">
      <alignment horizontal="left" vertical="center" indent="1"/>
    </xf>
    <xf numFmtId="4" fontId="38" fillId="138" borderId="0" applyNumberFormat="0" applyProtection="0">
      <alignment horizontal="left" vertical="center" indent="1"/>
    </xf>
    <xf numFmtId="4" fontId="104" fillId="87" borderId="105" applyNumberFormat="0" applyProtection="0">
      <alignment horizontal="left" vertical="center" indent="1"/>
    </xf>
    <xf numFmtId="4" fontId="104" fillId="87" borderId="105" applyNumberFormat="0" applyProtection="0">
      <alignment horizontal="left" vertical="center" indent="1"/>
    </xf>
    <xf numFmtId="4" fontId="104" fillId="87" borderId="105" applyNumberFormat="0" applyProtection="0">
      <alignment horizontal="left" vertical="center" indent="1"/>
    </xf>
    <xf numFmtId="4" fontId="59" fillId="87" borderId="0" applyNumberFormat="0" applyProtection="0">
      <alignment horizontal="left" vertical="center" indent="1"/>
    </xf>
    <xf numFmtId="4" fontId="43" fillId="77" borderId="96" applyNumberFormat="0" applyProtection="0">
      <alignment horizontal="right" vertical="center"/>
    </xf>
    <xf numFmtId="4" fontId="43" fillId="77" borderId="96" applyNumberFormat="0" applyProtection="0">
      <alignment horizontal="right" vertical="center"/>
    </xf>
    <xf numFmtId="4" fontId="43" fillId="77" borderId="96" applyNumberFormat="0" applyProtection="0">
      <alignment horizontal="right" vertical="center"/>
    </xf>
    <xf numFmtId="4" fontId="43" fillId="77" borderId="96" applyNumberFormat="0" applyProtection="0">
      <alignment horizontal="right" vertical="center"/>
    </xf>
    <xf numFmtId="4" fontId="38" fillId="77" borderId="12" applyNumberFormat="0" applyProtection="0">
      <alignment horizontal="right" vertical="center"/>
    </xf>
    <xf numFmtId="4" fontId="43" fillId="138" borderId="105" applyNumberFormat="0" applyProtection="0">
      <alignment horizontal="left" vertical="center" indent="1"/>
    </xf>
    <xf numFmtId="4" fontId="43" fillId="138" borderId="105" applyNumberFormat="0" applyProtection="0">
      <alignment horizontal="left" vertical="center" indent="1"/>
    </xf>
    <xf numFmtId="4" fontId="43" fillId="138" borderId="105" applyNumberFormat="0" applyProtection="0">
      <alignment horizontal="left" vertical="center" indent="1"/>
    </xf>
    <xf numFmtId="4" fontId="43" fillId="138" borderId="105" applyNumberFormat="0" applyProtection="0">
      <alignment horizontal="left" vertical="center" indent="1"/>
    </xf>
    <xf numFmtId="4" fontId="38" fillId="138" borderId="0" applyNumberFormat="0" applyProtection="0">
      <alignment horizontal="left" vertical="center" indent="1"/>
    </xf>
    <xf numFmtId="4" fontId="38" fillId="138" borderId="0" applyNumberFormat="0" applyProtection="0">
      <alignment horizontal="left" vertical="center" indent="1"/>
    </xf>
    <xf numFmtId="4" fontId="43" fillId="77" borderId="105" applyNumberFormat="0" applyProtection="0">
      <alignment horizontal="left" vertical="center" indent="1"/>
    </xf>
    <xf numFmtId="4" fontId="43" fillId="77" borderId="105" applyNumberFormat="0" applyProtection="0">
      <alignment horizontal="left" vertical="center" indent="1"/>
    </xf>
    <xf numFmtId="4" fontId="43" fillId="77" borderId="105" applyNumberFormat="0" applyProtection="0">
      <alignment horizontal="left" vertical="center" indent="1"/>
    </xf>
    <xf numFmtId="4" fontId="43" fillId="77" borderId="105" applyNumberFormat="0" applyProtection="0">
      <alignment horizontal="left" vertical="center" indent="1"/>
    </xf>
    <xf numFmtId="4" fontId="38" fillId="77" borderId="0" applyNumberFormat="0" applyProtection="0">
      <alignment horizontal="left" vertical="center" indent="1"/>
    </xf>
    <xf numFmtId="4" fontId="38" fillId="77" borderId="0" applyNumberFormat="0" applyProtection="0">
      <alignment horizontal="left" vertical="center" indent="1"/>
    </xf>
    <xf numFmtId="0" fontId="43" fillId="90" borderId="96" applyNumberFormat="0" applyProtection="0">
      <alignment horizontal="left" vertical="center" indent="1"/>
    </xf>
    <xf numFmtId="0" fontId="43" fillId="90" borderId="96" applyNumberFormat="0" applyProtection="0">
      <alignment horizontal="left" vertical="center" indent="1"/>
    </xf>
    <xf numFmtId="0" fontId="43" fillId="90" borderId="96" applyNumberFormat="0" applyProtection="0">
      <alignment horizontal="left" vertical="center" indent="1"/>
    </xf>
    <xf numFmtId="0" fontId="43" fillId="90" borderId="96" applyNumberFormat="0" applyProtection="0">
      <alignment horizontal="left" vertical="center" indent="1"/>
    </xf>
    <xf numFmtId="0" fontId="104" fillId="87" borderId="12" applyNumberFormat="0" applyProtection="0">
      <alignment horizontal="left" vertical="center" indent="1"/>
    </xf>
    <xf numFmtId="0" fontId="104" fillId="87" borderId="12" applyNumberFormat="0" applyProtection="0">
      <alignment horizontal="left" vertical="center" indent="1"/>
    </xf>
    <xf numFmtId="0" fontId="104" fillId="87" borderId="12" applyNumberFormat="0" applyProtection="0">
      <alignment horizontal="left" vertical="center" indent="1"/>
    </xf>
    <xf numFmtId="0" fontId="43" fillId="87" borderId="12" applyNumberFormat="0" applyProtection="0">
      <alignment horizontal="left" vertical="top" indent="1"/>
    </xf>
    <xf numFmtId="0" fontId="43" fillId="87" borderId="12" applyNumberFormat="0" applyProtection="0">
      <alignment horizontal="left" vertical="top" indent="1"/>
    </xf>
    <xf numFmtId="0" fontId="43" fillId="87" borderId="12" applyNumberFormat="0" applyProtection="0">
      <alignment horizontal="left" vertical="top" indent="1"/>
    </xf>
    <xf numFmtId="0" fontId="43" fillId="87" borderId="12" applyNumberFormat="0" applyProtection="0">
      <alignment horizontal="left" vertical="top" indent="1"/>
    </xf>
    <xf numFmtId="0" fontId="43" fillId="87" borderId="12" applyNumberFormat="0" applyProtection="0">
      <alignment horizontal="left" vertical="top" indent="1"/>
    </xf>
    <xf numFmtId="0" fontId="43" fillId="87" borderId="12" applyNumberFormat="0" applyProtection="0">
      <alignment horizontal="left" vertical="top" indent="1"/>
    </xf>
    <xf numFmtId="0" fontId="104" fillId="87" borderId="12" applyNumberFormat="0" applyProtection="0">
      <alignment horizontal="left" vertical="top" indent="1"/>
    </xf>
    <xf numFmtId="0" fontId="104" fillId="87" borderId="12" applyNumberFormat="0" applyProtection="0">
      <alignment horizontal="left" vertical="top" indent="1"/>
    </xf>
    <xf numFmtId="0" fontId="104" fillId="87" borderId="12" applyNumberFormat="0" applyProtection="0">
      <alignment horizontal="left" vertical="top" indent="1"/>
    </xf>
    <xf numFmtId="0" fontId="43" fillId="139" borderId="96" applyNumberFormat="0" applyProtection="0">
      <alignment horizontal="left" vertical="center" indent="1"/>
    </xf>
    <xf numFmtId="0" fontId="43" fillId="139" borderId="96" applyNumberFormat="0" applyProtection="0">
      <alignment horizontal="left" vertical="center" indent="1"/>
    </xf>
    <xf numFmtId="0" fontId="43" fillId="139" borderId="96" applyNumberFormat="0" applyProtection="0">
      <alignment horizontal="left" vertical="center" indent="1"/>
    </xf>
    <xf numFmtId="0" fontId="43" fillId="139" borderId="96" applyNumberFormat="0" applyProtection="0">
      <alignment horizontal="left" vertical="center" indent="1"/>
    </xf>
    <xf numFmtId="0" fontId="104" fillId="77" borderId="12" applyNumberFormat="0" applyProtection="0">
      <alignment horizontal="left" vertical="center" indent="1"/>
    </xf>
    <xf numFmtId="0" fontId="104" fillId="77" borderId="12" applyNumberFormat="0" applyProtection="0">
      <alignment horizontal="left" vertical="center" indent="1"/>
    </xf>
    <xf numFmtId="0" fontId="104" fillId="77" borderId="12" applyNumberFormat="0" applyProtection="0">
      <alignment horizontal="left" vertical="center" indent="1"/>
    </xf>
    <xf numFmtId="0" fontId="43" fillId="77" borderId="12" applyNumberFormat="0" applyProtection="0">
      <alignment horizontal="left" vertical="top" indent="1"/>
    </xf>
    <xf numFmtId="0" fontId="43" fillId="77" borderId="12" applyNumberFormat="0" applyProtection="0">
      <alignment horizontal="left" vertical="top" indent="1"/>
    </xf>
    <xf numFmtId="0" fontId="43" fillId="77" borderId="12" applyNumberFormat="0" applyProtection="0">
      <alignment horizontal="left" vertical="top" indent="1"/>
    </xf>
    <xf numFmtId="0" fontId="43" fillId="77" borderId="12" applyNumberFormat="0" applyProtection="0">
      <alignment horizontal="left" vertical="top" indent="1"/>
    </xf>
    <xf numFmtId="0" fontId="43" fillId="77" borderId="12" applyNumberFormat="0" applyProtection="0">
      <alignment horizontal="left" vertical="top" indent="1"/>
    </xf>
    <xf numFmtId="0" fontId="43" fillId="77" borderId="12" applyNumberFormat="0" applyProtection="0">
      <alignment horizontal="left" vertical="top" indent="1"/>
    </xf>
    <xf numFmtId="0" fontId="104" fillId="77" borderId="12" applyNumberFormat="0" applyProtection="0">
      <alignment horizontal="left" vertical="top" indent="1"/>
    </xf>
    <xf numFmtId="0" fontId="104" fillId="77" borderId="12" applyNumberFormat="0" applyProtection="0">
      <alignment horizontal="left" vertical="top" indent="1"/>
    </xf>
    <xf numFmtId="0" fontId="104" fillId="77" borderId="12" applyNumberFormat="0" applyProtection="0">
      <alignment horizontal="left" vertical="top" indent="1"/>
    </xf>
    <xf numFmtId="0" fontId="43" fillId="85" borderId="96" applyNumberFormat="0" applyProtection="0">
      <alignment horizontal="left" vertical="center" indent="1"/>
    </xf>
    <xf numFmtId="0" fontId="43" fillId="85" borderId="96" applyNumberFormat="0" applyProtection="0">
      <alignment horizontal="left" vertical="center" indent="1"/>
    </xf>
    <xf numFmtId="0" fontId="43" fillId="85" borderId="96" applyNumberFormat="0" applyProtection="0">
      <alignment horizontal="left" vertical="center" indent="1"/>
    </xf>
    <xf numFmtId="0" fontId="43" fillId="85" borderId="96" applyNumberFormat="0" applyProtection="0">
      <alignment horizontal="left" vertical="center" indent="1"/>
    </xf>
    <xf numFmtId="0" fontId="104" fillId="85" borderId="12" applyNumberFormat="0" applyProtection="0">
      <alignment horizontal="left" vertical="center" indent="1"/>
    </xf>
    <xf numFmtId="0" fontId="104" fillId="85" borderId="12" applyNumberFormat="0" applyProtection="0">
      <alignment horizontal="left" vertical="center" indent="1"/>
    </xf>
    <xf numFmtId="0" fontId="104" fillId="85" borderId="12" applyNumberFormat="0" applyProtection="0">
      <alignment horizontal="left" vertical="center" indent="1"/>
    </xf>
    <xf numFmtId="0" fontId="43" fillId="85" borderId="12" applyNumberFormat="0" applyProtection="0">
      <alignment horizontal="left" vertical="top" indent="1"/>
    </xf>
    <xf numFmtId="0" fontId="43" fillId="85" borderId="12" applyNumberFormat="0" applyProtection="0">
      <alignment horizontal="left" vertical="top" indent="1"/>
    </xf>
    <xf numFmtId="0" fontId="43" fillId="85" borderId="12" applyNumberFormat="0" applyProtection="0">
      <alignment horizontal="left" vertical="top" indent="1"/>
    </xf>
    <xf numFmtId="0" fontId="43" fillId="85" borderId="12" applyNumberFormat="0" applyProtection="0">
      <alignment horizontal="left" vertical="top" indent="1"/>
    </xf>
    <xf numFmtId="0" fontId="43" fillId="85" borderId="12" applyNumberFormat="0" applyProtection="0">
      <alignment horizontal="left" vertical="top" indent="1"/>
    </xf>
    <xf numFmtId="0" fontId="43" fillId="85" borderId="12" applyNumberFormat="0" applyProtection="0">
      <alignment horizontal="left" vertical="top" indent="1"/>
    </xf>
    <xf numFmtId="0" fontId="104" fillId="85" borderId="12" applyNumberFormat="0" applyProtection="0">
      <alignment horizontal="left" vertical="top" indent="1"/>
    </xf>
    <xf numFmtId="0" fontId="104" fillId="85" borderId="12" applyNumberFormat="0" applyProtection="0">
      <alignment horizontal="left" vertical="top" indent="1"/>
    </xf>
    <xf numFmtId="0" fontId="104" fillId="85" borderId="12" applyNumberFormat="0" applyProtection="0">
      <alignment horizontal="left" vertical="top" indent="1"/>
    </xf>
    <xf numFmtId="0" fontId="43" fillId="138" borderId="96" applyNumberFormat="0" applyProtection="0">
      <alignment horizontal="left" vertical="center" indent="1"/>
    </xf>
    <xf numFmtId="0" fontId="43" fillId="138" borderId="96" applyNumberFormat="0" applyProtection="0">
      <alignment horizontal="left" vertical="center" indent="1"/>
    </xf>
    <xf numFmtId="0" fontId="43" fillId="138" borderId="96" applyNumberFormat="0" applyProtection="0">
      <alignment horizontal="left" vertical="center" indent="1"/>
    </xf>
    <xf numFmtId="0" fontId="43" fillId="138" borderId="96" applyNumberFormat="0" applyProtection="0">
      <alignment horizontal="left" vertical="center" indent="1"/>
    </xf>
    <xf numFmtId="0" fontId="104" fillId="138" borderId="12" applyNumberFormat="0" applyProtection="0">
      <alignment horizontal="left" vertical="center" indent="1"/>
    </xf>
    <xf numFmtId="0" fontId="104" fillId="138" borderId="12" applyNumberFormat="0" applyProtection="0">
      <alignment horizontal="left" vertical="center" indent="1"/>
    </xf>
    <xf numFmtId="0" fontId="104" fillId="138" borderId="12" applyNumberFormat="0" applyProtection="0">
      <alignment horizontal="left" vertical="center" indent="1"/>
    </xf>
    <xf numFmtId="0" fontId="43" fillId="138" borderId="12" applyNumberFormat="0" applyProtection="0">
      <alignment horizontal="left" vertical="top" indent="1"/>
    </xf>
    <xf numFmtId="0" fontId="43" fillId="138" borderId="12" applyNumberFormat="0" applyProtection="0">
      <alignment horizontal="left" vertical="top" indent="1"/>
    </xf>
    <xf numFmtId="0" fontId="43" fillId="138" borderId="12" applyNumberFormat="0" applyProtection="0">
      <alignment horizontal="left" vertical="top" indent="1"/>
    </xf>
    <xf numFmtId="0" fontId="43" fillId="138" borderId="12" applyNumberFormat="0" applyProtection="0">
      <alignment horizontal="left" vertical="top" indent="1"/>
    </xf>
    <xf numFmtId="0" fontId="43" fillId="138" borderId="12" applyNumberFormat="0" applyProtection="0">
      <alignment horizontal="left" vertical="top" indent="1"/>
    </xf>
    <xf numFmtId="0" fontId="43" fillId="138" borderId="12" applyNumberFormat="0" applyProtection="0">
      <alignment horizontal="left" vertical="top" indent="1"/>
    </xf>
    <xf numFmtId="0" fontId="104" fillId="138" borderId="12" applyNumberFormat="0" applyProtection="0">
      <alignment horizontal="left" vertical="top" indent="1"/>
    </xf>
    <xf numFmtId="0" fontId="104" fillId="138" borderId="12" applyNumberFormat="0" applyProtection="0">
      <alignment horizontal="left" vertical="top" indent="1"/>
    </xf>
    <xf numFmtId="0" fontId="104" fillId="138" borderId="12" applyNumberFormat="0" applyProtection="0">
      <alignment horizontal="left" vertical="top" indent="1"/>
    </xf>
    <xf numFmtId="0" fontId="43" fillId="83" borderId="107" applyNumberFormat="0">
      <protection locked="0"/>
    </xf>
    <xf numFmtId="0" fontId="43" fillId="83" borderId="107" applyNumberFormat="0">
      <protection locked="0"/>
    </xf>
    <xf numFmtId="0" fontId="43" fillId="83" borderId="107" applyNumberFormat="0">
      <protection locked="0"/>
    </xf>
    <xf numFmtId="0" fontId="43" fillId="83" borderId="107" applyNumberFormat="0">
      <protection locked="0"/>
    </xf>
    <xf numFmtId="0" fontId="43" fillId="83" borderId="107" applyNumberFormat="0">
      <protection locked="0"/>
    </xf>
    <xf numFmtId="0" fontId="43" fillId="83" borderId="107" applyNumberFormat="0">
      <protection locked="0"/>
    </xf>
    <xf numFmtId="0" fontId="104" fillId="83" borderId="95" applyNumberFormat="0">
      <protection locked="0"/>
    </xf>
    <xf numFmtId="0" fontId="104" fillId="83" borderId="95" applyNumberFormat="0">
      <protection locked="0"/>
    </xf>
    <xf numFmtId="0" fontId="104" fillId="83" borderId="95" applyNumberFormat="0">
      <protection locked="0"/>
    </xf>
    <xf numFmtId="0" fontId="52" fillId="87" borderId="108" applyBorder="0"/>
    <xf numFmtId="4" fontId="53" fillId="81" borderId="12" applyNumberFormat="0" applyProtection="0">
      <alignment vertical="center"/>
    </xf>
    <xf numFmtId="4" fontId="53" fillId="81" borderId="12" applyNumberFormat="0" applyProtection="0">
      <alignment vertical="center"/>
    </xf>
    <xf numFmtId="4" fontId="38" fillId="81" borderId="12" applyNumberFormat="0" applyProtection="0">
      <alignment vertical="center"/>
    </xf>
    <xf numFmtId="4" fontId="139" fillId="22" borderId="95" applyNumberFormat="0" applyProtection="0">
      <alignment vertical="center"/>
    </xf>
    <xf numFmtId="4" fontId="139" fillId="22" borderId="95" applyNumberFormat="0" applyProtection="0">
      <alignment vertical="center"/>
    </xf>
    <xf numFmtId="4" fontId="63" fillId="81" borderId="12" applyNumberFormat="0" applyProtection="0">
      <alignment vertical="center"/>
    </xf>
    <xf numFmtId="4" fontId="53" fillId="90" borderId="12" applyNumberFormat="0" applyProtection="0">
      <alignment horizontal="left" vertical="center" indent="1"/>
    </xf>
    <xf numFmtId="4" fontId="53" fillId="90" borderId="12" applyNumberFormat="0" applyProtection="0">
      <alignment horizontal="left" vertical="center" indent="1"/>
    </xf>
    <xf numFmtId="4" fontId="38" fillId="81" borderId="12" applyNumberFormat="0" applyProtection="0">
      <alignment horizontal="left" vertical="center" indent="1"/>
    </xf>
    <xf numFmtId="0" fontId="53" fillId="81" borderId="12" applyNumberFormat="0" applyProtection="0">
      <alignment horizontal="left" vertical="top" indent="1"/>
    </xf>
    <xf numFmtId="0" fontId="53" fillId="81" borderId="12" applyNumberFormat="0" applyProtection="0">
      <alignment horizontal="left" vertical="top" indent="1"/>
    </xf>
    <xf numFmtId="0" fontId="38" fillId="81" borderId="12" applyNumberFormat="0" applyProtection="0">
      <alignment horizontal="left" vertical="top" indent="1"/>
    </xf>
    <xf numFmtId="4" fontId="43" fillId="0" borderId="96" applyNumberFormat="0" applyProtection="0">
      <alignment horizontal="right" vertical="center"/>
    </xf>
    <xf numFmtId="4" fontId="43" fillId="0" borderId="96" applyNumberFormat="0" applyProtection="0">
      <alignment horizontal="right" vertical="center"/>
    </xf>
    <xf numFmtId="4" fontId="43" fillId="0" borderId="96" applyNumberFormat="0" applyProtection="0">
      <alignment horizontal="right" vertical="center"/>
    </xf>
    <xf numFmtId="4" fontId="43" fillId="0" borderId="96" applyNumberFormat="0" applyProtection="0">
      <alignment horizontal="right" vertical="center"/>
    </xf>
    <xf numFmtId="4" fontId="38" fillId="138" borderId="12" applyNumberFormat="0" applyProtection="0">
      <alignment horizontal="right" vertical="center"/>
    </xf>
    <xf numFmtId="4" fontId="43" fillId="0" borderId="96" applyNumberFormat="0" applyProtection="0">
      <alignment horizontal="right" vertical="center"/>
    </xf>
    <xf numFmtId="4" fontId="139" fillId="28" borderId="96" applyNumberFormat="0" applyProtection="0">
      <alignment horizontal="right" vertical="center"/>
    </xf>
    <xf numFmtId="4" fontId="139" fillId="28" borderId="96" applyNumberFormat="0" applyProtection="0">
      <alignment horizontal="right" vertical="center"/>
    </xf>
    <xf numFmtId="4" fontId="63" fillId="138" borderId="12" applyNumberFormat="0" applyProtection="0">
      <alignment horizontal="right" vertical="center"/>
    </xf>
    <xf numFmtId="4" fontId="43" fillId="94" borderId="96" applyNumberFormat="0" applyProtection="0">
      <alignment horizontal="left" vertical="center" indent="1"/>
    </xf>
    <xf numFmtId="4" fontId="43" fillId="94" borderId="96" applyNumberFormat="0" applyProtection="0">
      <alignment horizontal="left" vertical="center" indent="1"/>
    </xf>
    <xf numFmtId="4" fontId="43" fillId="94" borderId="96" applyNumberFormat="0" applyProtection="0">
      <alignment horizontal="left" vertical="center" indent="1"/>
    </xf>
    <xf numFmtId="4" fontId="43" fillId="94" borderId="96" applyNumberFormat="0" applyProtection="0">
      <alignment horizontal="left" vertical="center" indent="1"/>
    </xf>
    <xf numFmtId="4" fontId="38" fillId="77" borderId="12" applyNumberFormat="0" applyProtection="0">
      <alignment horizontal="left" vertical="center" indent="1"/>
    </xf>
    <xf numFmtId="0" fontId="53" fillId="77" borderId="12" applyNumberFormat="0" applyProtection="0">
      <alignment horizontal="left" vertical="top" indent="1"/>
    </xf>
    <xf numFmtId="0" fontId="53" fillId="77" borderId="12" applyNumberFormat="0" applyProtection="0">
      <alignment horizontal="left" vertical="top" indent="1"/>
    </xf>
    <xf numFmtId="0" fontId="38" fillId="77" borderId="12" applyNumberFormat="0" applyProtection="0">
      <alignment horizontal="left" vertical="top" indent="1"/>
    </xf>
    <xf numFmtId="4" fontId="141" fillId="140" borderId="105" applyNumberFormat="0" applyProtection="0">
      <alignment horizontal="left" vertical="center" indent="1"/>
    </xf>
    <xf numFmtId="4" fontId="141" fillId="140" borderId="105" applyNumberFormat="0" applyProtection="0">
      <alignment horizontal="left" vertical="center" indent="1"/>
    </xf>
    <xf numFmtId="4" fontId="142" fillId="140" borderId="0" applyNumberFormat="0" applyProtection="0">
      <alignment horizontal="left" vertical="center" indent="1"/>
    </xf>
    <xf numFmtId="0" fontId="43" fillId="141" borderId="95"/>
    <xf numFmtId="0" fontId="43" fillId="141" borderId="95"/>
    <xf numFmtId="4" fontId="143" fillId="83" borderId="96" applyNumberFormat="0" applyProtection="0">
      <alignment horizontal="right" vertical="center"/>
    </xf>
    <xf numFmtId="4" fontId="143" fillId="83" borderId="96" applyNumberFormat="0" applyProtection="0">
      <alignment horizontal="right" vertical="center"/>
    </xf>
    <xf numFmtId="4" fontId="41" fillId="138" borderId="12" applyNumberFormat="0" applyProtection="0">
      <alignment horizontal="right" vertical="center"/>
    </xf>
    <xf numFmtId="0" fontId="99" fillId="0" borderId="0" applyNumberFormat="0" applyFill="0" applyBorder="0" applyAlignment="0" applyProtection="0"/>
    <xf numFmtId="0" fontId="35" fillId="0" borderId="0" applyNumberFormat="0" applyFill="0" applyBorder="0" applyAlignment="0" applyProtection="0"/>
    <xf numFmtId="0" fontId="127" fillId="0" borderId="0" applyNumberFormat="0" applyFill="0" applyBorder="0" applyAlignment="0" applyProtection="0"/>
    <xf numFmtId="0" fontId="99" fillId="0" borderId="0" applyNumberFormat="0" applyFill="0" applyBorder="0" applyAlignment="0" applyProtection="0"/>
    <xf numFmtId="0" fontId="82" fillId="0" borderId="109" applyNumberFormat="0" applyFill="0" applyAlignment="0" applyProtection="0"/>
    <xf numFmtId="0" fontId="82" fillId="0" borderId="109" applyNumberFormat="0" applyFill="0" applyAlignment="0" applyProtection="0"/>
    <xf numFmtId="0" fontId="124" fillId="0" borderId="93" applyNumberFormat="0" applyFill="0" applyAlignment="0" applyProtection="0"/>
    <xf numFmtId="0" fontId="82" fillId="0" borderId="109" applyNumberFormat="0" applyFill="0" applyAlignment="0" applyProtection="0"/>
    <xf numFmtId="0" fontId="82" fillId="0" borderId="109" applyNumberFormat="0" applyFill="0" applyAlignment="0" applyProtection="0"/>
    <xf numFmtId="37" fontId="43" fillId="23" borderId="0" applyNumberFormat="0" applyBorder="0" applyAlignment="0" applyProtection="0"/>
    <xf numFmtId="3" fontId="50" fillId="0" borderId="102" applyProtection="0"/>
    <xf numFmtId="0" fontId="144" fillId="0" borderId="0" applyNumberFormat="0" applyFill="0" applyBorder="0" applyAlignment="0" applyProtection="0"/>
    <xf numFmtId="0" fontId="144" fillId="0" borderId="0" applyNumberFormat="0" applyFill="0" applyBorder="0" applyAlignment="0" applyProtection="0"/>
    <xf numFmtId="0" fontId="36" fillId="0" borderId="0" applyNumberFormat="0" applyFill="0" applyBorder="0" applyAlignment="0" applyProtection="0"/>
    <xf numFmtId="0" fontId="122" fillId="0" borderId="0" applyNumberFormat="0" applyFill="0" applyBorder="0" applyAlignment="0" applyProtection="0"/>
    <xf numFmtId="0" fontId="144" fillId="0" borderId="0" applyNumberFormat="0" applyFill="0" applyBorder="0" applyAlignment="0" applyProtection="0"/>
    <xf numFmtId="0" fontId="122" fillId="0" borderId="0" applyNumberFormat="0" applyFill="0" applyBorder="0" applyAlignment="0" applyProtection="0"/>
    <xf numFmtId="0" fontId="36" fillId="0" borderId="0" applyNumberFormat="0" applyFill="0" applyBorder="0" applyAlignment="0" applyProtection="0"/>
    <xf numFmtId="0" fontId="1" fillId="0" borderId="0"/>
    <xf numFmtId="0" fontId="104" fillId="0" borderId="0"/>
    <xf numFmtId="0" fontId="104" fillId="0" borderId="0"/>
    <xf numFmtId="0" fontId="104" fillId="0" borderId="0"/>
    <xf numFmtId="0" fontId="104" fillId="0" borderId="0"/>
    <xf numFmtId="0" fontId="1" fillId="51" borderId="92" applyNumberFormat="0" applyFont="0" applyAlignment="0" applyProtection="0"/>
    <xf numFmtId="0" fontId="1" fillId="0" borderId="0"/>
    <xf numFmtId="0" fontId="1" fillId="0" borderId="0"/>
    <xf numFmtId="0" fontId="1" fillId="0" borderId="0"/>
    <xf numFmtId="0" fontId="1" fillId="0" borderId="0"/>
    <xf numFmtId="0" fontId="1" fillId="51" borderId="92" applyNumberFormat="0" applyFont="0" applyAlignment="0" applyProtection="0"/>
    <xf numFmtId="0" fontId="1" fillId="0" borderId="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11" fillId="0" borderId="0" applyNumberForma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03" fillId="0" borderId="0"/>
    <xf numFmtId="43" fontId="128" fillId="0" borderId="0" applyFont="0" applyFill="0" applyBorder="0" applyAlignment="0" applyProtection="0"/>
    <xf numFmtId="44" fontId="128" fillId="0" borderId="0" applyFont="0" applyFill="0" applyBorder="0" applyAlignment="0" applyProtection="0"/>
    <xf numFmtId="0" fontId="40" fillId="0" borderId="66" applyNumberFormat="0" applyAlignment="0" applyProtection="0">
      <alignment horizontal="left" vertical="center"/>
    </xf>
    <xf numFmtId="0" fontId="128" fillId="0" borderId="0"/>
    <xf numFmtId="9" fontId="128" fillId="0" borderId="0" applyFont="0" applyFill="0" applyBorder="0" applyAlignment="0" applyProtection="0"/>
    <xf numFmtId="0" fontId="103" fillId="0" borderId="0"/>
    <xf numFmtId="44" fontId="104" fillId="0" borderId="0" applyFont="0" applyFill="0" applyBorder="0" applyAlignment="0" applyProtection="0"/>
    <xf numFmtId="44"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830">
    <xf numFmtId="0" fontId="0" fillId="0" borderId="0" xfId="0"/>
    <xf numFmtId="0" fontId="76" fillId="0" borderId="0" xfId="0" applyFont="1"/>
    <xf numFmtId="0" fontId="78" fillId="0" borderId="0" xfId="0" applyFont="1"/>
    <xf numFmtId="0" fontId="0" fillId="0" borderId="0" xfId="0" applyAlignment="1">
      <alignment horizontal="center"/>
    </xf>
    <xf numFmtId="0" fontId="39" fillId="0" borderId="0" xfId="0" applyFont="1"/>
    <xf numFmtId="0" fontId="102" fillId="0" borderId="0" xfId="0" applyFont="1"/>
    <xf numFmtId="10" fontId="0" fillId="0" borderId="0" xfId="1" applyNumberFormat="1" applyFont="1"/>
    <xf numFmtId="0" fontId="39" fillId="0" borderId="0" xfId="525" applyFont="1"/>
    <xf numFmtId="0" fontId="104" fillId="0" borderId="0" xfId="525"/>
    <xf numFmtId="0" fontId="0" fillId="0" borderId="0" xfId="525" applyFont="1"/>
    <xf numFmtId="0" fontId="104" fillId="0" borderId="0" xfId="132"/>
    <xf numFmtId="0" fontId="0" fillId="0" borderId="0" xfId="132" applyFont="1"/>
    <xf numFmtId="9" fontId="0" fillId="0" borderId="0" xfId="1" applyFont="1"/>
    <xf numFmtId="9" fontId="0" fillId="0" borderId="0" xfId="0" applyNumberFormat="1"/>
    <xf numFmtId="0" fontId="43" fillId="0" borderId="0" xfId="127" applyFont="1"/>
    <xf numFmtId="165" fontId="43" fillId="0" borderId="0" xfId="127" applyNumberFormat="1" applyFont="1"/>
    <xf numFmtId="0" fontId="0" fillId="0" borderId="0" xfId="127" applyFont="1" applyAlignment="1">
      <alignment horizontal="center"/>
    </xf>
    <xf numFmtId="0" fontId="0" fillId="0" borderId="0" xfId="0" applyAlignment="1">
      <alignment vertical="center"/>
    </xf>
    <xf numFmtId="0" fontId="0" fillId="0" borderId="0" xfId="2804" applyFont="1" applyAlignment="1">
      <alignment vertical="center" wrapText="1"/>
    </xf>
    <xf numFmtId="0" fontId="0" fillId="0" borderId="0" xfId="2804" applyFont="1" applyAlignment="1">
      <alignment wrapText="1"/>
    </xf>
    <xf numFmtId="0" fontId="0" fillId="0" borderId="0" xfId="127" applyFont="1"/>
    <xf numFmtId="0" fontId="104" fillId="0" borderId="0" xfId="0" applyFont="1"/>
    <xf numFmtId="171" fontId="76" fillId="0" borderId="0" xfId="1" applyNumberFormat="1" applyFont="1" applyAlignment="1">
      <alignment horizontal="center"/>
    </xf>
    <xf numFmtId="171" fontId="0" fillId="0" borderId="0" xfId="1" applyNumberFormat="1" applyFont="1" applyAlignment="1">
      <alignment horizontal="center"/>
    </xf>
    <xf numFmtId="49" fontId="0" fillId="0" borderId="0" xfId="0" applyNumberFormat="1" applyAlignment="1">
      <alignment horizontal="center"/>
    </xf>
    <xf numFmtId="0" fontId="77" fillId="0" borderId="0" xfId="0" applyFont="1" applyAlignment="1">
      <alignment vertical="center"/>
    </xf>
    <xf numFmtId="0" fontId="107" fillId="0" borderId="0" xfId="0" applyFont="1" applyAlignment="1">
      <alignment vertical="center"/>
    </xf>
    <xf numFmtId="0" fontId="106" fillId="0" borderId="0" xfId="0" applyFont="1" applyAlignment="1">
      <alignment vertical="center"/>
    </xf>
    <xf numFmtId="0" fontId="48" fillId="0" borderId="0" xfId="0" applyFont="1" applyAlignment="1">
      <alignment vertical="center"/>
    </xf>
    <xf numFmtId="0" fontId="104" fillId="0" borderId="0" xfId="127"/>
    <xf numFmtId="9" fontId="0" fillId="0" borderId="0" xfId="187" applyFont="1"/>
    <xf numFmtId="0" fontId="104" fillId="0" borderId="0" xfId="127" applyAlignment="1">
      <alignment horizontal="center"/>
    </xf>
    <xf numFmtId="0" fontId="104" fillId="0" borderId="0" xfId="127" applyAlignment="1">
      <alignment vertical="center"/>
    </xf>
    <xf numFmtId="171" fontId="0" fillId="0" borderId="0" xfId="187" applyNumberFormat="1" applyFont="1" applyAlignment="1">
      <alignment vertical="center"/>
    </xf>
    <xf numFmtId="10" fontId="0" fillId="0" borderId="0" xfId="187" applyNumberFormat="1" applyFont="1"/>
    <xf numFmtId="171" fontId="0" fillId="0" borderId="0" xfId="187" applyNumberFormat="1" applyFont="1" applyAlignment="1">
      <alignment horizontal="center"/>
    </xf>
    <xf numFmtId="0" fontId="0" fillId="0" borderId="0" xfId="127" applyFont="1" applyAlignment="1">
      <alignment horizontal="left" wrapText="1"/>
    </xf>
    <xf numFmtId="0" fontId="105" fillId="0" borderId="0" xfId="525" applyFont="1" applyAlignment="1">
      <alignment horizontal="left" wrapText="1"/>
    </xf>
    <xf numFmtId="49" fontId="40" fillId="0" borderId="0" xfId="0" applyNumberFormat="1" applyFont="1" applyAlignment="1">
      <alignment horizontal="center"/>
    </xf>
    <xf numFmtId="0" fontId="109" fillId="0" borderId="0" xfId="0" applyFont="1" applyAlignment="1">
      <alignment horizontal="center" wrapText="1"/>
    </xf>
    <xf numFmtId="0" fontId="105" fillId="0" borderId="0" xfId="525" applyFont="1" applyAlignment="1">
      <alignment wrapText="1"/>
    </xf>
    <xf numFmtId="49" fontId="76" fillId="0" borderId="0" xfId="0" applyNumberFormat="1" applyFont="1"/>
    <xf numFmtId="10" fontId="104" fillId="0" borderId="0" xfId="187" applyNumberFormat="1" applyFont="1"/>
    <xf numFmtId="0" fontId="76" fillId="0" borderId="0" xfId="132" applyFont="1"/>
    <xf numFmtId="0" fontId="40" fillId="0" borderId="0" xfId="0" applyFont="1"/>
    <xf numFmtId="0" fontId="0" fillId="0" borderId="0" xfId="128" applyFont="1"/>
    <xf numFmtId="42" fontId="0" fillId="0" borderId="0" xfId="0" applyNumberFormat="1"/>
    <xf numFmtId="171" fontId="0" fillId="0" borderId="0" xfId="1" applyNumberFormat="1" applyFont="1"/>
    <xf numFmtId="42" fontId="0" fillId="0" borderId="0" xfId="1" applyNumberFormat="1" applyFont="1"/>
    <xf numFmtId="0" fontId="102" fillId="0" borderId="0" xfId="128" applyFont="1"/>
    <xf numFmtId="0" fontId="76" fillId="0" borderId="0" xfId="0" applyFont="1" applyAlignment="1">
      <alignment wrapText="1"/>
    </xf>
    <xf numFmtId="0" fontId="76" fillId="0" borderId="0" xfId="525" applyFont="1"/>
    <xf numFmtId="0" fontId="75" fillId="0" borderId="0" xfId="525" applyFont="1"/>
    <xf numFmtId="0" fontId="40" fillId="0" borderId="0" xfId="132" applyFont="1"/>
    <xf numFmtId="49" fontId="40" fillId="0" borderId="0" xfId="132" quotePrefix="1" applyNumberFormat="1" applyFont="1"/>
    <xf numFmtId="0" fontId="40" fillId="0" borderId="0" xfId="0" applyFont="1" applyAlignment="1">
      <alignment horizontal="center"/>
    </xf>
    <xf numFmtId="0" fontId="110" fillId="0" borderId="0" xfId="0" applyFont="1"/>
    <xf numFmtId="0" fontId="105" fillId="0" borderId="0" xfId="0" applyFont="1" applyAlignment="1">
      <alignment vertical="center"/>
    </xf>
    <xf numFmtId="0" fontId="102" fillId="0" borderId="0" xfId="132" applyFont="1"/>
    <xf numFmtId="165" fontId="0" fillId="0" borderId="0" xfId="132" applyNumberFormat="1" applyFont="1"/>
    <xf numFmtId="9" fontId="39" fillId="0" borderId="0" xfId="1" applyFont="1"/>
    <xf numFmtId="0" fontId="39" fillId="0" borderId="0" xfId="132" applyFont="1"/>
    <xf numFmtId="0" fontId="77" fillId="0" borderId="0" xfId="0" applyFont="1"/>
    <xf numFmtId="0" fontId="145" fillId="0" borderId="0" xfId="128" applyFont="1"/>
    <xf numFmtId="0" fontId="0" fillId="0" borderId="0" xfId="127" applyFont="1" applyAlignment="1">
      <alignment vertical="center"/>
    </xf>
    <xf numFmtId="0" fontId="146" fillId="0" borderId="0" xfId="0" applyFont="1"/>
    <xf numFmtId="0" fontId="146" fillId="143" borderId="0" xfId="0" applyFont="1" applyFill="1"/>
    <xf numFmtId="164" fontId="102" fillId="0" borderId="0" xfId="4" applyNumberFormat="1" applyFont="1"/>
    <xf numFmtId="164" fontId="0" fillId="0" borderId="0" xfId="4" applyNumberFormat="1" applyFont="1"/>
    <xf numFmtId="0" fontId="0" fillId="0" borderId="0" xfId="127" applyFont="1" applyAlignment="1">
      <alignment vertical="center" wrapText="1"/>
    </xf>
    <xf numFmtId="0" fontId="150" fillId="36" borderId="116" xfId="132" applyFont="1" applyFill="1" applyBorder="1"/>
    <xf numFmtId="0" fontId="150" fillId="36" borderId="118" xfId="132" applyFont="1" applyFill="1" applyBorder="1"/>
    <xf numFmtId="165" fontId="129" fillId="36" borderId="116" xfId="2" applyNumberFormat="1" applyFont="1" applyFill="1" applyBorder="1"/>
    <xf numFmtId="165" fontId="129" fillId="36" borderId="119" xfId="2" applyNumberFormat="1" applyFont="1" applyFill="1" applyBorder="1"/>
    <xf numFmtId="165" fontId="129" fillId="36" borderId="120" xfId="2" applyNumberFormat="1" applyFont="1" applyFill="1" applyBorder="1"/>
    <xf numFmtId="0" fontId="129" fillId="36" borderId="116" xfId="132" applyFont="1" applyFill="1" applyBorder="1"/>
    <xf numFmtId="0" fontId="129" fillId="36" borderId="119" xfId="132" applyFont="1" applyFill="1" applyBorder="1"/>
    <xf numFmtId="0" fontId="129" fillId="36" borderId="120" xfId="132" applyFont="1" applyFill="1" applyBorder="1"/>
    <xf numFmtId="0" fontId="129" fillId="0" borderId="118" xfId="132" quotePrefix="1" applyFont="1" applyBorder="1" applyAlignment="1">
      <alignment horizontal="left" wrapText="1"/>
    </xf>
    <xf numFmtId="42" fontId="129" fillId="0" borderId="118" xfId="700" applyNumberFormat="1" applyFont="1" applyBorder="1" applyAlignment="1">
      <alignment vertical="top"/>
    </xf>
    <xf numFmtId="42" fontId="129" fillId="0" borderId="29" xfId="700" applyNumberFormat="1" applyFont="1" applyBorder="1" applyAlignment="1">
      <alignment vertical="top"/>
    </xf>
    <xf numFmtId="42" fontId="129" fillId="0" borderId="48" xfId="700" applyNumberFormat="1" applyFont="1" applyBorder="1" applyAlignment="1">
      <alignment vertical="top"/>
    </xf>
    <xf numFmtId="42" fontId="129" fillId="0" borderId="27" xfId="700" applyNumberFormat="1" applyFont="1" applyBorder="1" applyAlignment="1">
      <alignment vertical="top"/>
    </xf>
    <xf numFmtId="9" fontId="129" fillId="0" borderId="24" xfId="197" applyFont="1" applyBorder="1"/>
    <xf numFmtId="9" fontId="129" fillId="0" borderId="29" xfId="197" applyFont="1" applyBorder="1"/>
    <xf numFmtId="9" fontId="129" fillId="0" borderId="36" xfId="197" applyFont="1" applyBorder="1"/>
    <xf numFmtId="42" fontId="129" fillId="35" borderId="27" xfId="700" applyNumberFormat="1" applyFont="1" applyFill="1" applyBorder="1" applyAlignment="1">
      <alignment vertical="top"/>
    </xf>
    <xf numFmtId="42" fontId="129" fillId="0" borderId="118" xfId="700" applyNumberFormat="1" applyFont="1" applyBorder="1" applyAlignment="1">
      <alignment horizontal="right" vertical="top"/>
    </xf>
    <xf numFmtId="42" fontId="129" fillId="0" borderId="29" xfId="700" applyNumberFormat="1" applyFont="1" applyBorder="1" applyAlignment="1">
      <alignment horizontal="right" vertical="top"/>
    </xf>
    <xf numFmtId="42" fontId="129" fillId="0" borderId="48" xfId="700" applyNumberFormat="1" applyFont="1" applyBorder="1" applyAlignment="1">
      <alignment horizontal="right" vertical="top"/>
    </xf>
    <xf numFmtId="0" fontId="129" fillId="0" borderId="30" xfId="0" applyFont="1" applyBorder="1"/>
    <xf numFmtId="0" fontId="129" fillId="0" borderId="118" xfId="132" applyFont="1" applyBorder="1" applyAlignment="1">
      <alignment wrapText="1"/>
    </xf>
    <xf numFmtId="42" fontId="150" fillId="0" borderId="62" xfId="700" applyNumberFormat="1" applyFont="1" applyBorder="1" applyAlignment="1">
      <alignment vertical="top"/>
    </xf>
    <xf numFmtId="42" fontId="150" fillId="0" borderId="45" xfId="700" applyNumberFormat="1" applyFont="1" applyBorder="1" applyAlignment="1">
      <alignment vertical="top"/>
    </xf>
    <xf numFmtId="0" fontId="129" fillId="0" borderId="0" xfId="0" applyFont="1"/>
    <xf numFmtId="0" fontId="128" fillId="0" borderId="0" xfId="0" applyFont="1"/>
    <xf numFmtId="0" fontId="150" fillId="36" borderId="67" xfId="132" applyFont="1" applyFill="1" applyBorder="1"/>
    <xf numFmtId="0" fontId="150" fillId="36" borderId="110" xfId="132" applyFont="1" applyFill="1" applyBorder="1" applyAlignment="1">
      <alignment horizontal="center"/>
    </xf>
    <xf numFmtId="42" fontId="129" fillId="0" borderId="110" xfId="700" applyNumberFormat="1" applyFont="1" applyBorder="1" applyAlignment="1">
      <alignment horizontal="right" vertical="center"/>
    </xf>
    <xf numFmtId="9" fontId="129" fillId="0" borderId="110" xfId="197" applyFont="1" applyBorder="1" applyAlignment="1">
      <alignment horizontal="right" vertical="center"/>
    </xf>
    <xf numFmtId="165" fontId="150" fillId="0" borderId="110" xfId="2" applyNumberFormat="1" applyFont="1" applyBorder="1" applyAlignment="1">
      <alignment horizontal="right" vertical="center"/>
    </xf>
    <xf numFmtId="9" fontId="150" fillId="0" borderId="110" xfId="197" applyFont="1" applyBorder="1" applyAlignment="1">
      <alignment horizontal="right" vertical="center"/>
    </xf>
    <xf numFmtId="0" fontId="155" fillId="0" borderId="37" xfId="132" applyFont="1" applyBorder="1"/>
    <xf numFmtId="42" fontId="129" fillId="0" borderId="110" xfId="132" applyNumberFormat="1" applyFont="1" applyBorder="1" applyAlignment="1">
      <alignment horizontal="right" vertical="center"/>
    </xf>
    <xf numFmtId="0" fontId="129" fillId="0" borderId="110" xfId="132" applyFont="1" applyBorder="1" applyAlignment="1">
      <alignment horizontal="right" vertical="center"/>
    </xf>
    <xf numFmtId="9" fontId="129" fillId="0" borderId="110" xfId="197" applyFont="1" applyBorder="1"/>
    <xf numFmtId="165" fontId="129" fillId="35" borderId="110" xfId="2" applyNumberFormat="1" applyFont="1" applyFill="1" applyBorder="1"/>
    <xf numFmtId="42" fontId="129" fillId="0" borderId="110" xfId="700" applyNumberFormat="1" applyFont="1" applyBorder="1" applyAlignment="1">
      <alignment vertical="top"/>
    </xf>
    <xf numFmtId="0" fontId="129" fillId="0" borderId="67" xfId="132" applyFont="1" applyBorder="1"/>
    <xf numFmtId="0" fontId="129" fillId="36" borderId="68" xfId="132" applyFont="1" applyFill="1" applyBorder="1"/>
    <xf numFmtId="0" fontId="129" fillId="0" borderId="37" xfId="132" quotePrefix="1" applyFont="1" applyBorder="1" applyAlignment="1">
      <alignment horizontal="left"/>
    </xf>
    <xf numFmtId="0" fontId="129" fillId="0" borderId="0" xfId="132" applyFont="1"/>
    <xf numFmtId="165" fontId="129" fillId="0" borderId="0" xfId="132" applyNumberFormat="1" applyFont="1" applyAlignment="1">
      <alignment vertical="top" wrapText="1"/>
    </xf>
    <xf numFmtId="165" fontId="129" fillId="0" borderId="0" xfId="132" applyNumberFormat="1" applyFont="1"/>
    <xf numFmtId="0" fontId="129" fillId="36" borderId="110" xfId="132" applyFont="1" applyFill="1" applyBorder="1"/>
    <xf numFmtId="165" fontId="129" fillId="0" borderId="110" xfId="132" applyNumberFormat="1" applyFont="1" applyBorder="1" applyAlignment="1">
      <alignment vertical="top" wrapText="1"/>
    </xf>
    <xf numFmtId="165" fontId="129" fillId="0" borderId="110" xfId="700" applyNumberFormat="1" applyFont="1" applyBorder="1" applyAlignment="1">
      <alignment vertical="top"/>
    </xf>
    <xf numFmtId="42" fontId="129" fillId="0" borderId="0" xfId="132" applyNumberFormat="1" applyFont="1"/>
    <xf numFmtId="0" fontId="129" fillId="0" borderId="0" xfId="31302" quotePrefix="1" applyFont="1" applyAlignment="1">
      <alignment vertical="top" wrapText="1"/>
    </xf>
    <xf numFmtId="0" fontId="129" fillId="0" borderId="0" xfId="0" applyFont="1" applyAlignment="1">
      <alignment vertical="top" wrapText="1"/>
    </xf>
    <xf numFmtId="0" fontId="129" fillId="0" borderId="0" xfId="31339" applyFont="1" applyAlignment="1">
      <alignment wrapText="1"/>
    </xf>
    <xf numFmtId="0" fontId="156" fillId="0" borderId="0" xfId="31340" applyFont="1" applyAlignment="1">
      <alignment wrapText="1"/>
    </xf>
    <xf numFmtId="0" fontId="129" fillId="0" borderId="0" xfId="31302" quotePrefix="1" applyFont="1" applyAlignment="1">
      <alignment horizontal="left" wrapText="1"/>
    </xf>
    <xf numFmtId="165" fontId="129" fillId="0" borderId="0" xfId="0" applyNumberFormat="1" applyFont="1"/>
    <xf numFmtId="3" fontId="129" fillId="0" borderId="0" xfId="132" applyNumberFormat="1" applyFont="1"/>
    <xf numFmtId="0" fontId="157" fillId="0" borderId="0" xfId="525" applyFont="1" applyAlignment="1">
      <alignment horizontal="left"/>
    </xf>
    <xf numFmtId="0" fontId="129" fillId="0" borderId="0" xfId="525" applyFont="1" applyAlignment="1">
      <alignment horizontal="center"/>
    </xf>
    <xf numFmtId="49" fontId="149" fillId="0" borderId="0" xfId="525" applyNumberFormat="1" applyFont="1" applyAlignment="1">
      <alignment horizontal="center"/>
    </xf>
    <xf numFmtId="0" fontId="150" fillId="36" borderId="123" xfId="525" applyFont="1" applyFill="1" applyBorder="1"/>
    <xf numFmtId="0" fontId="150" fillId="36" borderId="123" xfId="525" applyFont="1" applyFill="1" applyBorder="1" applyAlignment="1">
      <alignment horizontal="center"/>
    </xf>
    <xf numFmtId="0" fontId="150" fillId="36" borderId="121" xfId="525" applyFont="1" applyFill="1" applyBorder="1" applyAlignment="1">
      <alignment horizontal="center"/>
    </xf>
    <xf numFmtId="0" fontId="150" fillId="36" borderId="30" xfId="525" applyFont="1" applyFill="1" applyBorder="1"/>
    <xf numFmtId="0" fontId="150" fillId="36" borderId="30" xfId="525" applyFont="1" applyFill="1" applyBorder="1" applyAlignment="1">
      <alignment horizontal="center"/>
    </xf>
    <xf numFmtId="0" fontId="150" fillId="36" borderId="27" xfId="525" applyFont="1" applyFill="1" applyBorder="1" applyAlignment="1">
      <alignment horizontal="center"/>
    </xf>
    <xf numFmtId="0" fontId="150" fillId="36" borderId="30" xfId="525" applyFont="1" applyFill="1" applyBorder="1" applyAlignment="1">
      <alignment horizontal="center" wrapText="1"/>
    </xf>
    <xf numFmtId="0" fontId="150" fillId="36" borderId="65" xfId="525" applyFont="1" applyFill="1" applyBorder="1" applyAlignment="1">
      <alignment horizontal="center" vertical="center" wrapText="1"/>
    </xf>
    <xf numFmtId="0" fontId="150" fillId="36" borderId="65" xfId="525" quotePrefix="1" applyFont="1" applyFill="1" applyBorder="1" applyAlignment="1">
      <alignment horizontal="center" vertical="center" wrapText="1"/>
    </xf>
    <xf numFmtId="0" fontId="150" fillId="37" borderId="30" xfId="525" applyFont="1" applyFill="1" applyBorder="1"/>
    <xf numFmtId="0" fontId="150" fillId="37" borderId="30" xfId="525" applyFont="1" applyFill="1" applyBorder="1" applyAlignment="1">
      <alignment horizontal="center"/>
    </xf>
    <xf numFmtId="0" fontId="150" fillId="37" borderId="27" xfId="525" applyFont="1" applyFill="1" applyBorder="1" applyAlignment="1">
      <alignment horizontal="center"/>
    </xf>
    <xf numFmtId="0" fontId="129" fillId="37" borderId="30" xfId="525" applyFont="1" applyFill="1" applyBorder="1" applyAlignment="1">
      <alignment horizontal="center"/>
    </xf>
    <xf numFmtId="0" fontId="128" fillId="0" borderId="118" xfId="525" applyFont="1" applyBorder="1" applyAlignment="1">
      <alignment horizontal="center"/>
    </xf>
    <xf numFmtId="0" fontId="150" fillId="37" borderId="118" xfId="525" applyFont="1" applyFill="1" applyBorder="1" applyAlignment="1">
      <alignment horizontal="center"/>
    </xf>
    <xf numFmtId="0" fontId="128" fillId="35" borderId="118" xfId="525" applyFont="1" applyFill="1" applyBorder="1" applyAlignment="1">
      <alignment horizontal="center"/>
    </xf>
    <xf numFmtId="0" fontId="129" fillId="35" borderId="30" xfId="0" applyFont="1" applyFill="1" applyBorder="1"/>
    <xf numFmtId="0" fontId="129" fillId="35" borderId="30" xfId="0" applyFont="1" applyFill="1" applyBorder="1" applyAlignment="1">
      <alignment horizontal="center"/>
    </xf>
    <xf numFmtId="0" fontId="129" fillId="0" borderId="30" xfId="0" applyFont="1" applyBorder="1" applyAlignment="1">
      <alignment horizontal="center"/>
    </xf>
    <xf numFmtId="0" fontId="128" fillId="0" borderId="70" xfId="525" applyFont="1" applyBorder="1" applyAlignment="1">
      <alignment horizontal="center"/>
    </xf>
    <xf numFmtId="0" fontId="128" fillId="0" borderId="37" xfId="525" applyFont="1" applyBorder="1" applyAlignment="1">
      <alignment horizontal="center"/>
    </xf>
    <xf numFmtId="0" fontId="129" fillId="0" borderId="118" xfId="525" applyFont="1" applyBorder="1" applyAlignment="1">
      <alignment horizontal="center"/>
    </xf>
    <xf numFmtId="0" fontId="129" fillId="37" borderId="118" xfId="525" applyFont="1" applyFill="1" applyBorder="1" applyAlignment="1">
      <alignment horizontal="center"/>
    </xf>
    <xf numFmtId="0" fontId="150" fillId="0" borderId="118" xfId="525" applyFont="1" applyBorder="1" applyAlignment="1">
      <alignment horizontal="center"/>
    </xf>
    <xf numFmtId="0" fontId="129" fillId="37" borderId="30" xfId="525" applyFont="1" applyFill="1" applyBorder="1"/>
    <xf numFmtId="0" fontId="129" fillId="37" borderId="27" xfId="525" applyFont="1" applyFill="1" applyBorder="1" applyAlignment="1">
      <alignment horizontal="center"/>
    </xf>
    <xf numFmtId="164" fontId="129" fillId="0" borderId="112" xfId="525" applyNumberFormat="1" applyFont="1" applyBorder="1"/>
    <xf numFmtId="0" fontId="129" fillId="0" borderId="112" xfId="525" applyFont="1" applyBorder="1"/>
    <xf numFmtId="0" fontId="129" fillId="37" borderId="65" xfId="525" applyFont="1" applyFill="1" applyBorder="1"/>
    <xf numFmtId="0" fontId="150" fillId="37" borderId="118" xfId="525" applyFont="1" applyFill="1" applyBorder="1"/>
    <xf numFmtId="0" fontId="129" fillId="0" borderId="118" xfId="525" applyFont="1" applyBorder="1"/>
    <xf numFmtId="0" fontId="129" fillId="0" borderId="0" xfId="525" applyFont="1"/>
    <xf numFmtId="0" fontId="150" fillId="0" borderId="118" xfId="525" applyFont="1" applyBorder="1"/>
    <xf numFmtId="0" fontId="129" fillId="0" borderId="0" xfId="0" applyFont="1" applyAlignment="1">
      <alignment wrapText="1"/>
    </xf>
    <xf numFmtId="0" fontId="150" fillId="40" borderId="121" xfId="132" applyFont="1" applyFill="1" applyBorder="1"/>
    <xf numFmtId="9" fontId="129" fillId="0" borderId="0" xfId="1" applyFont="1" applyAlignment="1">
      <alignment wrapText="1"/>
    </xf>
    <xf numFmtId="0" fontId="150" fillId="40" borderId="111" xfId="132" applyFont="1" applyFill="1" applyBorder="1" applyAlignment="1">
      <alignment horizontal="center"/>
    </xf>
    <xf numFmtId="9" fontId="129" fillId="0" borderId="0" xfId="1" applyFont="1"/>
    <xf numFmtId="0" fontId="155" fillId="0" borderId="0" xfId="0" applyFont="1"/>
    <xf numFmtId="0" fontId="150" fillId="35" borderId="116" xfId="132" applyFont="1" applyFill="1" applyBorder="1"/>
    <xf numFmtId="165" fontId="129" fillId="35" borderId="34" xfId="700" applyNumberFormat="1" applyFont="1" applyFill="1" applyBorder="1"/>
    <xf numFmtId="165" fontId="129" fillId="35" borderId="110" xfId="700" applyNumberFormat="1" applyFont="1" applyFill="1" applyBorder="1"/>
    <xf numFmtId="165" fontId="129" fillId="35" borderId="68" xfId="700" applyNumberFormat="1" applyFont="1" applyFill="1" applyBorder="1"/>
    <xf numFmtId="0" fontId="158" fillId="0" borderId="0" xfId="0" applyFont="1"/>
    <xf numFmtId="0" fontId="150" fillId="35" borderId="118" xfId="132" applyFont="1" applyFill="1" applyBorder="1"/>
    <xf numFmtId="0" fontId="159" fillId="0" borderId="0" xfId="0" applyFont="1"/>
    <xf numFmtId="0" fontId="129" fillId="40" borderId="55" xfId="132" applyFont="1" applyFill="1" applyBorder="1"/>
    <xf numFmtId="5" fontId="150" fillId="35" borderId="55" xfId="0" applyNumberFormat="1" applyFont="1" applyFill="1" applyBorder="1" applyAlignment="1">
      <alignment horizontal="left"/>
    </xf>
    <xf numFmtId="165" fontId="129" fillId="35" borderId="60" xfId="2" applyNumberFormat="1" applyFont="1" applyFill="1" applyBorder="1"/>
    <xf numFmtId="165" fontId="129" fillId="35" borderId="74" xfId="2" applyNumberFormat="1" applyFont="1" applyFill="1" applyBorder="1"/>
    <xf numFmtId="0" fontId="129" fillId="0" borderId="0" xfId="0" applyFont="1" applyAlignment="1">
      <alignment horizontal="center"/>
    </xf>
    <xf numFmtId="0" fontId="129" fillId="0" borderId="0" xfId="0" applyFont="1" applyAlignment="1">
      <alignment horizontal="left" wrapText="1"/>
    </xf>
    <xf numFmtId="0" fontId="129" fillId="0" borderId="0" xfId="0" applyFont="1" applyAlignment="1">
      <alignment horizontal="left"/>
    </xf>
    <xf numFmtId="49" fontId="150" fillId="0" borderId="67" xfId="0" applyNumberFormat="1" applyFont="1" applyBorder="1" applyAlignment="1">
      <alignment horizontal="center"/>
    </xf>
    <xf numFmtId="10" fontId="129" fillId="0" borderId="0" xfId="0" applyNumberFormat="1" applyFont="1"/>
    <xf numFmtId="0" fontId="150" fillId="36" borderId="25" xfId="0" applyFont="1" applyFill="1" applyBorder="1"/>
    <xf numFmtId="0" fontId="150" fillId="36" borderId="26" xfId="0" applyFont="1" applyFill="1" applyBorder="1"/>
    <xf numFmtId="0" fontId="150" fillId="36" borderId="67" xfId="0" applyFont="1" applyFill="1" applyBorder="1"/>
    <xf numFmtId="10" fontId="150" fillId="36" borderId="68" xfId="0" applyNumberFormat="1" applyFont="1" applyFill="1" applyBorder="1" applyAlignment="1">
      <alignment horizontal="center" vertical="center" wrapText="1"/>
    </xf>
    <xf numFmtId="0" fontId="154" fillId="37" borderId="110" xfId="0" applyFont="1" applyFill="1" applyBorder="1" applyAlignment="1">
      <alignment vertical="center"/>
    </xf>
    <xf numFmtId="0" fontId="154" fillId="37" borderId="110" xfId="0" applyFont="1" applyFill="1" applyBorder="1"/>
    <xf numFmtId="0" fontId="129" fillId="0" borderId="110" xfId="0" applyFont="1" applyBorder="1" applyAlignment="1">
      <alignment vertical="center"/>
    </xf>
    <xf numFmtId="164" fontId="154" fillId="0" borderId="110" xfId="0" applyNumberFormat="1" applyFont="1" applyBorder="1"/>
    <xf numFmtId="43" fontId="154" fillId="0" borderId="110" xfId="0" applyNumberFormat="1" applyFont="1" applyBorder="1"/>
    <xf numFmtId="165" fontId="154" fillId="0" borderId="110" xfId="2" applyNumberFormat="1" applyFont="1" applyBorder="1"/>
    <xf numFmtId="164" fontId="154" fillId="37" borderId="110" xfId="39" applyNumberFormat="1" applyFont="1" applyFill="1" applyBorder="1"/>
    <xf numFmtId="43" fontId="154" fillId="37" borderId="110" xfId="39" applyFont="1" applyFill="1" applyBorder="1"/>
    <xf numFmtId="165" fontId="154" fillId="37" borderId="110" xfId="2" applyNumberFormat="1" applyFont="1" applyFill="1" applyBorder="1"/>
    <xf numFmtId="0" fontId="128" fillId="0" borderId="34" xfId="0" applyFont="1" applyBorder="1"/>
    <xf numFmtId="0" fontId="128" fillId="0" borderId="24" xfId="0" applyFont="1" applyBorder="1"/>
    <xf numFmtId="0" fontId="128" fillId="0" borderId="35" xfId="0" applyFont="1" applyBorder="1"/>
    <xf numFmtId="0" fontId="154" fillId="0" borderId="110" xfId="0" applyFont="1" applyBorder="1" applyAlignment="1">
      <alignment vertical="center"/>
    </xf>
    <xf numFmtId="0" fontId="129" fillId="0" borderId="110" xfId="0" applyFont="1" applyBorder="1"/>
    <xf numFmtId="0" fontId="129" fillId="0" borderId="118" xfId="0" applyFont="1" applyBorder="1" applyAlignment="1">
      <alignment vertical="center"/>
    </xf>
    <xf numFmtId="0" fontId="129" fillId="37" borderId="110" xfId="0" applyFont="1" applyFill="1" applyBorder="1" applyAlignment="1">
      <alignment vertical="center"/>
    </xf>
    <xf numFmtId="164" fontId="129" fillId="37" borderId="110" xfId="39" applyNumberFormat="1" applyFont="1" applyFill="1" applyBorder="1"/>
    <xf numFmtId="43" fontId="129" fillId="37" borderId="110" xfId="39" applyFont="1" applyFill="1" applyBorder="1"/>
    <xf numFmtId="165" fontId="129" fillId="37" borderId="110" xfId="2" applyNumberFormat="1" applyFont="1" applyFill="1" applyBorder="1"/>
    <xf numFmtId="0" fontId="129" fillId="35" borderId="118" xfId="0" applyFont="1" applyFill="1" applyBorder="1" applyAlignment="1">
      <alignment vertical="center"/>
    </xf>
    <xf numFmtId="0" fontId="129" fillId="0" borderId="34" xfId="0" applyFont="1" applyBorder="1"/>
    <xf numFmtId="0" fontId="150" fillId="37" borderId="118" xfId="0" applyFont="1" applyFill="1" applyBorder="1" applyAlignment="1">
      <alignment vertical="center"/>
    </xf>
    <xf numFmtId="0" fontId="129" fillId="0" borderId="118" xfId="0" applyFont="1" applyBorder="1"/>
    <xf numFmtId="0" fontId="129" fillId="0" borderId="27" xfId="0" applyFont="1" applyBorder="1"/>
    <xf numFmtId="0" fontId="129" fillId="0" borderId="29" xfId="0" applyFont="1" applyBorder="1"/>
    <xf numFmtId="0" fontId="128" fillId="0" borderId="118" xfId="525" applyFont="1" applyBorder="1"/>
    <xf numFmtId="0" fontId="129" fillId="0" borderId="37" xfId="0" applyFont="1" applyBorder="1"/>
    <xf numFmtId="0" fontId="150" fillId="37" borderId="25" xfId="0" applyFont="1" applyFill="1" applyBorder="1" applyAlignment="1">
      <alignment vertical="center"/>
    </xf>
    <xf numFmtId="0" fontId="129" fillId="37" borderId="26" xfId="0" applyFont="1" applyFill="1" applyBorder="1" applyAlignment="1">
      <alignment vertical="center"/>
    </xf>
    <xf numFmtId="0" fontId="129" fillId="37" borderId="26" xfId="0" applyFont="1" applyFill="1" applyBorder="1"/>
    <xf numFmtId="0" fontId="161" fillId="37" borderId="26" xfId="0" applyFont="1" applyFill="1" applyBorder="1"/>
    <xf numFmtId="164" fontId="161" fillId="37" borderId="26" xfId="39" applyNumberFormat="1" applyFont="1" applyFill="1" applyBorder="1"/>
    <xf numFmtId="164" fontId="129" fillId="37" borderId="26" xfId="39" applyNumberFormat="1" applyFont="1" applyFill="1" applyBorder="1"/>
    <xf numFmtId="10" fontId="129" fillId="37" borderId="41" xfId="0" applyNumberFormat="1" applyFont="1" applyFill="1" applyBorder="1"/>
    <xf numFmtId="0" fontId="150" fillId="35" borderId="55" xfId="0" applyFont="1" applyFill="1" applyBorder="1" applyAlignment="1">
      <alignment vertical="center"/>
    </xf>
    <xf numFmtId="0" fontId="150" fillId="37" borderId="55" xfId="0" applyFont="1" applyFill="1" applyBorder="1"/>
    <xf numFmtId="0" fontId="150" fillId="37" borderId="54" xfId="0" applyFont="1" applyFill="1" applyBorder="1" applyAlignment="1">
      <alignment horizontal="center"/>
    </xf>
    <xf numFmtId="0" fontId="154" fillId="0" borderId="0" xfId="0" applyFont="1"/>
    <xf numFmtId="0" fontId="150" fillId="0" borderId="27" xfId="0" applyFont="1" applyBorder="1" applyAlignment="1">
      <alignment wrapText="1"/>
    </xf>
    <xf numFmtId="0" fontId="154" fillId="0" borderId="30" xfId="0" applyFont="1" applyBorder="1" applyAlignment="1">
      <alignment horizontal="center"/>
    </xf>
    <xf numFmtId="0" fontId="150" fillId="0" borderId="27" xfId="0" applyFont="1" applyBorder="1" applyAlignment="1">
      <alignment horizontal="left" wrapText="1" indent="1"/>
    </xf>
    <xf numFmtId="0" fontId="150" fillId="0" borderId="118" xfId="0" applyFont="1" applyBorder="1" applyAlignment="1">
      <alignment wrapText="1"/>
    </xf>
    <xf numFmtId="0" fontId="150" fillId="0" borderId="0" xfId="0" applyFont="1" applyAlignment="1">
      <alignment wrapText="1"/>
    </xf>
    <xf numFmtId="0" fontId="154" fillId="0" borderId="80" xfId="0" applyFont="1" applyBorder="1" applyAlignment="1">
      <alignment horizontal="center"/>
    </xf>
    <xf numFmtId="0" fontId="150" fillId="37" borderId="55" xfId="0" applyFont="1" applyFill="1" applyBorder="1" applyAlignment="1">
      <alignment wrapText="1"/>
    </xf>
    <xf numFmtId="0" fontId="154" fillId="0" borderId="28" xfId="0" applyFont="1" applyBorder="1" applyAlignment="1">
      <alignment horizontal="center"/>
    </xf>
    <xf numFmtId="2" fontId="129" fillId="0" borderId="0" xfId="132" applyNumberFormat="1" applyFont="1" applyAlignment="1">
      <alignment wrapText="1"/>
    </xf>
    <xf numFmtId="10" fontId="154" fillId="0" borderId="0" xfId="0" applyNumberFormat="1" applyFont="1"/>
    <xf numFmtId="165" fontId="154" fillId="0" borderId="67" xfId="2" applyNumberFormat="1" applyFont="1" applyBorder="1"/>
    <xf numFmtId="165" fontId="154" fillId="0" borderId="68" xfId="2" applyNumberFormat="1" applyFont="1" applyBorder="1"/>
    <xf numFmtId="165" fontId="154" fillId="0" borderId="0" xfId="0" applyNumberFormat="1" applyFont="1"/>
    <xf numFmtId="0" fontId="150" fillId="35" borderId="37" xfId="132" applyFont="1" applyFill="1" applyBorder="1"/>
    <xf numFmtId="0" fontId="129" fillId="40" borderId="121" xfId="132" applyFont="1" applyFill="1" applyBorder="1"/>
    <xf numFmtId="5" fontId="150" fillId="35" borderId="71" xfId="0" applyNumberFormat="1" applyFont="1" applyFill="1" applyBorder="1" applyAlignment="1">
      <alignment horizontal="left"/>
    </xf>
    <xf numFmtId="165" fontId="129" fillId="35" borderId="94" xfId="2" applyNumberFormat="1" applyFont="1" applyFill="1" applyBorder="1"/>
    <xf numFmtId="165" fontId="129" fillId="35" borderId="64" xfId="2" applyNumberFormat="1" applyFont="1" applyFill="1" applyBorder="1"/>
    <xf numFmtId="165" fontId="129" fillId="35" borderId="84" xfId="2" applyNumberFormat="1" applyFont="1" applyFill="1" applyBorder="1"/>
    <xf numFmtId="5" fontId="150" fillId="0" borderId="0" xfId="0" applyNumberFormat="1" applyFont="1" applyAlignment="1">
      <alignment horizontal="left"/>
    </xf>
    <xf numFmtId="0" fontId="154" fillId="0" borderId="0" xfId="0" applyFont="1" applyAlignment="1">
      <alignment vertical="center" wrapText="1"/>
    </xf>
    <xf numFmtId="0" fontId="163" fillId="0" borderId="0" xfId="0" applyFont="1" applyAlignment="1">
      <alignment horizontal="center" wrapText="1"/>
    </xf>
    <xf numFmtId="0" fontId="129" fillId="37" borderId="30" xfId="128" applyFont="1" applyFill="1" applyBorder="1"/>
    <xf numFmtId="0" fontId="129" fillId="37" borderId="24" xfId="128" applyFont="1" applyFill="1" applyBorder="1"/>
    <xf numFmtId="0" fontId="129" fillId="37" borderId="29" xfId="128" applyFont="1" applyFill="1" applyBorder="1"/>
    <xf numFmtId="0" fontId="129" fillId="37" borderId="36" xfId="128" applyFont="1" applyFill="1" applyBorder="1"/>
    <xf numFmtId="164" fontId="129" fillId="0" borderId="110" xfId="128" applyNumberFormat="1" applyFont="1" applyBorder="1"/>
    <xf numFmtId="173" fontId="129" fillId="0" borderId="110" xfId="128" applyNumberFormat="1" applyFont="1" applyBorder="1"/>
    <xf numFmtId="164" fontId="129" fillId="37" borderId="110" xfId="663" applyNumberFormat="1" applyFont="1" applyFill="1" applyBorder="1"/>
    <xf numFmtId="0" fontId="129" fillId="37" borderId="110" xfId="128" applyFont="1" applyFill="1" applyBorder="1"/>
    <xf numFmtId="0" fontId="129" fillId="0" borderId="0" xfId="128" applyFont="1" applyAlignment="1">
      <alignment wrapText="1"/>
    </xf>
    <xf numFmtId="0" fontId="150" fillId="37" borderId="55" xfId="525" applyFont="1" applyFill="1" applyBorder="1"/>
    <xf numFmtId="0" fontId="150" fillId="37" borderId="58" xfId="128" applyFont="1" applyFill="1" applyBorder="1"/>
    <xf numFmtId="0" fontId="129" fillId="0" borderId="0" xfId="128" applyFont="1"/>
    <xf numFmtId="0" fontId="150" fillId="0" borderId="0" xfId="128" applyFont="1"/>
    <xf numFmtId="0" fontId="164" fillId="0" borderId="0" xfId="128" applyFont="1"/>
    <xf numFmtId="0" fontId="129" fillId="0" borderId="67" xfId="525" applyFont="1" applyBorder="1"/>
    <xf numFmtId="164" fontId="150" fillId="0" borderId="68" xfId="128" applyNumberFormat="1" applyFont="1" applyBorder="1"/>
    <xf numFmtId="0" fontId="129" fillId="0" borderId="0" xfId="128" applyFont="1" applyAlignment="1">
      <alignment horizontal="left" wrapText="1"/>
    </xf>
    <xf numFmtId="0" fontId="150" fillId="0" borderId="65" xfId="132" applyFont="1" applyBorder="1"/>
    <xf numFmtId="165" fontId="129" fillId="0" borderId="68" xfId="700" applyNumberFormat="1" applyFont="1" applyBorder="1"/>
    <xf numFmtId="165" fontId="129" fillId="0" borderId="68" xfId="700" applyNumberFormat="1" applyFont="1" applyFill="1" applyBorder="1"/>
    <xf numFmtId="165" fontId="129" fillId="0" borderId="110" xfId="700" applyNumberFormat="1" applyFont="1" applyBorder="1"/>
    <xf numFmtId="0" fontId="165" fillId="0" borderId="0" xfId="128" applyFont="1" applyAlignment="1">
      <alignment horizontal="left"/>
    </xf>
    <xf numFmtId="165" fontId="129" fillId="0" borderId="36" xfId="700" applyNumberFormat="1" applyFont="1" applyBorder="1"/>
    <xf numFmtId="165" fontId="129" fillId="0" borderId="36" xfId="700" applyNumberFormat="1" applyFont="1" applyFill="1" applyBorder="1"/>
    <xf numFmtId="0" fontId="166" fillId="0" borderId="0" xfId="0" applyFont="1"/>
    <xf numFmtId="165" fontId="129" fillId="0" borderId="54" xfId="700" applyNumberFormat="1" applyFont="1" applyBorder="1"/>
    <xf numFmtId="165" fontId="129" fillId="0" borderId="56" xfId="700" applyNumberFormat="1" applyFont="1" applyBorder="1"/>
    <xf numFmtId="164" fontId="129" fillId="0" borderId="0" xfId="39" applyNumberFormat="1" applyFont="1" applyFill="1"/>
    <xf numFmtId="44" fontId="129" fillId="0" borderId="0" xfId="700" applyFont="1" applyFill="1"/>
    <xf numFmtId="0" fontId="163" fillId="0" borderId="0" xfId="0" applyFont="1" applyAlignment="1">
      <alignment wrapText="1"/>
    </xf>
    <xf numFmtId="0" fontId="150" fillId="40" borderId="65" xfId="0" applyFont="1" applyFill="1" applyBorder="1" applyAlignment="1">
      <alignment horizontal="center" wrapText="1"/>
    </xf>
    <xf numFmtId="0" fontId="129" fillId="40" borderId="123" xfId="0" applyFont="1" applyFill="1" applyBorder="1"/>
    <xf numFmtId="0" fontId="129" fillId="40" borderId="70" xfId="0" applyFont="1" applyFill="1" applyBorder="1"/>
    <xf numFmtId="0" fontId="150" fillId="40" borderId="111" xfId="0" applyFont="1" applyFill="1" applyBorder="1" applyAlignment="1">
      <alignment horizontal="center" vertical="center" wrapText="1"/>
    </xf>
    <xf numFmtId="0" fontId="150" fillId="37" borderId="65" xfId="525" applyFont="1" applyFill="1" applyBorder="1"/>
    <xf numFmtId="0" fontId="129" fillId="37" borderId="65" xfId="0" applyFont="1" applyFill="1" applyBorder="1"/>
    <xf numFmtId="0" fontId="150" fillId="37" borderId="116" xfId="525" applyFont="1" applyFill="1" applyBorder="1"/>
    <xf numFmtId="0" fontId="129" fillId="37" borderId="117" xfId="0" applyFont="1" applyFill="1" applyBorder="1"/>
    <xf numFmtId="0" fontId="129" fillId="37" borderId="68" xfId="0" applyFont="1" applyFill="1" applyBorder="1"/>
    <xf numFmtId="0" fontId="129" fillId="37" borderId="67" xfId="0" applyFont="1" applyFill="1" applyBorder="1"/>
    <xf numFmtId="0" fontId="129" fillId="0" borderId="24" xfId="0" applyFont="1" applyBorder="1"/>
    <xf numFmtId="9" fontId="129" fillId="0" borderId="36" xfId="1" applyFont="1" applyBorder="1"/>
    <xf numFmtId="0" fontId="129" fillId="0" borderId="118" xfId="0" applyFont="1" applyBorder="1" applyAlignment="1">
      <alignment horizontal="left" vertical="top" wrapText="1"/>
    </xf>
    <xf numFmtId="2" fontId="129" fillId="0" borderId="110" xfId="0" applyNumberFormat="1" applyFont="1" applyBorder="1" applyAlignment="1">
      <alignment horizontal="center"/>
    </xf>
    <xf numFmtId="173" fontId="129" fillId="0" borderId="110" xfId="0" applyNumberFormat="1" applyFont="1" applyBorder="1"/>
    <xf numFmtId="2" fontId="129" fillId="0" borderId="29" xfId="0" applyNumberFormat="1" applyFont="1" applyBorder="1"/>
    <xf numFmtId="164" fontId="129" fillId="0" borderId="110" xfId="0" applyNumberFormat="1" applyFont="1" applyBorder="1"/>
    <xf numFmtId="0" fontId="150" fillId="37" borderId="40" xfId="525" applyFont="1" applyFill="1" applyBorder="1"/>
    <xf numFmtId="173" fontId="129" fillId="143" borderId="110" xfId="0" applyNumberFormat="1" applyFont="1" applyFill="1" applyBorder="1"/>
    <xf numFmtId="0" fontId="129" fillId="0" borderId="118" xfId="0" applyFont="1" applyBorder="1" applyAlignment="1">
      <alignment vertical="top" wrapText="1"/>
    </xf>
    <xf numFmtId="0" fontId="150" fillId="37" borderId="27" xfId="525" applyFont="1" applyFill="1" applyBorder="1"/>
    <xf numFmtId="0" fontId="129" fillId="0" borderId="30" xfId="0" applyFont="1" applyBorder="1" applyAlignment="1">
      <alignment vertical="top" wrapText="1"/>
    </xf>
    <xf numFmtId="1" fontId="129" fillId="0" borderId="29" xfId="0" applyNumberFormat="1" applyFont="1" applyBorder="1"/>
    <xf numFmtId="44" fontId="129" fillId="0" borderId="110" xfId="2" applyFont="1" applyFill="1" applyBorder="1"/>
    <xf numFmtId="39" fontId="129" fillId="37" borderId="110" xfId="39" applyNumberFormat="1" applyFont="1" applyFill="1" applyBorder="1"/>
    <xf numFmtId="1" fontId="129" fillId="0" borderId="110" xfId="0" applyNumberFormat="1" applyFont="1" applyBorder="1"/>
    <xf numFmtId="0" fontId="150" fillId="143" borderId="118" xfId="0" applyFont="1" applyFill="1" applyBorder="1" applyAlignment="1">
      <alignment horizontal="left" vertical="top" wrapText="1"/>
    </xf>
    <xf numFmtId="164" fontId="129" fillId="143" borderId="110" xfId="0" applyNumberFormat="1" applyFont="1" applyFill="1" applyBorder="1"/>
    <xf numFmtId="0" fontId="129" fillId="0" borderId="5" xfId="0" applyFont="1" applyBorder="1" applyAlignment="1">
      <alignment horizontal="left" vertical="top" wrapText="1"/>
    </xf>
    <xf numFmtId="0" fontId="129" fillId="37" borderId="118" xfId="0" applyFont="1" applyFill="1" applyBorder="1"/>
    <xf numFmtId="0" fontId="129" fillId="37" borderId="110" xfId="0" applyFont="1" applyFill="1" applyBorder="1"/>
    <xf numFmtId="0" fontId="150" fillId="37" borderId="65" xfId="0" applyFont="1" applyFill="1" applyBorder="1"/>
    <xf numFmtId="0" fontId="150" fillId="37" borderId="65" xfId="0" applyFont="1" applyFill="1" applyBorder="1" applyAlignment="1">
      <alignment horizontal="center"/>
    </xf>
    <xf numFmtId="0" fontId="150" fillId="0" borderId="0" xfId="0" applyFont="1"/>
    <xf numFmtId="0" fontId="164" fillId="0" borderId="0" xfId="0" applyFont="1"/>
    <xf numFmtId="164" fontId="129" fillId="0" borderId="30" xfId="4" applyNumberFormat="1" applyFont="1" applyBorder="1"/>
    <xf numFmtId="185" fontId="164" fillId="0" borderId="0" xfId="0" applyNumberFormat="1" applyFont="1"/>
    <xf numFmtId="164" fontId="129" fillId="0" borderId="0" xfId="0" applyNumberFormat="1" applyFont="1"/>
    <xf numFmtId="0" fontId="167" fillId="0" borderId="0" xfId="0" applyFont="1"/>
    <xf numFmtId="0" fontId="150" fillId="40" borderId="55" xfId="132" applyFont="1" applyFill="1" applyBorder="1"/>
    <xf numFmtId="0" fontId="150" fillId="40" borderId="57" xfId="132" applyFont="1" applyFill="1" applyBorder="1" applyAlignment="1">
      <alignment horizontal="center"/>
    </xf>
    <xf numFmtId="0" fontId="150" fillId="40" borderId="58" xfId="132" applyFont="1" applyFill="1" applyBorder="1" applyAlignment="1">
      <alignment horizontal="center"/>
    </xf>
    <xf numFmtId="0" fontId="150" fillId="40" borderId="59" xfId="132" applyFont="1" applyFill="1" applyBorder="1" applyAlignment="1">
      <alignment horizontal="center"/>
    </xf>
    <xf numFmtId="3" fontId="129" fillId="0" borderId="0" xfId="0" applyNumberFormat="1" applyFont="1" applyAlignment="1">
      <alignment horizontal="left" wrapText="1"/>
    </xf>
    <xf numFmtId="0" fontId="150" fillId="35" borderId="65" xfId="132" applyFont="1" applyFill="1" applyBorder="1"/>
    <xf numFmtId="0" fontId="158" fillId="0" borderId="0" xfId="0" applyFont="1" applyAlignment="1">
      <alignment horizontal="left" wrapText="1"/>
    </xf>
    <xf numFmtId="0" fontId="129" fillId="40" borderId="42" xfId="132" applyFont="1" applyFill="1" applyBorder="1"/>
    <xf numFmtId="0" fontId="129" fillId="40" borderId="122" xfId="132" applyFont="1" applyFill="1" applyBorder="1"/>
    <xf numFmtId="0" fontId="150" fillId="0" borderId="123" xfId="0" applyFont="1" applyBorder="1"/>
    <xf numFmtId="0" fontId="150" fillId="0" borderId="70" xfId="0" applyFont="1" applyBorder="1"/>
    <xf numFmtId="0" fontId="150" fillId="0" borderId="52" xfId="0" applyFont="1" applyBorder="1"/>
    <xf numFmtId="173" fontId="129" fillId="0" borderId="41" xfId="0" applyNumberFormat="1" applyFont="1" applyBorder="1"/>
    <xf numFmtId="0" fontId="129" fillId="0" borderId="0" xfId="0" applyFont="1" applyAlignment="1">
      <alignment vertical="top"/>
    </xf>
    <xf numFmtId="0" fontId="150" fillId="41" borderId="110" xfId="0" applyFont="1" applyFill="1" applyBorder="1" applyAlignment="1">
      <alignment wrapText="1"/>
    </xf>
    <xf numFmtId="0" fontId="150" fillId="41" borderId="110" xfId="0" applyFont="1" applyFill="1" applyBorder="1" applyAlignment="1">
      <alignment horizontal="center" wrapText="1"/>
    </xf>
    <xf numFmtId="0" fontId="129" fillId="143" borderId="110" xfId="0" applyFont="1" applyFill="1" applyBorder="1"/>
    <xf numFmtId="10" fontId="129" fillId="143" borderId="110" xfId="0" applyNumberFormat="1" applyFont="1" applyFill="1" applyBorder="1"/>
    <xf numFmtId="0" fontId="150" fillId="0" borderId="110" xfId="0" applyFont="1" applyBorder="1"/>
    <xf numFmtId="0" fontId="164" fillId="41" borderId="110" xfId="0" applyFont="1" applyFill="1" applyBorder="1"/>
    <xf numFmtId="0" fontId="129" fillId="41" borderId="110" xfId="0" applyFont="1" applyFill="1" applyBorder="1"/>
    <xf numFmtId="0" fontId="150" fillId="41" borderId="110" xfId="0" applyFont="1" applyFill="1" applyBorder="1" applyAlignment="1">
      <alignment horizontal="left" vertical="center" wrapText="1"/>
    </xf>
    <xf numFmtId="0" fontId="150" fillId="41" borderId="110" xfId="0" applyFont="1" applyFill="1" applyBorder="1" applyAlignment="1">
      <alignment horizontal="center" vertical="center" wrapText="1"/>
    </xf>
    <xf numFmtId="0" fontId="128" fillId="0" borderId="110" xfId="0" applyFont="1" applyBorder="1"/>
    <xf numFmtId="0" fontId="128" fillId="0" borderId="110" xfId="0" applyFont="1" applyBorder="1" applyAlignment="1">
      <alignment wrapText="1"/>
    </xf>
    <xf numFmtId="0" fontId="168" fillId="0" borderId="110" xfId="0" applyFont="1" applyBorder="1" applyAlignment="1">
      <alignment horizontal="center"/>
    </xf>
    <xf numFmtId="0" fontId="169" fillId="0" borderId="110" xfId="0" applyFont="1" applyBorder="1"/>
    <xf numFmtId="10" fontId="169" fillId="0" borderId="110" xfId="0" applyNumberFormat="1" applyFont="1" applyBorder="1"/>
    <xf numFmtId="0" fontId="128" fillId="44" borderId="110" xfId="0" applyFont="1" applyFill="1" applyBorder="1"/>
    <xf numFmtId="0" fontId="169" fillId="44" borderId="110" xfId="0" applyFont="1" applyFill="1" applyBorder="1"/>
    <xf numFmtId="10" fontId="169" fillId="44" borderId="110" xfId="0" applyNumberFormat="1" applyFont="1" applyFill="1" applyBorder="1"/>
    <xf numFmtId="0" fontId="150" fillId="0" borderId="110" xfId="132" applyFont="1" applyBorder="1"/>
    <xf numFmtId="165" fontId="129" fillId="0" borderId="110" xfId="700" applyNumberFormat="1" applyFont="1" applyFill="1" applyBorder="1"/>
    <xf numFmtId="0" fontId="150" fillId="35" borderId="110" xfId="132" applyFont="1" applyFill="1" applyBorder="1"/>
    <xf numFmtId="0" fontId="129" fillId="40" borderId="110" xfId="132" applyFont="1" applyFill="1" applyBorder="1"/>
    <xf numFmtId="5" fontId="150" fillId="35" borderId="110" xfId="0" applyNumberFormat="1" applyFont="1" applyFill="1" applyBorder="1" applyAlignment="1">
      <alignment horizontal="left"/>
    </xf>
    <xf numFmtId="165" fontId="129" fillId="35" borderId="110" xfId="31331" applyNumberFormat="1" applyFont="1" applyFill="1" applyBorder="1"/>
    <xf numFmtId="0" fontId="150" fillId="36" borderId="30" xfId="525" applyFont="1" applyFill="1" applyBorder="1" applyAlignment="1">
      <alignment horizontal="center" vertical="center"/>
    </xf>
    <xf numFmtId="0" fontId="150" fillId="0" borderId="30" xfId="525" applyFont="1" applyBorder="1"/>
    <xf numFmtId="0" fontId="128" fillId="0" borderId="30" xfId="525" applyFont="1" applyBorder="1"/>
    <xf numFmtId="0" fontId="128" fillId="0" borderId="75" xfId="525" applyFont="1" applyBorder="1"/>
    <xf numFmtId="0" fontId="150" fillId="37" borderId="67" xfId="0" applyFont="1" applyFill="1" applyBorder="1"/>
    <xf numFmtId="0" fontId="150" fillId="37" borderId="68" xfId="0" applyFont="1" applyFill="1" applyBorder="1"/>
    <xf numFmtId="0" fontId="150" fillId="40" borderId="124" xfId="132" applyFont="1" applyFill="1" applyBorder="1"/>
    <xf numFmtId="0" fontId="150" fillId="35" borderId="67" xfId="132" applyFont="1" applyFill="1" applyBorder="1"/>
    <xf numFmtId="165" fontId="129" fillId="35" borderId="125" xfId="700" applyNumberFormat="1" applyFont="1" applyFill="1" applyBorder="1"/>
    <xf numFmtId="165" fontId="129" fillId="35" borderId="111" xfId="700" applyNumberFormat="1" applyFont="1" applyFill="1" applyBorder="1"/>
    <xf numFmtId="0" fontId="129" fillId="40" borderId="50" xfId="132" applyFont="1" applyFill="1" applyBorder="1"/>
    <xf numFmtId="0" fontId="129" fillId="40" borderId="43" xfId="132" applyFont="1" applyFill="1" applyBorder="1"/>
    <xf numFmtId="5" fontId="150" fillId="35" borderId="57" xfId="0" applyNumberFormat="1" applyFont="1" applyFill="1" applyBorder="1" applyAlignment="1">
      <alignment horizontal="left"/>
    </xf>
    <xf numFmtId="49" fontId="149" fillId="0" borderId="0" xfId="0" applyNumberFormat="1" applyFont="1" applyAlignment="1">
      <alignment horizontal="center"/>
    </xf>
    <xf numFmtId="164" fontId="129" fillId="0" borderId="36" xfId="0" applyNumberFormat="1" applyFont="1" applyBorder="1"/>
    <xf numFmtId="0" fontId="129" fillId="0" borderId="42" xfId="0" applyFont="1" applyBorder="1" applyAlignment="1">
      <alignment wrapText="1"/>
    </xf>
    <xf numFmtId="44" fontId="129" fillId="0" borderId="36" xfId="2" applyFont="1" applyFill="1" applyBorder="1"/>
    <xf numFmtId="165" fontId="129" fillId="0" borderId="36" xfId="2" applyNumberFormat="1" applyFont="1" applyFill="1" applyBorder="1"/>
    <xf numFmtId="44" fontId="129" fillId="0" borderId="0" xfId="2" applyFont="1" applyBorder="1"/>
    <xf numFmtId="44" fontId="129" fillId="0" borderId="0" xfId="2" applyFont="1" applyFill="1" applyBorder="1"/>
    <xf numFmtId="49" fontId="150" fillId="0" borderId="0" xfId="0" applyNumberFormat="1" applyFont="1" applyAlignment="1">
      <alignment horizontal="center"/>
    </xf>
    <xf numFmtId="0" fontId="150" fillId="36" borderId="24" xfId="0" applyFont="1" applyFill="1" applyBorder="1"/>
    <xf numFmtId="0" fontId="150" fillId="36" borderId="29" xfId="0" applyFont="1" applyFill="1" applyBorder="1" applyAlignment="1">
      <alignment horizontal="center"/>
    </xf>
    <xf numFmtId="0" fontId="150" fillId="36" borderId="36" xfId="0" applyFont="1" applyFill="1" applyBorder="1" applyAlignment="1">
      <alignment horizontal="center"/>
    </xf>
    <xf numFmtId="3" fontId="129" fillId="0" borderId="29" xfId="127" applyNumberFormat="1" applyFont="1" applyBorder="1" applyAlignment="1">
      <alignment vertical="center"/>
    </xf>
    <xf numFmtId="0" fontId="150" fillId="0" borderId="57" xfId="0" applyFont="1" applyBorder="1"/>
    <xf numFmtId="3" fontId="150" fillId="0" borderId="60" xfId="4" applyNumberFormat="1" applyFont="1" applyFill="1" applyBorder="1"/>
    <xf numFmtId="3" fontId="150" fillId="0" borderId="74" xfId="4" applyNumberFormat="1" applyFont="1" applyFill="1" applyBorder="1"/>
    <xf numFmtId="10" fontId="129" fillId="0" borderId="0" xfId="1" applyNumberFormat="1" applyFont="1"/>
    <xf numFmtId="0" fontId="150" fillId="39" borderId="57" xfId="0" applyFont="1" applyFill="1" applyBorder="1"/>
    <xf numFmtId="3" fontId="150" fillId="0" borderId="0" xfId="4" applyNumberFormat="1" applyFont="1" applyFill="1" applyBorder="1"/>
    <xf numFmtId="3" fontId="150" fillId="39" borderId="0" xfId="4" applyNumberFormat="1" applyFont="1" applyFill="1" applyBorder="1"/>
    <xf numFmtId="3" fontId="150" fillId="36" borderId="58" xfId="4" applyNumberFormat="1" applyFont="1" applyFill="1" applyBorder="1"/>
    <xf numFmtId="3" fontId="150" fillId="39" borderId="58" xfId="4" applyNumberFormat="1" applyFont="1" applyFill="1" applyBorder="1"/>
    <xf numFmtId="3" fontId="150" fillId="39" borderId="59" xfId="4" applyNumberFormat="1" applyFont="1" applyFill="1" applyBorder="1"/>
    <xf numFmtId="0" fontId="129" fillId="39" borderId="25" xfId="127" applyFont="1" applyFill="1" applyBorder="1"/>
    <xf numFmtId="3" fontId="129" fillId="0" borderId="36" xfId="127" applyNumberFormat="1" applyFont="1" applyBorder="1" applyAlignment="1">
      <alignment vertical="center"/>
    </xf>
    <xf numFmtId="3" fontId="150" fillId="0" borderId="60" xfId="4" applyNumberFormat="1" applyFont="1" applyBorder="1"/>
    <xf numFmtId="3" fontId="150" fillId="0" borderId="74" xfId="4" applyNumberFormat="1" applyFont="1" applyBorder="1"/>
    <xf numFmtId="3" fontId="129" fillId="35" borderId="26" xfId="4" applyNumberFormat="1" applyFont="1" applyFill="1" applyBorder="1" applyAlignment="1">
      <alignment horizontal="center"/>
    </xf>
    <xf numFmtId="3" fontId="129" fillId="35" borderId="41" xfId="4" applyNumberFormat="1" applyFont="1" applyFill="1" applyBorder="1" applyAlignment="1">
      <alignment horizontal="center"/>
    </xf>
    <xf numFmtId="0" fontId="129" fillId="0" borderId="0" xfId="127" applyFont="1" applyAlignment="1">
      <alignment horizontal="left" wrapText="1"/>
    </xf>
    <xf numFmtId="0" fontId="129" fillId="0" borderId="0" xfId="0" quotePrefix="1" applyFont="1"/>
    <xf numFmtId="49" fontId="129" fillId="0" borderId="0" xfId="0" applyNumberFormat="1" applyFont="1" applyAlignment="1">
      <alignment horizontal="center"/>
    </xf>
    <xf numFmtId="0" fontId="150" fillId="36" borderId="49" xfId="0" applyFont="1" applyFill="1" applyBorder="1" applyAlignment="1">
      <alignment horizontal="center"/>
    </xf>
    <xf numFmtId="0" fontId="150" fillId="36" borderId="110" xfId="0" applyFont="1" applyFill="1" applyBorder="1" applyAlignment="1">
      <alignment horizontal="center"/>
    </xf>
    <xf numFmtId="164" fontId="129" fillId="42" borderId="110" xfId="39" applyNumberFormat="1" applyFont="1" applyFill="1" applyBorder="1" applyAlignment="1">
      <alignment horizontal="left"/>
    </xf>
    <xf numFmtId="164" fontId="129" fillId="42" borderId="110" xfId="0" applyNumberFormat="1" applyFont="1" applyFill="1" applyBorder="1" applyAlignment="1">
      <alignment horizontal="left" vertical="center" wrapText="1"/>
    </xf>
    <xf numFmtId="164" fontId="129" fillId="42" borderId="110" xfId="39" applyNumberFormat="1" applyFont="1" applyFill="1" applyBorder="1" applyAlignment="1">
      <alignment horizontal="left" vertical="center" wrapText="1"/>
    </xf>
    <xf numFmtId="164" fontId="129" fillId="42" borderId="110" xfId="0" applyNumberFormat="1" applyFont="1" applyFill="1" applyBorder="1" applyAlignment="1">
      <alignment horizontal="left"/>
    </xf>
    <xf numFmtId="164" fontId="129" fillId="0" borderId="110" xfId="39" applyNumberFormat="1" applyFont="1" applyBorder="1" applyAlignment="1">
      <alignment horizontal="left"/>
    </xf>
    <xf numFmtId="164" fontId="129" fillId="0" borderId="110" xfId="0" applyNumberFormat="1" applyFont="1" applyBorder="1" applyAlignment="1">
      <alignment horizontal="left" vertical="center" wrapText="1"/>
    </xf>
    <xf numFmtId="164" fontId="129" fillId="0" borderId="110" xfId="39" applyNumberFormat="1" applyFont="1" applyBorder="1" applyAlignment="1">
      <alignment horizontal="left" vertical="center" wrapText="1"/>
    </xf>
    <xf numFmtId="164" fontId="129" fillId="0" borderId="110" xfId="4" applyNumberFormat="1" applyFont="1" applyBorder="1"/>
    <xf numFmtId="164" fontId="129" fillId="0" borderId="110" xfId="0" applyNumberFormat="1" applyFont="1" applyBorder="1" applyAlignment="1">
      <alignment horizontal="left"/>
    </xf>
    <xf numFmtId="164" fontId="129" fillId="42" borderId="110" xfId="0" applyNumberFormat="1" applyFont="1" applyFill="1" applyBorder="1" applyAlignment="1">
      <alignment horizontal="left" vertical="center"/>
    </xf>
    <xf numFmtId="0" fontId="150" fillId="0" borderId="29" xfId="0" applyFont="1" applyBorder="1"/>
    <xf numFmtId="164" fontId="150" fillId="0" borderId="29" xfId="4" applyNumberFormat="1" applyFont="1" applyBorder="1"/>
    <xf numFmtId="49" fontId="129" fillId="0" borderId="28" xfId="0" applyNumberFormat="1" applyFont="1" applyBorder="1" applyAlignment="1">
      <alignment horizontal="center"/>
    </xf>
    <xf numFmtId="0" fontId="150" fillId="36" borderId="31" xfId="0" applyFont="1" applyFill="1" applyBorder="1"/>
    <xf numFmtId="0" fontId="150" fillId="36" borderId="32" xfId="0" applyFont="1" applyFill="1" applyBorder="1"/>
    <xf numFmtId="0" fontId="150" fillId="36" borderId="33" xfId="0" applyFont="1" applyFill="1" applyBorder="1"/>
    <xf numFmtId="0" fontId="150" fillId="36" borderId="34" xfId="0" applyFont="1" applyFill="1" applyBorder="1" applyAlignment="1">
      <alignment horizontal="center"/>
    </xf>
    <xf numFmtId="0" fontId="129" fillId="0" borderId="46" xfId="0" applyFont="1" applyBorder="1"/>
    <xf numFmtId="1" fontId="129" fillId="42" borderId="47" xfId="4" quotePrefix="1" applyNumberFormat="1" applyFont="1" applyFill="1" applyBorder="1" applyAlignment="1">
      <alignment horizontal="right"/>
    </xf>
    <xf numFmtId="164" fontId="129" fillId="42" borderId="34" xfId="4" applyNumberFormat="1" applyFont="1" applyFill="1" applyBorder="1" applyAlignment="1">
      <alignment horizontal="right"/>
    </xf>
    <xf numFmtId="164" fontId="129" fillId="42" borderId="110" xfId="4" applyNumberFormat="1" applyFont="1" applyFill="1" applyBorder="1" applyAlignment="1">
      <alignment horizontal="right"/>
    </xf>
    <xf numFmtId="164" fontId="129" fillId="0" borderId="110" xfId="4" applyNumberFormat="1" applyFont="1" applyBorder="1" applyAlignment="1">
      <alignment horizontal="right"/>
    </xf>
    <xf numFmtId="1" fontId="129" fillId="42" borderId="47" xfId="4" applyNumberFormat="1" applyFont="1" applyFill="1" applyBorder="1" applyAlignment="1">
      <alignment horizontal="right"/>
    </xf>
    <xf numFmtId="164" fontId="129" fillId="42" borderId="110" xfId="4" applyNumberFormat="1" applyFont="1" applyFill="1" applyBorder="1"/>
    <xf numFmtId="43" fontId="129" fillId="42" borderId="110" xfId="4" applyFont="1" applyFill="1" applyBorder="1"/>
    <xf numFmtId="1" fontId="129" fillId="0" borderId="47" xfId="4" applyNumberFormat="1" applyFont="1" applyBorder="1" applyAlignment="1">
      <alignment horizontal="right"/>
    </xf>
    <xf numFmtId="43" fontId="129" fillId="0" borderId="110" xfId="4" applyFont="1" applyBorder="1"/>
    <xf numFmtId="1" fontId="129" fillId="42" borderId="76" xfId="4" applyNumberFormat="1" applyFont="1" applyFill="1" applyBorder="1" applyAlignment="1">
      <alignment horizontal="right"/>
    </xf>
    <xf numFmtId="1" fontId="129" fillId="42" borderId="77" xfId="4" applyNumberFormat="1" applyFont="1" applyFill="1" applyBorder="1" applyAlignment="1">
      <alignment horizontal="right"/>
    </xf>
    <xf numFmtId="1" fontId="129" fillId="0" borderId="77" xfId="4" applyNumberFormat="1" applyFont="1" applyBorder="1" applyAlignment="1">
      <alignment horizontal="right"/>
    </xf>
    <xf numFmtId="164" fontId="150" fillId="0" borderId="0" xfId="4" applyNumberFormat="1" applyFont="1" applyBorder="1"/>
    <xf numFmtId="37" fontId="150" fillId="0" borderId="0" xfId="4" applyNumberFormat="1" applyFont="1" applyBorder="1"/>
    <xf numFmtId="164" fontId="150" fillId="0" borderId="0" xfId="4" applyNumberFormat="1" applyFont="1" applyFill="1" applyBorder="1"/>
    <xf numFmtId="0" fontId="129" fillId="0" borderId="26" xfId="0" applyFont="1" applyBorder="1"/>
    <xf numFmtId="164" fontId="150" fillId="0" borderId="0" xfId="4" applyNumberFormat="1" applyFont="1"/>
    <xf numFmtId="0" fontId="150" fillId="36" borderId="121" xfId="0" applyFont="1" applyFill="1" applyBorder="1"/>
    <xf numFmtId="0" fontId="150" fillId="36" borderId="27" xfId="0" applyFont="1" applyFill="1" applyBorder="1"/>
    <xf numFmtId="0" fontId="150" fillId="37" borderId="118" xfId="0" applyFont="1" applyFill="1" applyBorder="1"/>
    <xf numFmtId="0" fontId="129" fillId="37" borderId="5" xfId="0" applyFont="1" applyFill="1" applyBorder="1"/>
    <xf numFmtId="0" fontId="128" fillId="0" borderId="118" xfId="0" applyFont="1" applyBorder="1"/>
    <xf numFmtId="165" fontId="129" fillId="0" borderId="27" xfId="2" applyNumberFormat="1" applyFont="1" applyFill="1" applyBorder="1" applyAlignment="1">
      <alignment vertical="center" wrapText="1"/>
    </xf>
    <xf numFmtId="165" fontId="129" fillId="0" borderId="29" xfId="2" applyNumberFormat="1" applyFont="1" applyFill="1" applyBorder="1" applyAlignment="1">
      <alignment vertical="center" wrapText="1"/>
    </xf>
    <xf numFmtId="165" fontId="129" fillId="0" borderId="46" xfId="2" applyNumberFormat="1" applyFont="1" applyFill="1" applyBorder="1" applyAlignment="1">
      <alignment vertical="center" wrapText="1"/>
    </xf>
    <xf numFmtId="9" fontId="129" fillId="0" borderId="34" xfId="0" applyNumberFormat="1" applyFont="1" applyBorder="1"/>
    <xf numFmtId="9" fontId="129" fillId="0" borderId="110" xfId="0" applyNumberFormat="1" applyFont="1" applyBorder="1"/>
    <xf numFmtId="165" fontId="129" fillId="0" borderId="38" xfId="2" applyNumberFormat="1" applyFont="1" applyFill="1" applyBorder="1" applyAlignment="1">
      <alignment vertical="center" wrapText="1"/>
    </xf>
    <xf numFmtId="9" fontId="129" fillId="0" borderId="26" xfId="0" applyNumberFormat="1" applyFont="1" applyBorder="1"/>
    <xf numFmtId="9" fontId="129" fillId="0" borderId="41" xfId="0" applyNumberFormat="1" applyFont="1" applyBorder="1"/>
    <xf numFmtId="0" fontId="150" fillId="0" borderId="55" xfId="0" applyFont="1" applyBorder="1"/>
    <xf numFmtId="174" fontId="150" fillId="0" borderId="57" xfId="2" applyNumberFormat="1" applyFont="1" applyFill="1" applyBorder="1" applyAlignment="1">
      <alignment vertical="center" wrapText="1"/>
    </xf>
    <xf numFmtId="174" fontId="150" fillId="0" borderId="58" xfId="2" applyNumberFormat="1" applyFont="1" applyFill="1" applyBorder="1" applyAlignment="1">
      <alignment vertical="center" wrapText="1"/>
    </xf>
    <xf numFmtId="174" fontId="150" fillId="0" borderId="59" xfId="2" applyNumberFormat="1" applyFont="1" applyFill="1" applyBorder="1" applyAlignment="1">
      <alignment vertical="center" wrapText="1"/>
    </xf>
    <xf numFmtId="9" fontId="150" fillId="0" borderId="57" xfId="506" applyNumberFormat="1" applyFont="1" applyFill="1" applyBorder="1" applyAlignment="1">
      <alignment vertical="center" wrapText="1"/>
    </xf>
    <xf numFmtId="9" fontId="150" fillId="0" borderId="58" xfId="506" applyNumberFormat="1" applyFont="1" applyFill="1" applyBorder="1" applyAlignment="1">
      <alignment vertical="center" wrapText="1"/>
    </xf>
    <xf numFmtId="9" fontId="150" fillId="0" borderId="59" xfId="506" applyNumberFormat="1" applyFont="1" applyFill="1" applyBorder="1" applyAlignment="1">
      <alignment vertical="center" wrapText="1"/>
    </xf>
    <xf numFmtId="0" fontId="150" fillId="0" borderId="37" xfId="0" applyFont="1" applyBorder="1"/>
    <xf numFmtId="174" fontId="150" fillId="0" borderId="50" xfId="2" applyNumberFormat="1" applyFont="1" applyFill="1" applyBorder="1" applyAlignment="1">
      <alignment vertical="center" wrapText="1"/>
    </xf>
    <xf numFmtId="174" fontId="150" fillId="0" borderId="49" xfId="2" applyNumberFormat="1" applyFont="1" applyFill="1" applyBorder="1" applyAlignment="1">
      <alignment vertical="center" wrapText="1"/>
    </xf>
    <xf numFmtId="174" fontId="150" fillId="0" borderId="51" xfId="2" applyNumberFormat="1" applyFont="1" applyFill="1" applyBorder="1" applyAlignment="1">
      <alignment vertical="center" wrapText="1"/>
    </xf>
    <xf numFmtId="174" fontId="150" fillId="0" borderId="37" xfId="2" applyNumberFormat="1" applyFont="1" applyFill="1" applyBorder="1" applyAlignment="1">
      <alignment vertical="center" wrapText="1"/>
    </xf>
    <xf numFmtId="174" fontId="150" fillId="0" borderId="39" xfId="2" applyNumberFormat="1" applyFont="1" applyFill="1" applyBorder="1" applyAlignment="1">
      <alignment vertical="center" wrapText="1"/>
    </xf>
    <xf numFmtId="174" fontId="150" fillId="0" borderId="0" xfId="2" applyNumberFormat="1" applyFont="1" applyFill="1" applyBorder="1" applyAlignment="1">
      <alignment vertical="center" wrapText="1"/>
    </xf>
    <xf numFmtId="174" fontId="150" fillId="0" borderId="43" xfId="2" applyNumberFormat="1" applyFont="1" applyFill="1" applyBorder="1" applyAlignment="1">
      <alignment vertical="center" wrapText="1"/>
    </xf>
    <xf numFmtId="9" fontId="150" fillId="0" borderId="53" xfId="506" applyNumberFormat="1" applyFont="1" applyFill="1" applyBorder="1" applyAlignment="1">
      <alignment vertical="center" wrapText="1"/>
    </xf>
    <xf numFmtId="9" fontId="150" fillId="0" borderId="49" xfId="506" applyNumberFormat="1" applyFont="1" applyFill="1" applyBorder="1" applyAlignment="1">
      <alignment vertical="center" wrapText="1"/>
    </xf>
    <xf numFmtId="9" fontId="150" fillId="0" borderId="51" xfId="506" applyNumberFormat="1" applyFont="1" applyFill="1" applyBorder="1" applyAlignment="1">
      <alignment vertical="center" wrapText="1"/>
    </xf>
    <xf numFmtId="0" fontId="129" fillId="37" borderId="46" xfId="0" applyFont="1" applyFill="1" applyBorder="1"/>
    <xf numFmtId="0" fontId="129" fillId="37" borderId="73" xfId="0" applyFont="1" applyFill="1" applyBorder="1"/>
    <xf numFmtId="0" fontId="129" fillId="37" borderId="34" xfId="0" applyFont="1" applyFill="1" applyBorder="1"/>
    <xf numFmtId="165" fontId="129" fillId="0" borderId="39" xfId="2" applyNumberFormat="1" applyFont="1" applyFill="1" applyBorder="1" applyAlignment="1">
      <alignment vertical="center" wrapText="1"/>
    </xf>
    <xf numFmtId="165" fontId="129" fillId="0" borderId="37" xfId="2" applyNumberFormat="1" applyFont="1" applyFill="1" applyBorder="1" applyAlignment="1">
      <alignment vertical="center" wrapText="1"/>
    </xf>
    <xf numFmtId="165" fontId="129" fillId="0" borderId="49" xfId="2" applyNumberFormat="1" applyFont="1" applyFill="1" applyBorder="1" applyAlignment="1">
      <alignment vertical="center" wrapText="1"/>
    </xf>
    <xf numFmtId="165" fontId="129" fillId="0" borderId="41" xfId="2" applyNumberFormat="1" applyFont="1" applyBorder="1"/>
    <xf numFmtId="9" fontId="129" fillId="0" borderId="33" xfId="0" applyNumberFormat="1" applyFont="1" applyBorder="1"/>
    <xf numFmtId="165" fontId="150" fillId="0" borderId="55" xfId="2" applyNumberFormat="1" applyFont="1" applyFill="1" applyBorder="1" applyAlignment="1">
      <alignment vertical="center" wrapText="1"/>
    </xf>
    <xf numFmtId="165" fontId="150" fillId="0" borderId="72" xfId="2" applyNumberFormat="1" applyFont="1" applyFill="1" applyBorder="1" applyAlignment="1">
      <alignment vertical="center" wrapText="1"/>
    </xf>
    <xf numFmtId="165" fontId="150" fillId="0" borderId="59" xfId="2" applyNumberFormat="1" applyFont="1" applyFill="1" applyBorder="1" applyAlignment="1">
      <alignment vertical="center" wrapText="1"/>
    </xf>
    <xf numFmtId="165" fontId="150" fillId="0" borderId="58" xfId="2" applyNumberFormat="1" applyFont="1" applyFill="1" applyBorder="1" applyAlignment="1">
      <alignment vertical="center" wrapText="1"/>
    </xf>
    <xf numFmtId="165" fontId="150" fillId="0" borderId="57" xfId="2" applyNumberFormat="1" applyFont="1" applyFill="1" applyBorder="1" applyAlignment="1">
      <alignment vertical="center" wrapText="1"/>
    </xf>
    <xf numFmtId="9" fontId="150" fillId="0" borderId="69" xfId="506" applyNumberFormat="1" applyFont="1" applyFill="1" applyBorder="1" applyAlignment="1">
      <alignment vertical="center" wrapText="1"/>
    </xf>
    <xf numFmtId="0" fontId="171" fillId="0" borderId="55" xfId="0" applyFont="1" applyBorder="1"/>
    <xf numFmtId="174" fontId="129" fillId="0" borderId="57" xfId="0" applyNumberFormat="1" applyFont="1" applyBorder="1"/>
    <xf numFmtId="174" fontId="129" fillId="0" borderId="58" xfId="0" applyNumberFormat="1" applyFont="1" applyBorder="1"/>
    <xf numFmtId="174" fontId="129" fillId="0" borderId="59" xfId="0" applyNumberFormat="1" applyFont="1" applyBorder="1"/>
    <xf numFmtId="174" fontId="129" fillId="0" borderId="66" xfId="0" applyNumberFormat="1" applyFont="1" applyBorder="1"/>
    <xf numFmtId="9" fontId="129" fillId="0" borderId="57" xfId="0" applyNumberFormat="1" applyFont="1" applyBorder="1"/>
    <xf numFmtId="9" fontId="129" fillId="0" borderId="58" xfId="0" applyNumberFormat="1" applyFont="1" applyBorder="1"/>
    <xf numFmtId="9" fontId="129" fillId="0" borderId="59" xfId="0" applyNumberFormat="1" applyFont="1" applyBorder="1"/>
    <xf numFmtId="0" fontId="150" fillId="37" borderId="27" xfId="0" applyFont="1" applyFill="1" applyBorder="1"/>
    <xf numFmtId="174" fontId="129" fillId="37" borderId="24" xfId="0" applyNumberFormat="1" applyFont="1" applyFill="1" applyBorder="1"/>
    <xf numFmtId="174" fontId="129" fillId="37" borderId="29" xfId="0" applyNumberFormat="1" applyFont="1" applyFill="1" applyBorder="1"/>
    <xf numFmtId="174" fontId="129" fillId="37" borderId="36" xfId="0" applyNumberFormat="1" applyFont="1" applyFill="1" applyBorder="1"/>
    <xf numFmtId="174" fontId="129" fillId="37" borderId="35" xfId="0" applyNumberFormat="1" applyFont="1" applyFill="1" applyBorder="1"/>
    <xf numFmtId="9" fontId="129" fillId="37" borderId="24" xfId="0" applyNumberFormat="1" applyFont="1" applyFill="1" applyBorder="1"/>
    <xf numFmtId="9" fontId="129" fillId="37" borderId="29" xfId="0" applyNumberFormat="1" applyFont="1" applyFill="1" applyBorder="1"/>
    <xf numFmtId="9" fontId="129" fillId="37" borderId="36" xfId="0" applyNumberFormat="1" applyFont="1" applyFill="1" applyBorder="1"/>
    <xf numFmtId="0" fontId="150" fillId="0" borderId="55" xfId="0" quotePrefix="1" applyFont="1" applyBorder="1" applyAlignment="1">
      <alignment horizontal="left"/>
    </xf>
    <xf numFmtId="174" fontId="150" fillId="0" borderId="57" xfId="2" applyNumberFormat="1" applyFont="1" applyBorder="1" applyAlignment="1">
      <alignment vertical="center" wrapText="1"/>
    </xf>
    <xf numFmtId="174" fontId="150" fillId="0" borderId="58" xfId="2" applyNumberFormat="1" applyFont="1" applyBorder="1" applyAlignment="1">
      <alignment vertical="center" wrapText="1"/>
    </xf>
    <xf numFmtId="174" fontId="150" fillId="0" borderId="59" xfId="2" applyNumberFormat="1" applyFont="1" applyBorder="1" applyAlignment="1">
      <alignment vertical="center" wrapText="1"/>
    </xf>
    <xf numFmtId="9" fontId="150" fillId="0" borderId="57" xfId="0" applyNumberFormat="1" applyFont="1" applyBorder="1"/>
    <xf numFmtId="9" fontId="150" fillId="0" borderId="58" xfId="0" applyNumberFormat="1" applyFont="1" applyBorder="1"/>
    <xf numFmtId="9" fontId="150" fillId="0" borderId="59" xfId="0" applyNumberFormat="1" applyFont="1" applyBorder="1"/>
    <xf numFmtId="0" fontId="129" fillId="0" borderId="0" xfId="127" applyFont="1" applyAlignment="1">
      <alignment wrapText="1"/>
    </xf>
    <xf numFmtId="0" fontId="172" fillId="0" borderId="0" xfId="0" applyFont="1"/>
    <xf numFmtId="0" fontId="106" fillId="0" borderId="0" xfId="0" applyFont="1"/>
    <xf numFmtId="0" fontId="106" fillId="0" borderId="0" xfId="127" applyFont="1"/>
    <xf numFmtId="0" fontId="149" fillId="0" borderId="0" xfId="0" applyFont="1" applyAlignment="1">
      <alignment horizontal="center" vertical="center" wrapText="1"/>
    </xf>
    <xf numFmtId="0" fontId="174" fillId="0" borderId="0" xfId="0" applyFont="1" applyAlignment="1">
      <alignment horizontal="center" vertical="center" wrapText="1"/>
    </xf>
    <xf numFmtId="0" fontId="129" fillId="0" borderId="110" xfId="0" applyFont="1" applyBorder="1" applyAlignment="1">
      <alignment horizontal="left" vertical="center" wrapText="1"/>
    </xf>
    <xf numFmtId="3" fontId="129" fillId="0" borderId="110" xfId="0" applyNumberFormat="1" applyFont="1" applyBorder="1" applyAlignment="1">
      <alignment horizontal="center" vertical="center"/>
    </xf>
    <xf numFmtId="0" fontId="129" fillId="0" borderId="110" xfId="127" applyFont="1" applyBorder="1" applyAlignment="1">
      <alignment horizontal="center" vertical="center"/>
    </xf>
    <xf numFmtId="3" fontId="129" fillId="0" borderId="110" xfId="4" applyNumberFormat="1" applyFont="1" applyBorder="1" applyAlignment="1">
      <alignment horizontal="center" vertical="center"/>
    </xf>
    <xf numFmtId="0" fontId="129" fillId="0" borderId="0" xfId="127" applyFont="1" applyAlignment="1">
      <alignment vertical="center"/>
    </xf>
    <xf numFmtId="0" fontId="129" fillId="0" borderId="0" xfId="0" applyFont="1" applyAlignment="1">
      <alignment horizontal="left" vertical="center"/>
    </xf>
    <xf numFmtId="0" fontId="129" fillId="0" borderId="0" xfId="0" applyFont="1" applyAlignment="1">
      <alignment horizontal="left" vertical="center" wrapText="1"/>
    </xf>
    <xf numFmtId="0" fontId="129" fillId="0" borderId="110" xfId="0" applyFont="1" applyBorder="1" applyAlignment="1">
      <alignment horizontal="center"/>
    </xf>
    <xf numFmtId="0" fontId="150" fillId="36" borderId="78" xfId="0" applyFont="1" applyFill="1" applyBorder="1" applyAlignment="1">
      <alignment horizontal="center"/>
    </xf>
    <xf numFmtId="0" fontId="150" fillId="36" borderId="79" xfId="0" applyFont="1" applyFill="1" applyBorder="1" applyAlignment="1">
      <alignment horizontal="center"/>
    </xf>
    <xf numFmtId="0" fontId="150" fillId="36" borderId="33" xfId="0" quotePrefix="1" applyFont="1" applyFill="1" applyBorder="1" applyAlignment="1">
      <alignment horizontal="center"/>
    </xf>
    <xf numFmtId="0" fontId="150" fillId="36" borderId="33" xfId="0" applyFont="1" applyFill="1" applyBorder="1" applyAlignment="1">
      <alignment horizontal="center"/>
    </xf>
    <xf numFmtId="42" fontId="129" fillId="0" borderId="110" xfId="0" applyNumberFormat="1" applyFont="1" applyBorder="1" applyAlignment="1">
      <alignment horizontal="right" vertical="center"/>
    </xf>
    <xf numFmtId="42" fontId="129" fillId="0" borderId="110" xfId="0" applyNumberFormat="1" applyFont="1" applyBorder="1"/>
    <xf numFmtId="42" fontId="150" fillId="0" borderId="110" xfId="0" applyNumberFormat="1" applyFont="1" applyBorder="1" applyAlignment="1">
      <alignment horizontal="right" vertical="center"/>
    </xf>
    <xf numFmtId="42" fontId="150" fillId="0" borderId="110" xfId="0" applyNumberFormat="1" applyFont="1" applyBorder="1"/>
    <xf numFmtId="9" fontId="150" fillId="0" borderId="110" xfId="0" applyNumberFormat="1" applyFont="1" applyBorder="1" applyAlignment="1">
      <alignment horizontal="right" vertical="center"/>
    </xf>
    <xf numFmtId="6" fontId="129" fillId="0" borderId="110" xfId="0" applyNumberFormat="1" applyFont="1" applyBorder="1" applyAlignment="1">
      <alignment horizontal="right" vertical="center"/>
    </xf>
    <xf numFmtId="0" fontId="175" fillId="0" borderId="110" xfId="127" applyFont="1" applyBorder="1" applyAlignment="1">
      <alignment horizontal="center" wrapText="1"/>
    </xf>
    <xf numFmtId="43" fontId="175" fillId="0" borderId="110" xfId="39" applyFont="1" applyFill="1" applyBorder="1" applyAlignment="1">
      <alignment horizontal="center" wrapText="1"/>
    </xf>
    <xf numFmtId="0" fontId="129" fillId="37" borderId="110" xfId="127" applyFont="1" applyFill="1" applyBorder="1" applyAlignment="1">
      <alignment horizontal="center" wrapText="1"/>
    </xf>
    <xf numFmtId="44" fontId="129" fillId="37" borderId="110" xfId="64" applyFont="1" applyFill="1" applyBorder="1" applyAlignment="1">
      <alignment wrapText="1"/>
    </xf>
    <xf numFmtId="42" fontId="129" fillId="40" borderId="110" xfId="64" applyNumberFormat="1" applyFont="1" applyFill="1" applyBorder="1" applyAlignment="1">
      <alignment wrapText="1"/>
    </xf>
    <xf numFmtId="42" fontId="129" fillId="37" borderId="110" xfId="64" applyNumberFormat="1" applyFont="1" applyFill="1" applyBorder="1" applyAlignment="1">
      <alignment wrapText="1"/>
    </xf>
    <xf numFmtId="9" fontId="129" fillId="37" borderId="110" xfId="187" applyFont="1" applyFill="1" applyBorder="1" applyAlignment="1">
      <alignment horizontal="center" wrapText="1"/>
    </xf>
    <xf numFmtId="6" fontId="129" fillId="0" borderId="110" xfId="0" applyNumberFormat="1" applyFont="1" applyBorder="1"/>
    <xf numFmtId="0" fontId="150" fillId="0" borderId="110" xfId="127" applyFont="1" applyBorder="1" applyAlignment="1">
      <alignment horizontal="center"/>
    </xf>
    <xf numFmtId="0" fontId="129" fillId="0" borderId="110" xfId="127" applyFont="1" applyBorder="1" applyAlignment="1">
      <alignment horizontal="center"/>
    </xf>
    <xf numFmtId="0" fontId="129" fillId="0" borderId="0" xfId="0" quotePrefix="1" applyFont="1" applyAlignment="1">
      <alignment horizontal="left" vertical="center"/>
    </xf>
    <xf numFmtId="2" fontId="129" fillId="0" borderId="0" xfId="0" applyNumberFormat="1" applyFont="1"/>
    <xf numFmtId="0" fontId="176" fillId="0" borderId="0" xfId="0" applyFont="1"/>
    <xf numFmtId="49" fontId="149" fillId="0" borderId="0" xfId="127" applyNumberFormat="1" applyFont="1" applyAlignment="1">
      <alignment horizontal="center"/>
    </xf>
    <xf numFmtId="49" fontId="149" fillId="0" borderId="44" xfId="127" applyNumberFormat="1" applyFont="1" applyBorder="1" applyAlignment="1">
      <alignment horizontal="center"/>
    </xf>
    <xf numFmtId="0" fontId="149" fillId="36" borderId="42" xfId="127" applyFont="1" applyFill="1" applyBorder="1" applyAlignment="1">
      <alignment horizontal="center" vertical="center" wrapText="1"/>
    </xf>
    <xf numFmtId="14" fontId="149" fillId="0" borderId="30" xfId="127" applyNumberFormat="1" applyFont="1" applyBorder="1" applyAlignment="1">
      <alignment horizontal="left"/>
    </xf>
    <xf numFmtId="3" fontId="160" fillId="0" borderId="24" xfId="127" applyNumberFormat="1" applyFont="1" applyBorder="1" applyAlignment="1">
      <alignment horizontal="center" vertical="center"/>
    </xf>
    <xf numFmtId="3" fontId="160" fillId="0" borderId="29" xfId="127" applyNumberFormat="1" applyFont="1" applyBorder="1" applyAlignment="1">
      <alignment horizontal="center" vertical="center"/>
    </xf>
    <xf numFmtId="3" fontId="160" fillId="0" borderId="36" xfId="127" applyNumberFormat="1" applyFont="1" applyBorder="1" applyAlignment="1">
      <alignment horizontal="center" vertical="center"/>
    </xf>
    <xf numFmtId="3" fontId="160" fillId="0" borderId="28" xfId="127" applyNumberFormat="1" applyFont="1" applyBorder="1" applyAlignment="1">
      <alignment horizontal="center" vertical="center"/>
    </xf>
    <xf numFmtId="3" fontId="160" fillId="0" borderId="27" xfId="127" applyNumberFormat="1" applyFont="1" applyBorder="1" applyAlignment="1">
      <alignment horizontal="center" vertical="center"/>
    </xf>
    <xf numFmtId="3" fontId="160" fillId="0" borderId="29" xfId="31320" applyNumberFormat="1" applyFont="1" applyBorder="1" applyAlignment="1">
      <alignment horizontal="center" vertical="center"/>
    </xf>
    <xf numFmtId="3" fontId="160" fillId="0" borderId="38" xfId="31320" applyNumberFormat="1" applyFont="1" applyBorder="1" applyAlignment="1">
      <alignment horizontal="center" vertical="center"/>
    </xf>
    <xf numFmtId="3" fontId="160" fillId="0" borderId="24" xfId="31320" applyNumberFormat="1" applyFont="1" applyBorder="1" applyAlignment="1">
      <alignment horizontal="center" vertical="center"/>
    </xf>
    <xf numFmtId="3" fontId="160" fillId="0" borderId="36" xfId="31320" applyNumberFormat="1" applyFont="1" applyBorder="1" applyAlignment="1">
      <alignment horizontal="center" vertical="center"/>
    </xf>
    <xf numFmtId="3" fontId="160" fillId="0" borderId="67" xfId="127" applyNumberFormat="1" applyFont="1" applyBorder="1" applyAlignment="1">
      <alignment horizontal="center" vertical="center"/>
    </xf>
    <xf numFmtId="0" fontId="129" fillId="42" borderId="29" xfId="0" applyFont="1" applyFill="1" applyBorder="1"/>
    <xf numFmtId="3" fontId="160" fillId="0" borderId="5" xfId="127" applyNumberFormat="1" applyFont="1" applyBorder="1" applyAlignment="1">
      <alignment horizontal="center" vertical="center"/>
    </xf>
    <xf numFmtId="0" fontId="129" fillId="42" borderId="110" xfId="0" applyFont="1" applyFill="1" applyBorder="1"/>
    <xf numFmtId="3" fontId="160" fillId="0" borderId="34" xfId="127" applyNumberFormat="1" applyFont="1" applyBorder="1" applyAlignment="1">
      <alignment horizontal="center" vertical="center"/>
    </xf>
    <xf numFmtId="0" fontId="129" fillId="42" borderId="26" xfId="0" applyFont="1" applyFill="1" applyBorder="1"/>
    <xf numFmtId="0" fontId="173" fillId="0" borderId="0" xfId="127" applyFont="1" applyAlignment="1">
      <alignment horizontal="center"/>
    </xf>
    <xf numFmtId="3" fontId="106" fillId="0" borderId="0" xfId="127" applyNumberFormat="1" applyFont="1"/>
    <xf numFmtId="3" fontId="106" fillId="0" borderId="0" xfId="127" applyNumberFormat="1" applyFont="1" applyAlignment="1">
      <alignment horizontal="center"/>
    </xf>
    <xf numFmtId="0" fontId="147" fillId="0" borderId="0" xfId="127" applyFont="1"/>
    <xf numFmtId="0" fontId="129" fillId="0" borderId="0" xfId="127" applyFont="1"/>
    <xf numFmtId="3" fontId="129" fillId="0" borderId="0" xfId="0" applyNumberFormat="1" applyFont="1"/>
    <xf numFmtId="0" fontId="150" fillId="36" borderId="57" xfId="127" applyFont="1" applyFill="1" applyBorder="1" applyAlignment="1">
      <alignment horizontal="center" vertical="center" wrapText="1"/>
    </xf>
    <xf numFmtId="3" fontId="150" fillId="36" borderId="58" xfId="127" applyNumberFormat="1" applyFont="1" applyFill="1" applyBorder="1" applyAlignment="1">
      <alignment horizontal="center" vertical="center" wrapText="1"/>
    </xf>
    <xf numFmtId="0" fontId="150" fillId="36" borderId="58" xfId="127" applyFont="1" applyFill="1" applyBorder="1" applyAlignment="1">
      <alignment horizontal="center" vertical="center" wrapText="1"/>
    </xf>
    <xf numFmtId="0" fontId="150" fillId="36" borderId="59" xfId="127" applyFont="1" applyFill="1" applyBorder="1" applyAlignment="1">
      <alignment horizontal="center" vertical="center" wrapText="1"/>
    </xf>
    <xf numFmtId="175" fontId="150" fillId="0" borderId="24" xfId="127" applyNumberFormat="1" applyFont="1" applyBorder="1" applyAlignment="1">
      <alignment horizontal="left"/>
    </xf>
    <xf numFmtId="3" fontId="129" fillId="0" borderId="29" xfId="127" applyNumberFormat="1" applyFont="1" applyBorder="1" applyAlignment="1">
      <alignment horizontal="center" vertical="center"/>
    </xf>
    <xf numFmtId="3" fontId="154" fillId="0" borderId="29" xfId="31328" applyNumberFormat="1" applyFont="1" applyFill="1" applyBorder="1" applyAlignment="1">
      <alignment horizontal="center" vertical="center"/>
    </xf>
    <xf numFmtId="171" fontId="129" fillId="0" borderId="29" xfId="127" applyNumberFormat="1" applyFont="1" applyBorder="1" applyAlignment="1">
      <alignment horizontal="center" vertical="center"/>
    </xf>
    <xf numFmtId="3" fontId="154" fillId="0" borderId="110" xfId="31328" applyNumberFormat="1" applyFont="1" applyFill="1" applyBorder="1" applyAlignment="1">
      <alignment horizontal="center" vertical="center"/>
    </xf>
    <xf numFmtId="171" fontId="129" fillId="0" borderId="36" xfId="127" applyNumberFormat="1" applyFont="1" applyBorder="1" applyAlignment="1">
      <alignment horizontal="center" vertical="center"/>
    </xf>
    <xf numFmtId="3" fontId="154" fillId="35" borderId="29" xfId="31301" applyNumberFormat="1" applyFont="1" applyFill="1" applyBorder="1" applyAlignment="1">
      <alignment horizontal="center" vertical="center"/>
    </xf>
    <xf numFmtId="3" fontId="154" fillId="35" borderId="110" xfId="31301" applyNumberFormat="1" applyFont="1" applyFill="1" applyBorder="1" applyAlignment="1">
      <alignment horizontal="center" vertical="center"/>
    </xf>
    <xf numFmtId="171" fontId="129" fillId="35" borderId="29" xfId="127" applyNumberFormat="1" applyFont="1" applyFill="1" applyBorder="1" applyAlignment="1">
      <alignment horizontal="center" vertical="center"/>
    </xf>
    <xf numFmtId="175" fontId="150" fillId="0" borderId="25" xfId="127" applyNumberFormat="1" applyFont="1" applyBorder="1" applyAlignment="1">
      <alignment horizontal="left"/>
    </xf>
    <xf numFmtId="0" fontId="150" fillId="0" borderId="57" xfId="127" applyFont="1" applyBorder="1" applyAlignment="1">
      <alignment horizontal="center"/>
    </xf>
    <xf numFmtId="3" fontId="150" fillId="0" borderId="58" xfId="127" applyNumberFormat="1" applyFont="1" applyBorder="1" applyAlignment="1">
      <alignment horizontal="center" vertical="center"/>
    </xf>
    <xf numFmtId="171" fontId="150" fillId="0" borderId="58" xfId="127" applyNumberFormat="1" applyFont="1" applyBorder="1" applyAlignment="1">
      <alignment horizontal="center" vertical="center"/>
    </xf>
    <xf numFmtId="171" fontId="150" fillId="0" borderId="59" xfId="127" applyNumberFormat="1" applyFont="1" applyBorder="1" applyAlignment="1">
      <alignment horizontal="center" vertical="center"/>
    </xf>
    <xf numFmtId="0" fontId="150" fillId="0" borderId="0" xfId="127" applyFont="1" applyAlignment="1">
      <alignment horizontal="center"/>
    </xf>
    <xf numFmtId="3" fontId="150" fillId="0" borderId="0" xfId="127" applyNumberFormat="1" applyFont="1" applyAlignment="1">
      <alignment horizontal="right"/>
    </xf>
    <xf numFmtId="10" fontId="150" fillId="0" borderId="0" xfId="127" applyNumberFormat="1" applyFont="1" applyAlignment="1">
      <alignment horizontal="right"/>
    </xf>
    <xf numFmtId="0" fontId="150" fillId="0" borderId="0" xfId="127" applyFont="1"/>
    <xf numFmtId="3" fontId="129" fillId="0" borderId="0" xfId="127" applyNumberFormat="1" applyFont="1"/>
    <xf numFmtId="3" fontId="154" fillId="0" borderId="29" xfId="0" applyNumberFormat="1" applyFont="1" applyBorder="1" applyAlignment="1">
      <alignment horizontal="center" vertical="center"/>
    </xf>
    <xf numFmtId="3" fontId="154" fillId="0" borderId="35" xfId="0" applyNumberFormat="1" applyFont="1" applyBorder="1" applyAlignment="1">
      <alignment horizontal="center" vertical="center"/>
    </xf>
    <xf numFmtId="3" fontId="129" fillId="0" borderId="35" xfId="127" applyNumberFormat="1" applyFont="1" applyBorder="1" applyAlignment="1">
      <alignment horizontal="center" vertical="center"/>
    </xf>
    <xf numFmtId="3" fontId="129" fillId="0" borderId="110" xfId="127" applyNumberFormat="1" applyFont="1" applyBorder="1" applyAlignment="1">
      <alignment horizontal="center" vertical="center"/>
    </xf>
    <xf numFmtId="3" fontId="129" fillId="0" borderId="26" xfId="127" applyNumberFormat="1" applyFont="1" applyBorder="1" applyAlignment="1">
      <alignment horizontal="center" vertical="center"/>
    </xf>
    <xf numFmtId="0" fontId="129" fillId="0" borderId="0" xfId="31321" applyFont="1"/>
    <xf numFmtId="0" fontId="175" fillId="0" borderId="0" xfId="0" applyFont="1"/>
    <xf numFmtId="9" fontId="129" fillId="0" borderId="29" xfId="127" applyNumberFormat="1" applyFont="1" applyBorder="1"/>
    <xf numFmtId="0" fontId="150" fillId="36" borderId="67" xfId="0" applyFont="1" applyFill="1" applyBorder="1" applyAlignment="1">
      <alignment horizontal="center" vertical="center" wrapText="1"/>
    </xf>
    <xf numFmtId="0" fontId="150" fillId="42" borderId="68" xfId="128" applyFont="1" applyFill="1" applyBorder="1" applyAlignment="1">
      <alignment horizontal="center" vertical="center" wrapText="1"/>
    </xf>
    <xf numFmtId="0" fontId="129" fillId="0" borderId="25" xfId="0" applyFont="1" applyBorder="1" applyAlignment="1">
      <alignment horizontal="left"/>
    </xf>
    <xf numFmtId="3" fontId="129" fillId="0" borderId="26" xfId="0" applyNumberFormat="1" applyFont="1" applyBorder="1" applyAlignment="1">
      <alignment horizontal="center" vertical="center"/>
    </xf>
    <xf numFmtId="0" fontId="150" fillId="0" borderId="57" xfId="0" applyFont="1" applyBorder="1" applyAlignment="1">
      <alignment horizontal="center"/>
    </xf>
    <xf numFmtId="3" fontId="150" fillId="0" borderId="58" xfId="0" applyNumberFormat="1" applyFont="1" applyBorder="1" applyAlignment="1">
      <alignment horizontal="center" vertical="center"/>
    </xf>
    <xf numFmtId="171" fontId="150" fillId="0" borderId="58" xfId="0" applyNumberFormat="1" applyFont="1" applyBorder="1" applyAlignment="1">
      <alignment horizontal="center" vertical="center"/>
    </xf>
    <xf numFmtId="10" fontId="150" fillId="0" borderId="58" xfId="0" applyNumberFormat="1" applyFont="1" applyBorder="1" applyAlignment="1">
      <alignment horizontal="center" vertical="center"/>
    </xf>
    <xf numFmtId="9" fontId="129" fillId="0" borderId="0" xfId="0" applyNumberFormat="1" applyFont="1"/>
    <xf numFmtId="0" fontId="150" fillId="36" borderId="26" xfId="0" applyFont="1" applyFill="1" applyBorder="1" applyAlignment="1">
      <alignment horizontal="center" vertical="center" wrapText="1"/>
    </xf>
    <xf numFmtId="0" fontId="150" fillId="36" borderId="31" xfId="0" applyFont="1" applyFill="1" applyBorder="1" applyAlignment="1">
      <alignment horizontal="center" vertical="center" wrapText="1"/>
    </xf>
    <xf numFmtId="0" fontId="150" fillId="36" borderId="41" xfId="0" applyFont="1" applyFill="1" applyBorder="1" applyAlignment="1">
      <alignment horizontal="center" vertical="center" wrapText="1"/>
    </xf>
    <xf numFmtId="0" fontId="129" fillId="0" borderId="46" xfId="31322" applyFont="1" applyBorder="1" applyAlignment="1">
      <alignment horizontal="center" vertical="center"/>
    </xf>
    <xf numFmtId="0" fontId="129" fillId="0" borderId="46" xfId="16269" applyFont="1" applyBorder="1"/>
    <xf numFmtId="0" fontId="177" fillId="0" borderId="25" xfId="31325" applyFont="1" applyBorder="1" applyAlignment="1">
      <alignment horizontal="left" vertical="center" wrapText="1"/>
    </xf>
    <xf numFmtId="0" fontId="129" fillId="0" borderId="26" xfId="31322" applyFont="1" applyBorder="1" applyAlignment="1">
      <alignment horizontal="center" vertical="center"/>
    </xf>
    <xf numFmtId="0" fontId="129" fillId="0" borderId="31" xfId="31322" applyFont="1" applyBorder="1" applyAlignment="1">
      <alignment horizontal="center" vertical="center"/>
    </xf>
    <xf numFmtId="0" fontId="129" fillId="0" borderId="31" xfId="16269" applyFont="1" applyBorder="1"/>
    <xf numFmtId="164" fontId="129" fillId="0" borderId="26" xfId="39" applyNumberFormat="1" applyFont="1" applyFill="1" applyBorder="1" applyAlignment="1">
      <alignment horizontal="center" vertical="center" wrapText="1"/>
    </xf>
    <xf numFmtId="164" fontId="129" fillId="0" borderId="41" xfId="39" applyNumberFormat="1" applyFont="1" applyBorder="1" applyAlignment="1">
      <alignment horizontal="center" vertical="center" wrapText="1"/>
    </xf>
    <xf numFmtId="0" fontId="150" fillId="0" borderId="57" xfId="31322" applyFont="1" applyBorder="1" applyAlignment="1">
      <alignment horizontal="left"/>
    </xf>
    <xf numFmtId="0" fontId="129" fillId="38" borderId="72" xfId="0" applyFont="1" applyFill="1" applyBorder="1" applyAlignment="1">
      <alignment vertical="center" wrapText="1"/>
    </xf>
    <xf numFmtId="0" fontId="129" fillId="38" borderId="66" xfId="0" applyFont="1" applyFill="1" applyBorder="1" applyAlignment="1">
      <alignment vertical="center" wrapText="1"/>
    </xf>
    <xf numFmtId="164" fontId="150" fillId="0" borderId="58" xfId="39" applyNumberFormat="1" applyFont="1" applyBorder="1" applyAlignment="1">
      <alignment horizontal="center" vertical="center" wrapText="1"/>
    </xf>
    <xf numFmtId="164" fontId="150" fillId="0" borderId="59" xfId="39" applyNumberFormat="1" applyFont="1" applyBorder="1" applyAlignment="1">
      <alignment horizontal="center" vertical="center" wrapText="1"/>
    </xf>
    <xf numFmtId="0" fontId="150" fillId="0" borderId="0" xfId="31322" applyFont="1" applyAlignment="1">
      <alignment horizontal="left"/>
    </xf>
    <xf numFmtId="0" fontId="129" fillId="0" borderId="0" xfId="31322" applyFont="1" applyAlignment="1">
      <alignment horizontal="center" vertical="center"/>
    </xf>
    <xf numFmtId="0" fontId="150" fillId="36" borderId="57" xfId="0" applyFont="1" applyFill="1" applyBorder="1" applyAlignment="1">
      <alignment horizontal="center"/>
    </xf>
    <xf numFmtId="0" fontId="150" fillId="36" borderId="58" xfId="0" applyFont="1" applyFill="1" applyBorder="1" applyAlignment="1">
      <alignment horizontal="center"/>
    </xf>
    <xf numFmtId="0" fontId="150" fillId="36" borderId="58" xfId="0" quotePrefix="1" applyFont="1" applyFill="1" applyBorder="1" applyAlignment="1">
      <alignment horizontal="center"/>
    </xf>
    <xf numFmtId="0" fontId="150" fillId="36" borderId="59" xfId="0" applyFont="1" applyFill="1" applyBorder="1" applyAlignment="1">
      <alignment horizontal="center"/>
    </xf>
    <xf numFmtId="0" fontId="154" fillId="0" borderId="0" xfId="0" quotePrefix="1" applyFont="1"/>
    <xf numFmtId="42" fontId="129" fillId="0" borderId="0" xfId="0" applyNumberFormat="1" applyFont="1"/>
    <xf numFmtId="0" fontId="150" fillId="40" borderId="54" xfId="0" applyFont="1" applyFill="1" applyBorder="1" applyAlignment="1">
      <alignment horizontal="center" wrapText="1"/>
    </xf>
    <xf numFmtId="0" fontId="129" fillId="0" borderId="24" xfId="0" applyFont="1" applyBorder="1" applyAlignment="1">
      <alignment horizontal="left"/>
    </xf>
    <xf numFmtId="9" fontId="129" fillId="0" borderId="29" xfId="1" applyFont="1" applyBorder="1" applyAlignment="1">
      <alignment horizontal="center"/>
    </xf>
    <xf numFmtId="9" fontId="129" fillId="0" borderId="36" xfId="1" applyFont="1" applyBorder="1" applyAlignment="1">
      <alignment horizontal="center"/>
    </xf>
    <xf numFmtId="0" fontId="155" fillId="0" borderId="0" xfId="0" quotePrefix="1" applyFont="1" applyAlignment="1">
      <alignment horizontal="left" wrapText="1"/>
    </xf>
    <xf numFmtId="0" fontId="150" fillId="40" borderId="54" xfId="0" applyFont="1" applyFill="1" applyBorder="1"/>
    <xf numFmtId="0" fontId="129" fillId="0" borderId="65" xfId="0" applyFont="1" applyBorder="1"/>
    <xf numFmtId="9" fontId="129" fillId="0" borderId="65" xfId="1" applyFont="1" applyBorder="1" applyAlignment="1">
      <alignment horizontal="center"/>
    </xf>
    <xf numFmtId="9" fontId="129" fillId="0" borderId="65" xfId="1" applyFont="1" applyBorder="1"/>
    <xf numFmtId="0" fontId="129" fillId="0" borderId="65" xfId="127" applyFont="1" applyBorder="1"/>
    <xf numFmtId="0" fontId="129" fillId="0" borderId="0" xfId="127" applyFont="1" applyAlignment="1">
      <alignment horizontal="left" vertical="top"/>
    </xf>
    <xf numFmtId="2" fontId="129" fillId="0" borderId="0" xfId="525" applyNumberFormat="1" applyFont="1"/>
    <xf numFmtId="0" fontId="149" fillId="36" borderId="115" xfId="127" applyFont="1" applyFill="1" applyBorder="1" applyAlignment="1">
      <alignment horizontal="center" vertical="center" wrapText="1"/>
    </xf>
    <xf numFmtId="9" fontId="160" fillId="0" borderId="36" xfId="1" applyFont="1" applyBorder="1" applyAlignment="1">
      <alignment horizontal="center" vertical="center"/>
    </xf>
    <xf numFmtId="0" fontId="129" fillId="0" borderId="0" xfId="127" applyFont="1" applyAlignment="1">
      <alignment horizontal="center"/>
    </xf>
    <xf numFmtId="9" fontId="129" fillId="0" borderId="0" xfId="187" applyFont="1"/>
    <xf numFmtId="3" fontId="129" fillId="0" borderId="29" xfId="31328" applyNumberFormat="1" applyFont="1" applyFill="1" applyBorder="1" applyAlignment="1">
      <alignment horizontal="center" vertical="center"/>
    </xf>
    <xf numFmtId="0" fontId="129" fillId="0" borderId="29" xfId="127" applyFont="1" applyBorder="1" applyAlignment="1">
      <alignment horizontal="center" vertical="center"/>
    </xf>
    <xf numFmtId="0" fontId="129" fillId="0" borderId="29" xfId="0" applyFont="1" applyBorder="1" applyAlignment="1">
      <alignment horizontal="center"/>
    </xf>
    <xf numFmtId="0" fontId="129" fillId="0" borderId="35" xfId="0" applyFont="1" applyBorder="1" applyAlignment="1">
      <alignment horizontal="center"/>
    </xf>
    <xf numFmtId="0" fontId="129" fillId="0" borderId="0" xfId="31321" applyFont="1" applyAlignment="1">
      <alignment horizontal="left" vertical="top" wrapText="1"/>
    </xf>
    <xf numFmtId="9" fontId="129" fillId="0" borderId="0" xfId="127" applyNumberFormat="1" applyFont="1"/>
    <xf numFmtId="0" fontId="150" fillId="36" borderId="26" xfId="127" applyFont="1" applyFill="1" applyBorder="1" applyAlignment="1">
      <alignment horizontal="center" vertical="center" wrapText="1"/>
    </xf>
    <xf numFmtId="0" fontId="150" fillId="36" borderId="31" xfId="127" applyFont="1" applyFill="1" applyBorder="1" applyAlignment="1">
      <alignment horizontal="center" vertical="center" wrapText="1"/>
    </xf>
    <xf numFmtId="0" fontId="150" fillId="36" borderId="41" xfId="127" applyFont="1" applyFill="1" applyBorder="1" applyAlignment="1">
      <alignment horizontal="center" vertical="center" wrapText="1"/>
    </xf>
    <xf numFmtId="0" fontId="129" fillId="0" borderId="46" xfId="31322" applyFont="1" applyBorder="1" applyAlignment="1">
      <alignment horizontal="center" vertical="center" wrapText="1"/>
    </xf>
    <xf numFmtId="0" fontId="129" fillId="0" borderId="46" xfId="16269" applyFont="1" applyBorder="1" applyAlignment="1">
      <alignment wrapText="1"/>
    </xf>
    <xf numFmtId="0" fontId="129" fillId="0" borderId="26" xfId="31322" applyFont="1" applyBorder="1" applyAlignment="1">
      <alignment horizontal="center" vertical="center" wrapText="1"/>
    </xf>
    <xf numFmtId="0" fontId="129" fillId="0" borderId="31" xfId="31322" applyFont="1" applyBorder="1" applyAlignment="1">
      <alignment horizontal="center" vertical="center" wrapText="1"/>
    </xf>
    <xf numFmtId="0" fontId="129" fillId="0" borderId="31" xfId="16269" applyFont="1" applyBorder="1" applyAlignment="1">
      <alignment wrapText="1"/>
    </xf>
    <xf numFmtId="164" fontId="129" fillId="0" borderId="41" xfId="39" applyNumberFormat="1" applyFont="1" applyFill="1" applyBorder="1" applyAlignment="1">
      <alignment horizontal="center" vertical="center" wrapText="1"/>
    </xf>
    <xf numFmtId="0" fontId="150" fillId="0" borderId="57" xfId="31322" applyFont="1" applyBorder="1" applyAlignment="1">
      <alignment horizontal="left" wrapText="1"/>
    </xf>
    <xf numFmtId="0" fontId="129" fillId="38" borderId="72" xfId="127" applyFont="1" applyFill="1" applyBorder="1" applyAlignment="1">
      <alignment vertical="center" wrapText="1"/>
    </xf>
    <xf numFmtId="0" fontId="129" fillId="38" borderId="66" xfId="127" applyFont="1" applyFill="1" applyBorder="1" applyAlignment="1">
      <alignment vertical="center" wrapText="1"/>
    </xf>
    <xf numFmtId="164" fontId="150" fillId="0" borderId="58" xfId="39" applyNumberFormat="1" applyFont="1" applyFill="1" applyBorder="1" applyAlignment="1">
      <alignment horizontal="center" vertical="center" wrapText="1"/>
    </xf>
    <xf numFmtId="0" fontId="150" fillId="0" borderId="0" xfId="31322" applyFont="1" applyAlignment="1">
      <alignment horizontal="left" wrapText="1"/>
    </xf>
    <xf numFmtId="0" fontId="129" fillId="0" borderId="0" xfId="31322" applyFont="1" applyAlignment="1">
      <alignment horizontal="center" vertical="center" wrapText="1"/>
    </xf>
    <xf numFmtId="0" fontId="129" fillId="0" borderId="0" xfId="31322" applyFont="1" applyAlignment="1">
      <alignment vertical="center" wrapText="1"/>
    </xf>
    <xf numFmtId="0" fontId="129" fillId="0" borderId="0" xfId="127" applyFont="1" applyAlignment="1">
      <alignment horizontal="center" vertical="center" wrapText="1"/>
    </xf>
    <xf numFmtId="0" fontId="0" fillId="0" borderId="0" xfId="127" applyFont="1" applyAlignment="1">
      <alignment horizontal="center" wrapText="1"/>
    </xf>
    <xf numFmtId="3" fontId="0" fillId="0" borderId="0" xfId="127" applyNumberFormat="1" applyFont="1" applyAlignment="1">
      <alignment horizontal="center"/>
    </xf>
    <xf numFmtId="176" fontId="0" fillId="0" borderId="0" xfId="127" applyNumberFormat="1" applyFont="1" applyAlignment="1">
      <alignment horizontal="center"/>
    </xf>
    <xf numFmtId="171" fontId="0" fillId="0" borderId="0" xfId="127" applyNumberFormat="1" applyFont="1" applyAlignment="1">
      <alignment horizontal="center"/>
    </xf>
    <xf numFmtId="0" fontId="129" fillId="0" borderId="25" xfId="127" applyFont="1" applyBorder="1" applyAlignment="1">
      <alignment horizontal="left"/>
    </xf>
    <xf numFmtId="0" fontId="150" fillId="36" borderId="58" xfId="127" applyFont="1" applyFill="1" applyBorder="1" applyAlignment="1">
      <alignment horizontal="center" vertical="center"/>
    </xf>
    <xf numFmtId="9" fontId="0" fillId="0" borderId="0" xfId="525" applyNumberFormat="1" applyFont="1"/>
    <xf numFmtId="0" fontId="41" fillId="0" borderId="0" xfId="127" applyFont="1"/>
    <xf numFmtId="165" fontId="0" fillId="0" borderId="0" xfId="127" applyNumberFormat="1" applyFont="1"/>
    <xf numFmtId="0" fontId="0" fillId="0" borderId="0" xfId="0" applyAlignment="1">
      <alignment horizontal="left" vertical="top"/>
    </xf>
    <xf numFmtId="0" fontId="0" fillId="0" borderId="0" xfId="0" applyAlignment="1">
      <alignment wrapText="1"/>
    </xf>
    <xf numFmtId="0" fontId="128" fillId="0" borderId="0" xfId="0" applyFont="1" applyAlignment="1">
      <alignment horizontal="center" vertical="center"/>
    </xf>
    <xf numFmtId="0" fontId="0" fillId="0" borderId="0" xfId="0" applyAlignment="1">
      <alignment horizontal="center" wrapText="1"/>
    </xf>
    <xf numFmtId="3" fontId="0" fillId="0" borderId="0" xfId="0" applyNumberFormat="1" applyAlignment="1">
      <alignment horizontal="center"/>
    </xf>
    <xf numFmtId="176" fontId="0" fillId="0" borderId="0" xfId="0" applyNumberFormat="1" applyAlignment="1">
      <alignment horizontal="center"/>
    </xf>
    <xf numFmtId="171" fontId="0" fillId="0" borderId="0" xfId="0" applyNumberFormat="1" applyAlignment="1">
      <alignment horizontal="center"/>
    </xf>
    <xf numFmtId="0" fontId="150" fillId="36" borderId="57" xfId="0" applyFont="1" applyFill="1" applyBorder="1" applyAlignment="1">
      <alignment horizontal="center" vertical="center" wrapText="1"/>
    </xf>
    <xf numFmtId="0" fontId="150" fillId="36" borderId="58" xfId="0" applyFont="1" applyFill="1" applyBorder="1" applyAlignment="1">
      <alignment horizontal="center" vertical="center" wrapText="1"/>
    </xf>
    <xf numFmtId="0" fontId="150" fillId="36" borderId="59" xfId="0" applyFont="1" applyFill="1" applyBorder="1" applyAlignment="1">
      <alignment horizontal="center" vertical="center" wrapText="1"/>
    </xf>
    <xf numFmtId="0" fontId="150" fillId="36" borderId="58" xfId="0" applyFont="1" applyFill="1" applyBorder="1" applyAlignment="1">
      <alignment horizontal="center" vertical="center"/>
    </xf>
    <xf numFmtId="0" fontId="0" fillId="0" borderId="0" xfId="0" applyAlignment="1">
      <alignment horizontal="right"/>
    </xf>
    <xf numFmtId="14" fontId="150" fillId="0" borderId="30" xfId="127" applyNumberFormat="1" applyFont="1" applyBorder="1" applyAlignment="1">
      <alignment horizontal="left"/>
    </xf>
    <xf numFmtId="3" fontId="129" fillId="0" borderId="24" xfId="127" applyNumberFormat="1" applyFont="1" applyBorder="1" applyAlignment="1">
      <alignment horizontal="center" vertical="center"/>
    </xf>
    <xf numFmtId="3" fontId="129" fillId="0" borderId="36" xfId="127" applyNumberFormat="1" applyFont="1" applyBorder="1" applyAlignment="1">
      <alignment horizontal="center" vertical="center"/>
    </xf>
    <xf numFmtId="3" fontId="129" fillId="0" borderId="28" xfId="127" applyNumberFormat="1" applyFont="1" applyBorder="1" applyAlignment="1">
      <alignment horizontal="center" vertical="center"/>
    </xf>
    <xf numFmtId="3" fontId="129" fillId="0" borderId="27" xfId="127" applyNumberFormat="1" applyFont="1" applyBorder="1" applyAlignment="1">
      <alignment horizontal="center" vertical="center"/>
    </xf>
    <xf numFmtId="3" fontId="129" fillId="0" borderId="29" xfId="31320" applyNumberFormat="1" applyFont="1" applyBorder="1" applyAlignment="1">
      <alignment horizontal="center" vertical="center"/>
    </xf>
    <xf numFmtId="3" fontId="129" fillId="0" borderId="38" xfId="31320" applyNumberFormat="1" applyFont="1" applyBorder="1" applyAlignment="1">
      <alignment horizontal="center" vertical="center"/>
    </xf>
    <xf numFmtId="3" fontId="129" fillId="0" borderId="24" xfId="31320" applyNumberFormat="1" applyFont="1" applyBorder="1" applyAlignment="1">
      <alignment horizontal="center" vertical="center"/>
    </xf>
    <xf numFmtId="3" fontId="129" fillId="0" borderId="36" xfId="31320" applyNumberFormat="1" applyFont="1" applyBorder="1" applyAlignment="1">
      <alignment horizontal="center" vertical="center"/>
    </xf>
    <xf numFmtId="9" fontId="129" fillId="0" borderId="38" xfId="127" applyNumberFormat="1" applyFont="1" applyBorder="1" applyAlignment="1">
      <alignment horizontal="center" vertical="center"/>
    </xf>
    <xf numFmtId="3" fontId="129" fillId="0" borderId="5" xfId="127" applyNumberFormat="1" applyFont="1" applyBorder="1" applyAlignment="1">
      <alignment horizontal="center" vertical="center"/>
    </xf>
    <xf numFmtId="3" fontId="129" fillId="0" borderId="110" xfId="31320" applyNumberFormat="1" applyFont="1" applyBorder="1" applyAlignment="1">
      <alignment horizontal="center" vertical="center"/>
    </xf>
    <xf numFmtId="3" fontId="129" fillId="35" borderId="110" xfId="31320" applyNumberFormat="1" applyFont="1" applyFill="1" applyBorder="1" applyAlignment="1">
      <alignment horizontal="center" vertical="center"/>
    </xf>
    <xf numFmtId="3" fontId="129" fillId="0" borderId="25" xfId="127" applyNumberFormat="1" applyFont="1" applyBorder="1" applyAlignment="1">
      <alignment horizontal="center" vertical="center"/>
    </xf>
    <xf numFmtId="3" fontId="129" fillId="0" borderId="32" xfId="127" applyNumberFormat="1" applyFont="1" applyBorder="1" applyAlignment="1">
      <alignment horizontal="center" vertical="center"/>
    </xf>
    <xf numFmtId="3" fontId="129" fillId="0" borderId="26" xfId="31320" applyNumberFormat="1" applyFont="1" applyBorder="1" applyAlignment="1">
      <alignment horizontal="center" vertical="center"/>
    </xf>
    <xf numFmtId="3" fontId="129" fillId="0" borderId="25" xfId="31320" applyNumberFormat="1" applyFont="1" applyBorder="1" applyAlignment="1">
      <alignment horizontal="center" vertical="center"/>
    </xf>
    <xf numFmtId="3" fontId="129" fillId="0" borderId="39" xfId="31320" applyNumberFormat="1" applyFont="1" applyBorder="1" applyAlignment="1">
      <alignment horizontal="center" vertical="center"/>
    </xf>
    <xf numFmtId="3" fontId="150" fillId="0" borderId="57" xfId="127" applyNumberFormat="1" applyFont="1" applyBorder="1" applyAlignment="1">
      <alignment horizontal="center" vertical="center"/>
    </xf>
    <xf numFmtId="3" fontId="150" fillId="0" borderId="59" xfId="127" applyNumberFormat="1" applyFont="1" applyBorder="1" applyAlignment="1">
      <alignment horizontal="center" vertical="center"/>
    </xf>
    <xf numFmtId="3" fontId="129" fillId="0" borderId="0" xfId="127" applyNumberFormat="1" applyFont="1" applyAlignment="1">
      <alignment horizontal="center"/>
    </xf>
    <xf numFmtId="0" fontId="170" fillId="0" borderId="0" xfId="0" applyFont="1" applyAlignment="1">
      <alignment vertical="center" wrapText="1"/>
    </xf>
    <xf numFmtId="0" fontId="48" fillId="0" borderId="0" xfId="0" applyFont="1"/>
    <xf numFmtId="0" fontId="168" fillId="0" borderId="0" xfId="0" applyFont="1"/>
    <xf numFmtId="0" fontId="150" fillId="40" borderId="54" xfId="525" applyFont="1" applyFill="1" applyBorder="1" applyAlignment="1">
      <alignment horizontal="center" wrapText="1"/>
    </xf>
    <xf numFmtId="0" fontId="150" fillId="40" borderId="116" xfId="0" applyFont="1" applyFill="1" applyBorder="1" applyAlignment="1">
      <alignment horizontal="left" vertical="center" wrapText="1"/>
    </xf>
    <xf numFmtId="0" fontId="129" fillId="42" borderId="27" xfId="0" applyFont="1" applyFill="1" applyBorder="1" applyAlignment="1">
      <alignment horizontal="left" vertical="center" wrapText="1"/>
    </xf>
    <xf numFmtId="3" fontId="129" fillId="42" borderId="30" xfId="0" applyNumberFormat="1" applyFont="1" applyFill="1" applyBorder="1" applyAlignment="1">
      <alignment horizontal="right" vertical="center"/>
    </xf>
    <xf numFmtId="164" fontId="129" fillId="42" borderId="30" xfId="0" applyNumberFormat="1" applyFont="1" applyFill="1" applyBorder="1" applyAlignment="1">
      <alignment horizontal="center" wrapText="1"/>
    </xf>
    <xf numFmtId="9" fontId="129" fillId="42" borderId="30" xfId="1" applyFont="1" applyFill="1" applyBorder="1"/>
    <xf numFmtId="1" fontId="129" fillId="42" borderId="30" xfId="0" applyNumberFormat="1" applyFont="1" applyFill="1" applyBorder="1" applyAlignment="1">
      <alignment horizontal="right" wrapText="1" indent="1"/>
    </xf>
    <xf numFmtId="177" fontId="129" fillId="42" borderId="30" xfId="0" applyNumberFormat="1" applyFont="1" applyFill="1" applyBorder="1" applyAlignment="1">
      <alignment horizontal="right" wrapText="1"/>
    </xf>
    <xf numFmtId="178" fontId="129" fillId="42" borderId="30" xfId="0" applyNumberFormat="1" applyFont="1" applyFill="1" applyBorder="1" applyAlignment="1">
      <alignment horizontal="right" wrapText="1"/>
    </xf>
    <xf numFmtId="173" fontId="129" fillId="42" borderId="30" xfId="0" applyNumberFormat="1" applyFont="1" applyFill="1" applyBorder="1" applyAlignment="1">
      <alignment horizontal="right" wrapText="1"/>
    </xf>
    <xf numFmtId="0" fontId="129" fillId="0" borderId="27" xfId="0" applyFont="1" applyBorder="1" applyAlignment="1">
      <alignment horizontal="left" vertical="center" wrapText="1"/>
    </xf>
    <xf numFmtId="3" fontId="129" fillId="0" borderId="30" xfId="0" applyNumberFormat="1" applyFont="1" applyBorder="1" applyAlignment="1">
      <alignment horizontal="right" vertical="center"/>
    </xf>
    <xf numFmtId="164" fontId="129" fillId="0" borderId="30" xfId="0" applyNumberFormat="1" applyFont="1" applyBorder="1" applyAlignment="1">
      <alignment horizontal="center" wrapText="1"/>
    </xf>
    <xf numFmtId="1" fontId="129" fillId="0" borderId="30" xfId="0" applyNumberFormat="1" applyFont="1" applyBorder="1" applyAlignment="1">
      <alignment horizontal="right" wrapText="1" indent="1"/>
    </xf>
    <xf numFmtId="177" fontId="129" fillId="0" borderId="30" xfId="0" applyNumberFormat="1" applyFont="1" applyBorder="1" applyAlignment="1">
      <alignment horizontal="right" wrapText="1"/>
    </xf>
    <xf numFmtId="178" fontId="129" fillId="0" borderId="30" xfId="0" applyNumberFormat="1" applyFont="1" applyBorder="1" applyAlignment="1">
      <alignment horizontal="right" wrapText="1"/>
    </xf>
    <xf numFmtId="173" fontId="129" fillId="0" borderId="30" xfId="0" applyNumberFormat="1" applyFont="1" applyBorder="1" applyAlignment="1">
      <alignment horizontal="right" wrapText="1"/>
    </xf>
    <xf numFmtId="179" fontId="102" fillId="0" borderId="0" xfId="0" applyNumberFormat="1" applyFont="1"/>
    <xf numFmtId="9" fontId="129" fillId="0" borderId="30" xfId="1" applyFont="1" applyFill="1" applyBorder="1"/>
    <xf numFmtId="0" fontId="150" fillId="40" borderId="27" xfId="0" applyFont="1" applyFill="1" applyBorder="1" applyAlignment="1">
      <alignment horizontal="left" vertical="center" wrapText="1"/>
    </xf>
    <xf numFmtId="3" fontId="129" fillId="40" borderId="30" xfId="0" applyNumberFormat="1" applyFont="1" applyFill="1" applyBorder="1" applyAlignment="1">
      <alignment horizontal="right" wrapText="1"/>
    </xf>
    <xf numFmtId="10" fontId="150" fillId="40" borderId="30" xfId="0" applyNumberFormat="1" applyFont="1" applyFill="1" applyBorder="1" applyAlignment="1">
      <alignment horizontal="center" wrapText="1"/>
    </xf>
    <xf numFmtId="0" fontId="129" fillId="40" borderId="30" xfId="0" applyFont="1" applyFill="1" applyBorder="1" applyAlignment="1">
      <alignment horizontal="center" wrapText="1"/>
    </xf>
    <xf numFmtId="0" fontId="150" fillId="40" borderId="30" xfId="0" applyFont="1" applyFill="1" applyBorder="1" applyAlignment="1">
      <alignment horizontal="center" wrapText="1"/>
    </xf>
    <xf numFmtId="1" fontId="129" fillId="40" borderId="30" xfId="0" applyNumberFormat="1" applyFont="1" applyFill="1" applyBorder="1" applyAlignment="1">
      <alignment horizontal="right" wrapText="1" indent="1"/>
    </xf>
    <xf numFmtId="177" fontId="129" fillId="40" borderId="30" xfId="0" applyNumberFormat="1" applyFont="1" applyFill="1" applyBorder="1" applyAlignment="1">
      <alignment horizontal="center" wrapText="1"/>
    </xf>
    <xf numFmtId="178" fontId="129" fillId="40" borderId="30" xfId="0" applyNumberFormat="1" applyFont="1" applyFill="1" applyBorder="1" applyAlignment="1">
      <alignment horizontal="center" wrapText="1"/>
    </xf>
    <xf numFmtId="0" fontId="150" fillId="40" borderId="118" xfId="0" applyFont="1" applyFill="1" applyBorder="1" applyAlignment="1">
      <alignment horizontal="left" vertical="center" wrapText="1"/>
    </xf>
    <xf numFmtId="10" fontId="150" fillId="40" borderId="110" xfId="0" applyNumberFormat="1" applyFont="1" applyFill="1" applyBorder="1" applyAlignment="1">
      <alignment horizontal="center" wrapText="1"/>
    </xf>
    <xf numFmtId="0" fontId="129" fillId="40" borderId="110" xfId="0" applyFont="1" applyFill="1" applyBorder="1" applyAlignment="1">
      <alignment horizontal="center" wrapText="1"/>
    </xf>
    <xf numFmtId="0" fontId="150" fillId="40" borderId="110" xfId="0" applyFont="1" applyFill="1" applyBorder="1" applyAlignment="1">
      <alignment horizontal="center" wrapText="1"/>
    </xf>
    <xf numFmtId="1" fontId="129" fillId="40" borderId="110" xfId="0" applyNumberFormat="1" applyFont="1" applyFill="1" applyBorder="1" applyAlignment="1">
      <alignment horizontal="right" wrapText="1" indent="1"/>
    </xf>
    <xf numFmtId="177" fontId="129" fillId="40" borderId="110" xfId="0" applyNumberFormat="1" applyFont="1" applyFill="1" applyBorder="1" applyAlignment="1">
      <alignment horizontal="center" wrapText="1"/>
    </xf>
    <xf numFmtId="178" fontId="129" fillId="40" borderId="110" xfId="0" applyNumberFormat="1" applyFont="1" applyFill="1" applyBorder="1" applyAlignment="1">
      <alignment horizontal="center" wrapText="1"/>
    </xf>
    <xf numFmtId="3" fontId="129" fillId="0" borderId="30" xfId="0" applyNumberFormat="1" applyFont="1" applyBorder="1" applyAlignment="1">
      <alignment horizontal="right" wrapText="1"/>
    </xf>
    <xf numFmtId="0" fontId="129" fillId="0" borderId="27" xfId="127" applyFont="1" applyBorder="1" applyAlignment="1">
      <alignment horizontal="left" vertical="center" wrapText="1"/>
    </xf>
    <xf numFmtId="9" fontId="129" fillId="40" borderId="110" xfId="1" applyFont="1" applyFill="1" applyBorder="1" applyAlignment="1">
      <alignment horizontal="center" wrapText="1"/>
    </xf>
    <xf numFmtId="9" fontId="150" fillId="40" borderId="110" xfId="1" applyFont="1" applyFill="1" applyBorder="1" applyAlignment="1">
      <alignment horizontal="center" wrapText="1"/>
    </xf>
    <xf numFmtId="173" fontId="129" fillId="0" borderId="30" xfId="0" applyNumberFormat="1" applyFont="1" applyBorder="1" applyAlignment="1">
      <alignment horizontal="center" wrapText="1"/>
    </xf>
    <xf numFmtId="10" fontId="129" fillId="0" borderId="52" xfId="1" applyNumberFormat="1" applyFont="1" applyBorder="1"/>
    <xf numFmtId="0" fontId="154" fillId="0" borderId="0" xfId="31334" applyFont="1"/>
    <xf numFmtId="0" fontId="178" fillId="0" borderId="0" xfId="31334" applyFont="1"/>
    <xf numFmtId="0" fontId="154" fillId="0" borderId="0" xfId="31334" applyFont="1" applyAlignment="1">
      <alignment vertical="center"/>
    </xf>
    <xf numFmtId="165" fontId="129" fillId="0" borderId="0" xfId="2" applyNumberFormat="1" applyFont="1"/>
    <xf numFmtId="0" fontId="75" fillId="0" borderId="0" xfId="31334" applyFont="1" applyAlignment="1">
      <alignment wrapText="1"/>
    </xf>
    <xf numFmtId="0" fontId="129" fillId="0" borderId="0" xfId="127" applyFont="1" applyAlignment="1">
      <alignment vertical="top" wrapText="1"/>
    </xf>
    <xf numFmtId="0" fontId="0" fillId="0" borderId="0" xfId="127" applyFont="1" applyAlignment="1">
      <alignment vertical="top" wrapText="1"/>
    </xf>
    <xf numFmtId="0" fontId="129" fillId="0" borderId="0" xfId="31332" applyFont="1"/>
    <xf numFmtId="164" fontId="150" fillId="0" borderId="0" xfId="0" applyNumberFormat="1" applyFont="1" applyAlignment="1">
      <alignment horizontal="center" wrapText="1"/>
    </xf>
    <xf numFmtId="9" fontId="129" fillId="0" borderId="0" xfId="1" applyFont="1" applyBorder="1"/>
    <xf numFmtId="0" fontId="150" fillId="0" borderId="0" xfId="0" applyFont="1" applyAlignment="1">
      <alignment horizontal="right" wrapText="1"/>
    </xf>
    <xf numFmtId="2" fontId="150" fillId="0" borderId="0" xfId="0" applyNumberFormat="1" applyFont="1" applyAlignment="1">
      <alignment horizontal="right" wrapText="1"/>
    </xf>
    <xf numFmtId="180" fontId="150" fillId="0" borderId="0" xfId="0" applyNumberFormat="1" applyFont="1" applyAlignment="1">
      <alignment horizontal="right" wrapText="1"/>
    </xf>
    <xf numFmtId="173" fontId="150" fillId="0" borderId="0" xfId="0" applyNumberFormat="1" applyFont="1" applyAlignment="1">
      <alignment horizontal="center" wrapText="1"/>
    </xf>
    <xf numFmtId="0" fontId="150" fillId="41" borderId="54" xfId="0" applyFont="1" applyFill="1" applyBorder="1" applyAlignment="1">
      <alignment horizontal="center" vertical="center" wrapText="1"/>
    </xf>
    <xf numFmtId="0" fontId="150" fillId="40" borderId="56" xfId="0" applyFont="1" applyFill="1" applyBorder="1" applyAlignment="1">
      <alignment horizontal="center" vertical="center" wrapText="1"/>
    </xf>
    <xf numFmtId="0" fontId="150" fillId="41" borderId="56" xfId="0" applyFont="1" applyFill="1" applyBorder="1" applyAlignment="1">
      <alignment horizontal="center" vertical="center" wrapText="1"/>
    </xf>
    <xf numFmtId="0" fontId="150" fillId="41" borderId="30" xfId="0" applyFont="1" applyFill="1" applyBorder="1" applyAlignment="1">
      <alignment wrapText="1"/>
    </xf>
    <xf numFmtId="164" fontId="150" fillId="41" borderId="28" xfId="4" applyNumberFormat="1" applyFont="1" applyFill="1" applyBorder="1" applyAlignment="1">
      <alignment wrapText="1"/>
    </xf>
    <xf numFmtId="0" fontId="150" fillId="41" borderId="48" xfId="0" applyFont="1" applyFill="1" applyBorder="1" applyAlignment="1">
      <alignment wrapText="1"/>
    </xf>
    <xf numFmtId="0" fontId="129" fillId="0" borderId="30" xfId="0" applyFont="1" applyBorder="1" applyAlignment="1">
      <alignment wrapText="1"/>
    </xf>
    <xf numFmtId="0" fontId="150" fillId="41" borderId="27" xfId="0" applyFont="1" applyFill="1" applyBorder="1" applyAlignment="1">
      <alignment wrapText="1"/>
    </xf>
    <xf numFmtId="0" fontId="150" fillId="41" borderId="24" xfId="0" applyFont="1" applyFill="1" applyBorder="1" applyAlignment="1">
      <alignment wrapText="1"/>
    </xf>
    <xf numFmtId="0" fontId="150" fillId="41" borderId="28" xfId="0" applyFont="1" applyFill="1" applyBorder="1" applyAlignment="1">
      <alignment wrapText="1"/>
    </xf>
    <xf numFmtId="0" fontId="129" fillId="41" borderId="35" xfId="0" applyFont="1" applyFill="1" applyBorder="1" applyAlignment="1">
      <alignment wrapText="1"/>
    </xf>
    <xf numFmtId="0" fontId="150" fillId="41" borderId="35" xfId="0" applyFont="1" applyFill="1" applyBorder="1" applyAlignment="1">
      <alignment wrapText="1"/>
    </xf>
    <xf numFmtId="0" fontId="150" fillId="41" borderId="36" xfId="0" applyFont="1" applyFill="1" applyBorder="1" applyAlignment="1">
      <alignment wrapText="1"/>
    </xf>
    <xf numFmtId="0" fontId="0" fillId="0" borderId="0" xfId="0" applyAlignment="1">
      <alignment horizontal="center" vertical="center"/>
    </xf>
    <xf numFmtId="0" fontId="39" fillId="0" borderId="0" xfId="0" applyFont="1" applyAlignment="1">
      <alignment horizontal="left" vertical="center"/>
    </xf>
    <xf numFmtId="0" fontId="150" fillId="144" borderId="30" xfId="0" applyFont="1" applyFill="1" applyBorder="1" applyAlignment="1">
      <alignment wrapText="1"/>
    </xf>
    <xf numFmtId="164" fontId="129" fillId="144" borderId="48" xfId="4" applyNumberFormat="1" applyFont="1" applyFill="1" applyBorder="1" applyAlignment="1">
      <alignment wrapText="1"/>
    </xf>
    <xf numFmtId="0" fontId="150" fillId="144" borderId="48" xfId="0" applyFont="1" applyFill="1" applyBorder="1" applyAlignment="1">
      <alignment wrapText="1"/>
    </xf>
    <xf numFmtId="0" fontId="129" fillId="0" borderId="27" xfId="0" applyFont="1" applyBorder="1" applyAlignment="1">
      <alignment wrapText="1"/>
    </xf>
    <xf numFmtId="3" fontId="129" fillId="40" borderId="30" xfId="0" applyNumberFormat="1" applyFont="1" applyFill="1" applyBorder="1"/>
    <xf numFmtId="164" fontId="129" fillId="0" borderId="28" xfId="4" applyNumberFormat="1" applyFont="1" applyBorder="1"/>
    <xf numFmtId="9" fontId="129" fillId="40" borderId="30" xfId="0" applyNumberFormat="1" applyFont="1" applyFill="1" applyBorder="1"/>
    <xf numFmtId="164" fontId="129" fillId="40" borderId="48" xfId="4" applyNumberFormat="1" applyFont="1" applyFill="1" applyBorder="1" applyAlignment="1">
      <alignment wrapText="1"/>
    </xf>
    <xf numFmtId="9" fontId="129" fillId="40" borderId="48" xfId="0" applyNumberFormat="1" applyFont="1" applyFill="1" applyBorder="1"/>
    <xf numFmtId="9" fontId="129" fillId="40" borderId="30" xfId="0" applyNumberFormat="1" applyFont="1" applyFill="1" applyBorder="1" applyAlignment="1">
      <alignment horizontal="right" vertical="center"/>
    </xf>
    <xf numFmtId="0" fontId="154" fillId="0" borderId="27" xfId="0" applyFont="1" applyBorder="1" applyAlignment="1">
      <alignment wrapText="1"/>
    </xf>
    <xf numFmtId="0" fontId="129" fillId="40" borderId="48" xfId="0" applyFont="1" applyFill="1" applyBorder="1" applyAlignment="1">
      <alignment horizontal="right"/>
    </xf>
    <xf numFmtId="0" fontId="129" fillId="35" borderId="30" xfId="0" applyFont="1" applyFill="1" applyBorder="1" applyAlignment="1">
      <alignment wrapText="1"/>
    </xf>
    <xf numFmtId="0" fontId="154" fillId="35" borderId="30" xfId="0" applyFont="1" applyFill="1" applyBorder="1" applyAlignment="1">
      <alignment wrapText="1"/>
    </xf>
    <xf numFmtId="0" fontId="154" fillId="35" borderId="30" xfId="0" applyFont="1" applyFill="1" applyBorder="1"/>
    <xf numFmtId="3" fontId="129" fillId="40" borderId="48" xfId="0" applyNumberFormat="1" applyFont="1" applyFill="1" applyBorder="1"/>
    <xf numFmtId="9" fontId="0" fillId="0" borderId="0" xfId="1" applyFont="1" applyFill="1"/>
    <xf numFmtId="1" fontId="129" fillId="40" borderId="48" xfId="0" applyNumberFormat="1" applyFont="1" applyFill="1" applyBorder="1" applyAlignment="1">
      <alignment horizontal="right"/>
    </xf>
    <xf numFmtId="2" fontId="0" fillId="0" borderId="0" xfId="0" applyNumberFormat="1"/>
    <xf numFmtId="0" fontId="129" fillId="40" borderId="48" xfId="0" applyFont="1" applyFill="1" applyBorder="1"/>
    <xf numFmtId="0" fontId="129" fillId="35" borderId="112" xfId="0" applyFont="1" applyFill="1" applyBorder="1"/>
    <xf numFmtId="3" fontId="129" fillId="40" borderId="45" xfId="0" applyNumberFormat="1" applyFont="1" applyFill="1" applyBorder="1"/>
    <xf numFmtId="0" fontId="129" fillId="0" borderId="42" xfId="0" applyFont="1" applyBorder="1"/>
    <xf numFmtId="0" fontId="0" fillId="0" borderId="0" xfId="0" applyAlignment="1">
      <alignment horizontal="left" vertical="center"/>
    </xf>
    <xf numFmtId="0" fontId="150" fillId="41" borderId="116" xfId="0" applyFont="1" applyFill="1" applyBorder="1" applyAlignment="1">
      <alignment wrapText="1"/>
    </xf>
    <xf numFmtId="0" fontId="150" fillId="41" borderId="65" xfId="0" applyFont="1" applyFill="1" applyBorder="1" applyAlignment="1">
      <alignment wrapText="1"/>
    </xf>
    <xf numFmtId="0" fontId="150" fillId="0" borderId="30" xfId="0" applyFont="1" applyBorder="1" applyAlignment="1">
      <alignment wrapText="1"/>
    </xf>
    <xf numFmtId="165" fontId="129" fillId="0" borderId="30" xfId="2" applyNumberFormat="1" applyFont="1" applyBorder="1" applyAlignment="1">
      <alignment horizontal="right" wrapText="1"/>
    </xf>
    <xf numFmtId="0" fontId="150" fillId="41" borderId="118" xfId="0" applyFont="1" applyFill="1" applyBorder="1" applyAlignment="1">
      <alignment wrapText="1"/>
    </xf>
    <xf numFmtId="0" fontId="150" fillId="41" borderId="54" xfId="0" applyFont="1" applyFill="1" applyBorder="1" applyAlignment="1">
      <alignment wrapText="1"/>
    </xf>
    <xf numFmtId="0" fontId="150" fillId="41" borderId="54" xfId="0" applyFont="1" applyFill="1" applyBorder="1" applyAlignment="1">
      <alignment horizontal="center" wrapText="1"/>
    </xf>
    <xf numFmtId="164" fontId="129" fillId="0" borderId="30" xfId="4" applyNumberFormat="1" applyFont="1" applyBorder="1" applyAlignment="1">
      <alignment wrapText="1"/>
    </xf>
    <xf numFmtId="43" fontId="129" fillId="0" borderId="30" xfId="4" applyFont="1" applyBorder="1" applyAlignment="1">
      <alignment wrapText="1"/>
    </xf>
    <xf numFmtId="42" fontId="129" fillId="0" borderId="30" xfId="0" applyNumberFormat="1" applyFont="1" applyBorder="1" applyAlignment="1">
      <alignment wrapText="1"/>
    </xf>
    <xf numFmtId="164" fontId="129" fillId="0" borderId="30" xfId="31379" applyNumberFormat="1" applyFont="1" applyBorder="1" applyAlignment="1">
      <alignment wrapText="1"/>
    </xf>
    <xf numFmtId="0" fontId="129" fillId="41" borderId="30" xfId="0" applyFont="1" applyFill="1" applyBorder="1" applyAlignment="1">
      <alignment wrapText="1"/>
    </xf>
    <xf numFmtId="165" fontId="129" fillId="0" borderId="30" xfId="31654" applyNumberFormat="1" applyFont="1" applyBorder="1" applyAlignment="1">
      <alignment wrapText="1"/>
    </xf>
    <xf numFmtId="0" fontId="129" fillId="41" borderId="110" xfId="0" applyFont="1" applyFill="1" applyBorder="1" applyAlignment="1">
      <alignment wrapText="1"/>
    </xf>
    <xf numFmtId="43" fontId="129" fillId="0" borderId="30" xfId="31379" applyFont="1" applyBorder="1" applyAlignment="1">
      <alignment wrapText="1"/>
    </xf>
    <xf numFmtId="0" fontId="129" fillId="0" borderId="112" xfId="0" applyFont="1" applyBorder="1" applyAlignment="1">
      <alignment wrapText="1"/>
    </xf>
    <xf numFmtId="0" fontId="150" fillId="0" borderId="112" xfId="0" applyFont="1" applyBorder="1" applyAlignment="1">
      <alignment wrapText="1"/>
    </xf>
    <xf numFmtId="0" fontId="0" fillId="0" borderId="39" xfId="0" applyBorder="1"/>
    <xf numFmtId="3" fontId="0" fillId="0" borderId="0" xfId="0" applyNumberFormat="1" applyAlignment="1">
      <alignment vertical="center" wrapText="1"/>
    </xf>
    <xf numFmtId="164" fontId="0" fillId="0" borderId="0" xfId="0" applyNumberFormat="1"/>
    <xf numFmtId="49" fontId="150" fillId="0" borderId="0" xfId="525" applyNumberFormat="1" applyFont="1" applyAlignment="1">
      <alignment horizontal="center"/>
    </xf>
    <xf numFmtId="0" fontId="0" fillId="35" borderId="0" xfId="0" applyFill="1"/>
    <xf numFmtId="0" fontId="179" fillId="44" borderId="110" xfId="0" applyFont="1" applyFill="1" applyBorder="1"/>
    <xf numFmtId="0" fontId="128" fillId="0" borderId="0" xfId="0" applyFont="1" applyAlignment="1">
      <alignment wrapText="1"/>
    </xf>
    <xf numFmtId="165" fontId="129" fillId="0" borderId="0" xfId="31331" applyNumberFormat="1" applyFont="1" applyFill="1" applyBorder="1"/>
    <xf numFmtId="165" fontId="129" fillId="0" borderId="0" xfId="2" applyNumberFormat="1" applyFont="1" applyFill="1" applyBorder="1"/>
    <xf numFmtId="165" fontId="129" fillId="40" borderId="121" xfId="2" applyNumberFormat="1" applyFont="1" applyFill="1" applyBorder="1"/>
    <xf numFmtId="165" fontId="129" fillId="40" borderId="42" xfId="2" applyNumberFormat="1" applyFont="1" applyFill="1" applyBorder="1"/>
    <xf numFmtId="165" fontId="129" fillId="40" borderId="122" xfId="2" applyNumberFormat="1" applyFont="1" applyFill="1" applyBorder="1"/>
    <xf numFmtId="174" fontId="0" fillId="0" borderId="0" xfId="0" applyNumberFormat="1"/>
    <xf numFmtId="43" fontId="0" fillId="0" borderId="0" xfId="0" applyNumberFormat="1"/>
    <xf numFmtId="2" fontId="128" fillId="0" borderId="0" xfId="0" applyNumberFormat="1" applyFont="1"/>
    <xf numFmtId="0" fontId="129" fillId="40" borderId="66" xfId="132" applyFont="1" applyFill="1" applyBorder="1"/>
    <xf numFmtId="0" fontId="129" fillId="40" borderId="56" xfId="132" applyFont="1" applyFill="1" applyBorder="1"/>
    <xf numFmtId="0" fontId="129" fillId="0" borderId="0" xfId="0" quotePrefix="1" applyFont="1" applyAlignment="1">
      <alignment wrapText="1"/>
    </xf>
    <xf numFmtId="0" fontId="129" fillId="0" borderId="0" xfId="0" quotePrefix="1" applyFont="1" applyAlignment="1">
      <alignment horizontal="left"/>
    </xf>
    <xf numFmtId="42" fontId="129" fillId="0" borderId="0" xfId="0" applyNumberFormat="1" applyFont="1" applyAlignment="1">
      <alignment wrapText="1"/>
    </xf>
    <xf numFmtId="0" fontId="150" fillId="41" borderId="110" xfId="0" applyFont="1" applyFill="1" applyBorder="1" applyAlignment="1">
      <alignment horizontal="left" vertical="center"/>
    </xf>
    <xf numFmtId="0" fontId="150" fillId="37" borderId="59" xfId="128" applyFont="1" applyFill="1" applyBorder="1" applyAlignment="1">
      <alignment horizontal="center"/>
    </xf>
    <xf numFmtId="164" fontId="129" fillId="0" borderId="30" xfId="0" applyNumberFormat="1" applyFont="1" applyBorder="1" applyAlignment="1">
      <alignment horizontal="right" wrapText="1"/>
    </xf>
    <xf numFmtId="44" fontId="129" fillId="0" borderId="30" xfId="2" applyFont="1" applyBorder="1" applyAlignment="1">
      <alignment horizontal="right" wrapText="1"/>
    </xf>
    <xf numFmtId="186" fontId="129" fillId="0" borderId="30" xfId="0" applyNumberFormat="1" applyFont="1" applyBorder="1" applyAlignment="1">
      <alignment horizontal="right" wrapText="1"/>
    </xf>
    <xf numFmtId="42" fontId="0" fillId="0" borderId="0" xfId="525" applyNumberFormat="1" applyFont="1"/>
    <xf numFmtId="42" fontId="129" fillId="35" borderId="29" xfId="700" applyNumberFormat="1" applyFont="1" applyFill="1" applyBorder="1" applyAlignment="1">
      <alignment horizontal="right" vertical="top"/>
    </xf>
    <xf numFmtId="42" fontId="129" fillId="35" borderId="48" xfId="700" applyNumberFormat="1" applyFont="1" applyFill="1" applyBorder="1" applyAlignment="1">
      <alignment horizontal="right" vertical="top"/>
    </xf>
    <xf numFmtId="165" fontId="129" fillId="0" borderId="46" xfId="2" applyNumberFormat="1" applyFont="1" applyBorder="1" applyAlignment="1">
      <alignment vertical="center" wrapText="1"/>
    </xf>
    <xf numFmtId="165" fontId="129" fillId="0" borderId="27" xfId="2" applyNumberFormat="1" applyFont="1" applyBorder="1" applyAlignment="1">
      <alignment vertical="center" wrapText="1"/>
    </xf>
    <xf numFmtId="165" fontId="150" fillId="0" borderId="63" xfId="31331" applyNumberFormat="1" applyFont="1" applyFill="1" applyBorder="1"/>
    <xf numFmtId="165" fontId="150" fillId="0" borderId="64" xfId="2" applyNumberFormat="1" applyFont="1" applyFill="1" applyBorder="1"/>
    <xf numFmtId="165" fontId="150" fillId="0" borderId="84" xfId="2" applyNumberFormat="1" applyFont="1" applyFill="1" applyBorder="1"/>
    <xf numFmtId="186" fontId="129" fillId="35" borderId="30" xfId="0" applyNumberFormat="1" applyFont="1" applyFill="1" applyBorder="1" applyAlignment="1">
      <alignment horizontal="right" wrapText="1"/>
    </xf>
    <xf numFmtId="178" fontId="129" fillId="35" borderId="30" xfId="0" applyNumberFormat="1" applyFont="1" applyFill="1" applyBorder="1" applyAlignment="1">
      <alignment horizontal="right" wrapText="1"/>
    </xf>
    <xf numFmtId="173" fontId="129" fillId="35" borderId="30" xfId="0" applyNumberFormat="1" applyFont="1" applyFill="1" applyBorder="1" applyAlignment="1">
      <alignment horizontal="right" wrapText="1"/>
    </xf>
    <xf numFmtId="0" fontId="129" fillId="40" borderId="45" xfId="0" applyFont="1" applyFill="1" applyBorder="1"/>
    <xf numFmtId="0" fontId="150" fillId="42" borderId="27" xfId="0" applyFont="1" applyFill="1" applyBorder="1" applyAlignment="1">
      <alignment horizontal="left" vertical="center" wrapText="1"/>
    </xf>
    <xf numFmtId="3" fontId="150" fillId="42" borderId="30" xfId="0" applyNumberFormat="1" applyFont="1" applyFill="1" applyBorder="1" applyAlignment="1">
      <alignment horizontal="right" vertical="center"/>
    </xf>
    <xf numFmtId="164" fontId="150" fillId="42" borderId="30" xfId="0" applyNumberFormat="1" applyFont="1" applyFill="1" applyBorder="1" applyAlignment="1">
      <alignment horizontal="center" wrapText="1"/>
    </xf>
    <xf numFmtId="9" fontId="150" fillId="42" borderId="30" xfId="1" applyFont="1" applyFill="1" applyBorder="1"/>
    <xf numFmtId="1" fontId="150" fillId="42" borderId="30" xfId="0" applyNumberFormat="1" applyFont="1" applyFill="1" applyBorder="1" applyAlignment="1">
      <alignment horizontal="right" wrapText="1" indent="1"/>
    </xf>
    <xf numFmtId="177" fontId="150" fillId="42" borderId="30" xfId="0" applyNumberFormat="1" applyFont="1" applyFill="1" applyBorder="1" applyAlignment="1">
      <alignment horizontal="right" wrapText="1"/>
    </xf>
    <xf numFmtId="178" fontId="150" fillId="42" borderId="30" xfId="0" applyNumberFormat="1" applyFont="1" applyFill="1" applyBorder="1" applyAlignment="1">
      <alignment horizontal="right" wrapText="1"/>
    </xf>
    <xf numFmtId="173" fontId="150" fillId="42" borderId="30" xfId="0" applyNumberFormat="1" applyFont="1" applyFill="1" applyBorder="1" applyAlignment="1">
      <alignment horizontal="right" wrapText="1"/>
    </xf>
    <xf numFmtId="0" fontId="129" fillId="40" borderId="110" xfId="128" applyFont="1" applyFill="1" applyBorder="1"/>
    <xf numFmtId="0" fontId="76" fillId="0" borderId="0" xfId="128" applyFont="1"/>
    <xf numFmtId="0" fontId="150" fillId="36" borderId="132" xfId="0" applyFont="1" applyFill="1" applyBorder="1" applyAlignment="1">
      <alignment horizontal="center" vertical="center" wrapText="1"/>
    </xf>
    <xf numFmtId="0" fontId="129" fillId="0" borderId="133" xfId="127" applyFont="1" applyBorder="1"/>
    <xf numFmtId="3" fontId="150" fillId="0" borderId="135" xfId="127" applyNumberFormat="1" applyFont="1" applyBorder="1" applyAlignment="1">
      <alignment vertical="center"/>
    </xf>
    <xf numFmtId="0" fontId="129" fillId="41" borderId="27" xfId="0" applyFont="1" applyFill="1" applyBorder="1" applyAlignment="1">
      <alignment wrapText="1"/>
    </xf>
    <xf numFmtId="165" fontId="129" fillId="0" borderId="29" xfId="2" applyNumberFormat="1" applyFont="1" applyBorder="1"/>
    <xf numFmtId="9" fontId="129" fillId="0" borderId="134" xfId="127" applyNumberFormat="1" applyFont="1" applyBorder="1"/>
    <xf numFmtId="9" fontId="160" fillId="0" borderId="0" xfId="1" applyFont="1"/>
    <xf numFmtId="0" fontId="150" fillId="40" borderId="67" xfId="0" applyFont="1" applyFill="1" applyBorder="1" applyAlignment="1">
      <alignment horizontal="center" vertical="center" wrapText="1"/>
    </xf>
    <xf numFmtId="0" fontId="150" fillId="40" borderId="68" xfId="0" applyFont="1" applyFill="1" applyBorder="1" applyAlignment="1">
      <alignment horizontal="center" vertical="center" wrapText="1"/>
    </xf>
    <xf numFmtId="0" fontId="129" fillId="40" borderId="0" xfId="132" applyFont="1" applyFill="1"/>
    <xf numFmtId="0" fontId="149" fillId="0" borderId="0" xfId="0" applyFont="1" applyAlignment="1">
      <alignment horizontal="center"/>
    </xf>
    <xf numFmtId="0" fontId="150" fillId="36" borderId="26" xfId="0" applyFont="1" applyFill="1" applyBorder="1" applyAlignment="1">
      <alignment horizontal="center"/>
    </xf>
    <xf numFmtId="0" fontId="150" fillId="36" borderId="41" xfId="0" applyFont="1" applyFill="1" applyBorder="1" applyAlignment="1">
      <alignment horizontal="center"/>
    </xf>
    <xf numFmtId="0" fontId="149" fillId="0" borderId="0" xfId="0" quotePrefix="1" applyFont="1" applyAlignment="1">
      <alignment horizontal="center"/>
    </xf>
    <xf numFmtId="0" fontId="150" fillId="42" borderId="116" xfId="0" applyFont="1" applyFill="1" applyBorder="1" applyAlignment="1">
      <alignment horizontal="left" vertical="center" wrapText="1"/>
    </xf>
    <xf numFmtId="3" fontId="150" fillId="42" borderId="65" xfId="0" applyNumberFormat="1" applyFont="1" applyFill="1" applyBorder="1" applyAlignment="1">
      <alignment horizontal="right" vertical="center"/>
    </xf>
    <xf numFmtId="10" fontId="150" fillId="42" borderId="65" xfId="1" applyNumberFormat="1" applyFont="1" applyFill="1" applyBorder="1"/>
    <xf numFmtId="164" fontId="150" fillId="42" borderId="65" xfId="0" applyNumberFormat="1" applyFont="1" applyFill="1" applyBorder="1" applyAlignment="1">
      <alignment horizontal="center" wrapText="1"/>
    </xf>
    <xf numFmtId="1" fontId="150" fillId="42" borderId="65" xfId="0" applyNumberFormat="1" applyFont="1" applyFill="1" applyBorder="1" applyAlignment="1">
      <alignment horizontal="right" wrapText="1" indent="1"/>
    </xf>
    <xf numFmtId="178" fontId="150" fillId="42" borderId="65" xfId="0" applyNumberFormat="1" applyFont="1" applyFill="1" applyBorder="1" applyAlignment="1">
      <alignment horizontal="right" wrapText="1"/>
    </xf>
    <xf numFmtId="173" fontId="150" fillId="42" borderId="65" xfId="0" applyNumberFormat="1" applyFont="1" applyFill="1" applyBorder="1" applyAlignment="1">
      <alignment horizontal="right" wrapText="1"/>
    </xf>
    <xf numFmtId="3" fontId="129" fillId="0" borderId="112" xfId="0" applyNumberFormat="1" applyFont="1" applyBorder="1" applyAlignment="1">
      <alignment horizontal="right" wrapText="1"/>
    </xf>
    <xf numFmtId="164" fontId="129" fillId="0" borderId="112" xfId="0" applyNumberFormat="1" applyFont="1" applyBorder="1" applyAlignment="1">
      <alignment horizontal="right" wrapText="1"/>
    </xf>
    <xf numFmtId="177" fontId="129" fillId="0" borderId="112" xfId="0" applyNumberFormat="1" applyFont="1" applyBorder="1" applyAlignment="1">
      <alignment horizontal="right" wrapText="1"/>
    </xf>
    <xf numFmtId="178" fontId="129" fillId="0" borderId="112" xfId="0" applyNumberFormat="1" applyFont="1" applyBorder="1" applyAlignment="1">
      <alignment horizontal="right" wrapText="1"/>
    </xf>
    <xf numFmtId="173" fontId="129" fillId="0" borderId="112" xfId="0" applyNumberFormat="1" applyFont="1" applyBorder="1" applyAlignment="1">
      <alignment horizontal="right" wrapText="1"/>
    </xf>
    <xf numFmtId="186" fontId="129" fillId="0" borderId="112" xfId="0" applyNumberFormat="1" applyFont="1" applyBorder="1" applyAlignment="1">
      <alignment horizontal="right" wrapText="1"/>
    </xf>
    <xf numFmtId="49" fontId="149" fillId="0" borderId="0" xfId="0" quotePrefix="1" applyNumberFormat="1" applyFont="1" applyAlignment="1">
      <alignment horizontal="center"/>
    </xf>
    <xf numFmtId="0" fontId="129" fillId="36" borderId="138" xfId="0" applyFont="1" applyFill="1" applyBorder="1"/>
    <xf numFmtId="0" fontId="150" fillId="36" borderId="141" xfId="0" applyFont="1" applyFill="1" applyBorder="1" applyAlignment="1">
      <alignment wrapText="1"/>
    </xf>
    <xf numFmtId="0" fontId="149" fillId="0" borderId="0" xfId="127" applyFont="1" applyAlignment="1">
      <alignment horizontal="center"/>
    </xf>
    <xf numFmtId="0" fontId="149" fillId="0" borderId="0" xfId="127" quotePrefix="1" applyFont="1" applyAlignment="1">
      <alignment horizontal="center"/>
    </xf>
    <xf numFmtId="165" fontId="129" fillId="35" borderId="143" xfId="2" applyNumberFormat="1" applyFont="1" applyFill="1" applyBorder="1"/>
    <xf numFmtId="165" fontId="129" fillId="35" borderId="54" xfId="2" applyNumberFormat="1" applyFont="1" applyFill="1" applyBorder="1"/>
    <xf numFmtId="0" fontId="150" fillId="40" borderId="142" xfId="0" applyFont="1" applyFill="1" applyBorder="1" applyAlignment="1">
      <alignment horizontal="center" vertical="center" wrapText="1"/>
    </xf>
    <xf numFmtId="0" fontId="150" fillId="36" borderId="50" xfId="0" applyFont="1" applyFill="1" applyBorder="1"/>
    <xf numFmtId="43" fontId="150" fillId="0" borderId="29" xfId="4" applyFont="1" applyBorder="1"/>
    <xf numFmtId="43" fontId="129" fillId="0" borderId="110" xfId="4" applyFont="1" applyBorder="1" applyAlignment="1">
      <alignment horizontal="right"/>
    </xf>
    <xf numFmtId="43" fontId="102" fillId="0" borderId="0" xfId="0" applyNumberFormat="1" applyFont="1"/>
    <xf numFmtId="0" fontId="129" fillId="0" borderId="0" xfId="0" quotePrefix="1" applyFont="1" applyAlignment="1">
      <alignment horizontal="left" wrapText="1"/>
    </xf>
    <xf numFmtId="43" fontId="129" fillId="0" borderId="0" xfId="0" applyNumberFormat="1" applyFont="1"/>
    <xf numFmtId="9" fontId="180" fillId="0" borderId="0" xfId="1" applyFont="1" applyAlignment="1">
      <alignment horizontal="left"/>
    </xf>
    <xf numFmtId="9" fontId="129" fillId="0" borderId="0" xfId="1" applyFont="1" applyAlignment="1">
      <alignment horizontal="left" wrapText="1"/>
    </xf>
    <xf numFmtId="3" fontId="129" fillId="42" borderId="29" xfId="127" applyNumberFormat="1" applyFont="1" applyFill="1" applyBorder="1" applyAlignment="1">
      <alignment vertical="center"/>
    </xf>
    <xf numFmtId="3" fontId="150" fillId="42" borderId="60" xfId="4" applyNumberFormat="1" applyFont="1" applyFill="1" applyBorder="1"/>
    <xf numFmtId="0" fontId="147" fillId="0" borderId="0" xfId="0" quotePrefix="1" applyFont="1" applyAlignment="1">
      <alignment horizontal="left"/>
    </xf>
    <xf numFmtId="164" fontId="129" fillId="0" borderId="46" xfId="4" applyNumberFormat="1" applyFont="1" applyBorder="1"/>
    <xf numFmtId="164" fontId="129" fillId="0" borderId="34" xfId="4" applyNumberFormat="1" applyFont="1" applyBorder="1"/>
    <xf numFmtId="164" fontId="129" fillId="0" borderId="26" xfId="4" applyNumberFormat="1" applyFont="1" applyBorder="1"/>
    <xf numFmtId="44" fontId="102" fillId="0" borderId="0" xfId="0" applyNumberFormat="1" applyFont="1"/>
    <xf numFmtId="165" fontId="154" fillId="0" borderId="24" xfId="2" applyNumberFormat="1" applyFont="1" applyBorder="1"/>
    <xf numFmtId="165" fontId="154" fillId="0" borderId="125" xfId="2" applyNumberFormat="1" applyFont="1" applyBorder="1"/>
    <xf numFmtId="14" fontId="150" fillId="0" borderId="52" xfId="127" applyNumberFormat="1" applyFont="1" applyBorder="1" applyAlignment="1">
      <alignment horizontal="left"/>
    </xf>
    <xf numFmtId="0" fontId="150" fillId="0" borderId="54" xfId="127" applyFont="1" applyBorder="1" applyAlignment="1">
      <alignment horizontal="center"/>
    </xf>
    <xf numFmtId="164" fontId="129" fillId="0" borderId="28" xfId="4" applyNumberFormat="1" applyFont="1" applyBorder="1" applyAlignment="1">
      <alignment horizontal="right"/>
    </xf>
    <xf numFmtId="9" fontId="129" fillId="40" borderId="30" xfId="0" applyNumberFormat="1" applyFont="1" applyFill="1" applyBorder="1" applyAlignment="1">
      <alignment horizontal="right"/>
    </xf>
    <xf numFmtId="164" fontId="129" fillId="40" borderId="48" xfId="4" applyNumberFormat="1" applyFont="1" applyFill="1" applyBorder="1" applyAlignment="1">
      <alignment horizontal="right" wrapText="1"/>
    </xf>
    <xf numFmtId="9" fontId="129" fillId="40" borderId="48" xfId="0" applyNumberFormat="1" applyFont="1" applyFill="1" applyBorder="1" applyAlignment="1">
      <alignment horizontal="right"/>
    </xf>
    <xf numFmtId="43" fontId="129" fillId="0" borderId="48" xfId="0" applyNumberFormat="1" applyFont="1" applyBorder="1" applyAlignment="1">
      <alignment horizontal="right"/>
    </xf>
    <xf numFmtId="164" fontId="150" fillId="41" borderId="28" xfId="4" applyNumberFormat="1" applyFont="1" applyFill="1" applyBorder="1" applyAlignment="1">
      <alignment horizontal="right" wrapText="1"/>
    </xf>
    <xf numFmtId="0" fontId="150" fillId="144" borderId="30" xfId="0" applyFont="1" applyFill="1" applyBorder="1" applyAlignment="1">
      <alignment horizontal="right" wrapText="1"/>
    </xf>
    <xf numFmtId="164" fontId="129" fillId="144" borderId="48" xfId="4" applyNumberFormat="1" applyFont="1" applyFill="1" applyBorder="1" applyAlignment="1">
      <alignment horizontal="right" wrapText="1"/>
    </xf>
    <xf numFmtId="0" fontId="150" fillId="144" borderId="48" xfId="0" applyFont="1" applyFill="1" applyBorder="1" applyAlignment="1">
      <alignment horizontal="right" wrapText="1"/>
    </xf>
    <xf numFmtId="43" fontId="150" fillId="41" borderId="48" xfId="0" applyNumberFormat="1" applyFont="1" applyFill="1" applyBorder="1" applyAlignment="1">
      <alignment horizontal="right" wrapText="1"/>
    </xf>
    <xf numFmtId="43" fontId="150" fillId="41" borderId="35" xfId="0" applyNumberFormat="1" applyFont="1" applyFill="1" applyBorder="1" applyAlignment="1">
      <alignment horizontal="right" wrapText="1"/>
    </xf>
    <xf numFmtId="43" fontId="150" fillId="41" borderId="28" xfId="0" applyNumberFormat="1" applyFont="1" applyFill="1" applyBorder="1" applyAlignment="1">
      <alignment horizontal="right" wrapText="1"/>
    </xf>
    <xf numFmtId="165" fontId="129" fillId="0" borderId="48" xfId="2" applyNumberFormat="1" applyFont="1" applyBorder="1" applyAlignment="1">
      <alignment horizontal="right"/>
    </xf>
    <xf numFmtId="165" fontId="150" fillId="41" borderId="48" xfId="2" applyNumberFormat="1" applyFont="1" applyFill="1" applyBorder="1" applyAlignment="1">
      <alignment horizontal="right" wrapText="1"/>
    </xf>
    <xf numFmtId="165" fontId="150" fillId="41" borderId="36" xfId="2" applyNumberFormat="1" applyFont="1" applyFill="1" applyBorder="1" applyAlignment="1">
      <alignment horizontal="right" wrapText="1"/>
    </xf>
    <xf numFmtId="164" fontId="129" fillId="0" borderId="48" xfId="0" applyNumberFormat="1" applyFont="1" applyBorder="1" applyAlignment="1">
      <alignment horizontal="right"/>
    </xf>
    <xf numFmtId="164" fontId="150" fillId="41" borderId="48" xfId="0" applyNumberFormat="1" applyFont="1" applyFill="1" applyBorder="1" applyAlignment="1">
      <alignment horizontal="right" wrapText="1"/>
    </xf>
    <xf numFmtId="164" fontId="150" fillId="41" borderId="35" xfId="0" applyNumberFormat="1" applyFont="1" applyFill="1" applyBorder="1" applyAlignment="1">
      <alignment horizontal="right" wrapText="1"/>
    </xf>
    <xf numFmtId="0" fontId="181" fillId="0" borderId="0" xfId="0" applyFont="1"/>
    <xf numFmtId="10" fontId="129" fillId="42" borderId="30" xfId="1" applyNumberFormat="1" applyFont="1" applyFill="1" applyBorder="1"/>
    <xf numFmtId="10" fontId="150" fillId="42" borderId="30" xfId="1" applyNumberFormat="1" applyFont="1" applyFill="1" applyBorder="1"/>
    <xf numFmtId="2" fontId="129" fillId="0" borderId="110" xfId="0" applyNumberFormat="1" applyFont="1" applyBorder="1"/>
    <xf numFmtId="2" fontId="129" fillId="37" borderId="110" xfId="39" applyNumberFormat="1" applyFont="1" applyFill="1" applyBorder="1"/>
    <xf numFmtId="2" fontId="129" fillId="0" borderId="110" xfId="39" applyNumberFormat="1" applyFont="1" applyBorder="1"/>
    <xf numFmtId="1" fontId="129" fillId="37" borderId="110" xfId="39" applyNumberFormat="1" applyFont="1" applyFill="1" applyBorder="1"/>
    <xf numFmtId="1" fontId="129" fillId="0" borderId="110" xfId="39" applyNumberFormat="1" applyFont="1" applyFill="1" applyBorder="1"/>
    <xf numFmtId="1" fontId="129" fillId="0" borderId="110" xfId="39" applyNumberFormat="1" applyFont="1" applyBorder="1"/>
    <xf numFmtId="1" fontId="129" fillId="143" borderId="110" xfId="0" applyNumberFormat="1" applyFont="1" applyFill="1" applyBorder="1"/>
    <xf numFmtId="2" fontId="129" fillId="0" borderId="110" xfId="0" applyNumberFormat="1" applyFont="1" applyBorder="1" applyAlignment="1">
      <alignment horizontal="right"/>
    </xf>
    <xf numFmtId="3" fontId="129" fillId="0" borderId="29" xfId="0" applyNumberFormat="1" applyFont="1" applyBorder="1"/>
    <xf numFmtId="3" fontId="129" fillId="0" borderId="110" xfId="0" applyNumberFormat="1" applyFont="1" applyBorder="1"/>
    <xf numFmtId="3" fontId="129" fillId="37" borderId="110" xfId="39" applyNumberFormat="1" applyFont="1" applyFill="1" applyBorder="1"/>
    <xf numFmtId="3" fontId="129" fillId="143" borderId="110" xfId="0" applyNumberFormat="1" applyFont="1" applyFill="1" applyBorder="1"/>
    <xf numFmtId="3" fontId="129" fillId="37" borderId="110" xfId="0" applyNumberFormat="1" applyFont="1" applyFill="1" applyBorder="1"/>
    <xf numFmtId="4" fontId="129" fillId="0" borderId="29" xfId="0" applyNumberFormat="1" applyFont="1" applyBorder="1"/>
    <xf numFmtId="4" fontId="129" fillId="37" borderId="110" xfId="39" applyNumberFormat="1" applyFont="1" applyFill="1" applyBorder="1"/>
    <xf numFmtId="4" fontId="129" fillId="143" borderId="110" xfId="0" applyNumberFormat="1" applyFont="1" applyFill="1" applyBorder="1"/>
    <xf numFmtId="4" fontId="129" fillId="37" borderId="110" xfId="0" applyNumberFormat="1" applyFont="1" applyFill="1" applyBorder="1"/>
    <xf numFmtId="3" fontId="129" fillId="0" borderId="24" xfId="0" applyNumberFormat="1" applyFont="1" applyBorder="1"/>
    <xf numFmtId="177" fontId="150" fillId="0" borderId="0" xfId="0" applyNumberFormat="1" applyFont="1"/>
    <xf numFmtId="171" fontId="129" fillId="0" borderId="0" xfId="1" applyNumberFormat="1" applyFont="1"/>
    <xf numFmtId="178" fontId="129" fillId="0" borderId="0" xfId="0" applyNumberFormat="1" applyFont="1" applyAlignment="1">
      <alignment wrapText="1"/>
    </xf>
    <xf numFmtId="2" fontId="129" fillId="143" borderId="110" xfId="0" applyNumberFormat="1" applyFont="1" applyFill="1" applyBorder="1"/>
    <xf numFmtId="42" fontId="129" fillId="35" borderId="118" xfId="700" applyNumberFormat="1" applyFont="1" applyFill="1" applyBorder="1" applyAlignment="1">
      <alignment horizontal="right" vertical="top"/>
    </xf>
    <xf numFmtId="42" fontId="129" fillId="35" borderId="29" xfId="700" applyNumberFormat="1" applyFont="1" applyFill="1" applyBorder="1" applyAlignment="1">
      <alignment vertical="top"/>
    </xf>
    <xf numFmtId="42" fontId="129" fillId="35" borderId="48" xfId="700" applyNumberFormat="1" applyFont="1" applyFill="1" applyBorder="1" applyAlignment="1">
      <alignment vertical="top"/>
    </xf>
    <xf numFmtId="44" fontId="129" fillId="0" borderId="0" xfId="0" applyNumberFormat="1" applyFont="1"/>
    <xf numFmtId="3" fontId="160" fillId="0" borderId="0" xfId="0" applyNumberFormat="1" applyFont="1"/>
    <xf numFmtId="9" fontId="129" fillId="0" borderId="145" xfId="127" applyNumberFormat="1" applyFont="1" applyBorder="1"/>
    <xf numFmtId="0" fontId="150" fillId="0" borderId="146" xfId="0" applyFont="1" applyBorder="1" applyAlignment="1">
      <alignment horizontal="right"/>
    </xf>
    <xf numFmtId="3" fontId="150" fillId="0" borderId="147" xfId="0" applyNumberFormat="1" applyFont="1" applyBorder="1" applyAlignment="1">
      <alignment horizontal="right" vertical="center"/>
    </xf>
    <xf numFmtId="3" fontId="150" fillId="0" borderId="147" xfId="16258" applyNumberFormat="1" applyFont="1" applyBorder="1" applyAlignment="1">
      <alignment horizontal="right" vertical="center"/>
    </xf>
    <xf numFmtId="9" fontId="150" fillId="0" borderId="147" xfId="0" applyNumberFormat="1" applyFont="1" applyBorder="1" applyAlignment="1">
      <alignment horizontal="right" vertical="center"/>
    </xf>
    <xf numFmtId="9" fontId="150" fillId="0" borderId="148" xfId="0" applyNumberFormat="1" applyFont="1" applyBorder="1" applyAlignment="1">
      <alignment horizontal="right" vertical="center"/>
    </xf>
    <xf numFmtId="0" fontId="129" fillId="0" borderId="149" xfId="0" applyFont="1" applyBorder="1" applyAlignment="1">
      <alignment horizontal="left"/>
    </xf>
    <xf numFmtId="171" fontId="129" fillId="0" borderId="150" xfId="127" applyNumberFormat="1" applyFont="1" applyBorder="1" applyAlignment="1">
      <alignment horizontal="center" vertical="center"/>
    </xf>
    <xf numFmtId="171" fontId="129" fillId="0" borderId="150" xfId="0" applyNumberFormat="1" applyFont="1" applyBorder="1" applyAlignment="1">
      <alignment horizontal="center" vertical="center"/>
    </xf>
    <xf numFmtId="0" fontId="177" fillId="0" borderId="149" xfId="31325" applyFont="1" applyBorder="1" applyAlignment="1">
      <alignment horizontal="left" vertical="center" wrapText="1"/>
    </xf>
    <xf numFmtId="164" fontId="129" fillId="0" borderId="150" xfId="39" applyNumberFormat="1" applyFont="1" applyBorder="1" applyAlignment="1">
      <alignment horizontal="center" vertical="center" wrapText="1"/>
    </xf>
    <xf numFmtId="0" fontId="129" fillId="0" borderId="149" xfId="0" quotePrefix="1" applyFont="1" applyBorder="1" applyAlignment="1">
      <alignment horizontal="left"/>
    </xf>
    <xf numFmtId="42" fontId="129" fillId="0" borderId="150" xfId="0" applyNumberFormat="1" applyFont="1" applyBorder="1"/>
    <xf numFmtId="0" fontId="150" fillId="0" borderId="149" xfId="0" applyFont="1" applyBorder="1"/>
    <xf numFmtId="0" fontId="150" fillId="0" borderId="151" xfId="0" applyFont="1" applyBorder="1"/>
    <xf numFmtId="42" fontId="150" fillId="0" borderId="152" xfId="127" applyNumberFormat="1" applyFont="1" applyBorder="1"/>
    <xf numFmtId="165" fontId="150" fillId="0" borderId="153" xfId="2" applyNumberFormat="1" applyFont="1" applyBorder="1"/>
    <xf numFmtId="0" fontId="129" fillId="0" borderId="151" xfId="0" applyFont="1" applyBorder="1" applyAlignment="1">
      <alignment horizontal="left"/>
    </xf>
    <xf numFmtId="0" fontId="129" fillId="0" borderId="152" xfId="0" applyFont="1" applyBorder="1"/>
    <xf numFmtId="0" fontId="129" fillId="0" borderId="153" xfId="0" applyFont="1" applyBorder="1"/>
    <xf numFmtId="0" fontId="129" fillId="0" borderId="154" xfId="0" applyFont="1" applyBorder="1"/>
    <xf numFmtId="9" fontId="129" fillId="0" borderId="154" xfId="1" applyFont="1" applyBorder="1" applyAlignment="1">
      <alignment horizontal="center"/>
    </xf>
    <xf numFmtId="9" fontId="129" fillId="0" borderId="154" xfId="1" applyFont="1" applyBorder="1"/>
    <xf numFmtId="0" fontId="129" fillId="0" borderId="154" xfId="127" applyFont="1" applyBorder="1"/>
    <xf numFmtId="0" fontId="129" fillId="0" borderId="155" xfId="0" applyFont="1" applyBorder="1"/>
    <xf numFmtId="9" fontId="129" fillId="0" borderId="155" xfId="1" applyFont="1" applyBorder="1" applyAlignment="1">
      <alignment horizontal="center"/>
    </xf>
    <xf numFmtId="9" fontId="129" fillId="0" borderId="155" xfId="1" applyFont="1" applyBorder="1"/>
    <xf numFmtId="0" fontId="129" fillId="0" borderId="155" xfId="127" applyFont="1" applyBorder="1"/>
    <xf numFmtId="10" fontId="129" fillId="0" borderId="155" xfId="1" applyNumberFormat="1" applyFont="1" applyBorder="1"/>
    <xf numFmtId="0" fontId="149" fillId="36" borderId="151" xfId="127" applyFont="1" applyFill="1" applyBorder="1" applyAlignment="1">
      <alignment horizontal="center" vertical="center" wrapText="1"/>
    </xf>
    <xf numFmtId="0" fontId="149" fillId="36" borderId="152" xfId="127" applyFont="1" applyFill="1" applyBorder="1" applyAlignment="1">
      <alignment horizontal="center" vertical="center" wrapText="1"/>
    </xf>
    <xf numFmtId="0" fontId="149" fillId="36" borderId="153" xfId="127" applyFont="1" applyFill="1" applyBorder="1" applyAlignment="1">
      <alignment horizontal="center" vertical="center" wrapText="1"/>
    </xf>
    <xf numFmtId="0" fontId="149" fillId="36" borderId="156" xfId="127" applyFont="1" applyFill="1" applyBorder="1" applyAlignment="1">
      <alignment horizontal="center" vertical="center" wrapText="1"/>
    </xf>
    <xf numFmtId="3" fontId="160" fillId="0" borderId="150" xfId="127" applyNumberFormat="1" applyFont="1" applyBorder="1" applyAlignment="1">
      <alignment horizontal="center" vertical="center"/>
    </xf>
    <xf numFmtId="14" fontId="149" fillId="0" borderId="154" xfId="127" applyNumberFormat="1" applyFont="1" applyBorder="1" applyAlignment="1">
      <alignment horizontal="left"/>
    </xf>
    <xf numFmtId="3" fontId="160" fillId="0" borderId="149" xfId="127" applyNumberFormat="1" applyFont="1" applyBorder="1" applyAlignment="1">
      <alignment horizontal="center" vertical="center"/>
    </xf>
    <xf numFmtId="3" fontId="160" fillId="0" borderId="153" xfId="127" applyNumberFormat="1" applyFont="1" applyBorder="1" applyAlignment="1">
      <alignment horizontal="center" vertical="center"/>
    </xf>
    <xf numFmtId="175" fontId="150" fillId="0" borderId="149" xfId="127" applyNumberFormat="1" applyFont="1" applyBorder="1" applyAlignment="1">
      <alignment horizontal="left"/>
    </xf>
    <xf numFmtId="9" fontId="129" fillId="0" borderId="150" xfId="127" applyNumberFormat="1" applyFont="1" applyBorder="1"/>
    <xf numFmtId="0" fontId="150" fillId="0" borderId="158" xfId="127" applyFont="1" applyBorder="1"/>
    <xf numFmtId="3" fontId="150" fillId="0" borderId="152" xfId="127" applyNumberFormat="1" applyFont="1" applyBorder="1" applyAlignment="1">
      <alignment vertical="center"/>
    </xf>
    <xf numFmtId="3" fontId="150" fillId="0" borderId="152" xfId="16258" applyNumberFormat="1" applyFont="1" applyBorder="1" applyAlignment="1">
      <alignment vertical="center"/>
    </xf>
    <xf numFmtId="9" fontId="150" fillId="0" borderId="152" xfId="127" applyNumberFormat="1" applyFont="1" applyBorder="1" applyAlignment="1">
      <alignment vertical="center"/>
    </xf>
    <xf numFmtId="9" fontId="150" fillId="0" borderId="153" xfId="127" applyNumberFormat="1" applyFont="1" applyBorder="1" applyAlignment="1">
      <alignment vertical="center"/>
    </xf>
    <xf numFmtId="0" fontId="129" fillId="0" borderId="149" xfId="127" applyFont="1" applyBorder="1" applyAlignment="1">
      <alignment horizontal="left"/>
    </xf>
    <xf numFmtId="10" fontId="129" fillId="0" borderId="150" xfId="127" applyNumberFormat="1" applyFont="1" applyBorder="1" applyAlignment="1">
      <alignment horizontal="center" vertical="center"/>
    </xf>
    <xf numFmtId="164" fontId="129" fillId="0" borderId="150" xfId="39" applyNumberFormat="1" applyFont="1" applyFill="1" applyBorder="1" applyAlignment="1">
      <alignment horizontal="center" vertical="center" wrapText="1"/>
    </xf>
    <xf numFmtId="0" fontId="150" fillId="36" borderId="151" xfId="132" applyFont="1" applyFill="1" applyBorder="1" applyAlignment="1">
      <alignment horizontal="center"/>
    </xf>
    <xf numFmtId="0" fontId="150" fillId="36" borderId="152" xfId="132" applyFont="1" applyFill="1" applyBorder="1" applyAlignment="1">
      <alignment horizontal="center"/>
    </xf>
    <xf numFmtId="0" fontId="150" fillId="36" borderId="153" xfId="132" applyFont="1" applyFill="1" applyBorder="1" applyAlignment="1">
      <alignment horizontal="center"/>
    </xf>
    <xf numFmtId="0" fontId="150" fillId="0" borderId="155" xfId="132" quotePrefix="1" applyFont="1" applyBorder="1" applyAlignment="1">
      <alignment horizontal="left" wrapText="1"/>
    </xf>
    <xf numFmtId="0" fontId="150" fillId="36" borderId="149" xfId="132" applyFont="1" applyFill="1" applyBorder="1"/>
    <xf numFmtId="0" fontId="150" fillId="36" borderId="150" xfId="132" applyFont="1" applyFill="1" applyBorder="1" applyAlignment="1">
      <alignment horizontal="center"/>
    </xf>
    <xf numFmtId="0" fontId="154" fillId="0" borderId="149" xfId="132" applyFont="1" applyBorder="1"/>
    <xf numFmtId="9" fontId="129" fillId="0" borderId="150" xfId="197" applyFont="1" applyBorder="1" applyAlignment="1">
      <alignment horizontal="right" vertical="center"/>
    </xf>
    <xf numFmtId="0" fontId="150" fillId="0" borderId="149" xfId="132" quotePrefix="1" applyFont="1" applyBorder="1" applyAlignment="1">
      <alignment horizontal="left"/>
    </xf>
    <xf numFmtId="9" fontId="150" fillId="0" borderId="150" xfId="197" applyFont="1" applyBorder="1" applyAlignment="1">
      <alignment horizontal="right" vertical="center"/>
    </xf>
    <xf numFmtId="0" fontId="129" fillId="0" borderId="150" xfId="132" applyFont="1" applyBorder="1" applyAlignment="1">
      <alignment horizontal="right" vertical="center"/>
    </xf>
    <xf numFmtId="9" fontId="129" fillId="0" borderId="150" xfId="197" applyFont="1" applyBorder="1"/>
    <xf numFmtId="5" fontId="150" fillId="0" borderId="151" xfId="132" quotePrefix="1" applyNumberFormat="1" applyFont="1" applyBorder="1" applyAlignment="1">
      <alignment horizontal="left"/>
    </xf>
    <xf numFmtId="42" fontId="150" fillId="0" borderId="152" xfId="132" applyNumberFormat="1" applyFont="1" applyBorder="1" applyAlignment="1">
      <alignment horizontal="right" vertical="center"/>
    </xf>
    <xf numFmtId="9" fontId="150" fillId="0" borderId="152" xfId="197" applyFont="1" applyBorder="1"/>
    <xf numFmtId="9" fontId="150" fillId="0" borderId="153" xfId="197" applyFont="1" applyBorder="1"/>
    <xf numFmtId="0" fontId="129" fillId="0" borderId="151" xfId="132" quotePrefix="1" applyFont="1" applyBorder="1" applyAlignment="1">
      <alignment horizontal="left"/>
    </xf>
    <xf numFmtId="0" fontId="129" fillId="36" borderId="152" xfId="132" applyFont="1" applyFill="1" applyBorder="1"/>
    <xf numFmtId="165" fontId="129" fillId="0" borderId="152" xfId="132" applyNumberFormat="1" applyFont="1" applyBorder="1" applyAlignment="1">
      <alignment vertical="top" wrapText="1"/>
    </xf>
    <xf numFmtId="165" fontId="129" fillId="0" borderId="152" xfId="132" applyNumberFormat="1" applyFont="1" applyBorder="1"/>
    <xf numFmtId="0" fontId="129" fillId="36" borderId="153" xfId="132" applyFont="1" applyFill="1" applyBorder="1"/>
    <xf numFmtId="9" fontId="129" fillId="0" borderId="149" xfId="132" applyNumberFormat="1" applyFont="1" applyBorder="1"/>
    <xf numFmtId="0" fontId="129" fillId="36" borderId="150" xfId="132" applyFont="1" applyFill="1" applyBorder="1"/>
    <xf numFmtId="0" fontId="129" fillId="0" borderId="149" xfId="132" applyFont="1" applyBorder="1"/>
    <xf numFmtId="9" fontId="129" fillId="0" borderId="152" xfId="1" applyFont="1" applyBorder="1"/>
    <xf numFmtId="0" fontId="129" fillId="37" borderId="154" xfId="525" applyFont="1" applyFill="1" applyBorder="1" applyAlignment="1">
      <alignment horizontal="center"/>
    </xf>
    <xf numFmtId="0" fontId="128" fillId="0" borderId="154" xfId="525" applyFont="1" applyBorder="1"/>
    <xf numFmtId="0" fontId="128" fillId="0" borderId="154" xfId="525" applyFont="1" applyBorder="1" applyAlignment="1">
      <alignment horizontal="center"/>
    </xf>
    <xf numFmtId="0" fontId="129" fillId="35" borderId="154" xfId="525" applyFont="1" applyFill="1" applyBorder="1" applyAlignment="1">
      <alignment horizontal="center"/>
    </xf>
    <xf numFmtId="164" fontId="129" fillId="0" borderId="154" xfId="0" applyNumberFormat="1" applyFont="1" applyBorder="1"/>
    <xf numFmtId="171" fontId="129" fillId="35" borderId="150" xfId="187" applyNumberFormat="1" applyFont="1" applyFill="1" applyBorder="1"/>
    <xf numFmtId="0" fontId="129" fillId="0" borderId="154" xfId="525" applyFont="1" applyBorder="1" applyAlignment="1">
      <alignment horizontal="center"/>
    </xf>
    <xf numFmtId="0" fontId="150" fillId="37" borderId="154" xfId="525" applyFont="1" applyFill="1" applyBorder="1"/>
    <xf numFmtId="0" fontId="150" fillId="37" borderId="154" xfId="525" applyFont="1" applyFill="1" applyBorder="1" applyAlignment="1">
      <alignment horizontal="center"/>
    </xf>
    <xf numFmtId="0" fontId="129" fillId="37" borderId="154" xfId="525" applyFont="1" applyFill="1" applyBorder="1"/>
    <xf numFmtId="171" fontId="129" fillId="37" borderId="154" xfId="525" applyNumberFormat="1" applyFont="1" applyFill="1" applyBorder="1"/>
    <xf numFmtId="0" fontId="128" fillId="35" borderId="154" xfId="525" applyFont="1" applyFill="1" applyBorder="1" applyAlignment="1">
      <alignment horizontal="center"/>
    </xf>
    <xf numFmtId="0" fontId="129" fillId="35" borderId="154" xfId="525" applyFont="1" applyFill="1" applyBorder="1"/>
    <xf numFmtId="164" fontId="129" fillId="35" borderId="154" xfId="0" applyNumberFormat="1" applyFont="1" applyFill="1" applyBorder="1"/>
    <xf numFmtId="0" fontId="129" fillId="35" borderId="154" xfId="0" applyFont="1" applyFill="1" applyBorder="1"/>
    <xf numFmtId="0" fontId="129" fillId="35" borderId="154" xfId="0" applyFont="1" applyFill="1" applyBorder="1" applyAlignment="1">
      <alignment horizontal="center"/>
    </xf>
    <xf numFmtId="0" fontId="128" fillId="0" borderId="154" xfId="0" applyFont="1" applyBorder="1"/>
    <xf numFmtId="0" fontId="128" fillId="35" borderId="154" xfId="525" applyFont="1" applyFill="1" applyBorder="1"/>
    <xf numFmtId="0" fontId="129" fillId="0" borderId="154" xfId="525" applyFont="1" applyBorder="1"/>
    <xf numFmtId="164" fontId="129" fillId="0" borderId="154" xfId="39" applyNumberFormat="1" applyFont="1" applyBorder="1"/>
    <xf numFmtId="171" fontId="129" fillId="0" borderId="154" xfId="187" applyNumberFormat="1" applyFont="1" applyBorder="1"/>
    <xf numFmtId="164" fontId="129" fillId="37" borderId="154" xfId="39" applyNumberFormat="1" applyFont="1" applyFill="1" applyBorder="1"/>
    <xf numFmtId="173" fontId="129" fillId="0" borderId="154" xfId="525" applyNumberFormat="1" applyFont="1" applyBorder="1"/>
    <xf numFmtId="0" fontId="150" fillId="0" borderId="154" xfId="525" applyFont="1" applyBorder="1"/>
    <xf numFmtId="0" fontId="150" fillId="0" borderId="154" xfId="525" applyFont="1" applyBorder="1" applyAlignment="1">
      <alignment horizontal="center"/>
    </xf>
    <xf numFmtId="164" fontId="150" fillId="0" borderId="154" xfId="39" applyNumberFormat="1" applyFont="1" applyBorder="1"/>
    <xf numFmtId="165" fontId="150" fillId="0" borderId="154" xfId="2" applyNumberFormat="1" applyFont="1" applyBorder="1"/>
    <xf numFmtId="0" fontId="129" fillId="0" borderId="158" xfId="525" applyFont="1" applyBorder="1"/>
    <xf numFmtId="0" fontId="129" fillId="0" borderId="158" xfId="525" applyFont="1" applyBorder="1" applyAlignment="1">
      <alignment horizontal="center"/>
    </xf>
    <xf numFmtId="164" fontId="129" fillId="0" borderId="154" xfId="0" applyNumberFormat="1" applyFont="1" applyBorder="1" applyAlignment="1">
      <alignment horizontal="right"/>
    </xf>
    <xf numFmtId="164" fontId="150" fillId="0" borderId="154" xfId="0" applyNumberFormat="1" applyFont="1" applyBorder="1" applyAlignment="1">
      <alignment horizontal="right"/>
    </xf>
    <xf numFmtId="164" fontId="150" fillId="0" borderId="154" xfId="0" applyNumberFormat="1" applyFont="1" applyBorder="1"/>
    <xf numFmtId="9" fontId="129" fillId="0" borderId="154" xfId="0" applyNumberFormat="1" applyFont="1" applyBorder="1"/>
    <xf numFmtId="0" fontId="150" fillId="37" borderId="155" xfId="525" applyFont="1" applyFill="1" applyBorder="1" applyAlignment="1">
      <alignment horizontal="center"/>
    </xf>
    <xf numFmtId="0" fontId="129" fillId="0" borderId="155" xfId="525" applyFont="1" applyBorder="1" applyAlignment="1">
      <alignment horizontal="center"/>
    </xf>
    <xf numFmtId="164" fontId="129" fillId="0" borderId="155" xfId="0" applyNumberFormat="1" applyFont="1" applyBorder="1" applyAlignment="1">
      <alignment horizontal="right"/>
    </xf>
    <xf numFmtId="0" fontId="150" fillId="40" borderId="152" xfId="132" applyFont="1" applyFill="1" applyBorder="1" applyAlignment="1">
      <alignment horizontal="center"/>
    </xf>
    <xf numFmtId="0" fontId="150" fillId="40" borderId="153" xfId="132" applyFont="1" applyFill="1" applyBorder="1" applyAlignment="1">
      <alignment horizontal="center"/>
    </xf>
    <xf numFmtId="165" fontId="129" fillId="35" borderId="150" xfId="700" applyNumberFormat="1" applyFont="1" applyFill="1" applyBorder="1"/>
    <xf numFmtId="0" fontId="150" fillId="35" borderId="158" xfId="132" applyFont="1" applyFill="1" applyBorder="1"/>
    <xf numFmtId="165" fontId="129" fillId="35" borderId="153" xfId="700" applyNumberFormat="1" applyFont="1" applyFill="1" applyBorder="1"/>
    <xf numFmtId="0" fontId="150" fillId="37" borderId="149" xfId="0" applyFont="1" applyFill="1" applyBorder="1" applyAlignment="1">
      <alignment vertical="center"/>
    </xf>
    <xf numFmtId="10" fontId="154" fillId="37" borderId="150" xfId="0" applyNumberFormat="1" applyFont="1" applyFill="1" applyBorder="1"/>
    <xf numFmtId="0" fontId="154" fillId="35" borderId="149" xfId="0" applyFont="1" applyFill="1" applyBorder="1" applyAlignment="1">
      <alignment vertical="center"/>
    </xf>
    <xf numFmtId="9" fontId="154" fillId="0" borderId="150" xfId="187" applyFont="1" applyFill="1" applyBorder="1"/>
    <xf numFmtId="0" fontId="128" fillId="0" borderId="149" xfId="0" applyFont="1" applyBorder="1"/>
    <xf numFmtId="0" fontId="154" fillId="0" borderId="149" xfId="0" applyFont="1" applyBorder="1" applyAlignment="1">
      <alignment vertical="center"/>
    </xf>
    <xf numFmtId="0" fontId="129" fillId="0" borderId="149" xfId="0" applyFont="1" applyBorder="1" applyAlignment="1">
      <alignment vertical="center"/>
    </xf>
    <xf numFmtId="0" fontId="129" fillId="35" borderId="149" xfId="0" applyFont="1" applyFill="1" applyBorder="1" applyAlignment="1">
      <alignment vertical="center"/>
    </xf>
    <xf numFmtId="9" fontId="154" fillId="0" borderId="150" xfId="187" applyFont="1" applyBorder="1"/>
    <xf numFmtId="10" fontId="129" fillId="37" borderId="150" xfId="0" applyNumberFormat="1" applyFont="1" applyFill="1" applyBorder="1"/>
    <xf numFmtId="0" fontId="129" fillId="0" borderId="149" xfId="0" applyFont="1" applyBorder="1"/>
    <xf numFmtId="0" fontId="154" fillId="0" borderId="154" xfId="0" applyFont="1" applyBorder="1" applyAlignment="1">
      <alignment horizontal="center"/>
    </xf>
    <xf numFmtId="0" fontId="150" fillId="0" borderId="158" xfId="0" applyFont="1" applyBorder="1" applyAlignment="1">
      <alignment wrapText="1"/>
    </xf>
    <xf numFmtId="0" fontId="154" fillId="0" borderId="155" xfId="0" applyFont="1" applyBorder="1" applyAlignment="1">
      <alignment horizontal="center"/>
    </xf>
    <xf numFmtId="164" fontId="154" fillId="0" borderId="155" xfId="0" applyNumberFormat="1" applyFont="1" applyBorder="1"/>
    <xf numFmtId="0" fontId="150" fillId="40" borderId="151" xfId="132" applyFont="1" applyFill="1" applyBorder="1" applyAlignment="1">
      <alignment horizontal="center"/>
    </xf>
    <xf numFmtId="165" fontId="154" fillId="0" borderId="150" xfId="2" applyNumberFormat="1" applyFont="1" applyBorder="1"/>
    <xf numFmtId="165" fontId="154" fillId="0" borderId="149" xfId="2" applyNumberFormat="1" applyFont="1" applyBorder="1"/>
    <xf numFmtId="0" fontId="150" fillId="40" borderId="151" xfId="0" applyFont="1" applyFill="1" applyBorder="1" applyAlignment="1">
      <alignment horizontal="center" vertical="center" wrapText="1"/>
    </xf>
    <xf numFmtId="0" fontId="150" fillId="40" borderId="152" xfId="0" applyFont="1" applyFill="1" applyBorder="1" applyAlignment="1">
      <alignment horizontal="center" vertical="center" wrapText="1"/>
    </xf>
    <xf numFmtId="0" fontId="150" fillId="40" borderId="153" xfId="0" applyFont="1" applyFill="1" applyBorder="1" applyAlignment="1">
      <alignment horizontal="center" vertical="center" wrapText="1"/>
    </xf>
    <xf numFmtId="0" fontId="129" fillId="0" borderId="149" xfId="0" applyFont="1" applyBorder="1" applyAlignment="1">
      <alignment horizontal="left" vertical="top" wrapText="1"/>
    </xf>
    <xf numFmtId="164" fontId="129" fillId="0" borderId="149" xfId="0" applyNumberFormat="1" applyFont="1" applyBorder="1" applyAlignment="1">
      <alignment horizontal="center"/>
    </xf>
    <xf numFmtId="164" fontId="129" fillId="0" borderId="149" xfId="0" applyNumberFormat="1" applyFont="1" applyBorder="1"/>
    <xf numFmtId="0" fontId="129" fillId="37" borderId="154" xfId="0" applyFont="1" applyFill="1" applyBorder="1"/>
    <xf numFmtId="164" fontId="129" fillId="37" borderId="149" xfId="39" applyNumberFormat="1" applyFont="1" applyFill="1" applyBorder="1"/>
    <xf numFmtId="0" fontId="129" fillId="37" borderId="150" xfId="0" applyFont="1" applyFill="1" applyBorder="1"/>
    <xf numFmtId="0" fontId="129" fillId="0" borderId="154" xfId="0" applyFont="1" applyBorder="1" applyAlignment="1">
      <alignment vertical="top" wrapText="1"/>
    </xf>
    <xf numFmtId="0" fontId="129" fillId="0" borderId="149" xfId="0" applyFont="1" applyBorder="1" applyAlignment="1">
      <alignment vertical="top" wrapText="1"/>
    </xf>
    <xf numFmtId="164" fontId="129" fillId="0" borderId="149" xfId="39" applyNumberFormat="1" applyFont="1" applyFill="1" applyBorder="1"/>
    <xf numFmtId="164" fontId="129" fillId="0" borderId="149" xfId="39" applyNumberFormat="1" applyFont="1" applyBorder="1"/>
    <xf numFmtId="0" fontId="129" fillId="0" borderId="154" xfId="0" applyFont="1" applyBorder="1" applyAlignment="1">
      <alignment horizontal="left" vertical="top" wrapText="1"/>
    </xf>
    <xf numFmtId="0" fontId="129" fillId="143" borderId="154" xfId="0" applyFont="1" applyFill="1" applyBorder="1" applyAlignment="1">
      <alignment vertical="top" wrapText="1"/>
    </xf>
    <xf numFmtId="164" fontId="129" fillId="143" borderId="149" xfId="0" applyNumberFormat="1" applyFont="1" applyFill="1" applyBorder="1"/>
    <xf numFmtId="171" fontId="129" fillId="143" borderId="150" xfId="187" applyNumberFormat="1" applyFont="1" applyFill="1" applyBorder="1"/>
    <xf numFmtId="0" fontId="150" fillId="0" borderId="155" xfId="525" applyFont="1" applyBorder="1"/>
    <xf numFmtId="164" fontId="129" fillId="0" borderId="152" xfId="4" applyNumberFormat="1" applyFont="1" applyBorder="1"/>
    <xf numFmtId="43" fontId="129" fillId="0" borderId="152" xfId="4" applyFont="1" applyBorder="1"/>
    <xf numFmtId="0" fontId="150" fillId="0" borderId="158" xfId="525" applyFont="1" applyBorder="1"/>
    <xf numFmtId="164" fontId="129" fillId="0" borderId="155" xfId="0" applyNumberFormat="1" applyFont="1" applyBorder="1"/>
    <xf numFmtId="173" fontId="129" fillId="0" borderId="150" xfId="0" applyNumberFormat="1" applyFont="1" applyBorder="1"/>
    <xf numFmtId="0" fontId="150" fillId="35" borderId="154" xfId="132" applyFont="1" applyFill="1" applyBorder="1"/>
    <xf numFmtId="0" fontId="150" fillId="35" borderId="155" xfId="132" applyFont="1" applyFill="1" applyBorder="1"/>
    <xf numFmtId="0" fontId="150" fillId="0" borderId="154" xfId="0" applyFont="1" applyBorder="1"/>
    <xf numFmtId="0" fontId="150" fillId="40" borderId="151" xfId="128" applyFont="1" applyFill="1" applyBorder="1" applyAlignment="1">
      <alignment horizontal="center" vertical="center" wrapText="1"/>
    </xf>
    <xf numFmtId="0" fontId="150" fillId="40" borderId="152" xfId="128" applyFont="1" applyFill="1" applyBorder="1" applyAlignment="1">
      <alignment horizontal="center" vertical="center" wrapText="1"/>
    </xf>
    <xf numFmtId="0" fontId="150" fillId="40" borderId="153" xfId="128" applyFont="1" applyFill="1" applyBorder="1" applyAlignment="1">
      <alignment horizontal="center" vertical="center" wrapText="1"/>
    </xf>
    <xf numFmtId="0" fontId="129" fillId="0" borderId="154" xfId="128" applyFont="1" applyBorder="1"/>
    <xf numFmtId="164" fontId="129" fillId="0" borderId="149" xfId="128" applyNumberFormat="1" applyFont="1" applyBorder="1"/>
    <xf numFmtId="171" fontId="129" fillId="0" borderId="150" xfId="187" applyNumberFormat="1" applyFont="1" applyBorder="1"/>
    <xf numFmtId="0" fontId="129" fillId="37" borderId="154" xfId="128" applyFont="1" applyFill="1" applyBorder="1"/>
    <xf numFmtId="164" fontId="129" fillId="37" borderId="149" xfId="663" applyNumberFormat="1" applyFont="1" applyFill="1" applyBorder="1"/>
    <xf numFmtId="0" fontId="129" fillId="37" borderId="150" xfId="128" applyFont="1" applyFill="1" applyBorder="1"/>
    <xf numFmtId="0" fontId="129" fillId="0" borderId="152" xfId="128" applyFont="1" applyBorder="1"/>
    <xf numFmtId="164" fontId="129" fillId="0" borderId="152" xfId="663" applyNumberFormat="1" applyFont="1" applyBorder="1"/>
    <xf numFmtId="0" fontId="129" fillId="40" borderId="155" xfId="128" applyFont="1" applyFill="1" applyBorder="1"/>
    <xf numFmtId="0" fontId="129" fillId="40" borderId="152" xfId="128" applyFont="1" applyFill="1" applyBorder="1"/>
    <xf numFmtId="164" fontId="129" fillId="40" borderId="152" xfId="663" applyNumberFormat="1" applyFont="1" applyFill="1" applyBorder="1"/>
    <xf numFmtId="165" fontId="129" fillId="40" borderId="152" xfId="700" applyNumberFormat="1" applyFont="1" applyFill="1" applyBorder="1"/>
    <xf numFmtId="171" fontId="129" fillId="40" borderId="153" xfId="187" applyNumberFormat="1" applyFont="1" applyFill="1" applyBorder="1"/>
    <xf numFmtId="0" fontId="128" fillId="0" borderId="151" xfId="128" applyFont="1" applyBorder="1" applyAlignment="1">
      <alignment horizontal="left"/>
    </xf>
    <xf numFmtId="173" fontId="150" fillId="0" borderId="153" xfId="128" applyNumberFormat="1" applyFont="1" applyBorder="1"/>
    <xf numFmtId="0" fontId="150" fillId="0" borderId="154" xfId="132" applyFont="1" applyBorder="1"/>
    <xf numFmtId="165" fontId="129" fillId="0" borderId="150" xfId="700" applyNumberFormat="1" applyFont="1" applyBorder="1"/>
    <xf numFmtId="165" fontId="129" fillId="0" borderId="150" xfId="700" applyNumberFormat="1" applyFont="1" applyFill="1" applyBorder="1"/>
    <xf numFmtId="0" fontId="168" fillId="37" borderId="154" xfId="525" applyFont="1" applyFill="1" applyBorder="1"/>
    <xf numFmtId="0" fontId="128" fillId="37" borderId="154" xfId="525" applyFont="1" applyFill="1" applyBorder="1"/>
    <xf numFmtId="0" fontId="128" fillId="0" borderId="155" xfId="525" applyFont="1" applyBorder="1"/>
    <xf numFmtId="0" fontId="150" fillId="35" borderId="149" xfId="132" applyFont="1" applyFill="1" applyBorder="1"/>
    <xf numFmtId="0" fontId="150" fillId="35" borderId="151" xfId="132" applyFont="1" applyFill="1" applyBorder="1"/>
    <xf numFmtId="165" fontId="129" fillId="35" borderId="152" xfId="700" applyNumberFormat="1" applyFont="1" applyFill="1" applyBorder="1"/>
    <xf numFmtId="0" fontId="129" fillId="0" borderId="149" xfId="127" applyFont="1" applyBorder="1"/>
    <xf numFmtId="0" fontId="129" fillId="0" borderId="151" xfId="0" applyFont="1" applyBorder="1"/>
    <xf numFmtId="164" fontId="129" fillId="42" borderId="152" xfId="0" applyNumberFormat="1" applyFont="1" applyFill="1" applyBorder="1"/>
    <xf numFmtId="164" fontId="129" fillId="0" borderId="152" xfId="0" applyNumberFormat="1" applyFont="1" applyBorder="1"/>
    <xf numFmtId="164" fontId="129" fillId="42" borderId="152" xfId="4" applyNumberFormat="1" applyFont="1" applyFill="1" applyBorder="1"/>
    <xf numFmtId="0" fontId="150" fillId="36" borderId="149" xfId="0" applyFont="1" applyFill="1" applyBorder="1" applyAlignment="1">
      <alignment horizontal="center"/>
    </xf>
    <xf numFmtId="0" fontId="150" fillId="36" borderId="150" xfId="0" applyFont="1" applyFill="1" applyBorder="1" applyAlignment="1">
      <alignment horizontal="center"/>
    </xf>
    <xf numFmtId="0" fontId="129" fillId="37" borderId="149" xfId="0" applyFont="1" applyFill="1" applyBorder="1"/>
    <xf numFmtId="165" fontId="129" fillId="0" borderId="150" xfId="2" applyNumberFormat="1" applyFont="1" applyBorder="1"/>
    <xf numFmtId="9" fontId="129" fillId="0" borderId="150" xfId="0" applyNumberFormat="1" applyFont="1" applyBorder="1"/>
    <xf numFmtId="10" fontId="129" fillId="42" borderId="154" xfId="1" applyNumberFormat="1" applyFont="1" applyFill="1" applyBorder="1"/>
    <xf numFmtId="10" fontId="129" fillId="0" borderId="154" xfId="1" applyNumberFormat="1" applyFont="1" applyFill="1" applyBorder="1"/>
    <xf numFmtId="9" fontId="129" fillId="0" borderId="154" xfId="1" applyFont="1" applyFill="1" applyBorder="1"/>
    <xf numFmtId="164" fontId="129" fillId="0" borderId="154" xfId="50" applyNumberFormat="1" applyFont="1" applyBorder="1"/>
    <xf numFmtId="3" fontId="129" fillId="40" borderId="149" xfId="0" applyNumberFormat="1" applyFont="1" applyFill="1" applyBorder="1" applyAlignment="1">
      <alignment horizontal="right" wrapText="1"/>
    </xf>
    <xf numFmtId="0" fontId="129" fillId="40" borderId="150" xfId="0" applyFont="1" applyFill="1" applyBorder="1" applyAlignment="1">
      <alignment horizontal="center" wrapText="1"/>
    </xf>
    <xf numFmtId="0" fontId="129" fillId="0" borderId="154" xfId="31332" applyFont="1" applyBorder="1"/>
    <xf numFmtId="10" fontId="129" fillId="0" borderId="154" xfId="1" applyNumberFormat="1" applyFont="1" applyBorder="1"/>
    <xf numFmtId="180" fontId="129" fillId="40" borderId="150" xfId="0" applyNumberFormat="1" applyFont="1" applyFill="1" applyBorder="1" applyAlignment="1">
      <alignment horizontal="center" wrapText="1"/>
    </xf>
    <xf numFmtId="164" fontId="129" fillId="0" borderId="154" xfId="50" applyNumberFormat="1" applyFont="1" applyBorder="1" applyAlignment="1">
      <alignment horizontal="center"/>
    </xf>
    <xf numFmtId="0" fontId="129" fillId="0" borderId="155" xfId="31332" applyFont="1" applyBorder="1"/>
    <xf numFmtId="3" fontId="129" fillId="0" borderId="158" xfId="0" applyNumberFormat="1" applyFont="1" applyBorder="1" applyAlignment="1">
      <alignment horizontal="right"/>
    </xf>
    <xf numFmtId="164" fontId="129" fillId="0" borderId="155" xfId="0" applyNumberFormat="1" applyFont="1" applyBorder="1" applyAlignment="1">
      <alignment horizontal="center" wrapText="1"/>
    </xf>
    <xf numFmtId="1" fontId="129" fillId="0" borderId="155" xfId="0" applyNumberFormat="1" applyFont="1" applyBorder="1" applyAlignment="1">
      <alignment horizontal="right" wrapText="1" indent="1"/>
    </xf>
    <xf numFmtId="177" fontId="129" fillId="0" borderId="155" xfId="0" applyNumberFormat="1" applyFont="1" applyBorder="1" applyAlignment="1">
      <alignment horizontal="right" wrapText="1"/>
    </xf>
    <xf numFmtId="178" fontId="129" fillId="0" borderId="155" xfId="0" applyNumberFormat="1" applyFont="1" applyBorder="1" applyAlignment="1">
      <alignment horizontal="right" wrapText="1"/>
    </xf>
    <xf numFmtId="173" fontId="129" fillId="0" borderId="155" xfId="0" applyNumberFormat="1" applyFont="1" applyBorder="1" applyAlignment="1">
      <alignment horizontal="center" wrapText="1"/>
    </xf>
    <xf numFmtId="0" fontId="129" fillId="0" borderId="154" xfId="0" applyFont="1" applyBorder="1" applyAlignment="1">
      <alignment wrapText="1"/>
    </xf>
    <xf numFmtId="0" fontId="129" fillId="0" borderId="154" xfId="0" applyFont="1" applyBorder="1" applyAlignment="1">
      <alignment horizontal="left" indent="1"/>
    </xf>
    <xf numFmtId="0" fontId="129" fillId="0" borderId="155" xfId="31332" applyFont="1" applyBorder="1" applyAlignment="1">
      <alignment horizontal="left" indent="1"/>
    </xf>
    <xf numFmtId="0" fontId="129" fillId="35" borderId="154" xfId="0" applyFont="1" applyFill="1" applyBorder="1" applyAlignment="1">
      <alignment horizontal="left" indent="1"/>
    </xf>
    <xf numFmtId="164" fontId="129" fillId="0" borderId="157" xfId="0" applyNumberFormat="1" applyFont="1" applyBorder="1" applyAlignment="1">
      <alignment horizontal="right"/>
    </xf>
    <xf numFmtId="43" fontId="129" fillId="0" borderId="157" xfId="0" applyNumberFormat="1" applyFont="1" applyBorder="1" applyAlignment="1">
      <alignment horizontal="right"/>
    </xf>
    <xf numFmtId="165" fontId="129" fillId="0" borderId="157" xfId="2" applyNumberFormat="1" applyFont="1" applyBorder="1" applyAlignment="1">
      <alignment horizontal="right"/>
    </xf>
    <xf numFmtId="10" fontId="150" fillId="42" borderId="154" xfId="1" applyNumberFormat="1" applyFont="1" applyFill="1" applyBorder="1"/>
    <xf numFmtId="10" fontId="129" fillId="0" borderId="154" xfId="1" applyNumberFormat="1" applyFont="1" applyBorder="1" applyAlignment="1">
      <alignment horizontal="right"/>
    </xf>
    <xf numFmtId="0" fontId="129" fillId="0" borderId="154" xfId="31332" applyFont="1" applyBorder="1" applyAlignment="1">
      <alignment horizontal="left" indent="1"/>
    </xf>
    <xf numFmtId="0" fontId="129" fillId="0" borderId="154" xfId="31332" applyFont="1" applyBorder="1" applyAlignment="1">
      <alignment horizontal="left"/>
    </xf>
    <xf numFmtId="0" fontId="129" fillId="0" borderId="155" xfId="31332" applyFont="1" applyBorder="1" applyAlignment="1">
      <alignment horizontal="left"/>
    </xf>
    <xf numFmtId="10" fontId="129" fillId="0" borderId="155" xfId="1" applyNumberFormat="1" applyFont="1" applyBorder="1" applyAlignment="1">
      <alignment horizontal="right"/>
    </xf>
    <xf numFmtId="0" fontId="129" fillId="35" borderId="154" xfId="0" applyFont="1" applyFill="1" applyBorder="1" applyAlignment="1">
      <alignment wrapText="1"/>
    </xf>
    <xf numFmtId="0" fontId="129" fillId="41" borderId="150" xfId="0" applyFont="1" applyFill="1" applyBorder="1" applyAlignment="1">
      <alignment wrapText="1"/>
    </xf>
    <xf numFmtId="0" fontId="150" fillId="41" borderId="149" xfId="0" applyFont="1" applyFill="1" applyBorder="1" applyAlignment="1">
      <alignment wrapText="1"/>
    </xf>
    <xf numFmtId="9" fontId="129" fillId="0" borderId="155" xfId="0" applyNumberFormat="1" applyFont="1" applyBorder="1"/>
    <xf numFmtId="0" fontId="129" fillId="0" borderId="149" xfId="0" applyFont="1" applyBorder="1" applyAlignment="1">
      <alignment horizontal="center" vertical="center" wrapText="1"/>
    </xf>
    <xf numFmtId="3" fontId="129" fillId="0" borderId="150" xfId="0" applyNumberFormat="1" applyFont="1" applyBorder="1" applyAlignment="1">
      <alignment horizontal="center" vertical="center"/>
    </xf>
    <xf numFmtId="0" fontId="129" fillId="0" borderId="150" xfId="127" applyFont="1" applyBorder="1" applyAlignment="1">
      <alignment horizontal="center" vertical="center"/>
    </xf>
    <xf numFmtId="0" fontId="129" fillId="0" borderId="151" xfId="0" applyFont="1" applyBorder="1" applyAlignment="1">
      <alignment horizontal="center" vertical="center" wrapText="1"/>
    </xf>
    <xf numFmtId="0" fontId="129" fillId="0" borderId="152" xfId="0" applyFont="1" applyBorder="1" applyAlignment="1">
      <alignment horizontal="left" vertical="center" wrapText="1"/>
    </xf>
    <xf numFmtId="3" fontId="129" fillId="0" borderId="152" xfId="0" applyNumberFormat="1" applyFont="1" applyBorder="1" applyAlignment="1">
      <alignment horizontal="center" vertical="center"/>
    </xf>
    <xf numFmtId="3" fontId="129" fillId="0" borderId="153" xfId="0" applyNumberFormat="1" applyFont="1" applyBorder="1" applyAlignment="1">
      <alignment horizontal="center" vertical="center"/>
    </xf>
    <xf numFmtId="0" fontId="129" fillId="0" borderId="149" xfId="0" quotePrefix="1" applyFont="1" applyBorder="1" applyAlignment="1">
      <alignment horizontal="left" wrapText="1"/>
    </xf>
    <xf numFmtId="0" fontId="129" fillId="0" borderId="149" xfId="0" applyFont="1" applyBorder="1" applyAlignment="1">
      <alignment wrapText="1"/>
    </xf>
    <xf numFmtId="0" fontId="150" fillId="0" borderId="149" xfId="0" quotePrefix="1" applyFont="1" applyBorder="1" applyAlignment="1">
      <alignment horizontal="left" wrapText="1"/>
    </xf>
    <xf numFmtId="9" fontId="150" fillId="0" borderId="150" xfId="0" applyNumberFormat="1" applyFont="1" applyBorder="1" applyAlignment="1">
      <alignment horizontal="right" vertical="center"/>
    </xf>
    <xf numFmtId="0" fontId="175" fillId="0" borderId="149" xfId="127" applyFont="1" applyBorder="1" applyAlignment="1">
      <alignment horizontal="justify" wrapText="1"/>
    </xf>
    <xf numFmtId="0" fontId="175" fillId="0" borderId="150" xfId="127" applyFont="1" applyBorder="1" applyAlignment="1">
      <alignment horizontal="center" wrapText="1"/>
    </xf>
    <xf numFmtId="0" fontId="129" fillId="0" borderId="149" xfId="127" quotePrefix="1" applyFont="1" applyBorder="1" applyAlignment="1">
      <alignment horizontal="left" wrapText="1"/>
    </xf>
    <xf numFmtId="0" fontId="129" fillId="37" borderId="150" xfId="127" applyFont="1" applyFill="1" applyBorder="1" applyAlignment="1">
      <alignment horizontal="center" wrapText="1"/>
    </xf>
    <xf numFmtId="0" fontId="129" fillId="0" borderId="149" xfId="127" applyFont="1" applyBorder="1" applyAlignment="1">
      <alignment horizontal="left" wrapText="1"/>
    </xf>
    <xf numFmtId="9" fontId="129" fillId="37" borderId="150" xfId="187" applyFont="1" applyFill="1" applyBorder="1" applyAlignment="1">
      <alignment horizontal="center" wrapText="1"/>
    </xf>
    <xf numFmtId="0" fontId="129" fillId="0" borderId="149" xfId="127" applyFont="1" applyBorder="1" applyAlignment="1">
      <alignment horizontal="left" vertical="top" wrapText="1"/>
    </xf>
    <xf numFmtId="0" fontId="129" fillId="0" borderId="149" xfId="127" quotePrefix="1" applyFont="1" applyBorder="1" applyAlignment="1">
      <alignment horizontal="left" vertical="top" wrapText="1"/>
    </xf>
    <xf numFmtId="0" fontId="150" fillId="0" borderId="149" xfId="127" applyFont="1" applyBorder="1" applyAlignment="1">
      <alignment horizontal="center"/>
    </xf>
    <xf numFmtId="0" fontId="150" fillId="0" borderId="150" xfId="127" applyFont="1" applyBorder="1" applyAlignment="1">
      <alignment horizontal="center"/>
    </xf>
    <xf numFmtId="0" fontId="129" fillId="0" borderId="151" xfId="0" quotePrefix="1" applyFont="1" applyBorder="1" applyAlignment="1">
      <alignment horizontal="left" wrapText="1"/>
    </xf>
    <xf numFmtId="42" fontId="129" fillId="0" borderId="152" xfId="0" applyNumberFormat="1" applyFont="1" applyBorder="1" applyAlignment="1">
      <alignment horizontal="right" vertical="center"/>
    </xf>
    <xf numFmtId="42" fontId="129" fillId="0" borderId="152" xfId="0" applyNumberFormat="1" applyFont="1" applyBorder="1"/>
    <xf numFmtId="9" fontId="129" fillId="0" borderId="152" xfId="0" applyNumberFormat="1" applyFont="1" applyBorder="1"/>
    <xf numFmtId="9" fontId="129" fillId="0" borderId="153" xfId="0" applyNumberFormat="1" applyFont="1" applyBorder="1"/>
    <xf numFmtId="0" fontId="150" fillId="36" borderId="151" xfId="127" applyFont="1" applyFill="1" applyBorder="1" applyAlignment="1">
      <alignment horizontal="center" vertical="center" wrapText="1"/>
    </xf>
    <xf numFmtId="0" fontId="150" fillId="36" borderId="152" xfId="127" applyFont="1" applyFill="1" applyBorder="1" applyAlignment="1">
      <alignment horizontal="center" vertical="center" wrapText="1"/>
    </xf>
    <xf numFmtId="0" fontId="150" fillId="36" borderId="153" xfId="127" applyFont="1" applyFill="1" applyBorder="1" applyAlignment="1">
      <alignment horizontal="center" vertical="center" wrapText="1"/>
    </xf>
    <xf numFmtId="0" fontId="150" fillId="36" borderId="156" xfId="127" applyFont="1" applyFill="1" applyBorder="1" applyAlignment="1">
      <alignment horizontal="center" vertical="center" wrapText="1"/>
    </xf>
    <xf numFmtId="3" fontId="129" fillId="0" borderId="150" xfId="127" applyNumberFormat="1" applyFont="1" applyBorder="1" applyAlignment="1">
      <alignment horizontal="center" vertical="center"/>
    </xf>
    <xf numFmtId="3" fontId="129" fillId="0" borderId="149" xfId="31320" applyNumberFormat="1" applyFont="1" applyBorder="1" applyAlignment="1">
      <alignment horizontal="center" vertical="center"/>
    </xf>
    <xf numFmtId="14" fontId="150" fillId="0" borderId="154" xfId="127" applyNumberFormat="1" applyFont="1" applyBorder="1" applyAlignment="1">
      <alignment horizontal="left"/>
    </xf>
    <xf numFmtId="3" fontId="129" fillId="0" borderId="149" xfId="127" applyNumberFormat="1" applyFont="1" applyBorder="1" applyAlignment="1">
      <alignment horizontal="center" vertical="center"/>
    </xf>
    <xf numFmtId="3" fontId="129" fillId="0" borderId="153" xfId="127" applyNumberFormat="1" applyFont="1" applyBorder="1" applyAlignment="1">
      <alignment horizontal="center" vertical="center"/>
    </xf>
    <xf numFmtId="9" fontId="129" fillId="0" borderId="110" xfId="127" applyNumberFormat="1" applyFont="1" applyBorder="1"/>
    <xf numFmtId="171" fontId="129" fillId="0" borderId="110" xfId="127" applyNumberFormat="1" applyFont="1" applyBorder="1" applyAlignment="1">
      <alignment horizontal="center" vertical="center"/>
    </xf>
    <xf numFmtId="3" fontId="129" fillId="0" borderId="110" xfId="16256" applyNumberFormat="1" applyFont="1" applyBorder="1" applyAlignment="1">
      <alignment horizontal="center" vertical="center"/>
    </xf>
    <xf numFmtId="3" fontId="129" fillId="0" borderId="110" xfId="16263" applyNumberFormat="1" applyFont="1" applyBorder="1" applyAlignment="1">
      <alignment horizontal="center" vertical="center"/>
    </xf>
    <xf numFmtId="171" fontId="129" fillId="0" borderId="110" xfId="0" applyNumberFormat="1" applyFont="1" applyBorder="1" applyAlignment="1">
      <alignment horizontal="center" vertical="center"/>
    </xf>
    <xf numFmtId="0" fontId="129" fillId="0" borderId="110" xfId="31322" applyFont="1" applyBorder="1" applyAlignment="1">
      <alignment horizontal="center" vertical="center"/>
    </xf>
    <xf numFmtId="0" fontId="129" fillId="0" borderId="110" xfId="16269" applyFont="1" applyBorder="1"/>
    <xf numFmtId="164" fontId="129" fillId="0" borderId="110" xfId="39" applyNumberFormat="1" applyFont="1" applyFill="1" applyBorder="1" applyAlignment="1">
      <alignment horizontal="center" vertical="center" wrapText="1"/>
    </xf>
    <xf numFmtId="164" fontId="129" fillId="0" borderId="110" xfId="39" applyNumberFormat="1" applyFont="1" applyBorder="1" applyAlignment="1">
      <alignment horizontal="center" vertical="center" wrapText="1"/>
    </xf>
    <xf numFmtId="165" fontId="129" fillId="0" borderId="110" xfId="700" applyNumberFormat="1" applyFont="1" applyBorder="1" applyAlignment="1">
      <alignment vertical="center"/>
    </xf>
    <xf numFmtId="0" fontId="129" fillId="36" borderId="110" xfId="525" applyFont="1" applyFill="1" applyBorder="1"/>
    <xf numFmtId="0" fontId="150" fillId="36" borderId="110" xfId="525" quotePrefix="1" applyFont="1" applyFill="1" applyBorder="1" applyAlignment="1">
      <alignment horizontal="center" wrapText="1"/>
    </xf>
    <xf numFmtId="0" fontId="150" fillId="36" borderId="110" xfId="525" applyFont="1" applyFill="1" applyBorder="1" applyAlignment="1">
      <alignment horizontal="center" wrapText="1"/>
    </xf>
    <xf numFmtId="0" fontId="150" fillId="36" borderId="110" xfId="525" applyFont="1" applyFill="1" applyBorder="1" applyAlignment="1">
      <alignment wrapText="1"/>
    </xf>
    <xf numFmtId="0" fontId="150" fillId="36" borderId="110" xfId="525" applyFont="1" applyFill="1" applyBorder="1" applyAlignment="1">
      <alignment horizontal="center"/>
    </xf>
    <xf numFmtId="0" fontId="129" fillId="0" borderId="110" xfId="525" quotePrefix="1" applyFont="1" applyBorder="1" applyAlignment="1">
      <alignment horizontal="left" wrapText="1"/>
    </xf>
    <xf numFmtId="42" fontId="129" fillId="0" borderId="110" xfId="525" applyNumberFormat="1" applyFont="1" applyBorder="1"/>
    <xf numFmtId="9" fontId="129" fillId="0" borderId="110" xfId="525" applyNumberFormat="1" applyFont="1" applyBorder="1"/>
    <xf numFmtId="0" fontId="129" fillId="0" borderId="110" xfId="525" applyFont="1" applyBorder="1" applyAlignment="1">
      <alignment wrapText="1"/>
    </xf>
    <xf numFmtId="0" fontId="150" fillId="0" borderId="110" xfId="525" quotePrefix="1" applyFont="1" applyBorder="1" applyAlignment="1">
      <alignment horizontal="left" wrapText="1"/>
    </xf>
    <xf numFmtId="42" fontId="150" fillId="0" borderId="110" xfId="525" applyNumberFormat="1" applyFont="1" applyBorder="1"/>
    <xf numFmtId="9" fontId="150" fillId="0" borderId="110" xfId="525" applyNumberFormat="1" applyFont="1" applyBorder="1"/>
    <xf numFmtId="0" fontId="129" fillId="0" borderId="110" xfId="525" applyFont="1" applyBorder="1"/>
    <xf numFmtId="3" fontId="160" fillId="0" borderId="110" xfId="127" applyNumberFormat="1" applyFont="1" applyBorder="1" applyAlignment="1">
      <alignment horizontal="center" vertical="center"/>
    </xf>
    <xf numFmtId="3" fontId="160" fillId="0" borderId="110" xfId="31320" applyNumberFormat="1" applyFont="1" applyBorder="1" applyAlignment="1">
      <alignment horizontal="center" vertical="center"/>
    </xf>
    <xf numFmtId="3" fontId="129" fillId="0" borderId="110" xfId="31328" applyNumberFormat="1" applyFont="1" applyFill="1" applyBorder="1" applyAlignment="1">
      <alignment horizontal="center" vertical="center"/>
    </xf>
    <xf numFmtId="0" fontId="129" fillId="0" borderId="110" xfId="31322" applyFont="1" applyBorder="1" applyAlignment="1">
      <alignment horizontal="center" vertical="center" wrapText="1"/>
    </xf>
    <xf numFmtId="0" fontId="129" fillId="142" borderId="0" xfId="0" applyFont="1" applyFill="1" applyAlignment="1">
      <alignment horizontal="left" wrapText="1"/>
    </xf>
    <xf numFmtId="0" fontId="128" fillId="0" borderId="149" xfId="0" applyFont="1" applyBorder="1" applyAlignment="1">
      <alignment horizontal="center" vertical="center" wrapText="1"/>
    </xf>
    <xf numFmtId="165" fontId="129" fillId="0" borderId="110" xfId="0" applyNumberFormat="1" applyFont="1" applyBorder="1"/>
    <xf numFmtId="165" fontId="0" fillId="0" borderId="0" xfId="0" applyNumberFormat="1"/>
    <xf numFmtId="0" fontId="150" fillId="40" borderId="118" xfId="0" applyFont="1" applyFill="1" applyBorder="1"/>
    <xf numFmtId="0" fontId="150" fillId="40" borderId="29" xfId="0" applyFont="1" applyFill="1" applyBorder="1"/>
    <xf numFmtId="42" fontId="129" fillId="40" borderId="29" xfId="0" applyNumberFormat="1" applyFont="1" applyFill="1" applyBorder="1"/>
    <xf numFmtId="165" fontId="129" fillId="40" borderId="29" xfId="700" applyNumberFormat="1" applyFont="1" applyFill="1" applyBorder="1" applyAlignment="1">
      <alignment vertical="center"/>
    </xf>
    <xf numFmtId="9" fontId="129" fillId="40" borderId="36" xfId="0" applyNumberFormat="1" applyFont="1" applyFill="1" applyBorder="1"/>
    <xf numFmtId="42" fontId="129" fillId="0" borderId="27" xfId="700" applyNumberFormat="1" applyFont="1" applyFill="1" applyBorder="1" applyAlignment="1">
      <alignment vertical="top"/>
    </xf>
    <xf numFmtId="165" fontId="129" fillId="0" borderId="110" xfId="2" applyNumberFormat="1" applyFont="1" applyBorder="1"/>
    <xf numFmtId="0" fontId="150" fillId="35" borderId="120" xfId="132" applyFont="1" applyFill="1" applyBorder="1"/>
    <xf numFmtId="0" fontId="150" fillId="35" borderId="73" xfId="132" applyFont="1" applyFill="1" applyBorder="1"/>
    <xf numFmtId="0" fontId="150" fillId="35" borderId="45" xfId="132" applyFont="1" applyFill="1" applyBorder="1"/>
    <xf numFmtId="0" fontId="150" fillId="35" borderId="56" xfId="132" applyFont="1" applyFill="1" applyBorder="1"/>
    <xf numFmtId="0" fontId="129" fillId="0" borderId="73" xfId="525" applyFont="1" applyBorder="1" applyAlignment="1">
      <alignment horizontal="center"/>
    </xf>
    <xf numFmtId="0" fontId="150" fillId="37" borderId="73" xfId="525" applyFont="1" applyFill="1" applyBorder="1" applyAlignment="1">
      <alignment horizontal="center"/>
    </xf>
    <xf numFmtId="0" fontId="150" fillId="0" borderId="73" xfId="525" applyFont="1" applyBorder="1" applyAlignment="1">
      <alignment horizontal="center"/>
    </xf>
    <xf numFmtId="0" fontId="129" fillId="0" borderId="157" xfId="525" applyFont="1" applyBorder="1" applyAlignment="1">
      <alignment horizontal="center"/>
    </xf>
    <xf numFmtId="0" fontId="150" fillId="40" borderId="56" xfId="132" applyFont="1" applyFill="1" applyBorder="1"/>
    <xf numFmtId="0" fontId="150" fillId="40" borderId="122" xfId="132" applyFont="1" applyFill="1" applyBorder="1"/>
    <xf numFmtId="0" fontId="150" fillId="40" borderId="45" xfId="132" applyFont="1" applyFill="1" applyBorder="1"/>
    <xf numFmtId="0" fontId="150" fillId="37" borderId="46" xfId="525" applyFont="1" applyFill="1" applyBorder="1"/>
    <xf numFmtId="0" fontId="129" fillId="37" borderId="149" xfId="525" applyFont="1" applyFill="1" applyBorder="1"/>
    <xf numFmtId="3" fontId="129" fillId="0" borderId="46" xfId="31320" applyNumberFormat="1" applyFont="1" applyBorder="1" applyAlignment="1">
      <alignment horizontal="center" vertical="center"/>
    </xf>
    <xf numFmtId="3" fontId="150" fillId="0" borderId="159" xfId="127" applyNumberFormat="1" applyFont="1" applyBorder="1" applyAlignment="1">
      <alignment horizontal="center" vertical="center"/>
    </xf>
    <xf numFmtId="3" fontId="129" fillId="0" borderId="139" xfId="127" applyNumberFormat="1" applyFont="1" applyBorder="1" applyAlignment="1">
      <alignment horizontal="center" vertical="center"/>
    </xf>
    <xf numFmtId="3" fontId="129" fillId="0" borderId="134" xfId="127" applyNumberFormat="1" applyFont="1" applyBorder="1" applyAlignment="1">
      <alignment horizontal="center" vertical="center"/>
    </xf>
    <xf numFmtId="3" fontId="129" fillId="0" borderId="166" xfId="127" applyNumberFormat="1" applyFont="1" applyBorder="1" applyAlignment="1">
      <alignment horizontal="center" vertical="center"/>
    </xf>
    <xf numFmtId="3" fontId="129" fillId="0" borderId="167" xfId="127" applyNumberFormat="1" applyFont="1" applyBorder="1" applyAlignment="1">
      <alignment horizontal="center" vertical="center"/>
    </xf>
    <xf numFmtId="3" fontId="129" fillId="0" borderId="78" xfId="127" applyNumberFormat="1" applyFont="1" applyBorder="1" applyAlignment="1">
      <alignment horizontal="center" vertical="center"/>
    </xf>
    <xf numFmtId="0" fontId="129" fillId="0" borderId="79" xfId="0" applyFont="1" applyBorder="1"/>
    <xf numFmtId="3" fontId="150" fillId="0" borderId="168" xfId="127" applyNumberFormat="1" applyFont="1" applyBorder="1" applyAlignment="1">
      <alignment horizontal="center" vertical="center"/>
    </xf>
    <xf numFmtId="3" fontId="150" fillId="0" borderId="169" xfId="127" applyNumberFormat="1" applyFont="1" applyBorder="1" applyAlignment="1">
      <alignment horizontal="center" vertical="center"/>
    </xf>
    <xf numFmtId="9" fontId="150" fillId="0" borderId="170" xfId="127" applyNumberFormat="1" applyFont="1" applyBorder="1" applyAlignment="1">
      <alignment horizontal="center" vertical="center"/>
    </xf>
    <xf numFmtId="0" fontId="129" fillId="42" borderId="171" xfId="0" applyFont="1" applyFill="1" applyBorder="1"/>
    <xf numFmtId="3" fontId="150" fillId="0" borderId="172" xfId="127" applyNumberFormat="1" applyFont="1" applyBorder="1" applyAlignment="1">
      <alignment horizontal="center" vertical="center"/>
    </xf>
    <xf numFmtId="173" fontId="155" fillId="0" borderId="0" xfId="128" applyNumberFormat="1" applyFont="1"/>
    <xf numFmtId="42" fontId="150" fillId="0" borderId="110" xfId="0" applyNumberFormat="1" applyFont="1" applyBorder="1" applyAlignment="1">
      <alignment horizontal="right"/>
    </xf>
    <xf numFmtId="164" fontId="129" fillId="0" borderId="0" xfId="4" applyNumberFormat="1" applyFont="1"/>
    <xf numFmtId="164" fontId="76" fillId="0" borderId="0" xfId="4" applyNumberFormat="1" applyFont="1" applyAlignment="1">
      <alignment horizontal="center"/>
    </xf>
    <xf numFmtId="165" fontId="129" fillId="0" borderId="110" xfId="2" applyNumberFormat="1" applyFont="1" applyFill="1" applyBorder="1"/>
    <xf numFmtId="10" fontId="155" fillId="0" borderId="0" xfId="0" applyNumberFormat="1" applyFont="1" applyAlignment="1">
      <alignment horizontal="left"/>
    </xf>
    <xf numFmtId="165" fontId="155" fillId="0" borderId="0" xfId="0" applyNumberFormat="1" applyFont="1" applyAlignment="1">
      <alignment horizontal="left"/>
    </xf>
    <xf numFmtId="6" fontId="155" fillId="0" borderId="0" xfId="0" applyNumberFormat="1" applyFont="1" applyAlignment="1">
      <alignment horizontal="left"/>
    </xf>
    <xf numFmtId="0" fontId="129" fillId="0" borderId="50" xfId="127" applyFont="1" applyBorder="1"/>
    <xf numFmtId="3" fontId="129" fillId="0" borderId="0" xfId="127" applyNumberFormat="1" applyFont="1" applyAlignment="1">
      <alignment vertical="center"/>
    </xf>
    <xf numFmtId="0" fontId="150" fillId="36" borderId="35" xfId="0" applyFont="1" applyFill="1" applyBorder="1" applyAlignment="1">
      <alignment horizontal="center"/>
    </xf>
    <xf numFmtId="0" fontId="150" fillId="36" borderId="173" xfId="0" applyFont="1" applyFill="1" applyBorder="1" applyAlignment="1">
      <alignment horizontal="center"/>
    </xf>
    <xf numFmtId="3" fontId="129" fillId="0" borderId="35" xfId="127" applyNumberFormat="1" applyFont="1" applyBorder="1" applyAlignment="1">
      <alignment vertical="center"/>
    </xf>
    <xf numFmtId="0" fontId="129" fillId="36" borderId="173" xfId="132" applyFont="1" applyFill="1" applyBorder="1"/>
    <xf numFmtId="165" fontId="129" fillId="0" borderId="173" xfId="132" applyNumberFormat="1" applyFont="1" applyBorder="1" applyAlignment="1">
      <alignment vertical="top" wrapText="1"/>
    </xf>
    <xf numFmtId="165" fontId="129" fillId="0" borderId="173" xfId="700" applyNumberFormat="1" applyFont="1" applyBorder="1" applyAlignment="1">
      <alignment vertical="top"/>
    </xf>
    <xf numFmtId="165" fontId="129" fillId="35" borderId="174" xfId="31331" applyNumberFormat="1" applyFont="1" applyFill="1" applyBorder="1"/>
    <xf numFmtId="0" fontId="150" fillId="36" borderId="173" xfId="0" applyFont="1" applyFill="1" applyBorder="1" applyAlignment="1">
      <alignment horizontal="center" vertical="center" wrapText="1"/>
    </xf>
    <xf numFmtId="0" fontId="129" fillId="37" borderId="173" xfId="0" applyFont="1" applyFill="1" applyBorder="1"/>
    <xf numFmtId="0" fontId="129" fillId="0" borderId="173" xfId="128" applyFont="1" applyBorder="1"/>
    <xf numFmtId="165" fontId="129" fillId="0" borderId="173" xfId="700" applyNumberFormat="1" applyFont="1" applyFill="1" applyBorder="1"/>
    <xf numFmtId="165" fontId="129" fillId="35" borderId="173" xfId="700" applyNumberFormat="1" applyFont="1" applyFill="1" applyBorder="1"/>
    <xf numFmtId="3" fontId="150" fillId="36" borderId="173" xfId="4" applyNumberFormat="1" applyFont="1" applyFill="1" applyBorder="1" applyAlignment="1">
      <alignment horizontal="center"/>
    </xf>
    <xf numFmtId="164" fontId="150" fillId="0" borderId="173" xfId="4" applyNumberFormat="1" applyFont="1" applyBorder="1"/>
    <xf numFmtId="37" fontId="150" fillId="0" borderId="173" xfId="4" applyNumberFormat="1" applyFont="1" applyBorder="1"/>
    <xf numFmtId="43" fontId="150" fillId="0" borderId="173" xfId="4" applyFont="1" applyBorder="1"/>
    <xf numFmtId="0" fontId="150" fillId="0" borderId="173" xfId="0" applyFont="1" applyBorder="1"/>
    <xf numFmtId="0" fontId="150" fillId="40" borderId="173" xfId="0" applyFont="1" applyFill="1" applyBorder="1" applyAlignment="1">
      <alignment horizontal="center" vertical="center" wrapText="1"/>
    </xf>
    <xf numFmtId="0" fontId="150" fillId="42" borderId="173" xfId="128" applyFont="1" applyFill="1" applyBorder="1" applyAlignment="1">
      <alignment horizontal="center" vertical="center" wrapText="1"/>
    </xf>
    <xf numFmtId="164" fontId="150" fillId="0" borderId="173" xfId="4" applyNumberFormat="1" applyFont="1" applyBorder="1" applyAlignment="1">
      <alignment horizontal="left" indent="1"/>
    </xf>
    <xf numFmtId="165" fontId="0" fillId="0" borderId="0" xfId="2" applyNumberFormat="1" applyFont="1"/>
    <xf numFmtId="165" fontId="129" fillId="0" borderId="153" xfId="2" applyNumberFormat="1" applyFont="1" applyFill="1" applyBorder="1"/>
    <xf numFmtId="3" fontId="129" fillId="35" borderId="38" xfId="31320" applyNumberFormat="1" applyFont="1" applyFill="1" applyBorder="1" applyAlignment="1">
      <alignment horizontal="center" vertical="center"/>
    </xf>
    <xf numFmtId="3" fontId="129" fillId="35" borderId="150" xfId="127" applyNumberFormat="1" applyFont="1" applyFill="1" applyBorder="1" applyAlignment="1">
      <alignment horizontal="center" vertical="center"/>
    </xf>
    <xf numFmtId="0" fontId="129" fillId="0" borderId="0" xfId="127" applyFont="1" applyAlignment="1">
      <alignment vertical="center" wrapText="1"/>
    </xf>
    <xf numFmtId="44" fontId="129" fillId="35" borderId="36" xfId="2" applyFont="1" applyFill="1" applyBorder="1"/>
    <xf numFmtId="0" fontId="129" fillId="35" borderId="0" xfId="127" applyFont="1" applyFill="1" applyAlignment="1">
      <alignment vertical="top"/>
    </xf>
    <xf numFmtId="0" fontId="129" fillId="0" borderId="0" xfId="173" applyFont="1" applyAlignment="1">
      <alignment vertical="center"/>
    </xf>
    <xf numFmtId="0" fontId="128" fillId="0" borderId="32" xfId="0" applyFont="1" applyBorder="1" applyAlignment="1">
      <alignment wrapText="1"/>
    </xf>
    <xf numFmtId="0" fontId="128" fillId="0" borderId="32" xfId="0" applyFont="1" applyBorder="1"/>
    <xf numFmtId="3" fontId="129" fillId="0" borderId="36" xfId="4" applyNumberFormat="1" applyFont="1" applyBorder="1"/>
    <xf numFmtId="3" fontId="129" fillId="0" borderId="36" xfId="4" applyNumberFormat="1" applyFont="1" applyFill="1" applyBorder="1"/>
    <xf numFmtId="0" fontId="150" fillId="0" borderId="110" xfId="525" applyFont="1" applyBorder="1" applyAlignment="1">
      <alignment horizontal="left"/>
    </xf>
    <xf numFmtId="3" fontId="186" fillId="0" borderId="0" xfId="0" applyNumberFormat="1" applyFont="1"/>
    <xf numFmtId="0" fontId="129" fillId="0" borderId="112" xfId="0" applyFont="1" applyBorder="1"/>
    <xf numFmtId="43" fontId="164" fillId="0" borderId="0" xfId="4" applyFont="1"/>
    <xf numFmtId="0" fontId="154" fillId="0" borderId="0" xfId="35833" applyFont="1"/>
    <xf numFmtId="0" fontId="129" fillId="0" borderId="0" xfId="35833" applyFont="1"/>
    <xf numFmtId="0" fontId="150" fillId="40" borderId="54" xfId="35833" applyFont="1" applyFill="1" applyBorder="1" applyAlignment="1">
      <alignment horizontal="center" wrapText="1"/>
    </xf>
    <xf numFmtId="0" fontId="129" fillId="0" borderId="29" xfId="35833" applyFont="1" applyBorder="1" applyAlignment="1">
      <alignment horizontal="center"/>
    </xf>
    <xf numFmtId="44" fontId="129" fillId="0" borderId="49" xfId="35835" applyNumberFormat="1" applyFont="1" applyBorder="1" applyAlignment="1">
      <alignment horizontal="center" vertical="top"/>
    </xf>
    <xf numFmtId="44" fontId="129" fillId="0" borderId="29" xfId="35834" applyFont="1" applyBorder="1"/>
    <xf numFmtId="0" fontId="129" fillId="0" borderId="110" xfId="35833" applyFont="1" applyBorder="1" applyAlignment="1">
      <alignment horizontal="center"/>
    </xf>
    <xf numFmtId="44" fontId="129" fillId="0" borderId="26" xfId="35834" applyFont="1" applyBorder="1" applyAlignment="1">
      <alignment horizontal="center" vertical="center"/>
    </xf>
    <xf numFmtId="44" fontId="129" fillId="0" borderId="26" xfId="35835" applyNumberFormat="1" applyFont="1" applyBorder="1" applyAlignment="1">
      <alignment horizontal="center" vertical="top"/>
    </xf>
    <xf numFmtId="44" fontId="129" fillId="0" borderId="110" xfId="35834" applyFont="1" applyBorder="1"/>
    <xf numFmtId="44" fontId="129" fillId="0" borderId="110" xfId="35834" applyFont="1" applyBorder="1" applyAlignment="1">
      <alignment horizontal="center" vertical="center"/>
    </xf>
    <xf numFmtId="44" fontId="129" fillId="0" borderId="26" xfId="35834" applyFont="1" applyBorder="1"/>
    <xf numFmtId="0" fontId="150" fillId="40" borderId="54" xfId="35833" applyFont="1" applyFill="1" applyBorder="1" applyAlignment="1">
      <alignment horizontal="left" wrapText="1"/>
    </xf>
    <xf numFmtId="165" fontId="129" fillId="0" borderId="49" xfId="35834" applyNumberFormat="1" applyFont="1" applyBorder="1" applyAlignment="1">
      <alignment horizontal="center" vertical="center"/>
    </xf>
    <xf numFmtId="165" fontId="129" fillId="0" borderId="26" xfId="35834" applyNumberFormat="1" applyFont="1" applyBorder="1" applyAlignment="1">
      <alignment horizontal="center" vertical="center"/>
    </xf>
    <xf numFmtId="165" fontId="129" fillId="0" borderId="110" xfId="35834" applyNumberFormat="1" applyFont="1" applyBorder="1"/>
    <xf numFmtId="165" fontId="129" fillId="0" borderId="26" xfId="35835" applyNumberFormat="1" applyFont="1" applyBorder="1" applyAlignment="1">
      <alignment horizontal="center" vertical="top"/>
    </xf>
    <xf numFmtId="3" fontId="187" fillId="0" borderId="0" xfId="0" applyNumberFormat="1" applyFont="1"/>
    <xf numFmtId="0" fontId="129" fillId="0" borderId="0" xfId="31321" applyFont="1" applyAlignment="1">
      <alignment horizontal="left" vertical="top"/>
    </xf>
    <xf numFmtId="39" fontId="154" fillId="0" borderId="110" xfId="0" applyNumberFormat="1" applyFont="1" applyBorder="1"/>
    <xf numFmtId="165" fontId="129" fillId="0" borderId="36" xfId="2" applyNumberFormat="1" applyFont="1" applyBorder="1"/>
    <xf numFmtId="0" fontId="129" fillId="0" borderId="149" xfId="0" applyFont="1" applyBorder="1" applyAlignment="1">
      <alignment horizontal="left" vertical="center" wrapText="1" readingOrder="1"/>
    </xf>
    <xf numFmtId="0" fontId="129" fillId="0" borderId="150" xfId="0" applyFont="1" applyBorder="1" applyAlignment="1">
      <alignment horizontal="left" vertical="center" wrapText="1" readingOrder="1"/>
    </xf>
    <xf numFmtId="0" fontId="154" fillId="0" borderId="51" xfId="0" applyFont="1" applyBorder="1" applyAlignment="1">
      <alignment horizontal="left" wrapText="1"/>
    </xf>
    <xf numFmtId="0" fontId="129" fillId="0" borderId="150" xfId="0" applyFont="1" applyBorder="1"/>
    <xf numFmtId="0" fontId="154" fillId="0" borderId="150" xfId="0" applyFont="1" applyBorder="1" applyAlignment="1">
      <alignment horizontal="left" wrapText="1"/>
    </xf>
    <xf numFmtId="0" fontId="129" fillId="0" borderId="151" xfId="0" applyFont="1" applyBorder="1" applyAlignment="1">
      <alignment horizontal="left" vertical="center" wrapText="1" readingOrder="1"/>
    </xf>
    <xf numFmtId="0" fontId="129" fillId="0" borderId="152" xfId="0" applyFont="1" applyBorder="1" applyAlignment="1">
      <alignment horizontal="center"/>
    </xf>
    <xf numFmtId="17" fontId="129" fillId="0" borderId="149" xfId="35833" applyNumberFormat="1" applyFont="1" applyBorder="1" applyAlignment="1">
      <alignment horizontal="left"/>
    </xf>
    <xf numFmtId="44" fontId="129" fillId="0" borderId="36" xfId="35834" applyFont="1" applyBorder="1"/>
    <xf numFmtId="44" fontId="129" fillId="0" borderId="150" xfId="35834" applyFont="1" applyBorder="1"/>
    <xf numFmtId="165" fontId="129" fillId="0" borderId="150" xfId="35834" applyNumberFormat="1" applyFont="1" applyBorder="1"/>
    <xf numFmtId="0" fontId="150" fillId="0" borderId="123" xfId="35833" applyFont="1" applyBorder="1" applyAlignment="1">
      <alignment horizontal="center" wrapText="1"/>
    </xf>
    <xf numFmtId="44" fontId="129" fillId="0" borderId="41" xfId="35834" applyFont="1" applyBorder="1"/>
    <xf numFmtId="17" fontId="150" fillId="0" borderId="151" xfId="35833" applyNumberFormat="1" applyFont="1" applyBorder="1" applyAlignment="1">
      <alignment horizontal="left"/>
    </xf>
    <xf numFmtId="17" fontId="129" fillId="0" borderId="152" xfId="35833" applyNumberFormat="1" applyFont="1" applyBorder="1" applyAlignment="1">
      <alignment horizontal="right"/>
    </xf>
    <xf numFmtId="165" fontId="129" fillId="0" borderId="152" xfId="35834" applyNumberFormat="1" applyFont="1" applyBorder="1"/>
    <xf numFmtId="165" fontId="129" fillId="0" borderId="153" xfId="35834" applyNumberFormat="1" applyFont="1" applyBorder="1"/>
    <xf numFmtId="42" fontId="150" fillId="0" borderId="110" xfId="127" applyNumberFormat="1" applyFont="1" applyBorder="1"/>
    <xf numFmtId="42" fontId="150" fillId="0" borderId="150" xfId="127" applyNumberFormat="1" applyFont="1" applyBorder="1"/>
    <xf numFmtId="165" fontId="129" fillId="0" borderId="150" xfId="700" applyNumberFormat="1" applyFont="1" applyBorder="1" applyAlignment="1">
      <alignment vertical="center"/>
    </xf>
    <xf numFmtId="6" fontId="182" fillId="0" borderId="0" xfId="0" applyNumberFormat="1" applyFont="1" applyAlignment="1">
      <alignment horizontal="right" vertical="center"/>
    </xf>
    <xf numFmtId="3" fontId="149" fillId="0" borderId="175" xfId="127" applyNumberFormat="1" applyFont="1" applyBorder="1" applyAlignment="1">
      <alignment horizontal="center" vertical="center"/>
    </xf>
    <xf numFmtId="3" fontId="149" fillId="0" borderId="176" xfId="127" applyNumberFormat="1" applyFont="1" applyBorder="1" applyAlignment="1">
      <alignment horizontal="center" vertical="center"/>
    </xf>
    <xf numFmtId="3" fontId="149" fillId="0" borderId="177" xfId="127" applyNumberFormat="1" applyFont="1" applyBorder="1" applyAlignment="1">
      <alignment horizontal="center" vertical="center"/>
    </xf>
    <xf numFmtId="9" fontId="149" fillId="0" borderId="175" xfId="1" applyFont="1" applyBorder="1" applyAlignment="1">
      <alignment horizontal="center" vertical="center"/>
    </xf>
    <xf numFmtId="14" fontId="149" fillId="0" borderId="155" xfId="127" applyNumberFormat="1" applyFont="1" applyBorder="1" applyAlignment="1">
      <alignment horizontal="left"/>
    </xf>
    <xf numFmtId="3" fontId="160" fillId="0" borderId="151" xfId="127" applyNumberFormat="1" applyFont="1" applyBorder="1" applyAlignment="1">
      <alignment horizontal="center" vertical="center"/>
    </xf>
    <xf numFmtId="3" fontId="160" fillId="0" borderId="152" xfId="127" applyNumberFormat="1" applyFont="1" applyBorder="1" applyAlignment="1">
      <alignment horizontal="center" vertical="center"/>
    </xf>
    <xf numFmtId="3" fontId="160" fillId="0" borderId="178" xfId="127" applyNumberFormat="1" applyFont="1" applyBorder="1" applyAlignment="1">
      <alignment horizontal="center" vertical="center"/>
    </xf>
    <xf numFmtId="3" fontId="160" fillId="0" borderId="156" xfId="127" applyNumberFormat="1" applyFont="1" applyBorder="1" applyAlignment="1">
      <alignment horizontal="center" vertical="center"/>
    </xf>
    <xf numFmtId="3" fontId="160" fillId="0" borderId="179" xfId="127" applyNumberFormat="1" applyFont="1" applyBorder="1" applyAlignment="1">
      <alignment horizontal="center" vertical="center"/>
    </xf>
    <xf numFmtId="3" fontId="160" fillId="0" borderId="152" xfId="31320" applyNumberFormat="1" applyFont="1" applyBorder="1" applyAlignment="1">
      <alignment horizontal="center" vertical="center"/>
    </xf>
    <xf numFmtId="3" fontId="160" fillId="0" borderId="180" xfId="31320" applyNumberFormat="1" applyFont="1" applyBorder="1" applyAlignment="1">
      <alignment horizontal="center" vertical="center"/>
    </xf>
    <xf numFmtId="3" fontId="160" fillId="0" borderId="178" xfId="31320" applyNumberFormat="1" applyFont="1" applyBorder="1" applyAlignment="1">
      <alignment horizontal="center" vertical="center"/>
    </xf>
    <xf numFmtId="3" fontId="160" fillId="0" borderId="181" xfId="31320" applyNumberFormat="1" applyFont="1" applyBorder="1" applyAlignment="1">
      <alignment horizontal="center" vertical="center"/>
    </xf>
    <xf numFmtId="3" fontId="160" fillId="0" borderId="111" xfId="127" applyNumberFormat="1" applyFont="1" applyBorder="1" applyAlignment="1">
      <alignment horizontal="center" vertical="center"/>
    </xf>
    <xf numFmtId="3" fontId="160" fillId="0" borderId="182" xfId="127" applyNumberFormat="1" applyFont="1" applyBorder="1" applyAlignment="1">
      <alignment horizontal="center" vertical="center"/>
    </xf>
    <xf numFmtId="9" fontId="160" fillId="0" borderId="178" xfId="1" applyFont="1" applyBorder="1" applyAlignment="1">
      <alignment horizontal="center" vertical="center"/>
    </xf>
    <xf numFmtId="0" fontId="150" fillId="42" borderId="67" xfId="128" applyFont="1" applyFill="1" applyBorder="1" applyAlignment="1">
      <alignment horizontal="center" vertical="center" wrapText="1"/>
    </xf>
    <xf numFmtId="10" fontId="150" fillId="0" borderId="54" xfId="1" applyNumberFormat="1" applyFont="1" applyBorder="1" applyAlignment="1">
      <alignment horizontal="center"/>
    </xf>
    <xf numFmtId="0" fontId="129" fillId="0" borderId="26" xfId="127" applyFont="1" applyBorder="1" applyAlignment="1">
      <alignment horizontal="justify" vertical="top" wrapText="1"/>
    </xf>
    <xf numFmtId="44" fontId="129" fillId="37" borderId="26" xfId="64" applyFont="1" applyFill="1" applyBorder="1" applyAlignment="1">
      <alignment wrapText="1"/>
    </xf>
    <xf numFmtId="42" fontId="129" fillId="0" borderId="26" xfId="525" applyNumberFormat="1" applyFont="1" applyBorder="1"/>
    <xf numFmtId="9" fontId="129" fillId="37" borderId="26" xfId="187" applyFont="1" applyFill="1" applyBorder="1" applyAlignment="1">
      <alignment horizontal="center" wrapText="1"/>
    </xf>
    <xf numFmtId="0" fontId="129" fillId="0" borderId="32" xfId="525" applyFont="1" applyBorder="1"/>
    <xf numFmtId="44" fontId="76" fillId="0" borderId="0" xfId="132" applyNumberFormat="1" applyFont="1"/>
    <xf numFmtId="9" fontId="150" fillId="0" borderId="110" xfId="0" applyNumberFormat="1" applyFont="1" applyBorder="1"/>
    <xf numFmtId="9" fontId="150" fillId="0" borderId="150" xfId="0" applyNumberFormat="1" applyFont="1" applyBorder="1"/>
    <xf numFmtId="0" fontId="158" fillId="0" borderId="0" xfId="35833" applyFont="1"/>
    <xf numFmtId="44" fontId="129" fillId="0" borderId="0" xfId="128" applyNumberFormat="1" applyFont="1" applyAlignment="1">
      <alignment horizontal="left" wrapText="1"/>
    </xf>
    <xf numFmtId="42" fontId="150" fillId="0" borderId="182" xfId="700" applyNumberFormat="1" applyFont="1" applyBorder="1" applyAlignment="1">
      <alignment vertical="top"/>
    </xf>
    <xf numFmtId="9" fontId="150" fillId="0" borderId="181" xfId="197" applyFont="1" applyBorder="1"/>
    <xf numFmtId="9" fontId="150" fillId="0" borderId="182" xfId="197" applyFont="1" applyBorder="1"/>
    <xf numFmtId="9" fontId="150" fillId="0" borderId="178" xfId="197" applyFont="1" applyBorder="1"/>
    <xf numFmtId="0" fontId="150" fillId="40" borderId="179" xfId="132" applyFont="1" applyFill="1" applyBorder="1"/>
    <xf numFmtId="0" fontId="150" fillId="0" borderId="179" xfId="0" applyFont="1" applyBorder="1" applyAlignment="1">
      <alignment wrapText="1"/>
    </xf>
    <xf numFmtId="165" fontId="154" fillId="0" borderId="182" xfId="2" applyNumberFormat="1" applyFont="1" applyBorder="1"/>
    <xf numFmtId="165" fontId="154" fillId="0" borderId="178" xfId="2" applyNumberFormat="1" applyFont="1" applyBorder="1"/>
    <xf numFmtId="0" fontId="150" fillId="40" borderId="181" xfId="132" applyFont="1" applyFill="1" applyBorder="1"/>
    <xf numFmtId="165" fontId="129" fillId="0" borderId="178" xfId="2" applyNumberFormat="1" applyFont="1" applyBorder="1"/>
    <xf numFmtId="44" fontId="129" fillId="0" borderId="178" xfId="2" applyFont="1" applyFill="1" applyBorder="1"/>
    <xf numFmtId="165" fontId="129" fillId="0" borderId="178" xfId="2" applyNumberFormat="1" applyFont="1" applyFill="1" applyBorder="1"/>
    <xf numFmtId="0" fontId="150" fillId="36" borderId="181" xfId="0" applyFont="1" applyFill="1" applyBorder="1"/>
    <xf numFmtId="3" fontId="129" fillId="42" borderId="182" xfId="127" applyNumberFormat="1" applyFont="1" applyFill="1" applyBorder="1" applyAlignment="1">
      <alignment vertical="center"/>
    </xf>
    <xf numFmtId="3" fontId="129" fillId="0" borderId="182" xfId="127" applyNumberFormat="1" applyFont="1" applyBorder="1" applyAlignment="1">
      <alignment vertical="center"/>
    </xf>
    <xf numFmtId="165" fontId="129" fillId="0" borderId="180" xfId="2" applyNumberFormat="1" applyFont="1" applyFill="1" applyBorder="1" applyAlignment="1">
      <alignment vertical="center" wrapText="1"/>
    </xf>
    <xf numFmtId="0" fontId="149" fillId="36" borderId="180" xfId="127" applyFont="1" applyFill="1" applyBorder="1" applyAlignment="1">
      <alignment horizontal="center" vertical="center" wrapText="1"/>
    </xf>
    <xf numFmtId="0" fontId="149" fillId="0" borderId="179" xfId="127" applyFont="1" applyBorder="1" applyAlignment="1">
      <alignment horizontal="center"/>
    </xf>
    <xf numFmtId="3" fontId="149" fillId="0" borderId="181" xfId="127" applyNumberFormat="1" applyFont="1" applyBorder="1" applyAlignment="1">
      <alignment horizontal="center" vertical="center"/>
    </xf>
    <xf numFmtId="3" fontId="149" fillId="0" borderId="182" xfId="127" applyNumberFormat="1" applyFont="1" applyBorder="1" applyAlignment="1">
      <alignment horizontal="center" vertical="center"/>
    </xf>
    <xf numFmtId="3" fontId="149" fillId="0" borderId="178" xfId="127" applyNumberFormat="1" applyFont="1" applyBorder="1" applyAlignment="1">
      <alignment horizontal="center" vertical="center"/>
    </xf>
    <xf numFmtId="43" fontId="150" fillId="0" borderId="173" xfId="4" applyFont="1" applyBorder="1" applyAlignment="1">
      <alignment horizontal="left" indent="1"/>
    </xf>
    <xf numFmtId="3" fontId="129" fillId="35" borderId="36" xfId="31320" applyNumberFormat="1" applyFont="1" applyFill="1" applyBorder="1" applyAlignment="1">
      <alignment horizontal="center" vertical="center"/>
    </xf>
    <xf numFmtId="3" fontId="129" fillId="35" borderId="149" xfId="31320" applyNumberFormat="1" applyFont="1" applyFill="1" applyBorder="1" applyAlignment="1">
      <alignment horizontal="center" vertical="center"/>
    </xf>
    <xf numFmtId="3" fontId="129" fillId="35" borderId="46" xfId="31320" applyNumberFormat="1" applyFont="1" applyFill="1" applyBorder="1" applyAlignment="1">
      <alignment horizontal="center" vertical="center"/>
    </xf>
    <xf numFmtId="3" fontId="129" fillId="35" borderId="166" xfId="127" applyNumberFormat="1" applyFont="1" applyFill="1" applyBorder="1" applyAlignment="1">
      <alignment horizontal="center" vertical="center"/>
    </xf>
    <xf numFmtId="3" fontId="129" fillId="35" borderId="29" xfId="127" applyNumberFormat="1" applyFont="1" applyFill="1" applyBorder="1" applyAlignment="1">
      <alignment horizontal="center" vertical="center"/>
    </xf>
    <xf numFmtId="9" fontId="129" fillId="35" borderId="38" xfId="127" applyNumberFormat="1" applyFont="1" applyFill="1" applyBorder="1" applyAlignment="1">
      <alignment horizontal="center" vertical="center"/>
    </xf>
    <xf numFmtId="164" fontId="129" fillId="0" borderId="34" xfId="4" applyNumberFormat="1" applyFont="1" applyBorder="1" applyAlignment="1">
      <alignment horizontal="right"/>
    </xf>
    <xf numFmtId="0" fontId="129" fillId="35" borderId="118" xfId="132" quotePrefix="1" applyFont="1" applyFill="1" applyBorder="1" applyAlignment="1">
      <alignment horizontal="left" wrapText="1"/>
    </xf>
    <xf numFmtId="42" fontId="129" fillId="35" borderId="118" xfId="700" applyNumberFormat="1" applyFont="1" applyFill="1" applyBorder="1" applyAlignment="1">
      <alignment vertical="top"/>
    </xf>
    <xf numFmtId="9" fontId="129" fillId="35" borderId="24" xfId="197" applyFont="1" applyFill="1" applyBorder="1"/>
    <xf numFmtId="9" fontId="129" fillId="35" borderId="29" xfId="197" applyFont="1" applyFill="1" applyBorder="1"/>
    <xf numFmtId="9" fontId="129" fillId="35" borderId="36" xfId="197" applyFont="1" applyFill="1" applyBorder="1"/>
    <xf numFmtId="44" fontId="0" fillId="35" borderId="0" xfId="0" applyNumberFormat="1" applyFill="1"/>
    <xf numFmtId="9" fontId="0" fillId="35" borderId="0" xfId="1" applyFont="1" applyFill="1"/>
    <xf numFmtId="164" fontId="129" fillId="0" borderId="110" xfId="4" applyNumberFormat="1" applyFont="1" applyBorder="1" applyAlignment="1">
      <alignment horizontal="center"/>
    </xf>
    <xf numFmtId="43" fontId="129" fillId="0" borderId="110" xfId="4" applyFont="1" applyBorder="1" applyAlignment="1">
      <alignment horizontal="center"/>
    </xf>
    <xf numFmtId="1" fontId="129" fillId="35" borderId="76" xfId="4" applyNumberFormat="1" applyFont="1" applyFill="1" applyBorder="1" applyAlignment="1">
      <alignment horizontal="center"/>
    </xf>
    <xf numFmtId="164" fontId="129" fillId="35" borderId="152" xfId="4" applyNumberFormat="1" applyFont="1" applyFill="1" applyBorder="1" applyAlignment="1">
      <alignment horizontal="center"/>
    </xf>
    <xf numFmtId="43" fontId="129" fillId="35" borderId="152" xfId="4" applyFont="1" applyFill="1" applyBorder="1" applyAlignment="1">
      <alignment horizontal="center"/>
    </xf>
    <xf numFmtId="0" fontId="129" fillId="0" borderId="110" xfId="0" applyFont="1" applyBorder="1" applyAlignment="1">
      <alignment horizontal="right"/>
    </xf>
    <xf numFmtId="0" fontId="129" fillId="0" borderId="0" xfId="0" applyFont="1" applyAlignment="1">
      <alignment horizontal="left" vertical="top" wrapText="1"/>
    </xf>
    <xf numFmtId="3" fontId="129" fillId="42" borderId="110" xfId="127" applyNumberFormat="1" applyFont="1" applyFill="1" applyBorder="1" applyAlignment="1">
      <alignment vertical="center"/>
    </xf>
    <xf numFmtId="3" fontId="129" fillId="0" borderId="5" xfId="127" applyNumberFormat="1" applyFont="1" applyBorder="1" applyAlignment="1">
      <alignment vertical="center"/>
    </xf>
    <xf numFmtId="3" fontId="129" fillId="0" borderId="150" xfId="4" applyNumberFormat="1" applyFont="1" applyFill="1" applyBorder="1"/>
    <xf numFmtId="39" fontId="150" fillId="0" borderId="173" xfId="4" applyNumberFormat="1" applyFont="1" applyBorder="1"/>
    <xf numFmtId="0" fontId="129" fillId="35" borderId="118" xfId="525" applyFont="1" applyFill="1" applyBorder="1"/>
    <xf numFmtId="0" fontId="129" fillId="35" borderId="110" xfId="0" applyFont="1" applyFill="1" applyBorder="1" applyAlignment="1">
      <alignment vertical="center"/>
    </xf>
    <xf numFmtId="164" fontId="154" fillId="35" borderId="110" xfId="0" applyNumberFormat="1" applyFont="1" applyFill="1" applyBorder="1"/>
    <xf numFmtId="165" fontId="154" fillId="35" borderId="110" xfId="2" applyNumberFormat="1" applyFont="1" applyFill="1" applyBorder="1"/>
    <xf numFmtId="9" fontId="154" fillId="35" borderId="150" xfId="187" applyFont="1" applyFill="1" applyBorder="1"/>
    <xf numFmtId="3" fontId="106" fillId="0" borderId="0" xfId="0" applyNumberFormat="1" applyFont="1"/>
    <xf numFmtId="44" fontId="106" fillId="0" borderId="0" xfId="0" applyNumberFormat="1" applyFont="1"/>
    <xf numFmtId="9" fontId="154" fillId="0" borderId="0" xfId="1" applyFont="1"/>
    <xf numFmtId="0" fontId="102" fillId="0" borderId="0" xfId="0" quotePrefix="1" applyFont="1"/>
    <xf numFmtId="187" fontId="0" fillId="0" borderId="0" xfId="0" applyNumberFormat="1"/>
    <xf numFmtId="43" fontId="0" fillId="0" borderId="0" xfId="4" applyFont="1"/>
    <xf numFmtId="9" fontId="150" fillId="35" borderId="154" xfId="525" applyNumberFormat="1" applyFont="1" applyFill="1" applyBorder="1"/>
    <xf numFmtId="0" fontId="150" fillId="37" borderId="58" xfId="0" applyFont="1" applyFill="1" applyBorder="1" applyAlignment="1">
      <alignment vertical="center"/>
    </xf>
    <xf numFmtId="0" fontId="150" fillId="37" borderId="69" xfId="0" applyFont="1" applyFill="1" applyBorder="1" applyAlignment="1">
      <alignment vertical="center"/>
    </xf>
    <xf numFmtId="164" fontId="178" fillId="0" borderId="58" xfId="0" applyNumberFormat="1" applyFont="1" applyBorder="1"/>
    <xf numFmtId="43" fontId="178" fillId="0" borderId="58" xfId="0" applyNumberFormat="1" applyFont="1" applyBorder="1"/>
    <xf numFmtId="165" fontId="178" fillId="0" borderId="72" xfId="2" applyNumberFormat="1" applyFont="1" applyBorder="1"/>
    <xf numFmtId="9" fontId="178" fillId="0" borderId="59" xfId="187" applyFont="1" applyFill="1" applyBorder="1"/>
    <xf numFmtId="0" fontId="150" fillId="0" borderId="155" xfId="0" applyFont="1" applyBorder="1"/>
    <xf numFmtId="0" fontId="150" fillId="0" borderId="152" xfId="0" applyFont="1" applyBorder="1"/>
    <xf numFmtId="164" fontId="150" fillId="0" borderId="152" xfId="4" applyNumberFormat="1" applyFont="1" applyBorder="1"/>
    <xf numFmtId="2" fontId="150" fillId="0" borderId="152" xfId="4" applyNumberFormat="1" applyFont="1" applyBorder="1"/>
    <xf numFmtId="43" fontId="150" fillId="0" borderId="152" xfId="4" applyFont="1" applyBorder="1"/>
    <xf numFmtId="42" fontId="150" fillId="0" borderId="152" xfId="2" applyNumberFormat="1" applyFont="1" applyBorder="1"/>
    <xf numFmtId="9" fontId="150" fillId="0" borderId="153" xfId="1" applyFont="1" applyBorder="1"/>
    <xf numFmtId="0" fontId="150" fillId="40" borderId="112" xfId="0" applyFont="1" applyFill="1" applyBorder="1"/>
    <xf numFmtId="3" fontId="150" fillId="0" borderId="152" xfId="4" applyNumberFormat="1" applyFont="1" applyBorder="1"/>
    <xf numFmtId="4" fontId="150" fillId="0" borderId="152" xfId="4" applyNumberFormat="1" applyFont="1" applyBorder="1"/>
    <xf numFmtId="173" fontId="150" fillId="0" borderId="152" xfId="128" applyNumberFormat="1" applyFont="1" applyBorder="1"/>
    <xf numFmtId="0" fontId="188" fillId="0" borderId="0" xfId="0" applyFont="1"/>
    <xf numFmtId="0" fontId="150" fillId="0" borderId="155" xfId="128" applyFont="1" applyBorder="1"/>
    <xf numFmtId="0" fontId="150" fillId="0" borderId="152" xfId="128" applyFont="1" applyBorder="1"/>
    <xf numFmtId="164" fontId="150" fillId="0" borderId="152" xfId="663" applyNumberFormat="1" applyFont="1" applyBorder="1"/>
    <xf numFmtId="165" fontId="150" fillId="0" borderId="152" xfId="700" applyNumberFormat="1" applyFont="1" applyBorder="1"/>
    <xf numFmtId="9" fontId="150" fillId="0" borderId="153" xfId="187" applyFont="1" applyBorder="1"/>
    <xf numFmtId="0" fontId="39" fillId="0" borderId="0" xfId="128" applyFont="1"/>
    <xf numFmtId="165" fontId="150" fillId="0" borderId="110" xfId="2" applyNumberFormat="1" applyFont="1" applyBorder="1"/>
    <xf numFmtId="3" fontId="189" fillId="0" borderId="110" xfId="0" applyNumberFormat="1" applyFont="1" applyBorder="1" applyAlignment="1">
      <alignment horizontal="center" vertical="center"/>
    </xf>
    <xf numFmtId="0" fontId="0" fillId="0" borderId="0" xfId="0" applyAlignment="1">
      <alignment horizontal="left"/>
    </xf>
    <xf numFmtId="0" fontId="129" fillId="0" borderId="0" xfId="0" quotePrefix="1" applyFont="1" applyAlignment="1">
      <alignment horizontal="left" wrapText="1"/>
    </xf>
    <xf numFmtId="0" fontId="128" fillId="35" borderId="0" xfId="0" applyFont="1" applyFill="1" applyAlignment="1">
      <alignment horizontal="left" vertical="top" wrapText="1"/>
    </xf>
    <xf numFmtId="0" fontId="129" fillId="35" borderId="0" xfId="0" applyFont="1" applyFill="1" applyAlignment="1">
      <alignment horizontal="left" vertical="top" wrapText="1"/>
    </xf>
    <xf numFmtId="0" fontId="149" fillId="0" borderId="0" xfId="132" applyFont="1" applyAlignment="1">
      <alignment horizontal="center"/>
    </xf>
    <xf numFmtId="0" fontId="129" fillId="0" borderId="0" xfId="132" applyFont="1" applyAlignment="1">
      <alignment horizontal="center"/>
    </xf>
    <xf numFmtId="49" fontId="149" fillId="0" borderId="0" xfId="132" quotePrefix="1" applyNumberFormat="1" applyFont="1" applyAlignment="1">
      <alignment horizontal="center"/>
    </xf>
    <xf numFmtId="49" fontId="129" fillId="0" borderId="0" xfId="132" applyNumberFormat="1" applyFont="1" applyAlignment="1">
      <alignment horizontal="center"/>
    </xf>
    <xf numFmtId="0" fontId="150" fillId="36" borderId="67" xfId="132" quotePrefix="1" applyFont="1" applyFill="1" applyBorder="1" applyAlignment="1">
      <alignment horizontal="center"/>
    </xf>
    <xf numFmtId="0" fontId="150" fillId="36" borderId="173" xfId="132" applyFont="1" applyFill="1" applyBorder="1" applyAlignment="1">
      <alignment horizontal="center"/>
    </xf>
    <xf numFmtId="0" fontId="150" fillId="36" borderId="68" xfId="132" applyFont="1" applyFill="1" applyBorder="1" applyAlignment="1">
      <alignment horizontal="center"/>
    </xf>
    <xf numFmtId="0" fontId="150" fillId="36" borderId="67" xfId="132" applyFont="1" applyFill="1" applyBorder="1" applyAlignment="1">
      <alignment horizontal="center"/>
    </xf>
    <xf numFmtId="0" fontId="150" fillId="0" borderId="0" xfId="132" quotePrefix="1" applyFont="1" applyAlignment="1">
      <alignment horizontal="left" wrapText="1"/>
    </xf>
    <xf numFmtId="0" fontId="150" fillId="0" borderId="37" xfId="132" applyFont="1" applyBorder="1" applyAlignment="1">
      <alignment horizontal="center"/>
    </xf>
    <xf numFmtId="0" fontId="150" fillId="0" borderId="0" xfId="132" applyFont="1" applyAlignment="1">
      <alignment horizontal="center"/>
    </xf>
    <xf numFmtId="0" fontId="150" fillId="0" borderId="43" xfId="132" applyFont="1" applyBorder="1" applyAlignment="1">
      <alignment horizontal="center"/>
    </xf>
    <xf numFmtId="0" fontId="150" fillId="0" borderId="121" xfId="132" applyFont="1" applyBorder="1" applyAlignment="1">
      <alignment horizontal="center"/>
    </xf>
    <xf numFmtId="0" fontId="150" fillId="0" borderId="42" xfId="132" applyFont="1" applyBorder="1" applyAlignment="1">
      <alignment horizontal="center"/>
    </xf>
    <xf numFmtId="0" fontId="150" fillId="0" borderId="122" xfId="132" applyFont="1" applyBorder="1" applyAlignment="1">
      <alignment horizontal="center"/>
    </xf>
    <xf numFmtId="0" fontId="129" fillId="0" borderId="0" xfId="31339" applyFont="1" applyAlignment="1">
      <alignment horizontal="left" wrapText="1"/>
    </xf>
    <xf numFmtId="49" fontId="149" fillId="0" borderId="0" xfId="132" applyNumberFormat="1" applyFont="1" applyAlignment="1">
      <alignment horizontal="center" vertical="top"/>
    </xf>
    <xf numFmtId="0" fontId="129" fillId="0" borderId="0" xfId="132" applyFont="1" applyAlignment="1">
      <alignment horizontal="center" vertical="top"/>
    </xf>
    <xf numFmtId="0" fontId="150" fillId="36" borderId="173" xfId="132" quotePrefix="1" applyFont="1" applyFill="1" applyBorder="1" applyAlignment="1">
      <alignment horizontal="center"/>
    </xf>
    <xf numFmtId="0" fontId="39" fillId="0" borderId="0" xfId="525" applyFont="1" applyAlignment="1">
      <alignment horizontal="center" vertical="center" wrapText="1"/>
    </xf>
    <xf numFmtId="0" fontId="149" fillId="0" borderId="0" xfId="0" applyFont="1" applyAlignment="1">
      <alignment horizontal="center"/>
    </xf>
    <xf numFmtId="0" fontId="129" fillId="0" borderId="0" xfId="0" applyFont="1"/>
    <xf numFmtId="0" fontId="129" fillId="0" borderId="0" xfId="0" quotePrefix="1" applyFont="1" applyAlignment="1">
      <alignment wrapText="1"/>
    </xf>
    <xf numFmtId="0" fontId="129" fillId="0" borderId="0" xfId="0" applyFont="1" applyAlignment="1">
      <alignment wrapText="1"/>
    </xf>
    <xf numFmtId="0" fontId="149" fillId="36" borderId="81" xfId="525" applyFont="1" applyFill="1" applyBorder="1" applyAlignment="1">
      <alignment horizontal="center"/>
    </xf>
    <xf numFmtId="0" fontId="149" fillId="36" borderId="82" xfId="525" applyFont="1" applyFill="1" applyBorder="1" applyAlignment="1">
      <alignment horizontal="center"/>
    </xf>
    <xf numFmtId="0" fontId="149" fillId="36" borderId="83" xfId="525" applyFont="1" applyFill="1" applyBorder="1" applyAlignment="1">
      <alignment horizontal="center"/>
    </xf>
    <xf numFmtId="0" fontId="150" fillId="36" borderId="124" xfId="525" applyFont="1" applyFill="1" applyBorder="1" applyAlignment="1">
      <alignment horizontal="center"/>
    </xf>
    <xf numFmtId="0" fontId="150" fillId="36" borderId="123" xfId="525" applyFont="1" applyFill="1" applyBorder="1" applyAlignment="1">
      <alignment horizontal="center"/>
    </xf>
    <xf numFmtId="0" fontId="150" fillId="40" borderId="119" xfId="132" quotePrefix="1" applyFont="1" applyFill="1" applyBorder="1" applyAlignment="1">
      <alignment horizontal="center" vertical="center"/>
    </xf>
    <xf numFmtId="0" fontId="150" fillId="40" borderId="120" xfId="132" quotePrefix="1" applyFont="1" applyFill="1" applyBorder="1" applyAlignment="1">
      <alignment horizontal="center" vertical="center"/>
    </xf>
    <xf numFmtId="0" fontId="129" fillId="0" borderId="0" xfId="0" applyFont="1" applyAlignment="1">
      <alignment horizontal="left" wrapText="1"/>
    </xf>
    <xf numFmtId="0" fontId="129" fillId="35" borderId="0" xfId="146" applyFont="1" applyFill="1" applyAlignment="1">
      <alignment horizontal="left" vertical="center" wrapText="1"/>
    </xf>
    <xf numFmtId="0" fontId="150" fillId="40" borderId="116" xfId="132" quotePrefix="1" applyFont="1" applyFill="1" applyBorder="1" applyAlignment="1">
      <alignment horizontal="center" vertical="center"/>
    </xf>
    <xf numFmtId="0" fontId="154" fillId="0" borderId="0" xfId="0" applyFont="1" applyAlignment="1">
      <alignment horizontal="left" vertical="center" wrapText="1"/>
    </xf>
    <xf numFmtId="0" fontId="149" fillId="36" borderId="173" xfId="0" applyFont="1" applyFill="1" applyBorder="1" applyAlignment="1">
      <alignment horizontal="center" wrapText="1"/>
    </xf>
    <xf numFmtId="0" fontId="150" fillId="36" borderId="26" xfId="0" applyFont="1" applyFill="1" applyBorder="1" applyAlignment="1">
      <alignment horizontal="center"/>
    </xf>
    <xf numFmtId="0" fontId="102" fillId="0" borderId="37" xfId="0" applyFont="1" applyBorder="1" applyAlignment="1">
      <alignment horizontal="left" wrapText="1"/>
    </xf>
    <xf numFmtId="0" fontId="102" fillId="0" borderId="0" xfId="0" applyFont="1" applyAlignment="1">
      <alignment horizontal="left" wrapText="1"/>
    </xf>
    <xf numFmtId="0" fontId="0" fillId="0" borderId="0" xfId="0" applyAlignment="1">
      <alignment horizontal="left" wrapText="1"/>
    </xf>
    <xf numFmtId="0" fontId="150" fillId="40" borderId="35" xfId="0" applyFont="1" applyFill="1" applyBorder="1" applyAlignment="1">
      <alignment horizontal="center"/>
    </xf>
    <xf numFmtId="0" fontId="150" fillId="40" borderId="29" xfId="0" applyFont="1" applyFill="1" applyBorder="1" applyAlignment="1">
      <alignment horizontal="center"/>
    </xf>
    <xf numFmtId="0" fontId="150" fillId="40" borderId="36" xfId="0" applyFont="1" applyFill="1" applyBorder="1" applyAlignment="1">
      <alignment horizontal="center"/>
    </xf>
    <xf numFmtId="0" fontId="150" fillId="40" borderId="121" xfId="132" quotePrefix="1" applyFont="1" applyFill="1" applyBorder="1" applyAlignment="1">
      <alignment horizontal="center" vertical="center"/>
    </xf>
    <xf numFmtId="0" fontId="150" fillId="40" borderId="42" xfId="132" quotePrefix="1" applyFont="1" applyFill="1" applyBorder="1" applyAlignment="1">
      <alignment horizontal="center" vertical="center"/>
    </xf>
    <xf numFmtId="0" fontId="150" fillId="40" borderId="122" xfId="132" quotePrefix="1" applyFont="1" applyFill="1" applyBorder="1" applyAlignment="1">
      <alignment horizontal="center" vertical="center"/>
    </xf>
    <xf numFmtId="0" fontId="150" fillId="40" borderId="65" xfId="0" applyFont="1" applyFill="1" applyBorder="1"/>
    <xf numFmtId="0" fontId="150" fillId="40" borderId="154" xfId="0" applyFont="1" applyFill="1" applyBorder="1"/>
    <xf numFmtId="0" fontId="150" fillId="40" borderId="155" xfId="0" applyFont="1" applyFill="1" applyBorder="1"/>
    <xf numFmtId="0" fontId="150" fillId="40" borderId="65" xfId="0" applyFont="1" applyFill="1" applyBorder="1" applyAlignment="1">
      <alignment horizontal="center" wrapText="1"/>
    </xf>
    <xf numFmtId="0" fontId="150" fillId="40" borderId="154" xfId="0" applyFont="1" applyFill="1" applyBorder="1" applyAlignment="1">
      <alignment horizontal="center" wrapText="1"/>
    </xf>
    <xf numFmtId="0" fontId="150" fillId="40" borderId="155" xfId="0" applyFont="1" applyFill="1" applyBorder="1" applyAlignment="1">
      <alignment horizontal="center" wrapText="1"/>
    </xf>
    <xf numFmtId="0" fontId="149" fillId="40" borderId="121" xfId="0" applyFont="1" applyFill="1" applyBorder="1" applyAlignment="1">
      <alignment horizontal="center"/>
    </xf>
    <xf numFmtId="0" fontId="149" fillId="40" borderId="42" xfId="0" applyFont="1" applyFill="1" applyBorder="1" applyAlignment="1">
      <alignment horizontal="center"/>
    </xf>
    <xf numFmtId="0" fontId="150" fillId="40" borderId="120" xfId="0" applyFont="1" applyFill="1" applyBorder="1"/>
    <xf numFmtId="0" fontId="150" fillId="40" borderId="73" xfId="0" applyFont="1" applyFill="1" applyBorder="1"/>
    <xf numFmtId="0" fontId="150" fillId="40" borderId="157" xfId="0" applyFont="1" applyFill="1" applyBorder="1"/>
    <xf numFmtId="0" fontId="149" fillId="40" borderId="57" xfId="0" applyFont="1" applyFill="1" applyBorder="1" applyAlignment="1">
      <alignment horizontal="center"/>
    </xf>
    <xf numFmtId="0" fontId="149" fillId="40" borderId="58" xfId="0" applyFont="1" applyFill="1" applyBorder="1" applyAlignment="1">
      <alignment horizontal="center"/>
    </xf>
    <xf numFmtId="0" fontId="149" fillId="40" borderId="59" xfId="0" applyFont="1" applyFill="1" applyBorder="1" applyAlignment="1">
      <alignment horizontal="center"/>
    </xf>
    <xf numFmtId="0" fontId="150" fillId="40" borderId="67" xfId="0" applyFont="1" applyFill="1" applyBorder="1" applyAlignment="1">
      <alignment horizontal="center"/>
    </xf>
    <xf numFmtId="0" fontId="150" fillId="40" borderId="173" xfId="0" applyFont="1" applyFill="1" applyBorder="1" applyAlignment="1">
      <alignment horizontal="center"/>
    </xf>
    <xf numFmtId="0" fontId="150" fillId="40" borderId="117" xfId="0" applyFont="1" applyFill="1" applyBorder="1" applyAlignment="1">
      <alignment horizontal="center"/>
    </xf>
    <xf numFmtId="0" fontId="150" fillId="40" borderId="116" xfId="128" applyFont="1" applyFill="1" applyBorder="1" applyAlignment="1">
      <alignment horizontal="center"/>
    </xf>
    <xf numFmtId="0" fontId="150" fillId="40" borderId="119" xfId="128" applyFont="1" applyFill="1" applyBorder="1" applyAlignment="1">
      <alignment horizontal="center"/>
    </xf>
    <xf numFmtId="0" fontId="150" fillId="40" borderId="120" xfId="128" applyFont="1" applyFill="1" applyBorder="1" applyAlignment="1">
      <alignment horizontal="center"/>
    </xf>
    <xf numFmtId="0" fontId="150" fillId="40" borderId="65" xfId="128" applyFont="1" applyFill="1" applyBorder="1"/>
    <xf numFmtId="0" fontId="150" fillId="40" borderId="154" xfId="128" applyFont="1" applyFill="1" applyBorder="1"/>
    <xf numFmtId="0" fontId="150" fillId="40" borderId="155" xfId="128" applyFont="1" applyFill="1" applyBorder="1"/>
    <xf numFmtId="0" fontId="150" fillId="40" borderId="65" xfId="128" applyFont="1" applyFill="1" applyBorder="1" applyAlignment="1">
      <alignment horizontal="center" wrapText="1"/>
    </xf>
    <xf numFmtId="0" fontId="150" fillId="40" borderId="154" xfId="128" applyFont="1" applyFill="1" applyBorder="1" applyAlignment="1">
      <alignment horizontal="center" wrapText="1"/>
    </xf>
    <xf numFmtId="0" fontId="150" fillId="40" borderId="155" xfId="128" applyFont="1" applyFill="1" applyBorder="1" applyAlignment="1">
      <alignment horizontal="center" wrapText="1"/>
    </xf>
    <xf numFmtId="0" fontId="149" fillId="40" borderId="121" xfId="128" applyFont="1" applyFill="1" applyBorder="1" applyAlignment="1">
      <alignment horizontal="center"/>
    </xf>
    <xf numFmtId="0" fontId="149" fillId="40" borderId="42" xfId="128" applyFont="1" applyFill="1" applyBorder="1" applyAlignment="1">
      <alignment horizontal="center"/>
    </xf>
    <xf numFmtId="0" fontId="149" fillId="40" borderId="122" xfId="128" applyFont="1" applyFill="1" applyBorder="1" applyAlignment="1">
      <alignment horizontal="center"/>
    </xf>
    <xf numFmtId="0" fontId="129" fillId="0" borderId="0" xfId="128" applyFont="1" applyAlignment="1">
      <alignment horizontal="left" vertical="top" wrapText="1"/>
    </xf>
    <xf numFmtId="0" fontId="129" fillId="0" borderId="0" xfId="128" applyFont="1" applyAlignment="1">
      <alignment vertical="top" wrapText="1"/>
    </xf>
    <xf numFmtId="0" fontId="128" fillId="0" borderId="0" xfId="128" applyFont="1" applyAlignment="1">
      <alignment vertical="top" wrapText="1"/>
    </xf>
    <xf numFmtId="0" fontId="128" fillId="0" borderId="0" xfId="128" applyFont="1" applyAlignment="1">
      <alignment horizontal="left" vertical="top" wrapText="1"/>
    </xf>
    <xf numFmtId="0" fontId="40" fillId="0" borderId="0" xfId="0" applyFont="1" applyAlignment="1">
      <alignment horizontal="center"/>
    </xf>
    <xf numFmtId="0" fontId="150" fillId="41" borderId="110" xfId="0" applyFont="1" applyFill="1" applyBorder="1" applyAlignment="1">
      <alignment wrapText="1"/>
    </xf>
    <xf numFmtId="0" fontId="150" fillId="41" borderId="110" xfId="0" applyFont="1" applyFill="1" applyBorder="1" applyAlignment="1">
      <alignment horizontal="center"/>
    </xf>
    <xf numFmtId="0" fontId="128" fillId="0" borderId="32" xfId="0" applyFont="1" applyBorder="1" applyAlignment="1">
      <alignment horizontal="left" wrapText="1"/>
    </xf>
    <xf numFmtId="0" fontId="128" fillId="0" borderId="0" xfId="0" applyFont="1" applyAlignment="1">
      <alignment horizontal="left" wrapText="1"/>
    </xf>
    <xf numFmtId="0" fontId="128" fillId="142" borderId="32" xfId="0" applyFont="1" applyFill="1" applyBorder="1" applyAlignment="1">
      <alignment horizontal="left" wrapText="1"/>
    </xf>
    <xf numFmtId="0" fontId="129" fillId="142" borderId="32" xfId="0" applyFont="1" applyFill="1" applyBorder="1" applyAlignment="1">
      <alignment horizontal="left" wrapText="1"/>
    </xf>
    <xf numFmtId="0" fontId="128" fillId="142" borderId="0" xfId="0" applyFont="1" applyFill="1" applyAlignment="1">
      <alignment horizontal="left" vertical="center" wrapText="1"/>
    </xf>
    <xf numFmtId="0" fontId="128" fillId="142" borderId="0" xfId="0" applyFont="1" applyFill="1" applyAlignment="1">
      <alignment horizontal="left" wrapText="1"/>
    </xf>
    <xf numFmtId="0" fontId="150" fillId="36" borderId="136" xfId="525" applyFont="1" applyFill="1" applyBorder="1" applyAlignment="1">
      <alignment horizontal="center"/>
    </xf>
    <xf numFmtId="0" fontId="150" fillId="36" borderId="137" xfId="525" applyFont="1" applyFill="1" applyBorder="1" applyAlignment="1">
      <alignment horizontal="center"/>
    </xf>
    <xf numFmtId="0" fontId="149" fillId="0" borderId="0" xfId="132" quotePrefix="1" applyFont="1" applyAlignment="1">
      <alignment horizontal="center"/>
    </xf>
    <xf numFmtId="0" fontId="149" fillId="0" borderId="0" xfId="0" applyFont="1" applyAlignment="1">
      <alignment horizontal="center" wrapText="1"/>
    </xf>
    <xf numFmtId="0" fontId="129" fillId="0" borderId="0" xfId="0" applyFont="1" applyAlignment="1">
      <alignment horizontal="center"/>
    </xf>
    <xf numFmtId="0" fontId="150" fillId="42" borderId="55" xfId="0" applyFont="1" applyFill="1" applyBorder="1" applyAlignment="1">
      <alignment horizontal="center"/>
    </xf>
    <xf numFmtId="0" fontId="150" fillId="42" borderId="56" xfId="0" applyFont="1" applyFill="1" applyBorder="1" applyAlignment="1">
      <alignment horizontal="center"/>
    </xf>
    <xf numFmtId="0" fontId="129" fillId="0" borderId="0" xfId="146" applyFont="1" applyAlignment="1">
      <alignment horizontal="left" wrapText="1"/>
    </xf>
    <xf numFmtId="0" fontId="129" fillId="0" borderId="0" xfId="0" applyFont="1" applyAlignment="1">
      <alignment horizontal="left"/>
    </xf>
    <xf numFmtId="49" fontId="76" fillId="0" borderId="0" xfId="0" applyNumberFormat="1" applyFont="1" applyAlignment="1">
      <alignment horizontal="left"/>
    </xf>
    <xf numFmtId="0" fontId="150" fillId="42" borderId="55" xfId="0" applyFont="1" applyFill="1" applyBorder="1" applyAlignment="1">
      <alignment horizontal="center" wrapText="1"/>
    </xf>
    <xf numFmtId="0" fontId="150" fillId="42" borderId="56" xfId="0" applyFont="1" applyFill="1" applyBorder="1" applyAlignment="1">
      <alignment horizontal="center" wrapText="1"/>
    </xf>
    <xf numFmtId="0" fontId="129" fillId="0" borderId="42" xfId="0" quotePrefix="1" applyFont="1" applyBorder="1" applyAlignment="1">
      <alignment horizontal="left" wrapText="1"/>
    </xf>
    <xf numFmtId="3" fontId="150" fillId="36" borderId="180" xfId="4" applyNumberFormat="1" applyFont="1" applyFill="1" applyBorder="1" applyAlignment="1">
      <alignment horizontal="center"/>
    </xf>
    <xf numFmtId="3" fontId="150" fillId="36" borderId="44" xfId="4" applyNumberFormat="1" applyFont="1" applyFill="1" applyBorder="1" applyAlignment="1">
      <alignment horizontal="center"/>
    </xf>
    <xf numFmtId="3" fontId="150" fillId="36" borderId="62" xfId="4" applyNumberFormat="1" applyFont="1" applyFill="1" applyBorder="1" applyAlignment="1">
      <alignment horizontal="center"/>
    </xf>
    <xf numFmtId="0" fontId="150" fillId="36" borderId="182" xfId="0" applyFont="1" applyFill="1" applyBorder="1" applyAlignment="1">
      <alignment horizontal="center"/>
    </xf>
    <xf numFmtId="0" fontId="150" fillId="36" borderId="178" xfId="0" applyFont="1" applyFill="1" applyBorder="1" applyAlignment="1">
      <alignment horizontal="center"/>
    </xf>
    <xf numFmtId="0" fontId="149" fillId="0" borderId="53" xfId="0" applyFont="1" applyBorder="1" applyAlignment="1">
      <alignment horizontal="center" wrapText="1"/>
    </xf>
    <xf numFmtId="0" fontId="149" fillId="0" borderId="49" xfId="0" applyFont="1" applyBorder="1" applyAlignment="1">
      <alignment horizontal="center" wrapText="1"/>
    </xf>
    <xf numFmtId="0" fontId="149" fillId="0" borderId="39" xfId="0" applyFont="1" applyBorder="1" applyAlignment="1">
      <alignment horizontal="center" wrapText="1"/>
    </xf>
    <xf numFmtId="0" fontId="149" fillId="0" borderId="53" xfId="0" applyFont="1" applyBorder="1" applyAlignment="1">
      <alignment horizontal="center"/>
    </xf>
    <xf numFmtId="0" fontId="160" fillId="0" borderId="49" xfId="0" applyFont="1" applyBorder="1" applyAlignment="1">
      <alignment horizontal="center"/>
    </xf>
    <xf numFmtId="0" fontId="160" fillId="0" borderId="39" xfId="0" applyFont="1" applyBorder="1" applyAlignment="1">
      <alignment horizontal="center"/>
    </xf>
    <xf numFmtId="49" fontId="150" fillId="36" borderId="116" xfId="0" applyNumberFormat="1" applyFont="1" applyFill="1" applyBorder="1" applyAlignment="1">
      <alignment horizontal="center"/>
    </xf>
    <xf numFmtId="49" fontId="150" fillId="36" borderId="119" xfId="0" applyNumberFormat="1" applyFont="1" applyFill="1" applyBorder="1" applyAlignment="1">
      <alignment horizontal="center"/>
    </xf>
    <xf numFmtId="49" fontId="150" fillId="36" borderId="120" xfId="0" applyNumberFormat="1" applyFont="1" applyFill="1" applyBorder="1" applyAlignment="1">
      <alignment horizontal="center"/>
    </xf>
    <xf numFmtId="0" fontId="129" fillId="0" borderId="0" xfId="127" applyFont="1" applyAlignment="1">
      <alignment horizontal="left" wrapText="1"/>
    </xf>
    <xf numFmtId="49" fontId="150" fillId="42" borderId="116" xfId="0" applyNumberFormat="1" applyFont="1" applyFill="1" applyBorder="1" applyAlignment="1">
      <alignment horizontal="center"/>
    </xf>
    <xf numFmtId="49" fontId="150" fillId="42" borderId="119" xfId="0" applyNumberFormat="1" applyFont="1" applyFill="1" applyBorder="1" applyAlignment="1">
      <alignment horizontal="center"/>
    </xf>
    <xf numFmtId="49" fontId="150" fillId="42" borderId="120" xfId="0" applyNumberFormat="1" applyFont="1" applyFill="1" applyBorder="1" applyAlignment="1">
      <alignment horizontal="center"/>
    </xf>
    <xf numFmtId="0" fontId="150" fillId="36" borderId="29" xfId="0" applyFont="1" applyFill="1" applyBorder="1" applyAlignment="1">
      <alignment horizontal="center"/>
    </xf>
    <xf numFmtId="0" fontId="150" fillId="36" borderId="39" xfId="0" applyFont="1" applyFill="1" applyBorder="1" applyAlignment="1">
      <alignment horizontal="center"/>
    </xf>
    <xf numFmtId="0" fontId="129" fillId="36" borderId="39" xfId="0" applyFont="1" applyFill="1" applyBorder="1" applyAlignment="1">
      <alignment horizontal="center"/>
    </xf>
    <xf numFmtId="0" fontId="129" fillId="36" borderId="38" xfId="0" applyFont="1" applyFill="1" applyBorder="1" applyAlignment="1">
      <alignment horizontal="center"/>
    </xf>
    <xf numFmtId="0" fontId="150" fillId="36" borderId="110" xfId="0" applyFont="1" applyFill="1" applyBorder="1" applyAlignment="1">
      <alignment horizontal="center"/>
    </xf>
    <xf numFmtId="0" fontId="150" fillId="36" borderId="110" xfId="0" applyFont="1" applyFill="1" applyBorder="1" applyAlignment="1">
      <alignment horizontal="center" wrapText="1"/>
    </xf>
    <xf numFmtId="49" fontId="150" fillId="42" borderId="46" xfId="0" applyNumberFormat="1" applyFont="1" applyFill="1" applyBorder="1" applyAlignment="1">
      <alignment horizontal="center"/>
    </xf>
    <xf numFmtId="49" fontId="150" fillId="42" borderId="5" xfId="0" applyNumberFormat="1" applyFont="1" applyFill="1" applyBorder="1" applyAlignment="1">
      <alignment horizontal="center"/>
    </xf>
    <xf numFmtId="49" fontId="150" fillId="42" borderId="34" xfId="0" applyNumberFormat="1" applyFont="1" applyFill="1" applyBorder="1" applyAlignment="1">
      <alignment horizontal="center"/>
    </xf>
    <xf numFmtId="0" fontId="150" fillId="36" borderId="49" xfId="0" applyFont="1" applyFill="1" applyBorder="1" applyAlignment="1">
      <alignment horizontal="center"/>
    </xf>
    <xf numFmtId="0" fontId="129" fillId="36" borderId="49" xfId="0" applyFont="1" applyFill="1" applyBorder="1" applyAlignment="1">
      <alignment horizontal="center"/>
    </xf>
    <xf numFmtId="0" fontId="129" fillId="36" borderId="29" xfId="0" applyFont="1" applyFill="1" applyBorder="1" applyAlignment="1">
      <alignment horizontal="center"/>
    </xf>
    <xf numFmtId="0" fontId="150" fillId="36" borderId="29" xfId="0" applyFont="1" applyFill="1" applyBorder="1"/>
    <xf numFmtId="0" fontId="150" fillId="36" borderId="46" xfId="0" applyFont="1" applyFill="1" applyBorder="1" applyAlignment="1">
      <alignment horizontal="center" wrapText="1"/>
    </xf>
    <xf numFmtId="0" fontId="150" fillId="36" borderId="5" xfId="0" applyFont="1" applyFill="1" applyBorder="1" applyAlignment="1">
      <alignment horizontal="center" wrapText="1"/>
    </xf>
    <xf numFmtId="0" fontId="150" fillId="36" borderId="34" xfId="0" applyFont="1" applyFill="1" applyBorder="1" applyAlignment="1">
      <alignment horizontal="center" wrapText="1"/>
    </xf>
    <xf numFmtId="0" fontId="150" fillId="36" borderId="26" xfId="0" applyFont="1" applyFill="1" applyBorder="1" applyAlignment="1">
      <alignment horizontal="center" wrapText="1"/>
    </xf>
    <xf numFmtId="0" fontId="150" fillId="36" borderId="49" xfId="0" applyFont="1" applyFill="1" applyBorder="1" applyAlignment="1">
      <alignment horizontal="center" wrapText="1"/>
    </xf>
    <xf numFmtId="0" fontId="150" fillId="36" borderId="29" xfId="0" applyFont="1" applyFill="1" applyBorder="1" applyAlignment="1">
      <alignment horizontal="center" wrapText="1"/>
    </xf>
    <xf numFmtId="49" fontId="150" fillId="36" borderId="46" xfId="0" applyNumberFormat="1" applyFont="1" applyFill="1" applyBorder="1" applyAlignment="1">
      <alignment horizontal="center"/>
    </xf>
    <xf numFmtId="49" fontId="150" fillId="36" borderId="5" xfId="0" applyNumberFormat="1" applyFont="1" applyFill="1" applyBorder="1" applyAlignment="1">
      <alignment horizontal="center"/>
    </xf>
    <xf numFmtId="49" fontId="150" fillId="36" borderId="34" xfId="0" applyNumberFormat="1" applyFont="1" applyFill="1" applyBorder="1" applyAlignment="1">
      <alignment horizontal="center"/>
    </xf>
    <xf numFmtId="0" fontId="129" fillId="0" borderId="0" xfId="128" applyFont="1" applyAlignment="1">
      <alignment horizontal="left" vertical="center" wrapText="1"/>
    </xf>
    <xf numFmtId="0" fontId="76" fillId="0" borderId="37" xfId="0" applyFont="1" applyBorder="1" applyAlignment="1">
      <alignment horizontal="left" wrapText="1"/>
    </xf>
    <xf numFmtId="0" fontId="129" fillId="0" borderId="0" xfId="127" applyFont="1" applyAlignment="1">
      <alignment horizontal="left" vertical="center" wrapText="1"/>
    </xf>
    <xf numFmtId="0" fontId="129" fillId="0" borderId="0" xfId="128" applyFont="1" applyAlignment="1">
      <alignment vertical="center" wrapText="1"/>
    </xf>
    <xf numFmtId="0" fontId="150" fillId="36" borderId="67" xfId="0" quotePrefix="1" applyFont="1" applyFill="1" applyBorder="1" applyAlignment="1">
      <alignment horizontal="center"/>
    </xf>
    <xf numFmtId="0" fontId="150" fillId="36" borderId="67" xfId="0" applyFont="1" applyFill="1" applyBorder="1" applyAlignment="1">
      <alignment horizontal="center"/>
    </xf>
    <xf numFmtId="0" fontId="150" fillId="36" borderId="116" xfId="132" applyFont="1" applyFill="1" applyBorder="1" applyAlignment="1">
      <alignment horizontal="center"/>
    </xf>
    <xf numFmtId="0" fontId="150" fillId="36" borderId="116" xfId="0" applyFont="1" applyFill="1" applyBorder="1" applyAlignment="1">
      <alignment horizontal="center"/>
    </xf>
    <xf numFmtId="0" fontId="129" fillId="0" borderId="0" xfId="128" applyFont="1" applyAlignment="1">
      <alignment horizontal="left" wrapText="1"/>
    </xf>
    <xf numFmtId="0" fontId="149" fillId="0" borderId="0" xfId="0" applyFont="1" applyAlignment="1">
      <alignment horizontal="center" vertical="top"/>
    </xf>
    <xf numFmtId="0" fontId="154" fillId="0" borderId="0" xfId="31334" applyFont="1" applyAlignment="1">
      <alignment horizontal="left" vertical="center" wrapText="1"/>
    </xf>
    <xf numFmtId="0" fontId="128" fillId="0" borderId="0" xfId="127" applyFont="1" applyAlignment="1">
      <alignment horizontal="left" vertical="center" wrapText="1"/>
    </xf>
    <xf numFmtId="0" fontId="129" fillId="0" borderId="0" xfId="31302" quotePrefix="1" applyFont="1" applyAlignment="1">
      <alignment horizontal="left" wrapText="1"/>
    </xf>
    <xf numFmtId="0" fontId="129" fillId="0" borderId="0" xfId="31302" applyFont="1" applyAlignment="1">
      <alignment horizontal="left" wrapText="1"/>
    </xf>
    <xf numFmtId="0" fontId="128" fillId="0" borderId="0" xfId="0" applyFont="1" applyAlignment="1">
      <alignment horizontal="left" vertical="top" wrapText="1"/>
    </xf>
    <xf numFmtId="0" fontId="129" fillId="0" borderId="0" xfId="0" applyFont="1" applyAlignment="1">
      <alignment horizontal="left" vertical="top" wrapText="1"/>
    </xf>
    <xf numFmtId="0" fontId="149" fillId="0" borderId="0" xfId="0" applyFont="1" applyAlignment="1">
      <alignment horizontal="center" vertical="center" wrapText="1"/>
    </xf>
    <xf numFmtId="0" fontId="129" fillId="0" borderId="0" xfId="0" applyFont="1" applyAlignment="1">
      <alignment horizontal="left" vertical="center" wrapText="1"/>
    </xf>
    <xf numFmtId="0" fontId="129" fillId="43" borderId="0" xfId="0" applyFont="1" applyFill="1" applyAlignment="1">
      <alignment horizontal="left" vertical="center" wrapText="1"/>
    </xf>
    <xf numFmtId="0" fontId="174" fillId="0" borderId="0" xfId="0" applyFont="1" applyAlignment="1">
      <alignment horizontal="center" vertical="center"/>
    </xf>
    <xf numFmtId="0" fontId="129" fillId="0" borderId="0" xfId="127" applyFont="1" applyAlignment="1">
      <alignment vertical="center" wrapText="1"/>
    </xf>
    <xf numFmtId="0" fontId="149" fillId="0" borderId="0" xfId="525" applyFont="1" applyAlignment="1">
      <alignment horizontal="center" wrapText="1"/>
    </xf>
    <xf numFmtId="0" fontId="154" fillId="0" borderId="0" xfId="0" applyFont="1" applyAlignment="1">
      <alignment horizontal="left" wrapText="1"/>
    </xf>
    <xf numFmtId="0" fontId="154" fillId="0" borderId="0" xfId="35833" applyFont="1" applyAlignment="1">
      <alignment wrapText="1"/>
    </xf>
    <xf numFmtId="0" fontId="149" fillId="0" borderId="0" xfId="127" applyFont="1" applyAlignment="1">
      <alignment horizontal="center"/>
    </xf>
    <xf numFmtId="0" fontId="154" fillId="0" borderId="0" xfId="35833" applyFont="1" applyAlignment="1">
      <alignment horizontal="left" wrapText="1"/>
    </xf>
    <xf numFmtId="0" fontId="129" fillId="0" borderId="0" xfId="31302" quotePrefix="1" applyFont="1" applyAlignment="1">
      <alignment horizontal="left" vertical="center" wrapText="1"/>
    </xf>
    <xf numFmtId="0" fontId="150" fillId="36" borderId="125" xfId="0" quotePrefix="1" applyFont="1" applyFill="1" applyBorder="1" applyAlignment="1">
      <alignment horizontal="center"/>
    </xf>
    <xf numFmtId="0" fontId="150" fillId="36" borderId="173" xfId="0" applyFont="1" applyFill="1" applyBorder="1" applyAlignment="1">
      <alignment horizontal="center"/>
    </xf>
    <xf numFmtId="0" fontId="150" fillId="36" borderId="117" xfId="0" applyFont="1" applyFill="1" applyBorder="1" applyAlignment="1">
      <alignment horizontal="center"/>
    </xf>
    <xf numFmtId="0" fontId="150" fillId="36" borderId="139" xfId="0" applyFont="1" applyFill="1" applyBorder="1" applyAlignment="1">
      <alignment horizontal="center"/>
    </xf>
    <xf numFmtId="0" fontId="150" fillId="36" borderId="140" xfId="0" applyFont="1" applyFill="1" applyBorder="1" applyAlignment="1">
      <alignment horizontal="center"/>
    </xf>
    <xf numFmtId="0" fontId="150" fillId="36" borderId="125" xfId="0" applyFont="1" applyFill="1" applyBorder="1" applyAlignment="1">
      <alignment horizontal="center"/>
    </xf>
    <xf numFmtId="0" fontId="150" fillId="36" borderId="68" xfId="0" applyFont="1" applyFill="1" applyBorder="1" applyAlignment="1">
      <alignment horizontal="center"/>
    </xf>
    <xf numFmtId="0" fontId="150" fillId="36" borderId="65" xfId="127" applyFont="1" applyFill="1" applyBorder="1" applyAlignment="1">
      <alignment horizontal="center" vertical="center"/>
    </xf>
    <xf numFmtId="0" fontId="150" fillId="36" borderId="154" xfId="127" applyFont="1" applyFill="1" applyBorder="1" applyAlignment="1">
      <alignment horizontal="center" vertical="center"/>
    </xf>
    <xf numFmtId="0" fontId="150" fillId="36" borderId="155" xfId="127" applyFont="1" applyFill="1" applyBorder="1" applyAlignment="1">
      <alignment horizontal="center" vertical="center"/>
    </xf>
    <xf numFmtId="0" fontId="150" fillId="36" borderId="55" xfId="127" applyFont="1" applyFill="1" applyBorder="1" applyAlignment="1">
      <alignment horizontal="center" vertical="center" wrapText="1"/>
    </xf>
    <xf numFmtId="0" fontId="150" fillId="36" borderId="66" xfId="127" applyFont="1" applyFill="1" applyBorder="1" applyAlignment="1">
      <alignment horizontal="center" vertical="center" wrapText="1"/>
    </xf>
    <xf numFmtId="0" fontId="150" fillId="36" borderId="56" xfId="127" applyFont="1" applyFill="1" applyBorder="1" applyAlignment="1">
      <alignment horizontal="center" vertical="center" wrapText="1"/>
    </xf>
    <xf numFmtId="0" fontId="150" fillId="36" borderId="57" xfId="127" applyFont="1" applyFill="1" applyBorder="1" applyAlignment="1">
      <alignment horizontal="center" vertical="center" wrapText="1"/>
    </xf>
    <xf numFmtId="0" fontId="150" fillId="36" borderId="58" xfId="127" applyFont="1" applyFill="1" applyBorder="1" applyAlignment="1">
      <alignment horizontal="center" vertical="center" wrapText="1"/>
    </xf>
    <xf numFmtId="0" fontId="150" fillId="36" borderId="59" xfId="127" applyFont="1" applyFill="1" applyBorder="1" applyAlignment="1">
      <alignment horizontal="center" vertical="center" wrapText="1"/>
    </xf>
    <xf numFmtId="0" fontId="150" fillId="36" borderId="121" xfId="127" applyFont="1" applyFill="1" applyBorder="1" applyAlignment="1">
      <alignment horizontal="center" vertical="center" wrapText="1"/>
    </xf>
    <xf numFmtId="0" fontId="150" fillId="36" borderId="42" xfId="127" applyFont="1" applyFill="1" applyBorder="1" applyAlignment="1">
      <alignment horizontal="center" vertical="center" wrapText="1"/>
    </xf>
    <xf numFmtId="0" fontId="150" fillId="36" borderId="57" xfId="31320" applyFont="1" applyFill="1" applyBorder="1" applyAlignment="1">
      <alignment horizontal="center" vertical="center" wrapText="1"/>
    </xf>
    <xf numFmtId="0" fontId="150" fillId="36" borderId="72" xfId="31320" applyFont="1" applyFill="1" applyBorder="1" applyAlignment="1">
      <alignment horizontal="center" vertical="center" wrapText="1"/>
    </xf>
    <xf numFmtId="0" fontId="150" fillId="36" borderId="160" xfId="127" applyFont="1" applyFill="1" applyBorder="1" applyAlignment="1">
      <alignment horizontal="center" vertical="center" wrapText="1"/>
    </xf>
    <xf numFmtId="0" fontId="150" fillId="36" borderId="162" xfId="127" applyFont="1" applyFill="1" applyBorder="1" applyAlignment="1">
      <alignment horizontal="center" vertical="center" wrapText="1"/>
    </xf>
    <xf numFmtId="0" fontId="150" fillId="36" borderId="164" xfId="127" applyFont="1" applyFill="1" applyBorder="1" applyAlignment="1">
      <alignment horizontal="center" vertical="center" wrapText="1"/>
    </xf>
    <xf numFmtId="0" fontId="168" fillId="36" borderId="128" xfId="127" applyFont="1" applyFill="1" applyBorder="1" applyAlignment="1">
      <alignment horizontal="center" vertical="center" wrapText="1"/>
    </xf>
    <xf numFmtId="0" fontId="150" fillId="36" borderId="49" xfId="127" applyFont="1" applyFill="1" applyBorder="1" applyAlignment="1">
      <alignment horizontal="center" vertical="center" wrapText="1"/>
    </xf>
    <xf numFmtId="0" fontId="150" fillId="36" borderId="182" xfId="127" applyFont="1" applyFill="1" applyBorder="1" applyAlignment="1">
      <alignment horizontal="center" vertical="center" wrapText="1"/>
    </xf>
    <xf numFmtId="0" fontId="150" fillId="36" borderId="127" xfId="127" applyFont="1" applyFill="1" applyBorder="1" applyAlignment="1">
      <alignment horizontal="center" vertical="center" wrapText="1"/>
    </xf>
    <xf numFmtId="0" fontId="150" fillId="36" borderId="53" xfId="127" applyFont="1" applyFill="1" applyBorder="1" applyAlignment="1">
      <alignment horizontal="center" vertical="center" wrapText="1"/>
    </xf>
    <xf numFmtId="0" fontId="150" fillId="36" borderId="62" xfId="127" applyFont="1" applyFill="1" applyBorder="1" applyAlignment="1">
      <alignment horizontal="center" vertical="center" wrapText="1"/>
    </xf>
    <xf numFmtId="0" fontId="150" fillId="36" borderId="67" xfId="127" applyFont="1" applyFill="1" applyBorder="1" applyAlignment="1">
      <alignment horizontal="center" vertical="center" wrapText="1"/>
    </xf>
    <xf numFmtId="0" fontId="150" fillId="36" borderId="173" xfId="127" applyFont="1" applyFill="1" applyBorder="1" applyAlignment="1">
      <alignment horizontal="center" vertical="center" wrapText="1"/>
    </xf>
    <xf numFmtId="0" fontId="150" fillId="36" borderId="68" xfId="127" applyFont="1" applyFill="1" applyBorder="1" applyAlignment="1">
      <alignment horizontal="center" vertical="center" wrapText="1"/>
    </xf>
    <xf numFmtId="0" fontId="150" fillId="36" borderId="122" xfId="127" applyFont="1" applyFill="1" applyBorder="1" applyAlignment="1">
      <alignment horizontal="center" vertical="center" wrapText="1"/>
    </xf>
    <xf numFmtId="49" fontId="149" fillId="0" borderId="0" xfId="127" applyNumberFormat="1" applyFont="1" applyAlignment="1">
      <alignment horizontal="center"/>
    </xf>
    <xf numFmtId="0" fontId="129" fillId="0" borderId="0" xfId="127" applyFont="1"/>
    <xf numFmtId="0" fontId="150" fillId="36" borderId="152" xfId="127" applyFont="1" applyFill="1" applyBorder="1" applyAlignment="1">
      <alignment horizontal="center" vertical="center" wrapText="1"/>
    </xf>
    <xf numFmtId="0" fontId="168" fillId="36" borderId="113" xfId="127" applyFont="1" applyFill="1" applyBorder="1" applyAlignment="1">
      <alignment horizontal="center" vertical="center" wrapText="1"/>
    </xf>
    <xf numFmtId="0" fontId="129" fillId="0" borderId="182" xfId="0" applyFont="1" applyBorder="1" applyAlignment="1">
      <alignment horizontal="center" vertical="center" wrapText="1"/>
    </xf>
    <xf numFmtId="0" fontId="147" fillId="0" borderId="0" xfId="127" applyFont="1"/>
    <xf numFmtId="0" fontId="128" fillId="0" borderId="0" xfId="127" applyFont="1" applyAlignment="1">
      <alignment horizontal="left" wrapText="1"/>
    </xf>
    <xf numFmtId="0" fontId="148" fillId="0" borderId="0" xfId="127" applyFont="1" applyAlignment="1">
      <alignment horizontal="left" wrapText="1"/>
    </xf>
    <xf numFmtId="0" fontId="150" fillId="36" borderId="161" xfId="127" applyFont="1" applyFill="1" applyBorder="1" applyAlignment="1">
      <alignment horizontal="center" vertical="center" wrapText="1"/>
    </xf>
    <xf numFmtId="0" fontId="150" fillId="36" borderId="163" xfId="127" applyFont="1" applyFill="1" applyBorder="1" applyAlignment="1">
      <alignment horizontal="center" vertical="center" wrapText="1"/>
    </xf>
    <xf numFmtId="0" fontId="150" fillId="36" borderId="165" xfId="127" applyFont="1" applyFill="1" applyBorder="1" applyAlignment="1">
      <alignment horizontal="center" vertical="center" wrapText="1"/>
    </xf>
    <xf numFmtId="0" fontId="150" fillId="36" borderId="119" xfId="127" applyFont="1" applyFill="1" applyBorder="1" applyAlignment="1">
      <alignment horizontal="center" vertical="center" wrapText="1"/>
    </xf>
    <xf numFmtId="0" fontId="150" fillId="36" borderId="156" xfId="127" applyFont="1" applyFill="1" applyBorder="1" applyAlignment="1">
      <alignment horizontal="center" vertical="center" wrapText="1"/>
    </xf>
    <xf numFmtId="0" fontId="150" fillId="36" borderId="153" xfId="127" applyFont="1" applyFill="1" applyBorder="1" applyAlignment="1">
      <alignment horizontal="center" vertical="center" wrapText="1"/>
    </xf>
    <xf numFmtId="0" fontId="150" fillId="42" borderId="173" xfId="127" applyFont="1" applyFill="1" applyBorder="1" applyAlignment="1">
      <alignment horizontal="center" vertical="center" wrapText="1"/>
    </xf>
    <xf numFmtId="0" fontId="150" fillId="42" borderId="152" xfId="127" applyFont="1" applyFill="1" applyBorder="1" applyAlignment="1">
      <alignment horizontal="center" vertical="center" wrapText="1"/>
    </xf>
    <xf numFmtId="0" fontId="150" fillId="36" borderId="151" xfId="127" applyFont="1" applyFill="1" applyBorder="1" applyAlignment="1">
      <alignment horizontal="center" vertical="center" wrapText="1"/>
    </xf>
    <xf numFmtId="0" fontId="150" fillId="36" borderId="44" xfId="127" applyFont="1" applyFill="1" applyBorder="1" applyAlignment="1">
      <alignment horizontal="center" vertical="center" wrapText="1"/>
    </xf>
    <xf numFmtId="0" fontId="149" fillId="0" borderId="0" xfId="127" applyFont="1" applyAlignment="1">
      <alignment horizontal="center" wrapText="1"/>
    </xf>
    <xf numFmtId="0" fontId="147" fillId="0" borderId="0" xfId="31341" applyFont="1" applyAlignment="1">
      <alignment horizontal="left" wrapText="1"/>
    </xf>
    <xf numFmtId="0" fontId="129" fillId="0" borderId="0" xfId="31341" applyFont="1" applyAlignment="1">
      <alignment horizontal="left" wrapText="1"/>
    </xf>
    <xf numFmtId="0" fontId="147" fillId="0" borderId="0" xfId="31341" applyFont="1" applyAlignment="1">
      <alignment horizontal="left" vertical="top" wrapText="1"/>
    </xf>
    <xf numFmtId="0" fontId="129" fillId="0" borderId="0" xfId="31341" applyFont="1" applyAlignment="1">
      <alignment horizontal="left" vertical="top" wrapText="1"/>
    </xf>
    <xf numFmtId="0" fontId="150" fillId="0" borderId="0" xfId="0" applyFont="1" applyAlignment="1">
      <alignment wrapText="1"/>
    </xf>
    <xf numFmtId="0" fontId="147" fillId="0" borderId="0" xfId="127" applyFont="1" applyAlignment="1">
      <alignment horizontal="left" wrapText="1"/>
    </xf>
    <xf numFmtId="0" fontId="150" fillId="36" borderId="126" xfId="0" applyFont="1" applyFill="1" applyBorder="1" applyAlignment="1">
      <alignment horizontal="center" vertical="center" wrapText="1"/>
    </xf>
    <xf numFmtId="0" fontId="150" fillId="36" borderId="144" xfId="0" applyFont="1" applyFill="1" applyBorder="1" applyAlignment="1">
      <alignment horizontal="center" vertical="center" wrapText="1"/>
    </xf>
    <xf numFmtId="0" fontId="168" fillId="36" borderId="127" xfId="0" applyFont="1" applyFill="1" applyBorder="1" applyAlignment="1">
      <alignment horizontal="center" vertical="center" wrapText="1"/>
    </xf>
    <xf numFmtId="0" fontId="150" fillId="36" borderId="128" xfId="0" applyFont="1" applyFill="1" applyBorder="1" applyAlignment="1">
      <alignment horizontal="center" vertical="center" wrapText="1"/>
    </xf>
    <xf numFmtId="0" fontId="150" fillId="36" borderId="129" xfId="0" applyFont="1" applyFill="1" applyBorder="1" applyAlignment="1">
      <alignment horizontal="center" vertical="center" wrapText="1"/>
    </xf>
    <xf numFmtId="0" fontId="150" fillId="36" borderId="130" xfId="0" applyFont="1" applyFill="1" applyBorder="1" applyAlignment="1">
      <alignment horizontal="center" vertical="center" wrapText="1"/>
    </xf>
    <xf numFmtId="0" fontId="150" fillId="36" borderId="127" xfId="0" applyFont="1" applyFill="1" applyBorder="1" applyAlignment="1">
      <alignment horizontal="center" vertical="center" wrapText="1"/>
    </xf>
    <xf numFmtId="0" fontId="150" fillId="36" borderId="131" xfId="0" applyFont="1" applyFill="1" applyBorder="1" applyAlignment="1">
      <alignment horizontal="center" vertical="center" wrapText="1"/>
    </xf>
    <xf numFmtId="0" fontId="129" fillId="0" borderId="0" xfId="0" applyFont="1" applyAlignment="1">
      <alignment vertical="center"/>
    </xf>
    <xf numFmtId="0" fontId="129" fillId="35" borderId="0" xfId="127" applyFont="1" applyFill="1" applyAlignment="1">
      <alignment vertical="center" wrapText="1"/>
    </xf>
    <xf numFmtId="0" fontId="129" fillId="0" borderId="0" xfId="127" applyFont="1" applyAlignment="1">
      <alignment vertical="center"/>
    </xf>
    <xf numFmtId="0" fontId="129" fillId="35" borderId="0" xfId="127" applyFont="1" applyFill="1" applyAlignment="1">
      <alignment vertical="center"/>
    </xf>
    <xf numFmtId="0" fontId="129" fillId="0" borderId="0" xfId="31322" applyFont="1" applyAlignment="1">
      <alignment horizontal="left" vertical="top" wrapText="1"/>
    </xf>
    <xf numFmtId="0" fontId="150" fillId="36" borderId="67" xfId="0" applyFont="1" applyFill="1" applyBorder="1" applyAlignment="1">
      <alignment horizontal="center" vertical="center" wrapText="1"/>
    </xf>
    <xf numFmtId="0" fontId="150" fillId="36" borderId="149" xfId="0" applyFont="1" applyFill="1" applyBorder="1" applyAlignment="1">
      <alignment horizontal="center" vertical="center" wrapText="1"/>
    </xf>
    <xf numFmtId="0" fontId="150" fillId="36" borderId="115" xfId="0" applyFont="1" applyFill="1" applyBorder="1" applyAlignment="1">
      <alignment horizontal="center" vertical="center" wrapText="1"/>
    </xf>
    <xf numFmtId="0" fontId="150" fillId="36" borderId="42" xfId="0" applyFont="1" applyFill="1" applyBorder="1" applyAlignment="1">
      <alignment horizontal="center" vertical="center" wrapText="1"/>
    </xf>
    <xf numFmtId="0" fontId="150" fillId="36" borderId="61" xfId="0" applyFont="1" applyFill="1" applyBorder="1" applyAlignment="1">
      <alignment horizontal="center" vertical="center" wrapText="1"/>
    </xf>
    <xf numFmtId="0" fontId="129" fillId="0" borderId="122" xfId="0" applyFont="1" applyBorder="1"/>
    <xf numFmtId="0" fontId="129" fillId="0" borderId="38" xfId="0" applyFont="1" applyBorder="1"/>
    <xf numFmtId="0" fontId="129" fillId="0" borderId="48" xfId="0" applyFont="1" applyBorder="1"/>
    <xf numFmtId="0" fontId="150" fillId="36" borderId="38" xfId="0" applyFont="1" applyFill="1" applyBorder="1" applyAlignment="1">
      <alignment horizontal="center" vertical="center" wrapText="1"/>
    </xf>
    <xf numFmtId="0" fontId="150" fillId="36" borderId="28" xfId="0" applyFont="1" applyFill="1" applyBorder="1" applyAlignment="1">
      <alignment horizontal="center" vertical="center" wrapText="1"/>
    </xf>
    <xf numFmtId="0" fontId="150" fillId="36" borderId="35" xfId="0" applyFont="1" applyFill="1" applyBorder="1" applyAlignment="1">
      <alignment horizontal="center" vertical="center" wrapText="1"/>
    </xf>
    <xf numFmtId="0" fontId="149" fillId="0" borderId="0" xfId="0" quotePrefix="1" applyFont="1" applyAlignment="1">
      <alignment horizontal="center"/>
    </xf>
    <xf numFmtId="0" fontId="150" fillId="36" borderId="55" xfId="0" quotePrefix="1" applyFont="1" applyFill="1" applyBorder="1" applyAlignment="1">
      <alignment horizontal="center"/>
    </xf>
    <xf numFmtId="0" fontId="150" fillId="36" borderId="66" xfId="0" quotePrefix="1" applyFont="1" applyFill="1" applyBorder="1" applyAlignment="1">
      <alignment horizontal="center"/>
    </xf>
    <xf numFmtId="0" fontId="150" fillId="36" borderId="55" xfId="132" quotePrefix="1" applyFont="1" applyFill="1" applyBorder="1" applyAlignment="1">
      <alignment horizontal="center"/>
    </xf>
    <xf numFmtId="0" fontId="150" fillId="36" borderId="54" xfId="132" quotePrefix="1" applyFont="1" applyFill="1" applyBorder="1" applyAlignment="1">
      <alignment horizontal="center"/>
    </xf>
    <xf numFmtId="0" fontId="129" fillId="0" borderId="0" xfId="128" quotePrefix="1" applyFont="1" applyAlignment="1">
      <alignment horizontal="left" vertical="center" wrapText="1"/>
    </xf>
    <xf numFmtId="0" fontId="147" fillId="0" borderId="0" xfId="128" applyFont="1" applyAlignment="1">
      <alignment horizontal="left" vertical="center" wrapText="1"/>
    </xf>
    <xf numFmtId="0" fontId="150" fillId="0" borderId="124" xfId="0" applyFont="1" applyBorder="1" applyAlignment="1">
      <alignment horizontal="center"/>
    </xf>
    <xf numFmtId="0" fontId="150" fillId="0" borderId="113" xfId="0" applyFont="1" applyBorder="1" applyAlignment="1">
      <alignment horizontal="center"/>
    </xf>
    <xf numFmtId="0" fontId="150" fillId="0" borderId="114" xfId="0" applyFont="1" applyBorder="1" applyAlignment="1">
      <alignment horizontal="center"/>
    </xf>
    <xf numFmtId="0" fontId="129" fillId="0" borderId="0" xfId="127" applyFont="1" applyAlignment="1">
      <alignment horizontal="left" vertical="top" wrapText="1"/>
    </xf>
    <xf numFmtId="0" fontId="154" fillId="0" borderId="0" xfId="525" quotePrefix="1" applyFont="1" applyAlignment="1">
      <alignment horizontal="left" wrapText="1"/>
    </xf>
    <xf numFmtId="0" fontId="149" fillId="0" borderId="0" xfId="525" applyFont="1" applyAlignment="1">
      <alignment horizontal="center"/>
    </xf>
    <xf numFmtId="0" fontId="149" fillId="0" borderId="0" xfId="525" applyFont="1" applyAlignment="1">
      <alignment horizontal="center" vertical="top"/>
    </xf>
    <xf numFmtId="0" fontId="129" fillId="0" borderId="0" xfId="31302" quotePrefix="1" applyFont="1" applyAlignment="1">
      <alignment horizontal="left" vertical="top" wrapText="1"/>
    </xf>
    <xf numFmtId="0" fontId="129" fillId="0" borderId="0" xfId="525" quotePrefix="1" applyFont="1" applyAlignment="1">
      <alignment horizontal="left" wrapText="1"/>
    </xf>
    <xf numFmtId="0" fontId="149" fillId="0" borderId="0" xfId="127" applyFont="1" applyAlignment="1">
      <alignment horizontal="center" vertical="top"/>
    </xf>
    <xf numFmtId="0" fontId="149" fillId="36" borderId="65" xfId="127" applyFont="1" applyFill="1" applyBorder="1" applyAlignment="1">
      <alignment horizontal="center" vertical="center"/>
    </xf>
    <xf numFmtId="0" fontId="149" fillId="36" borderId="154" xfId="127" applyFont="1" applyFill="1" applyBorder="1" applyAlignment="1">
      <alignment horizontal="center" vertical="center"/>
    </xf>
    <xf numFmtId="0" fontId="149" fillId="36" borderId="155" xfId="127" applyFont="1" applyFill="1" applyBorder="1" applyAlignment="1">
      <alignment horizontal="center" vertical="center"/>
    </xf>
    <xf numFmtId="0" fontId="149" fillId="36" borderId="55" xfId="127" applyFont="1" applyFill="1" applyBorder="1" applyAlignment="1">
      <alignment horizontal="center" vertical="center" wrapText="1"/>
    </xf>
    <xf numFmtId="0" fontId="149" fillId="36" borderId="66" xfId="127" applyFont="1" applyFill="1" applyBorder="1" applyAlignment="1">
      <alignment horizontal="center" vertical="center" wrapText="1"/>
    </xf>
    <xf numFmtId="0" fontId="149" fillId="36" borderId="56" xfId="127" applyFont="1" applyFill="1" applyBorder="1" applyAlignment="1">
      <alignment horizontal="center" vertical="center" wrapText="1"/>
    </xf>
    <xf numFmtId="0" fontId="149" fillId="36" borderId="57" xfId="127" applyFont="1" applyFill="1" applyBorder="1" applyAlignment="1">
      <alignment horizontal="center" vertical="center" wrapText="1"/>
    </xf>
    <xf numFmtId="0" fontId="149" fillId="36" borderId="58" xfId="127" applyFont="1" applyFill="1" applyBorder="1" applyAlignment="1">
      <alignment horizontal="center" vertical="center" wrapText="1"/>
    </xf>
    <xf numFmtId="0" fontId="149" fillId="36" borderId="59" xfId="127" applyFont="1" applyFill="1" applyBorder="1" applyAlignment="1">
      <alignment horizontal="center" vertical="center" wrapText="1"/>
    </xf>
    <xf numFmtId="0" fontId="149" fillId="36" borderId="42" xfId="127" applyFont="1" applyFill="1" applyBorder="1" applyAlignment="1">
      <alignment horizontal="center" vertical="center" wrapText="1"/>
    </xf>
    <xf numFmtId="0" fontId="149" fillId="36" borderId="57" xfId="31320" applyFont="1" applyFill="1" applyBorder="1" applyAlignment="1">
      <alignment horizontal="center" vertical="center" wrapText="1"/>
    </xf>
    <xf numFmtId="0" fontId="149" fillId="36" borderId="59" xfId="31320" applyFont="1" applyFill="1" applyBorder="1" applyAlignment="1">
      <alignment horizontal="center" vertical="center" wrapText="1"/>
    </xf>
    <xf numFmtId="0" fontId="149" fillId="36" borderId="61" xfId="127" applyFont="1" applyFill="1" applyBorder="1" applyAlignment="1">
      <alignment horizontal="center" vertical="center" wrapText="1"/>
    </xf>
    <xf numFmtId="0" fontId="149" fillId="36" borderId="53" xfId="127" applyFont="1" applyFill="1" applyBorder="1" applyAlignment="1">
      <alignment horizontal="center" vertical="center" wrapText="1"/>
    </xf>
    <xf numFmtId="0" fontId="149" fillId="36" borderId="62" xfId="127" applyFont="1" applyFill="1" applyBorder="1" applyAlignment="1">
      <alignment horizontal="center" vertical="center" wrapText="1"/>
    </xf>
    <xf numFmtId="0" fontId="184" fillId="36" borderId="113" xfId="127" applyFont="1" applyFill="1" applyBorder="1" applyAlignment="1">
      <alignment horizontal="center" vertical="center" wrapText="1"/>
    </xf>
    <xf numFmtId="0" fontId="149" fillId="36" borderId="49" xfId="127" applyFont="1" applyFill="1" applyBorder="1" applyAlignment="1">
      <alignment horizontal="center" vertical="center" wrapText="1"/>
    </xf>
    <xf numFmtId="0" fontId="149" fillId="36" borderId="182" xfId="127" applyFont="1" applyFill="1" applyBorder="1" applyAlignment="1">
      <alignment horizontal="center" vertical="center" wrapText="1"/>
    </xf>
    <xf numFmtId="0" fontId="149" fillId="36" borderId="114" xfId="127" applyFont="1" applyFill="1" applyBorder="1" applyAlignment="1">
      <alignment horizontal="center" vertical="center" wrapText="1"/>
    </xf>
    <xf numFmtId="0" fontId="149" fillId="36" borderId="51" xfId="127" applyFont="1" applyFill="1" applyBorder="1" applyAlignment="1">
      <alignment horizontal="center" vertical="center" wrapText="1"/>
    </xf>
    <xf numFmtId="0" fontId="149" fillId="36" borderId="178" xfId="127" applyFont="1" applyFill="1" applyBorder="1" applyAlignment="1">
      <alignment horizontal="center" vertical="center" wrapText="1"/>
    </xf>
    <xf numFmtId="0" fontId="149" fillId="36" borderId="67" xfId="127" applyFont="1" applyFill="1" applyBorder="1" applyAlignment="1">
      <alignment horizontal="center" vertical="center" wrapText="1"/>
    </xf>
    <xf numFmtId="0" fontId="149" fillId="36" borderId="173" xfId="127" applyFont="1" applyFill="1" applyBorder="1" applyAlignment="1">
      <alignment horizontal="center" vertical="center" wrapText="1"/>
    </xf>
    <xf numFmtId="0" fontId="149" fillId="36" borderId="68" xfId="127" applyFont="1" applyFill="1" applyBorder="1" applyAlignment="1">
      <alignment horizontal="center" vertical="center" wrapText="1"/>
    </xf>
    <xf numFmtId="0" fontId="149" fillId="36" borderId="121" xfId="127" applyFont="1" applyFill="1" applyBorder="1" applyAlignment="1">
      <alignment horizontal="center" vertical="center" wrapText="1"/>
    </xf>
    <xf numFmtId="0" fontId="149" fillId="36" borderId="122" xfId="127" applyFont="1" applyFill="1" applyBorder="1" applyAlignment="1">
      <alignment horizontal="center" vertical="center" wrapText="1"/>
    </xf>
    <xf numFmtId="0" fontId="184" fillId="36" borderId="42" xfId="127" applyFont="1" applyFill="1" applyBorder="1" applyAlignment="1">
      <alignment horizontal="center" vertical="center" wrapText="1"/>
    </xf>
    <xf numFmtId="0" fontId="149" fillId="36" borderId="44" xfId="127" applyFont="1" applyFill="1" applyBorder="1" applyAlignment="1">
      <alignment horizontal="center" vertical="center" wrapText="1"/>
    </xf>
    <xf numFmtId="0" fontId="149" fillId="36" borderId="151" xfId="127" applyFont="1" applyFill="1" applyBorder="1" applyAlignment="1">
      <alignment horizontal="center" vertical="center" wrapText="1"/>
    </xf>
    <xf numFmtId="0" fontId="149" fillId="36" borderId="152" xfId="127" applyFont="1" applyFill="1" applyBorder="1" applyAlignment="1">
      <alignment horizontal="center" vertical="center" wrapText="1"/>
    </xf>
    <xf numFmtId="0" fontId="149" fillId="36" borderId="120" xfId="127" applyFont="1" applyFill="1" applyBorder="1" applyAlignment="1">
      <alignment horizontal="center" vertical="center" wrapText="1"/>
    </xf>
    <xf numFmtId="0" fontId="149" fillId="36" borderId="157" xfId="127" applyFont="1" applyFill="1" applyBorder="1" applyAlignment="1">
      <alignment horizontal="center" vertical="center" wrapText="1"/>
    </xf>
    <xf numFmtId="0" fontId="160" fillId="0" borderId="182" xfId="127" applyFont="1" applyBorder="1" applyAlignment="1">
      <alignment horizontal="center" vertical="center" wrapText="1"/>
    </xf>
    <xf numFmtId="0" fontId="149" fillId="36" borderId="153" xfId="127" applyFont="1" applyFill="1" applyBorder="1" applyAlignment="1">
      <alignment horizontal="center" vertical="center" wrapText="1"/>
    </xf>
    <xf numFmtId="0" fontId="150" fillId="0" borderId="0" xfId="0" applyFont="1" applyAlignment="1">
      <alignment horizontal="left" vertical="top" wrapText="1"/>
    </xf>
    <xf numFmtId="0" fontId="129" fillId="0" borderId="0" xfId="127" applyFont="1" applyAlignment="1">
      <alignment horizontal="center"/>
    </xf>
    <xf numFmtId="0" fontId="129" fillId="0" borderId="0" xfId="127" applyFont="1" applyAlignment="1">
      <alignment horizontal="center" vertical="top"/>
    </xf>
    <xf numFmtId="0" fontId="150" fillId="0" borderId="0" xfId="127" applyFont="1" applyAlignment="1">
      <alignment wrapText="1"/>
    </xf>
    <xf numFmtId="0" fontId="147" fillId="0" borderId="0" xfId="127" applyFont="1" applyAlignment="1">
      <alignment horizontal="left" vertical="top" wrapText="1"/>
    </xf>
    <xf numFmtId="0" fontId="147" fillId="0" borderId="0" xfId="127" applyFont="1" applyAlignment="1">
      <alignment horizontal="left" vertical="top"/>
    </xf>
    <xf numFmtId="0" fontId="129" fillId="0" borderId="0" xfId="173" applyFont="1" applyAlignment="1">
      <alignment horizontal="left" vertical="center" wrapText="1"/>
    </xf>
    <xf numFmtId="0" fontId="129" fillId="0" borderId="0" xfId="173" applyFont="1" applyAlignment="1">
      <alignment horizontal="left" vertical="top" wrapText="1"/>
    </xf>
    <xf numFmtId="0" fontId="160" fillId="0" borderId="0" xfId="127" applyFont="1" applyAlignment="1">
      <alignment horizontal="center"/>
    </xf>
    <xf numFmtId="0" fontId="160" fillId="0" borderId="0" xfId="127" applyFont="1" applyAlignment="1">
      <alignment horizontal="center" vertical="top"/>
    </xf>
    <xf numFmtId="0" fontId="150" fillId="36" borderId="65" xfId="127" applyFont="1" applyFill="1" applyBorder="1" applyAlignment="1">
      <alignment horizontal="center" vertical="center" wrapText="1"/>
    </xf>
    <xf numFmtId="0" fontId="150" fillId="36" borderId="52" xfId="127" applyFont="1" applyFill="1" applyBorder="1" applyAlignment="1">
      <alignment horizontal="center" vertical="center" wrapText="1"/>
    </xf>
    <xf numFmtId="0" fontId="150" fillId="36" borderId="61" xfId="127" applyFont="1" applyFill="1" applyBorder="1" applyAlignment="1">
      <alignment horizontal="center" vertical="center" wrapText="1"/>
    </xf>
    <xf numFmtId="0" fontId="150" fillId="36" borderId="113" xfId="127" applyFont="1" applyFill="1" applyBorder="1" applyAlignment="1">
      <alignment horizontal="center" vertical="center" wrapText="1"/>
    </xf>
    <xf numFmtId="0" fontId="150" fillId="36" borderId="114" xfId="127" applyFont="1" applyFill="1" applyBorder="1" applyAlignment="1">
      <alignment horizontal="center" vertical="center" wrapText="1"/>
    </xf>
    <xf numFmtId="0" fontId="150" fillId="36" borderId="124" xfId="127" applyFont="1" applyFill="1" applyBorder="1" applyAlignment="1">
      <alignment horizontal="center" vertical="center" wrapText="1"/>
    </xf>
    <xf numFmtId="0" fontId="129" fillId="0" borderId="0" xfId="31322" applyFont="1" applyAlignment="1">
      <alignment horizontal="left" vertical="center" wrapText="1"/>
    </xf>
    <xf numFmtId="0" fontId="150" fillId="36" borderId="149" xfId="127" applyFont="1" applyFill="1" applyBorder="1" applyAlignment="1">
      <alignment horizontal="center" vertical="center" wrapText="1"/>
    </xf>
    <xf numFmtId="0" fontId="150" fillId="36" borderId="115" xfId="127" applyFont="1" applyFill="1" applyBorder="1" applyAlignment="1">
      <alignment horizontal="center" vertical="center" wrapText="1"/>
    </xf>
    <xf numFmtId="0" fontId="129" fillId="0" borderId="122" xfId="127" applyFont="1" applyBorder="1" applyAlignment="1">
      <alignment wrapText="1"/>
    </xf>
    <xf numFmtId="0" fontId="129" fillId="0" borderId="38" xfId="127" applyFont="1" applyBorder="1" applyAlignment="1">
      <alignment wrapText="1"/>
    </xf>
    <xf numFmtId="0" fontId="129" fillId="0" borderId="48" xfId="127" applyFont="1" applyBorder="1" applyAlignment="1">
      <alignment wrapText="1"/>
    </xf>
    <xf numFmtId="0" fontId="150" fillId="36" borderId="38" xfId="127" applyFont="1" applyFill="1" applyBorder="1" applyAlignment="1">
      <alignment horizontal="center" vertical="center" wrapText="1"/>
    </xf>
    <xf numFmtId="0" fontId="150" fillId="36" borderId="28" xfId="127" applyFont="1" applyFill="1" applyBorder="1" applyAlignment="1">
      <alignment horizontal="center" vertical="center" wrapText="1"/>
    </xf>
    <xf numFmtId="0" fontId="150" fillId="36" borderId="35" xfId="127" applyFont="1" applyFill="1" applyBorder="1" applyAlignment="1">
      <alignment horizontal="center" vertical="center" wrapText="1"/>
    </xf>
  </cellXfs>
  <cellStyles count="35836">
    <cellStyle name="20% - Accent1" xfId="31359" builtinId="30" customBuiltin="1"/>
    <cellStyle name="20% - Accent1 2" xfId="6" xr:uid="{00000000-0005-0000-0000-000006000000}"/>
    <cellStyle name="20% - Accent1 2 2" xfId="568" xr:uid="{00000000-0005-0000-0000-00003D020000}"/>
    <cellStyle name="20% - Accent1 2 2 2" xfId="31301" xr:uid="{00000000-0005-0000-0000-00004B7A0000}"/>
    <cellStyle name="20% - Accent1 2 2 2 2" xfId="31328" xr:uid="{DBBB9323-F36D-4EAB-B8FA-E67A4B3DE9ED}"/>
    <cellStyle name="20% - Accent1 2 2 3" xfId="31397" xr:uid="{B1FBED70-E1E5-4C18-A8C7-B6D3643993A6}"/>
    <cellStyle name="20% - Accent1 2 3" xfId="569" xr:uid="{00000000-0005-0000-0000-00003E020000}"/>
    <cellStyle name="20% - Accent1 2 3 2" xfId="31398" xr:uid="{80FA30DB-CF31-4F87-839C-FC46B837F1E3}"/>
    <cellStyle name="20% - Accent1 2 4" xfId="570" xr:uid="{00000000-0005-0000-0000-00003F020000}"/>
    <cellStyle name="20% - Accent1 2 5" xfId="571" xr:uid="{00000000-0005-0000-0000-000040020000}"/>
    <cellStyle name="20% - Accent1 2 6" xfId="572" xr:uid="{00000000-0005-0000-0000-000041020000}"/>
    <cellStyle name="20% - Accent1 2 7" xfId="567" xr:uid="{00000000-0005-0000-0000-00003C020000}"/>
    <cellStyle name="20% - Accent1 2 8" xfId="368" xr:uid="{00000000-0005-0000-0000-000075010000}"/>
    <cellStyle name="20% - Accent1 2 9" xfId="31396" xr:uid="{CCB55CCB-279F-4DE2-8874-1F512D512A29}"/>
    <cellStyle name="20% - Accent1 3" xfId="31399" xr:uid="{F0FC9DD0-80CB-4122-B43A-4A387F2D20B4}"/>
    <cellStyle name="20% - Accent1 4" xfId="35804" xr:uid="{891B64CB-F8BE-4D3F-AA7F-2B45FFD576D2}"/>
    <cellStyle name="20% - Accent2" xfId="31362" builtinId="34" customBuiltin="1"/>
    <cellStyle name="20% - Accent2 2" xfId="7" xr:uid="{00000000-0005-0000-0000-000007000000}"/>
    <cellStyle name="20% - Accent2 2 2" xfId="574" xr:uid="{00000000-0005-0000-0000-000043020000}"/>
    <cellStyle name="20% - Accent2 2 2 2" xfId="31401" xr:uid="{DAABF40B-2B46-42EA-AE81-75CC93BC9DEE}"/>
    <cellStyle name="20% - Accent2 2 3" xfId="575" xr:uid="{00000000-0005-0000-0000-000044020000}"/>
    <cellStyle name="20% - Accent2 2 3 2" xfId="31402" xr:uid="{5830CD43-F80D-4970-89BC-6DA90E99148F}"/>
    <cellStyle name="20% - Accent2 2 4" xfId="576" xr:uid="{00000000-0005-0000-0000-000045020000}"/>
    <cellStyle name="20% - Accent2 2 5" xfId="577" xr:uid="{00000000-0005-0000-0000-000046020000}"/>
    <cellStyle name="20% - Accent2 2 6" xfId="578" xr:uid="{00000000-0005-0000-0000-000047020000}"/>
    <cellStyle name="20% - Accent2 2 7" xfId="573" xr:uid="{00000000-0005-0000-0000-000042020000}"/>
    <cellStyle name="20% - Accent2 2 8" xfId="369" xr:uid="{00000000-0005-0000-0000-000076010000}"/>
    <cellStyle name="20% - Accent2 2 9" xfId="31400" xr:uid="{80D5C6A0-3AF6-45FE-A5BA-6E7737E5D4AB}"/>
    <cellStyle name="20% - Accent2 3" xfId="31403" xr:uid="{C9A2B4E5-6F39-4F5B-BDD0-CB765FA80386}"/>
    <cellStyle name="20% - Accent2 4" xfId="35806" xr:uid="{27E28729-5BD0-41FE-B03E-368C6714DBF6}"/>
    <cellStyle name="20% - Accent3" xfId="31365" builtinId="38" customBuiltin="1"/>
    <cellStyle name="20% - Accent3 2" xfId="8" xr:uid="{00000000-0005-0000-0000-000008000000}"/>
    <cellStyle name="20% - Accent3 2 2" xfId="580" xr:uid="{00000000-0005-0000-0000-000049020000}"/>
    <cellStyle name="20% - Accent3 2 2 2" xfId="31405" xr:uid="{0A01BF88-08F7-4327-AA57-4BAF91E52362}"/>
    <cellStyle name="20% - Accent3 2 3" xfId="581" xr:uid="{00000000-0005-0000-0000-00004A020000}"/>
    <cellStyle name="20% - Accent3 2 3 2" xfId="31406" xr:uid="{0F08A240-7A52-4BD0-B11B-54A404D5004B}"/>
    <cellStyle name="20% - Accent3 2 4" xfId="582" xr:uid="{00000000-0005-0000-0000-00004B020000}"/>
    <cellStyle name="20% - Accent3 2 5" xfId="583" xr:uid="{00000000-0005-0000-0000-00004C020000}"/>
    <cellStyle name="20% - Accent3 2 6" xfId="584" xr:uid="{00000000-0005-0000-0000-00004D020000}"/>
    <cellStyle name="20% - Accent3 2 7" xfId="579" xr:uid="{00000000-0005-0000-0000-000048020000}"/>
    <cellStyle name="20% - Accent3 2 8" xfId="370" xr:uid="{00000000-0005-0000-0000-000077010000}"/>
    <cellStyle name="20% - Accent3 2 9" xfId="31404" xr:uid="{12A138E4-A3ED-4CB3-A23F-3E1C31466B23}"/>
    <cellStyle name="20% - Accent3 3" xfId="31407" xr:uid="{5BDC3397-EB2A-4ECC-912C-A1CAFC220BE7}"/>
    <cellStyle name="20% - Accent3 4" xfId="35808" xr:uid="{538CA128-E035-47E9-85B8-F01D3DC62D12}"/>
    <cellStyle name="20% - Accent4" xfId="31368" builtinId="42" customBuiltin="1"/>
    <cellStyle name="20% - Accent4 2" xfId="9" xr:uid="{00000000-0005-0000-0000-000009000000}"/>
    <cellStyle name="20% - Accent4 2 2" xfId="586" xr:uid="{00000000-0005-0000-0000-00004F020000}"/>
    <cellStyle name="20% - Accent4 2 2 2" xfId="31409" xr:uid="{0A7C2D22-B75C-43CF-AA8B-10B4B2E71B22}"/>
    <cellStyle name="20% - Accent4 2 3" xfId="587" xr:uid="{00000000-0005-0000-0000-000050020000}"/>
    <cellStyle name="20% - Accent4 2 3 2" xfId="31410" xr:uid="{1ACB5AE3-F243-4345-95DE-5F2FB27F5CD5}"/>
    <cellStyle name="20% - Accent4 2 4" xfId="588" xr:uid="{00000000-0005-0000-0000-000051020000}"/>
    <cellStyle name="20% - Accent4 2 5" xfId="589" xr:uid="{00000000-0005-0000-0000-000052020000}"/>
    <cellStyle name="20% - Accent4 2 6" xfId="590" xr:uid="{00000000-0005-0000-0000-000053020000}"/>
    <cellStyle name="20% - Accent4 2 7" xfId="585" xr:uid="{00000000-0005-0000-0000-00004E020000}"/>
    <cellStyle name="20% - Accent4 2 8" xfId="371" xr:uid="{00000000-0005-0000-0000-000078010000}"/>
    <cellStyle name="20% - Accent4 2 9" xfId="31408" xr:uid="{2DD16A81-6173-4175-A269-172174D108A5}"/>
    <cellStyle name="20% - Accent4 3" xfId="31411" xr:uid="{F15DF468-C6EF-4B7D-91B8-671761F73D86}"/>
    <cellStyle name="20% - Accent4 4" xfId="35810" xr:uid="{CDCE58AE-8E9D-4B0A-90D4-4DE71DE01B62}"/>
    <cellStyle name="20% - Accent5" xfId="31371" builtinId="46" customBuiltin="1"/>
    <cellStyle name="20% - Accent5 2" xfId="10" xr:uid="{00000000-0005-0000-0000-00000A000000}"/>
    <cellStyle name="20% - Accent5 2 2" xfId="372" xr:uid="{00000000-0005-0000-0000-000079010000}"/>
    <cellStyle name="20% - Accent5 2 2 2" xfId="31413" xr:uid="{EDAB77A2-B408-406A-B8D7-F1CD53E27E73}"/>
    <cellStyle name="20% - Accent5 2 3" xfId="31414" xr:uid="{2BF1B8BC-21D7-450D-BE06-E38D8426EA5A}"/>
    <cellStyle name="20% - Accent5 2 4" xfId="31412" xr:uid="{C8448026-ED34-431D-B7DB-A4E26C3FDE9B}"/>
    <cellStyle name="20% - Accent5 3" xfId="31415" xr:uid="{23D891CF-7B88-41F5-A773-08DF5894BA47}"/>
    <cellStyle name="20% - Accent5 4" xfId="35812" xr:uid="{35D442B6-4802-480F-BFC2-48F30EB4EF99}"/>
    <cellStyle name="20% - Accent6" xfId="31374" builtinId="50" customBuiltin="1"/>
    <cellStyle name="20% - Accent6 2" xfId="11" xr:uid="{00000000-0005-0000-0000-00000B000000}"/>
    <cellStyle name="20% - Accent6 2 2" xfId="592" xr:uid="{00000000-0005-0000-0000-000055020000}"/>
    <cellStyle name="20% - Accent6 2 2 2" xfId="31417" xr:uid="{8147619B-17E0-4F7A-8436-CF47B880EB1F}"/>
    <cellStyle name="20% - Accent6 2 3" xfId="593" xr:uid="{00000000-0005-0000-0000-000056020000}"/>
    <cellStyle name="20% - Accent6 2 3 2" xfId="31418" xr:uid="{C30A1737-F5FA-49E9-804A-A6FC2F3150CE}"/>
    <cellStyle name="20% - Accent6 2 4" xfId="594" xr:uid="{00000000-0005-0000-0000-000057020000}"/>
    <cellStyle name="20% - Accent6 2 5" xfId="595" xr:uid="{00000000-0005-0000-0000-000058020000}"/>
    <cellStyle name="20% - Accent6 2 6" xfId="596" xr:uid="{00000000-0005-0000-0000-000059020000}"/>
    <cellStyle name="20% - Accent6 2 7" xfId="591" xr:uid="{00000000-0005-0000-0000-000054020000}"/>
    <cellStyle name="20% - Accent6 2 8" xfId="373" xr:uid="{00000000-0005-0000-0000-00007A010000}"/>
    <cellStyle name="20% - Accent6 2 9" xfId="31416" xr:uid="{1CE4EDC5-C8EE-4DDD-AD2B-163DFE9E2DF8}"/>
    <cellStyle name="20% - Accent6 3" xfId="31419" xr:uid="{5FF8BF7E-97B2-416E-8E53-EFC1799AC363}"/>
    <cellStyle name="20% - Accent6 4" xfId="35814" xr:uid="{FEC5BEBE-F652-4F1A-9984-1374A5DFD0BD}"/>
    <cellStyle name="40% - Accent1" xfId="31360" builtinId="31" customBuiltin="1"/>
    <cellStyle name="40% - Accent1 2" xfId="12" xr:uid="{00000000-0005-0000-0000-00000C000000}"/>
    <cellStyle name="40% - Accent1 2 2" xfId="598" xr:uid="{00000000-0005-0000-0000-00005B020000}"/>
    <cellStyle name="40% - Accent1 2 2 2" xfId="31421" xr:uid="{31948817-06F9-42CB-A13F-2CBA869C5B3B}"/>
    <cellStyle name="40% - Accent1 2 3" xfId="599" xr:uid="{00000000-0005-0000-0000-00005C020000}"/>
    <cellStyle name="40% - Accent1 2 3 2" xfId="31422" xr:uid="{36C58640-3F1F-4827-BD13-10EE347D1B80}"/>
    <cellStyle name="40% - Accent1 2 4" xfId="600" xr:uid="{00000000-0005-0000-0000-00005D020000}"/>
    <cellStyle name="40% - Accent1 2 5" xfId="601" xr:uid="{00000000-0005-0000-0000-00005E020000}"/>
    <cellStyle name="40% - Accent1 2 6" xfId="602" xr:uid="{00000000-0005-0000-0000-00005F020000}"/>
    <cellStyle name="40% - Accent1 2 7" xfId="597" xr:uid="{00000000-0005-0000-0000-00005A020000}"/>
    <cellStyle name="40% - Accent1 2 8" xfId="374" xr:uid="{00000000-0005-0000-0000-00007B010000}"/>
    <cellStyle name="40% - Accent1 2 9" xfId="31420" xr:uid="{3A677A95-761D-4309-A28D-3A3B1199EDD7}"/>
    <cellStyle name="40% - Accent1 3" xfId="31423" xr:uid="{7A492371-3B6A-4569-B8B8-3F7D4803B1DB}"/>
    <cellStyle name="40% - Accent1 4" xfId="35805" xr:uid="{000827D7-AF89-4C9D-AC93-98BD8C7ED215}"/>
    <cellStyle name="40% - Accent2" xfId="31363" builtinId="35" customBuiltin="1"/>
    <cellStyle name="40% - Accent2 2" xfId="13" xr:uid="{00000000-0005-0000-0000-00000D000000}"/>
    <cellStyle name="40% - Accent2 2 2" xfId="375" xr:uid="{00000000-0005-0000-0000-00007C010000}"/>
    <cellStyle name="40% - Accent2 2 2 2" xfId="31425" xr:uid="{2A5F4AC7-66A5-4AF1-8B20-80B891F28CE2}"/>
    <cellStyle name="40% - Accent2 2 3" xfId="31426" xr:uid="{54B31105-0E35-45A8-9C76-B4A50F47F126}"/>
    <cellStyle name="40% - Accent2 2 4" xfId="31424" xr:uid="{A4F7FB4D-0699-49AE-B911-FD150C404E6C}"/>
    <cellStyle name="40% - Accent2 3" xfId="31427" xr:uid="{DC285E4A-3A38-4230-8028-AABF2265786F}"/>
    <cellStyle name="40% - Accent2 4" xfId="35807" xr:uid="{4A8CDFF3-3D03-4561-AA3E-A4680189ECA8}"/>
    <cellStyle name="40% - Accent3" xfId="31366" builtinId="39" customBuiltin="1"/>
    <cellStyle name="40% - Accent3 2" xfId="14" xr:uid="{00000000-0005-0000-0000-00000E000000}"/>
    <cellStyle name="40% - Accent3 2 2" xfId="604" xr:uid="{00000000-0005-0000-0000-000061020000}"/>
    <cellStyle name="40% - Accent3 2 2 2" xfId="31429" xr:uid="{08FDBF4E-C184-4D64-91C3-9B7D7751C6BB}"/>
    <cellStyle name="40% - Accent3 2 3" xfId="605" xr:uid="{00000000-0005-0000-0000-000062020000}"/>
    <cellStyle name="40% - Accent3 2 3 2" xfId="31430" xr:uid="{46E66879-3C07-4B3D-9A86-8BC53E44E484}"/>
    <cellStyle name="40% - Accent3 2 4" xfId="606" xr:uid="{00000000-0005-0000-0000-000063020000}"/>
    <cellStyle name="40% - Accent3 2 5" xfId="607" xr:uid="{00000000-0005-0000-0000-000064020000}"/>
    <cellStyle name="40% - Accent3 2 6" xfId="608" xr:uid="{00000000-0005-0000-0000-000065020000}"/>
    <cellStyle name="40% - Accent3 2 7" xfId="603" xr:uid="{00000000-0005-0000-0000-000060020000}"/>
    <cellStyle name="40% - Accent3 2 8" xfId="376" xr:uid="{00000000-0005-0000-0000-00007D010000}"/>
    <cellStyle name="40% - Accent3 2 9" xfId="31428" xr:uid="{1010DDE3-F97C-4D11-A275-791B5AB8A1E5}"/>
    <cellStyle name="40% - Accent3 3" xfId="31431" xr:uid="{A4A79021-34A2-44A6-8280-40A55B63C001}"/>
    <cellStyle name="40% - Accent3 4" xfId="35809" xr:uid="{81A74E29-6460-4E16-A918-F1A4AB95C8CC}"/>
    <cellStyle name="40% - Accent4" xfId="31369" builtinId="43" customBuiltin="1"/>
    <cellStyle name="40% - Accent4 2" xfId="15" xr:uid="{00000000-0005-0000-0000-00000F000000}"/>
    <cellStyle name="40% - Accent4 2 2" xfId="610" xr:uid="{00000000-0005-0000-0000-000067020000}"/>
    <cellStyle name="40% - Accent4 2 2 2" xfId="31433" xr:uid="{9EFD065B-93CA-4BD2-B09D-5484FD7F7E4B}"/>
    <cellStyle name="40% - Accent4 2 3" xfId="611" xr:uid="{00000000-0005-0000-0000-000068020000}"/>
    <cellStyle name="40% - Accent4 2 3 2" xfId="31434" xr:uid="{2B41E6FD-5DF9-43A4-BA38-6F1E6A1390ED}"/>
    <cellStyle name="40% - Accent4 2 4" xfId="612" xr:uid="{00000000-0005-0000-0000-000069020000}"/>
    <cellStyle name="40% - Accent4 2 5" xfId="613" xr:uid="{00000000-0005-0000-0000-00006A020000}"/>
    <cellStyle name="40% - Accent4 2 6" xfId="614" xr:uid="{00000000-0005-0000-0000-00006B020000}"/>
    <cellStyle name="40% - Accent4 2 7" xfId="609" xr:uid="{00000000-0005-0000-0000-000066020000}"/>
    <cellStyle name="40% - Accent4 2 8" xfId="377" xr:uid="{00000000-0005-0000-0000-00007E010000}"/>
    <cellStyle name="40% - Accent4 2 9" xfId="31432" xr:uid="{FB397633-32AA-4AE2-BCB0-CCF1769B58F2}"/>
    <cellStyle name="40% - Accent4 3" xfId="31435" xr:uid="{3A000D66-98DF-4739-B190-7FD93145DDB8}"/>
    <cellStyle name="40% - Accent4 4" xfId="35811" xr:uid="{60F1E165-DD9B-4413-A441-9FD3CC54F8BF}"/>
    <cellStyle name="40% - Accent5" xfId="31372" builtinId="47" customBuiltin="1"/>
    <cellStyle name="40% - Accent5 2" xfId="16" xr:uid="{00000000-0005-0000-0000-000010000000}"/>
    <cellStyle name="40% - Accent5 2 2" xfId="378" xr:uid="{00000000-0005-0000-0000-00007F010000}"/>
    <cellStyle name="40% - Accent5 2 2 2" xfId="31437" xr:uid="{D058AC33-52FC-446A-8220-1739E5B8D3DD}"/>
    <cellStyle name="40% - Accent5 2 3" xfId="31438" xr:uid="{D7D0C80D-CBA3-451C-BEF9-15810D8E7032}"/>
    <cellStyle name="40% - Accent5 2 4" xfId="31436" xr:uid="{084CFB3C-17A2-484F-B2C9-F75E75DDA6D1}"/>
    <cellStyle name="40% - Accent5 3" xfId="31439" xr:uid="{5BE46A30-69B9-4943-B9C8-3C33A8EB9524}"/>
    <cellStyle name="40% - Accent5 4" xfId="35813" xr:uid="{8FB9A9E0-5094-41F4-A1A4-9FD1E360AB72}"/>
    <cellStyle name="40% - Accent6" xfId="31375" builtinId="51" customBuiltin="1"/>
    <cellStyle name="40% - Accent6 2" xfId="17" xr:uid="{00000000-0005-0000-0000-000011000000}"/>
    <cellStyle name="40% - Accent6 2 2" xfId="616" xr:uid="{00000000-0005-0000-0000-00006D020000}"/>
    <cellStyle name="40% - Accent6 2 2 2" xfId="31441" xr:uid="{5121AADE-34F5-4892-88ED-C50A6DE84CE9}"/>
    <cellStyle name="40% - Accent6 2 3" xfId="617" xr:uid="{00000000-0005-0000-0000-00006E020000}"/>
    <cellStyle name="40% - Accent6 2 3 2" xfId="31442" xr:uid="{0BA046BB-85D9-45D1-9C36-B7521C202E8E}"/>
    <cellStyle name="40% - Accent6 2 4" xfId="618" xr:uid="{00000000-0005-0000-0000-00006F020000}"/>
    <cellStyle name="40% - Accent6 2 5" xfId="619" xr:uid="{00000000-0005-0000-0000-000070020000}"/>
    <cellStyle name="40% - Accent6 2 6" xfId="620" xr:uid="{00000000-0005-0000-0000-000071020000}"/>
    <cellStyle name="40% - Accent6 2 7" xfId="615" xr:uid="{00000000-0005-0000-0000-00006C020000}"/>
    <cellStyle name="40% - Accent6 2 8" xfId="379" xr:uid="{00000000-0005-0000-0000-000080010000}"/>
    <cellStyle name="40% - Accent6 2 9" xfId="31440" xr:uid="{C5B64058-BE1D-4A2B-8CB4-9EF8D5092F70}"/>
    <cellStyle name="40% - Accent6 3" xfId="31443" xr:uid="{83C67E04-6D66-4632-A881-64F17E32D032}"/>
    <cellStyle name="40% - Accent6 4" xfId="35815" xr:uid="{2EB4F19F-37DD-4F71-A87F-FEBA679F071B}"/>
    <cellStyle name="60% - Accent1 2" xfId="18" xr:uid="{00000000-0005-0000-0000-000012000000}"/>
    <cellStyle name="60% - Accent1 2 2" xfId="622" xr:uid="{00000000-0005-0000-0000-000073020000}"/>
    <cellStyle name="60% - Accent1 2 2 2" xfId="31445" xr:uid="{DC8C0339-3A45-4453-A2F8-572CFD8DC4B2}"/>
    <cellStyle name="60% - Accent1 2 3" xfId="623" xr:uid="{00000000-0005-0000-0000-000074020000}"/>
    <cellStyle name="60% - Accent1 2 3 2" xfId="31446" xr:uid="{D47F1FE8-AA3D-44F9-BEC5-59E04C64A626}"/>
    <cellStyle name="60% - Accent1 2 4" xfId="624" xr:uid="{00000000-0005-0000-0000-000075020000}"/>
    <cellStyle name="60% - Accent1 2 5" xfId="625" xr:uid="{00000000-0005-0000-0000-000076020000}"/>
    <cellStyle name="60% - Accent1 2 6" xfId="626" xr:uid="{00000000-0005-0000-0000-000077020000}"/>
    <cellStyle name="60% - Accent1 2 7" xfId="621" xr:uid="{00000000-0005-0000-0000-000072020000}"/>
    <cellStyle name="60% - Accent1 2 8" xfId="380" xr:uid="{00000000-0005-0000-0000-000081010000}"/>
    <cellStyle name="60% - Accent1 2 9" xfId="31444" xr:uid="{AA6F5331-3D3D-4F79-A59F-C54065AD3D8C}"/>
    <cellStyle name="60% - Accent1 3" xfId="31447" xr:uid="{721B5B5A-5A1D-45A9-B57E-72EE2F14468B}"/>
    <cellStyle name="60% - Accent2 2" xfId="19" xr:uid="{00000000-0005-0000-0000-000013000000}"/>
    <cellStyle name="60% - Accent2 2 2" xfId="381" xr:uid="{00000000-0005-0000-0000-000082010000}"/>
    <cellStyle name="60% - Accent2 2 2 2" xfId="31449" xr:uid="{78443F96-8626-4948-B5AB-9E2670206B43}"/>
    <cellStyle name="60% - Accent2 2 3" xfId="31450" xr:uid="{51AB80F1-C6FE-44D2-9C20-36D325D63ED2}"/>
    <cellStyle name="60% - Accent2 2 4" xfId="31448" xr:uid="{05C0A8CD-8FF1-45D5-AA97-8589350D739B}"/>
    <cellStyle name="60% - Accent2 3" xfId="31451" xr:uid="{A38AEA1F-3403-4FAC-9480-73B9E37E827C}"/>
    <cellStyle name="60% - Accent3 2" xfId="20" xr:uid="{00000000-0005-0000-0000-000014000000}"/>
    <cellStyle name="60% - Accent3 2 2" xfId="628" xr:uid="{00000000-0005-0000-0000-000079020000}"/>
    <cellStyle name="60% - Accent3 2 2 2" xfId="31453" xr:uid="{92D1A210-97FD-441D-B7FE-1A330D044B0F}"/>
    <cellStyle name="60% - Accent3 2 3" xfId="629" xr:uid="{00000000-0005-0000-0000-00007A020000}"/>
    <cellStyle name="60% - Accent3 2 3 2" xfId="31454" xr:uid="{CA59098D-F3B8-4659-834E-609E7292E330}"/>
    <cellStyle name="60% - Accent3 2 4" xfId="630" xr:uid="{00000000-0005-0000-0000-00007B020000}"/>
    <cellStyle name="60% - Accent3 2 5" xfId="631" xr:uid="{00000000-0005-0000-0000-00007C020000}"/>
    <cellStyle name="60% - Accent3 2 6" xfId="632" xr:uid="{00000000-0005-0000-0000-00007D020000}"/>
    <cellStyle name="60% - Accent3 2 7" xfId="627" xr:uid="{00000000-0005-0000-0000-000078020000}"/>
    <cellStyle name="60% - Accent3 2 8" xfId="382" xr:uid="{00000000-0005-0000-0000-000083010000}"/>
    <cellStyle name="60% - Accent3 2 9" xfId="31452" xr:uid="{C3960D38-127F-4171-B07F-67EABDC25ADE}"/>
    <cellStyle name="60% - Accent3 3" xfId="31455" xr:uid="{C4B10047-8CBE-4B0D-8929-4A3D532C3AB4}"/>
    <cellStyle name="60% - Accent4 2" xfId="21" xr:uid="{00000000-0005-0000-0000-000015000000}"/>
    <cellStyle name="60% - Accent4 2 2" xfId="634" xr:uid="{00000000-0005-0000-0000-00007F020000}"/>
    <cellStyle name="60% - Accent4 2 2 2" xfId="31457" xr:uid="{AF6E0014-14E6-42BB-A1FD-F9514F02B832}"/>
    <cellStyle name="60% - Accent4 2 3" xfId="635" xr:uid="{00000000-0005-0000-0000-000080020000}"/>
    <cellStyle name="60% - Accent4 2 3 2" xfId="31458" xr:uid="{57AB1ADF-6BE1-49E0-8AAC-77846AA3B34C}"/>
    <cellStyle name="60% - Accent4 2 4" xfId="636" xr:uid="{00000000-0005-0000-0000-000081020000}"/>
    <cellStyle name="60% - Accent4 2 5" xfId="637" xr:uid="{00000000-0005-0000-0000-000082020000}"/>
    <cellStyle name="60% - Accent4 2 6" xfId="638" xr:uid="{00000000-0005-0000-0000-000083020000}"/>
    <cellStyle name="60% - Accent4 2 7" xfId="633" xr:uid="{00000000-0005-0000-0000-00007E020000}"/>
    <cellStyle name="60% - Accent4 2 8" xfId="383" xr:uid="{00000000-0005-0000-0000-000084010000}"/>
    <cellStyle name="60% - Accent4 2 9" xfId="31456" xr:uid="{3582D3E3-2698-48CB-B87C-782877355855}"/>
    <cellStyle name="60% - Accent4 3" xfId="31459" xr:uid="{A35B0DD0-75D4-4582-8E4C-FE6201CF927C}"/>
    <cellStyle name="60% - Accent5 2" xfId="22" xr:uid="{00000000-0005-0000-0000-000016000000}"/>
    <cellStyle name="60% - Accent5 2 2" xfId="384" xr:uid="{00000000-0005-0000-0000-000085010000}"/>
    <cellStyle name="60% - Accent5 2 2 2" xfId="31461" xr:uid="{974A23CB-052F-46EF-B2AA-0A6438A3C8B6}"/>
    <cellStyle name="60% - Accent5 2 3" xfId="31462" xr:uid="{5B0CA7DD-3117-4E25-B3E1-6AA5F9B0BFC0}"/>
    <cellStyle name="60% - Accent5 2 4" xfId="31460" xr:uid="{6B46FE53-B230-460B-99AF-4869DB633A97}"/>
    <cellStyle name="60% - Accent5 3" xfId="31463" xr:uid="{A6970BBA-2E15-4C6E-AA86-7131431B580D}"/>
    <cellStyle name="60% - Accent6 2" xfId="23" xr:uid="{00000000-0005-0000-0000-000017000000}"/>
    <cellStyle name="60% - Accent6 2 2" xfId="640" xr:uid="{00000000-0005-0000-0000-000085020000}"/>
    <cellStyle name="60% - Accent6 2 2 2" xfId="31465" xr:uid="{11F4467E-EC7C-4D09-A75E-5275AF570477}"/>
    <cellStyle name="60% - Accent6 2 3" xfId="641" xr:uid="{00000000-0005-0000-0000-000086020000}"/>
    <cellStyle name="60% - Accent6 2 3 2" xfId="31466" xr:uid="{BA47C14D-DC40-41E3-B4FD-3AEE93366FA4}"/>
    <cellStyle name="60% - Accent6 2 4" xfId="642" xr:uid="{00000000-0005-0000-0000-000087020000}"/>
    <cellStyle name="60% - Accent6 2 5" xfId="643" xr:uid="{00000000-0005-0000-0000-000088020000}"/>
    <cellStyle name="60% - Accent6 2 6" xfId="644" xr:uid="{00000000-0005-0000-0000-000089020000}"/>
    <cellStyle name="60% - Accent6 2 7" xfId="639" xr:uid="{00000000-0005-0000-0000-000084020000}"/>
    <cellStyle name="60% - Accent6 2 8" xfId="385" xr:uid="{00000000-0005-0000-0000-000086010000}"/>
    <cellStyle name="60% - Accent6 2 9" xfId="31464" xr:uid="{EB5F0498-C408-4B6B-B0EE-AB27E1F1DA07}"/>
    <cellStyle name="60% - Accent6 3" xfId="31467" xr:uid="{C811C438-7D88-4144-B0FA-011E2D532810}"/>
    <cellStyle name="Accent1" xfId="31358" builtinId="29" customBuiltin="1"/>
    <cellStyle name="Accent1 - 20%" xfId="31468" xr:uid="{35F2EBD6-775E-4533-97EF-4BA75F02B023}"/>
    <cellStyle name="Accent1 - 20% 2" xfId="31469" xr:uid="{9BF98F55-13C6-4164-B208-09D752A49925}"/>
    <cellStyle name="Accent1 - 20% 3" xfId="31470" xr:uid="{8158B284-5F92-4FA6-92C0-4FFEAAAB8285}"/>
    <cellStyle name="Accent1 - 40%" xfId="31471" xr:uid="{AAC28DE1-5C82-46B8-95FB-4F25E53C6499}"/>
    <cellStyle name="Accent1 - 40% 2" xfId="31472" xr:uid="{CC56D536-0094-4004-AE91-83C81E407217}"/>
    <cellStyle name="Accent1 - 40% 3" xfId="31473" xr:uid="{6F020A88-0CB3-4965-B159-1030F028E326}"/>
    <cellStyle name="Accent1 - 60%" xfId="31474" xr:uid="{0D7E1085-3EC4-4B4D-80BB-4B0788F9B466}"/>
    <cellStyle name="Accent1 - 60% 2" xfId="31475" xr:uid="{73A3D9E9-A4B5-488C-9D36-D28AE3302C86}"/>
    <cellStyle name="Accent1 - 60% 3" xfId="31476" xr:uid="{33F2AEA1-5C41-439D-905E-3B21178FF400}"/>
    <cellStyle name="Accent1 2" xfId="24" xr:uid="{00000000-0005-0000-0000-000018000000}"/>
    <cellStyle name="Accent1 2 2" xfId="646" xr:uid="{00000000-0005-0000-0000-00008B020000}"/>
    <cellStyle name="Accent1 2 2 2" xfId="31478" xr:uid="{4B3EACB2-79DC-4180-B9BF-5ED7E9777183}"/>
    <cellStyle name="Accent1 2 3" xfId="647" xr:uid="{00000000-0005-0000-0000-00008C020000}"/>
    <cellStyle name="Accent1 2 3 2" xfId="31479" xr:uid="{FC60BBFF-0F9A-44B0-B74B-4DD980764CDE}"/>
    <cellStyle name="Accent1 2 4" xfId="648" xr:uid="{00000000-0005-0000-0000-00008D020000}"/>
    <cellStyle name="Accent1 2 4 2" xfId="31480" xr:uid="{4D3EC32C-2B29-4D18-B5A0-A2426C5BAD5E}"/>
    <cellStyle name="Accent1 2 5" xfId="649" xr:uid="{00000000-0005-0000-0000-00008E020000}"/>
    <cellStyle name="Accent1 2 6" xfId="650" xr:uid="{00000000-0005-0000-0000-00008F020000}"/>
    <cellStyle name="Accent1 2 7" xfId="645" xr:uid="{00000000-0005-0000-0000-00008A020000}"/>
    <cellStyle name="Accent1 2 8" xfId="386" xr:uid="{00000000-0005-0000-0000-000087010000}"/>
    <cellStyle name="Accent1 2 9" xfId="31477" xr:uid="{68528612-EB47-4307-94DD-35F06A1E32D9}"/>
    <cellStyle name="Accent1 3" xfId="31481" xr:uid="{46C0BC72-799A-4FEB-820D-904EDF5819F8}"/>
    <cellStyle name="Accent1 3 2" xfId="31482" xr:uid="{67178A61-9870-4069-892E-2D2B400A55C1}"/>
    <cellStyle name="Accent1 3 3" xfId="31483" xr:uid="{71C09840-4225-4393-839D-5A1DEBB65CA5}"/>
    <cellStyle name="Accent1 4" xfId="31484" xr:uid="{2FECEAB5-F53D-4DF2-A75B-97AF5C29BB17}"/>
    <cellStyle name="Accent1 4 2" xfId="31485" xr:uid="{8C511008-FCF5-413C-8D43-E941FF1CCA0F}"/>
    <cellStyle name="Accent1 4 3" xfId="31486" xr:uid="{2FC27A4E-A33C-405A-818B-0779F0B13461}"/>
    <cellStyle name="Accent1 5" xfId="31487" xr:uid="{923A59D8-C829-44DB-A850-30919B5CCF83}"/>
    <cellStyle name="Accent2" xfId="31361" builtinId="33" customBuiltin="1"/>
    <cellStyle name="Accent2 - 20%" xfId="31488" xr:uid="{122C6D4B-0E7F-4D77-B287-BEE505D25658}"/>
    <cellStyle name="Accent2 - 20% 2" xfId="31489" xr:uid="{C8399F2E-D46E-4AFB-9DEB-0F4F9BD133A0}"/>
    <cellStyle name="Accent2 - 20% 3" xfId="31490" xr:uid="{68D287CE-025F-4BB0-BCFB-043C30388978}"/>
    <cellStyle name="Accent2 - 40%" xfId="31491" xr:uid="{224EE733-E764-471B-A601-28638791FC9A}"/>
    <cellStyle name="Accent2 - 40% 2" xfId="31492" xr:uid="{4B5CA9A0-AC3F-4CBB-9C13-42E72DDFADFF}"/>
    <cellStyle name="Accent2 - 40% 3" xfId="31493" xr:uid="{239107F6-0263-494C-9799-C116731E0107}"/>
    <cellStyle name="Accent2 - 60%" xfId="31494" xr:uid="{87690582-E497-47DF-8416-9D14DA011CD6}"/>
    <cellStyle name="Accent2 - 60% 2" xfId="31495" xr:uid="{AA9AF2CD-AE35-485D-A520-5EB75843EC64}"/>
    <cellStyle name="Accent2 - 60% 3" xfId="31496" xr:uid="{CCED020A-B790-4BCF-A493-06F2DF66D2E8}"/>
    <cellStyle name="Accent2 2" xfId="25" xr:uid="{00000000-0005-0000-0000-000019000000}"/>
    <cellStyle name="Accent2 2 2" xfId="387" xr:uid="{00000000-0005-0000-0000-000088010000}"/>
    <cellStyle name="Accent2 2 2 2" xfId="31498" xr:uid="{A929BBE3-2CAC-4CA8-A39A-FD5FFB329C2B}"/>
    <cellStyle name="Accent2 2 3" xfId="31499" xr:uid="{0DE25483-0175-4887-AA31-A5E99500C078}"/>
    <cellStyle name="Accent2 2 4" xfId="31500" xr:uid="{27F4F52B-5B95-4063-A0CD-BAFB844A80EB}"/>
    <cellStyle name="Accent2 2 5" xfId="31497" xr:uid="{E66D86BA-8D98-4A21-8E02-CD681B0E6805}"/>
    <cellStyle name="Accent2 3" xfId="31501" xr:uid="{A23A78BC-596E-4C52-82F8-B0C730F27EED}"/>
    <cellStyle name="Accent2 3 2" xfId="31502" xr:uid="{F6831F5B-270E-44B1-8FED-A0F7A89642EB}"/>
    <cellStyle name="Accent2 3 3" xfId="31503" xr:uid="{BA34D47B-DE7F-4CA2-8671-EAED8B42845E}"/>
    <cellStyle name="Accent2 4" xfId="31504" xr:uid="{2CC70961-62B9-4286-B552-5C45ADD2C5F9}"/>
    <cellStyle name="Accent2 4 2" xfId="31505" xr:uid="{8B0A64D5-BAE6-46C1-B2BD-71A23D6774B7}"/>
    <cellStyle name="Accent2 4 3" xfId="31506" xr:uid="{927203BB-0679-4552-8A18-A3E3378F9375}"/>
    <cellStyle name="Accent2 5" xfId="31507" xr:uid="{76CC8270-B623-4AF8-AFD7-EE5D19A55B1D}"/>
    <cellStyle name="Accent3" xfId="31364" builtinId="37" customBuiltin="1"/>
    <cellStyle name="Accent3 - 20%" xfId="31508" xr:uid="{6D7CF333-6304-4E43-A37B-A566E99F42EB}"/>
    <cellStyle name="Accent3 - 20% 2" xfId="31509" xr:uid="{D73612F9-9EDA-470C-8689-FAD1746A7F72}"/>
    <cellStyle name="Accent3 - 20% 3" xfId="31510" xr:uid="{F3B3C2FC-00A8-4DB3-86FF-9D7E6D195A29}"/>
    <cellStyle name="Accent3 - 40%" xfId="31511" xr:uid="{152EA50E-D960-441B-9A12-7C54C4C2ADFC}"/>
    <cellStyle name="Accent3 - 40% 2" xfId="31512" xr:uid="{69DA17E3-41BF-4255-B857-186049243214}"/>
    <cellStyle name="Accent3 - 40% 3" xfId="31513" xr:uid="{CD3C79F1-826B-4D45-A729-636371C25E7B}"/>
    <cellStyle name="Accent3 - 60%" xfId="31514" xr:uid="{AE395162-7A63-4CCF-B040-033FA7A2E4B9}"/>
    <cellStyle name="Accent3 - 60% 2" xfId="31515" xr:uid="{B6B41D71-FC5E-4BC1-9DC2-BCBD67378E61}"/>
    <cellStyle name="Accent3 - 60% 3" xfId="31516" xr:uid="{2DF5FC64-6832-45B9-8F58-D466B166B47D}"/>
    <cellStyle name="Accent3 10" xfId="31517" xr:uid="{90727946-FE4A-4F8D-AD93-C74C901DE6B9}"/>
    <cellStyle name="Accent3 11" xfId="31518" xr:uid="{74E98039-36AE-47EB-AEA9-3E2082706543}"/>
    <cellStyle name="Accent3 12" xfId="31519" xr:uid="{DB25288B-EFDA-41B9-98E1-FBD8CDEBF541}"/>
    <cellStyle name="Accent3 13" xfId="31520" xr:uid="{C69A314C-4A72-45E1-9912-00D2FAED239D}"/>
    <cellStyle name="Accent3 14" xfId="31521" xr:uid="{16A3C9CA-D941-4952-8EA5-954F3587302B}"/>
    <cellStyle name="Accent3 2" xfId="26" xr:uid="{00000000-0005-0000-0000-00001A000000}"/>
    <cellStyle name="Accent3 2 2" xfId="388" xr:uid="{00000000-0005-0000-0000-000089010000}"/>
    <cellStyle name="Accent3 2 2 2" xfId="31523" xr:uid="{0178C9A2-A474-4CDD-AB35-1B026F41E0F6}"/>
    <cellStyle name="Accent3 2 3" xfId="31524" xr:uid="{2CAB7B4D-B191-4894-8ED2-7F1CE784A6F5}"/>
    <cellStyle name="Accent3 2 4" xfId="31522" xr:uid="{E290476E-290B-40DF-99DE-1E724BDE5BFA}"/>
    <cellStyle name="Accent3 3" xfId="31525" xr:uid="{5CBCB16D-CE4E-40C7-A6AD-6A153D9C3EDA}"/>
    <cellStyle name="Accent3 3 2" xfId="31526" xr:uid="{C5A0E820-37E3-464B-A1D2-297A5669C125}"/>
    <cellStyle name="Accent3 3 3" xfId="31527" xr:uid="{227C738A-1AAF-4948-9C29-4438C5C418F4}"/>
    <cellStyle name="Accent3 4" xfId="31528" xr:uid="{E3FBE920-AE51-422F-AF86-884C6776979E}"/>
    <cellStyle name="Accent3 4 2" xfId="31529" xr:uid="{3A5ED30B-08C2-4D17-B600-14DF46ADE13E}"/>
    <cellStyle name="Accent3 4 3" xfId="31530" xr:uid="{D8303DE0-BEB5-40B0-BCBC-9DBF12135AA2}"/>
    <cellStyle name="Accent3 5" xfId="31531" xr:uid="{E0A8FCE7-5EBE-42D1-BCA2-961FFF2DBE49}"/>
    <cellStyle name="Accent3 5 2" xfId="31532" xr:uid="{A5109958-BC95-4F80-BEE9-DF334B8F8A96}"/>
    <cellStyle name="Accent3 5 3" xfId="31533" xr:uid="{6907E954-7F42-4421-8DCA-69EFDED201DC}"/>
    <cellStyle name="Accent3 6" xfId="31534" xr:uid="{CB81EB93-AA2D-492B-A01A-83F014C9B73F}"/>
    <cellStyle name="Accent3 7" xfId="31535" xr:uid="{D848242A-41ED-4556-A0BA-8ADF6565C444}"/>
    <cellStyle name="Accent3 8" xfId="31536" xr:uid="{CEE38964-3F19-4256-86F6-98B0A2DB9631}"/>
    <cellStyle name="Accent3 9" xfId="31537" xr:uid="{1E839BAA-98CD-4899-8219-4A7BD2F4BCC2}"/>
    <cellStyle name="Accent4" xfId="31367" builtinId="41" customBuiltin="1"/>
    <cellStyle name="Accent4 - 20%" xfId="31538" xr:uid="{F2EF8E52-CD3B-41A1-83E3-60C97B1709B8}"/>
    <cellStyle name="Accent4 - 20% 2" xfId="31539" xr:uid="{BB7B1539-DB77-4E46-9B75-8DE4CAC1AAB1}"/>
    <cellStyle name="Accent4 - 20% 3" xfId="31540" xr:uid="{E730E1B8-38B6-4452-81D6-B970B7CF912B}"/>
    <cellStyle name="Accent4 - 40%" xfId="31541" xr:uid="{81FF0DFF-B3A9-4E8C-8C5A-922C7E48CEAC}"/>
    <cellStyle name="Accent4 - 40% 2" xfId="31542" xr:uid="{A6BE4BA3-39E1-4B2A-B339-E47F45BE4640}"/>
    <cellStyle name="Accent4 - 40% 3" xfId="31543" xr:uid="{6BB4C9BB-E790-43B7-87D2-0657EF0D8D13}"/>
    <cellStyle name="Accent4 - 60%" xfId="31544" xr:uid="{729F0229-436D-43A5-904F-BBE21F140A21}"/>
    <cellStyle name="Accent4 - 60% 2" xfId="31545" xr:uid="{3765CB26-711A-4970-A978-26C7848F1531}"/>
    <cellStyle name="Accent4 - 60% 3" xfId="31546" xr:uid="{27AEEC29-D03A-42E1-A1E0-F04F60DFAE53}"/>
    <cellStyle name="Accent4 10" xfId="31547" xr:uid="{4FBC5304-C7BA-406C-8FA5-96A366A38073}"/>
    <cellStyle name="Accent4 11" xfId="31548" xr:uid="{2EC6F2FE-CCC9-4FEF-A2BF-FBAFCBB8EF01}"/>
    <cellStyle name="Accent4 12" xfId="31549" xr:uid="{75A01D5B-3F2F-403A-8FE4-F5715BC8C8FB}"/>
    <cellStyle name="Accent4 13" xfId="31550" xr:uid="{082E4FF9-9EF8-410D-A389-A0ADE59A9D0C}"/>
    <cellStyle name="Accent4 14" xfId="31551" xr:uid="{D65CB3AC-750E-41ED-B73D-8CBCDAD62A96}"/>
    <cellStyle name="Accent4 2" xfId="27" xr:uid="{00000000-0005-0000-0000-00001B000000}"/>
    <cellStyle name="Accent4 2 2" xfId="652" xr:uid="{00000000-0005-0000-0000-000091020000}"/>
    <cellStyle name="Accent4 2 2 2" xfId="31553" xr:uid="{9CEF7634-A6A7-4C21-97D0-BF17982AAFC5}"/>
    <cellStyle name="Accent4 2 3" xfId="653" xr:uid="{00000000-0005-0000-0000-000092020000}"/>
    <cellStyle name="Accent4 2 3 2" xfId="31554" xr:uid="{0A654C8A-1466-4FD1-AD74-28F65B96C056}"/>
    <cellStyle name="Accent4 2 4" xfId="654" xr:uid="{00000000-0005-0000-0000-000093020000}"/>
    <cellStyle name="Accent4 2 5" xfId="655" xr:uid="{00000000-0005-0000-0000-000094020000}"/>
    <cellStyle name="Accent4 2 6" xfId="656" xr:uid="{00000000-0005-0000-0000-000095020000}"/>
    <cellStyle name="Accent4 2 7" xfId="651" xr:uid="{00000000-0005-0000-0000-000090020000}"/>
    <cellStyle name="Accent4 2 8" xfId="389" xr:uid="{00000000-0005-0000-0000-00008A010000}"/>
    <cellStyle name="Accent4 2 9" xfId="31552" xr:uid="{37D4AF3F-FB2D-4FFD-B943-D7BDF7BD2125}"/>
    <cellStyle name="Accent4 3" xfId="31555" xr:uid="{30D64997-6B93-46FC-B7E2-3ECD5F8176A4}"/>
    <cellStyle name="Accent4 3 2" xfId="31556" xr:uid="{906E1403-478E-449A-B947-7C5D7D4EC213}"/>
    <cellStyle name="Accent4 3 3" xfId="31557" xr:uid="{BA9C8F0A-2242-4C12-8E28-0936310191AA}"/>
    <cellStyle name="Accent4 4" xfId="31558" xr:uid="{0877A95D-DA09-4423-8DFE-7C0789270E62}"/>
    <cellStyle name="Accent4 4 2" xfId="31559" xr:uid="{BA50E431-ECDF-4A99-93CD-9B385BB01880}"/>
    <cellStyle name="Accent4 4 3" xfId="31560" xr:uid="{53437C7D-7B3D-4CEF-8281-551541692BAE}"/>
    <cellStyle name="Accent4 5" xfId="31561" xr:uid="{60B3AFD1-5F7F-4E0D-82B0-5F3458EB1F8E}"/>
    <cellStyle name="Accent4 5 2" xfId="31562" xr:uid="{A09E02C0-DDFD-4BC7-9BF7-6295FCD3EB24}"/>
    <cellStyle name="Accent4 5 3" xfId="31563" xr:uid="{446E0014-9C2F-4F66-8E3A-DFFA622217B4}"/>
    <cellStyle name="Accent4 6" xfId="31564" xr:uid="{8CBAD36F-2F9F-425D-9B12-1D1D16B1B148}"/>
    <cellStyle name="Accent4 7" xfId="31565" xr:uid="{0D6A4D2C-8892-4F45-B8C6-6EFB54BF23A2}"/>
    <cellStyle name="Accent4 8" xfId="31566" xr:uid="{1E95945E-5EA9-4662-B349-CF417091940F}"/>
    <cellStyle name="Accent4 9" xfId="31567" xr:uid="{0E43C3B8-DB0E-42E8-B48B-01F8BCAB17FB}"/>
    <cellStyle name="Accent5" xfId="31370" builtinId="45" customBuiltin="1"/>
    <cellStyle name="Accent5 - 20%" xfId="31568" xr:uid="{43273D68-441B-4E97-AD22-DAFAA183ED84}"/>
    <cellStyle name="Accent5 - 20% 2" xfId="31569" xr:uid="{6BA8C23D-7CB2-48FB-AE0C-AB476F4B8D90}"/>
    <cellStyle name="Accent5 - 20% 3" xfId="31570" xr:uid="{A0670E6F-2E83-4D19-B89D-DDFFD2CD1C46}"/>
    <cellStyle name="Accent5 - 40%" xfId="31571" xr:uid="{28C955B2-6143-44D3-8FCB-870C1B98A916}"/>
    <cellStyle name="Accent5 - 60%" xfId="31572" xr:uid="{E2EFC954-F984-47CE-9C82-3D9097B552F0}"/>
    <cellStyle name="Accent5 - 60% 2" xfId="31573" xr:uid="{ADB90C8A-BEAD-4843-AA44-420767720E3E}"/>
    <cellStyle name="Accent5 - 60% 3" xfId="31574" xr:uid="{97A06A5C-F51C-4020-8E79-7FAB83D4F244}"/>
    <cellStyle name="Accent5 10" xfId="31575" xr:uid="{C5441450-78B2-4238-8759-E0A60A571EC6}"/>
    <cellStyle name="Accent5 11" xfId="31576" xr:uid="{3190ABBF-354D-49F5-BD89-DEC6201A8F85}"/>
    <cellStyle name="Accent5 12" xfId="31577" xr:uid="{727F9BCD-4188-4912-AC5C-5595831592FE}"/>
    <cellStyle name="Accent5 13" xfId="31578" xr:uid="{EC5E6B62-8E17-4D7F-A42A-AE4B496B6F80}"/>
    <cellStyle name="Accent5 14" xfId="31579" xr:uid="{89FAD046-F7D8-4922-8C29-BF3F95650A40}"/>
    <cellStyle name="Accent5 2" xfId="28" xr:uid="{00000000-0005-0000-0000-00001C000000}"/>
    <cellStyle name="Accent5 2 2" xfId="390" xr:uid="{00000000-0005-0000-0000-00008B010000}"/>
    <cellStyle name="Accent5 2 2 2" xfId="31581" xr:uid="{6442EF41-937C-41A0-BEAF-1B12F7785790}"/>
    <cellStyle name="Accent5 2 3" xfId="31582" xr:uid="{A37F824A-2BD6-478C-9A52-280746A58C5D}"/>
    <cellStyle name="Accent5 2 4" xfId="31580" xr:uid="{1F205776-7A63-45A8-A609-96B7D65AF80A}"/>
    <cellStyle name="Accent5 3" xfId="31583" xr:uid="{FC113EAD-05F1-4D56-B9D9-50BAB7E4EEDD}"/>
    <cellStyle name="Accent5 3 2" xfId="31584" xr:uid="{D393A22C-B3A5-4385-8359-12066C3EA142}"/>
    <cellStyle name="Accent5 3 3" xfId="31585" xr:uid="{B8FD9357-1F86-455D-A009-D2112FF48185}"/>
    <cellStyle name="Accent5 4" xfId="31586" xr:uid="{7FD94678-80D0-4F3A-AF35-862D4AF573D5}"/>
    <cellStyle name="Accent5 4 2" xfId="31587" xr:uid="{D91E8B6D-F68B-427F-B2E7-54E2BEFBBE84}"/>
    <cellStyle name="Accent5 4 3" xfId="31588" xr:uid="{C7737796-3A0D-4F0E-9B03-5A67E1FE7D9D}"/>
    <cellStyle name="Accent5 5" xfId="31589" xr:uid="{9C133D76-A79C-4447-828D-9B68D9BF987B}"/>
    <cellStyle name="Accent5 5 2" xfId="31590" xr:uid="{7B62C70F-FE0C-4B98-8511-0E95072847C6}"/>
    <cellStyle name="Accent5 5 3" xfId="31591" xr:uid="{7F85D712-50D3-40C3-BCE6-285E9B3C0AB4}"/>
    <cellStyle name="Accent5 6" xfId="31592" xr:uid="{9F1B8024-87BB-4B29-86F8-04C73DC82078}"/>
    <cellStyle name="Accent5 7" xfId="31593" xr:uid="{61E5A867-B267-408E-BC52-AA0A78A190C2}"/>
    <cellStyle name="Accent5 8" xfId="31594" xr:uid="{1BD2840B-C6CA-4AF5-ADF6-88C659C9601C}"/>
    <cellStyle name="Accent5 9" xfId="31595" xr:uid="{1FA59020-9D79-4A63-93BA-A74124DE003C}"/>
    <cellStyle name="Accent6" xfId="31373" builtinId="49" customBuiltin="1"/>
    <cellStyle name="Accent6 - 20%" xfId="31596" xr:uid="{2641406C-6751-471C-BA4E-895339C07E4C}"/>
    <cellStyle name="Accent6 - 40%" xfId="31597" xr:uid="{E15D3B6F-8FA7-497E-BBA3-B6C0CF4CD33C}"/>
    <cellStyle name="Accent6 - 40% 2" xfId="31598" xr:uid="{82702FF7-0797-4565-8962-7C9F68348DDD}"/>
    <cellStyle name="Accent6 - 40% 3" xfId="31599" xr:uid="{4326D2A7-D197-44E3-8E95-30466ED59C21}"/>
    <cellStyle name="Accent6 - 60%" xfId="31600" xr:uid="{BF145B4B-6284-499C-AE8E-82646F5B8A14}"/>
    <cellStyle name="Accent6 - 60% 2" xfId="31601" xr:uid="{80DEF392-E516-490E-98D7-1F618CCC0BCD}"/>
    <cellStyle name="Accent6 - 60% 3" xfId="31602" xr:uid="{D1485AA3-B59A-4D20-9B57-BFF94317BFF1}"/>
    <cellStyle name="Accent6 10" xfId="31603" xr:uid="{7A048A48-94CD-4189-92AE-65FC65F4E292}"/>
    <cellStyle name="Accent6 11" xfId="31604" xr:uid="{CB92D88D-9ED5-4868-ABFA-18588A86F389}"/>
    <cellStyle name="Accent6 12" xfId="31605" xr:uid="{FDCC264A-C19E-40D8-92D9-B86493DCF840}"/>
    <cellStyle name="Accent6 13" xfId="31606" xr:uid="{1D540BE2-EA18-4E68-995A-43B0C77062FB}"/>
    <cellStyle name="Accent6 14" xfId="31607" xr:uid="{F1BFED68-5512-4938-A2A3-C92454A96627}"/>
    <cellStyle name="Accent6 2" xfId="29" xr:uid="{00000000-0005-0000-0000-00001D000000}"/>
    <cellStyle name="Accent6 2 2" xfId="391" xr:uid="{00000000-0005-0000-0000-00008C010000}"/>
    <cellStyle name="Accent6 2 2 2" xfId="31609" xr:uid="{6B6AF840-D30E-4E04-B16A-A619F5C7B7CA}"/>
    <cellStyle name="Accent6 2 3" xfId="31610" xr:uid="{B08FFAC1-3BBB-459B-866F-D3725A7B7BEE}"/>
    <cellStyle name="Accent6 2 4" xfId="31608" xr:uid="{49DE7FCF-4F2A-4D2D-A45E-F4BC3DFD512D}"/>
    <cellStyle name="Accent6 3" xfId="31611" xr:uid="{C8D86C78-DFC5-4ED1-A840-3F2E02FF6E7B}"/>
    <cellStyle name="Accent6 3 2" xfId="31612" xr:uid="{B0A25B76-816C-4C0D-A6C4-5A7AB7A1E7F0}"/>
    <cellStyle name="Accent6 3 3" xfId="31613" xr:uid="{33C9F38B-718A-414A-B7FC-00F8A852C076}"/>
    <cellStyle name="Accent6 4" xfId="31614" xr:uid="{0DB0997D-C900-4F30-8613-0353E20319F5}"/>
    <cellStyle name="Accent6 4 2" xfId="31615" xr:uid="{D62F07BF-4ACA-4CD3-AC1C-9A5FE786C841}"/>
    <cellStyle name="Accent6 4 3" xfId="31616" xr:uid="{ABECF9DE-50A9-40E9-A162-7370BB4DB3A1}"/>
    <cellStyle name="Accent6 5" xfId="31617" xr:uid="{0A79F292-69C1-4C0D-9277-0A29A4594F07}"/>
    <cellStyle name="Accent6 5 2" xfId="31618" xr:uid="{567EE313-567C-4B02-BF3F-B18492F7E004}"/>
    <cellStyle name="Accent6 5 3" xfId="31619" xr:uid="{4F5E0C3A-74FA-406B-910C-D86B1B5B97CF}"/>
    <cellStyle name="Accent6 6" xfId="31620" xr:uid="{7EF6423C-A71C-4DD0-B280-1DE7F49FE931}"/>
    <cellStyle name="Accent6 7" xfId="31621" xr:uid="{B37335B2-75E2-46FC-B765-CDF9C54B0848}"/>
    <cellStyle name="Accent6 8" xfId="31622" xr:uid="{F4147EEE-C96E-43A5-89C0-349B89D93C5D}"/>
    <cellStyle name="Accent6 9" xfId="31623" xr:uid="{B4A42E72-AEC7-485E-B741-657501A4EFD9}"/>
    <cellStyle name="Actual Date" xfId="30" xr:uid="{00000000-0005-0000-0000-00001E000000}"/>
    <cellStyle name="Actual Date 2" xfId="31" xr:uid="{00000000-0005-0000-0000-00001F000000}"/>
    <cellStyle name="Actual Date 2 2" xfId="32" xr:uid="{00000000-0005-0000-0000-000020000000}"/>
    <cellStyle name="Actual Date 2 3" xfId="31625" xr:uid="{EDFB8E68-FA5C-4BF2-80F3-322F345C826E}"/>
    <cellStyle name="Actual Date 3" xfId="31624" xr:uid="{DF7C0CFB-398F-4552-81F7-E6F1B2C5DAD7}"/>
    <cellStyle name="Actual Date_2011-12 LIEE Table 1 Updated budget" xfId="33" xr:uid="{00000000-0005-0000-0000-000021000000}"/>
    <cellStyle name="ariel" xfId="413" xr:uid="{00000000-0005-0000-0000-0000A2010000}"/>
    <cellStyle name="Bad" xfId="31349" builtinId="27" customBuiltin="1"/>
    <cellStyle name="Bad 2" xfId="34" xr:uid="{00000000-0005-0000-0000-000022000000}"/>
    <cellStyle name="Bad 2 2" xfId="392" xr:uid="{00000000-0005-0000-0000-00008D010000}"/>
    <cellStyle name="Bad 2 2 2" xfId="31627" xr:uid="{8CF52C09-741A-4644-A705-C942F7B99AAD}"/>
    <cellStyle name="Bad 2 3" xfId="31628" xr:uid="{5AFE32B0-4A97-4F99-8EF3-0D51A1B04CE9}"/>
    <cellStyle name="Bad 2 4" xfId="31626" xr:uid="{03FF0A10-ECC3-4670-ACB5-A2050191D12C}"/>
    <cellStyle name="Bad 3" xfId="31629" xr:uid="{827B7C4F-DBF5-446D-B78D-0D2C1A1B61B5}"/>
    <cellStyle name="Bad 3 2" xfId="31630" xr:uid="{D463279E-34E5-44E8-9942-0183ADB18551}"/>
    <cellStyle name="Bad 3 3" xfId="31631" xr:uid="{9528B78C-85B3-4576-9ACB-AC7BE5951453}"/>
    <cellStyle name="Bad 4" xfId="31632" xr:uid="{2A6F51F5-4C5B-4351-A493-F02FCA66DC17}"/>
    <cellStyle name="Calculation" xfId="31352" builtinId="22" customBuiltin="1"/>
    <cellStyle name="Calculation 2" xfId="35" xr:uid="{00000000-0005-0000-0000-000023000000}"/>
    <cellStyle name="Calculation 2 2" xfId="658" xr:uid="{00000000-0005-0000-0000-000097020000}"/>
    <cellStyle name="Calculation 2 2 2" xfId="31634" xr:uid="{B16AD86A-ED64-4CA4-9E7B-659CCACAB40D}"/>
    <cellStyle name="Calculation 2 3" xfId="659" xr:uid="{00000000-0005-0000-0000-000098020000}"/>
    <cellStyle name="Calculation 2 3 2" xfId="31635" xr:uid="{D29ED2AB-17E5-4483-B15A-CC744DE9A130}"/>
    <cellStyle name="Calculation 2 4" xfId="660" xr:uid="{00000000-0005-0000-0000-000099020000}"/>
    <cellStyle name="Calculation 2 5" xfId="661" xr:uid="{00000000-0005-0000-0000-00009A020000}"/>
    <cellStyle name="Calculation 2 6" xfId="662" xr:uid="{00000000-0005-0000-0000-00009B020000}"/>
    <cellStyle name="Calculation 2 7" xfId="657" xr:uid="{00000000-0005-0000-0000-000096020000}"/>
    <cellStyle name="Calculation 2 8" xfId="393" xr:uid="{00000000-0005-0000-0000-00008E010000}"/>
    <cellStyle name="Calculation 2 9" xfId="31633" xr:uid="{C38D72D0-EBB8-4A1D-A76E-9C22C5A7E065}"/>
    <cellStyle name="Calculation 3" xfId="31636" xr:uid="{1BBE4314-5808-4F67-9061-2F2F8C78251F}"/>
    <cellStyle name="Calculation 3 2" xfId="31637" xr:uid="{E9819229-C97E-44E3-A2A8-00B7DB2F37BD}"/>
    <cellStyle name="Calculation 3 3" xfId="31638" xr:uid="{712E094B-9FD5-498F-A1A6-D0E674A80C4E}"/>
    <cellStyle name="Calculation 4" xfId="31639" xr:uid="{E1563760-B1A1-453B-BDE4-DC3479B7CFEB}"/>
    <cellStyle name="Check Cell" xfId="31354" builtinId="23" customBuiltin="1"/>
    <cellStyle name="Check Cell 2" xfId="36" xr:uid="{00000000-0005-0000-0000-000024000000}"/>
    <cellStyle name="Check Cell 2 2" xfId="394" xr:uid="{00000000-0005-0000-0000-00008F010000}"/>
    <cellStyle name="Check Cell 2 2 2" xfId="31641" xr:uid="{BCF423A2-D2DB-4255-83A5-39EC43688BB0}"/>
    <cellStyle name="Check Cell 2 3" xfId="31642" xr:uid="{0B2DB264-02A1-43AD-9765-1B73D2C0E6C8}"/>
    <cellStyle name="Check Cell 2 4" xfId="31640" xr:uid="{E16B480A-D1C7-4C37-95E6-26A515129397}"/>
    <cellStyle name="Check Cell 3" xfId="31643" xr:uid="{B92DEBC0-19FB-458A-947C-13746F41029C}"/>
    <cellStyle name="Check Cell 3 2" xfId="31644" xr:uid="{AAE53037-3DF2-470C-88A0-40314D430BD7}"/>
    <cellStyle name="Check Cell 3 3" xfId="31645" xr:uid="{CB1D72F6-31A7-479E-89A9-0D75452CFA4C}"/>
    <cellStyle name="Check Cell 4" xfId="31646" xr:uid="{0F284DB7-47AE-4F00-B1F9-9DD4442EDD4B}"/>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3"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2" xr:uid="{00000000-0005-0000-0000-0000FB010000}"/>
    <cellStyle name="Comma 2 2 2 2" xfId="31649" xr:uid="{27AC527E-EAEC-4E33-BB86-B569F21F678F}"/>
    <cellStyle name="Comma 2 2 3" xfId="664" xr:uid="{00000000-0005-0000-0000-00009D020000}"/>
    <cellStyle name="Comma 2 2 3 10" xfId="6202" xr:uid="{00000000-0005-0000-0000-000040180000}"/>
    <cellStyle name="Comma 2 2 3 10 3" xfId="21306" xr:uid="{00000000-0005-0000-0000-000040530000}"/>
    <cellStyle name="Comma 2 2 3 12" xfId="16291" xr:uid="{00000000-0005-0000-0000-0000A93F0000}"/>
    <cellStyle name="Comma 2 2 3 2" xfId="1166" xr:uid="{00000000-0005-0000-0000-000094040000}"/>
    <cellStyle name="Comma 2 2 3 2 11" xfId="16345" xr:uid="{00000000-0005-0000-0000-0000DF3F0000}"/>
    <cellStyle name="Comma 2 2 3 2 2" xfId="1274" xr:uid="{00000000-0005-0000-0000-000000050000}"/>
    <cellStyle name="Comma 2 2 3 2 2 10" xfId="16449" xr:uid="{00000000-0005-0000-0000-000047400000}"/>
    <cellStyle name="Comma 2 2 3 2 2 2" xfId="1491" xr:uid="{00000000-0005-0000-0000-0000D9050000}"/>
    <cellStyle name="Comma 2 2 3 2 2 2 2" xfId="1912" xr:uid="{00000000-0005-0000-0000-00007E070000}"/>
    <cellStyle name="Comma 2 2 3 2 2 2 2 2" xfId="2751" xr:uid="{00000000-0005-0000-0000-0000C50A0000}"/>
    <cellStyle name="Comma 2 2 3 2 2 2 2 2 2" xfId="4441" xr:uid="{00000000-0005-0000-0000-00005F110000}"/>
    <cellStyle name="Comma 2 2 3 2 2 2 2 2 2 2" xfId="14514" xr:uid="{00000000-0005-0000-0000-0000B8380000}"/>
    <cellStyle name="Comma 2 2 3 2 2 2 2 2 2 2 3" xfId="29612" xr:uid="{00000000-0005-0000-0000-0000B2730000}"/>
    <cellStyle name="Comma 2 2 3 2 2 2 2 2 2 3" xfId="9494" xr:uid="{00000000-0005-0000-0000-00001C250000}"/>
    <cellStyle name="Comma 2 2 3 2 2 2 2 2 2 3 3" xfId="24595" xr:uid="{00000000-0005-0000-0000-000019600000}"/>
    <cellStyle name="Comma 2 2 3 2 2 2 2 2 2 5" xfId="19582" xr:uid="{00000000-0005-0000-0000-0000844C0000}"/>
    <cellStyle name="Comma 2 2 3 2 2 2 2 2 3" xfId="6133" xr:uid="{00000000-0005-0000-0000-0000FB170000}"/>
    <cellStyle name="Comma 2 2 3 2 2 2 2 2 3 2" xfId="16185" xr:uid="{00000000-0005-0000-0000-00003F3F0000}"/>
    <cellStyle name="Comma 2 2 3 2 2 2 2 2 3 2 3" xfId="31283" xr:uid="{00000000-0005-0000-0000-0000397A0000}"/>
    <cellStyle name="Comma 2 2 3 2 2 2 2 2 3 3" xfId="11165" xr:uid="{00000000-0005-0000-0000-0000A32B0000}"/>
    <cellStyle name="Comma 2 2 3 2 2 2 2 2 3 3 3" xfId="26266" xr:uid="{00000000-0005-0000-0000-0000A0660000}"/>
    <cellStyle name="Comma 2 2 3 2 2 2 2 2 3 5" xfId="21253" xr:uid="{00000000-0005-0000-0000-00000B530000}"/>
    <cellStyle name="Comma 2 2 3 2 2 2 2 2 4" xfId="12843" xr:uid="{00000000-0005-0000-0000-000031320000}"/>
    <cellStyle name="Comma 2 2 3 2 2 2 2 2 4 3" xfId="27941" xr:uid="{00000000-0005-0000-0000-00002B6D0000}"/>
    <cellStyle name="Comma 2 2 3 2 2 2 2 2 5" xfId="7822" xr:uid="{00000000-0005-0000-0000-0000941E0000}"/>
    <cellStyle name="Comma 2 2 3 2 2 2 2 2 5 3" xfId="22924" xr:uid="{00000000-0005-0000-0000-000092590000}"/>
    <cellStyle name="Comma 2 2 3 2 2 2 2 2 7" xfId="17911" xr:uid="{00000000-0005-0000-0000-0000FD450000}"/>
    <cellStyle name="Comma 2 2 3 2 2 2 2 3" xfId="3604" xr:uid="{00000000-0005-0000-0000-00001A0E0000}"/>
    <cellStyle name="Comma 2 2 3 2 2 2 2 3 2" xfId="13678" xr:uid="{00000000-0005-0000-0000-000074350000}"/>
    <cellStyle name="Comma 2 2 3 2 2 2 2 3 2 3" xfId="28776" xr:uid="{00000000-0005-0000-0000-00006E700000}"/>
    <cellStyle name="Comma 2 2 3 2 2 2 2 3 3" xfId="8658" xr:uid="{00000000-0005-0000-0000-0000D8210000}"/>
    <cellStyle name="Comma 2 2 3 2 2 2 2 3 3 3" xfId="23759" xr:uid="{00000000-0005-0000-0000-0000D55C0000}"/>
    <cellStyle name="Comma 2 2 3 2 2 2 2 3 5" xfId="18746" xr:uid="{00000000-0005-0000-0000-000040490000}"/>
    <cellStyle name="Comma 2 2 3 2 2 2 2 4" xfId="5297" xr:uid="{00000000-0005-0000-0000-0000B7140000}"/>
    <cellStyle name="Comma 2 2 3 2 2 2 2 4 2" xfId="15349" xr:uid="{00000000-0005-0000-0000-0000FB3B0000}"/>
    <cellStyle name="Comma 2 2 3 2 2 2 2 4 2 3" xfId="30447" xr:uid="{00000000-0005-0000-0000-0000F5760000}"/>
    <cellStyle name="Comma 2 2 3 2 2 2 2 4 3" xfId="10329" xr:uid="{00000000-0005-0000-0000-00005F280000}"/>
    <cellStyle name="Comma 2 2 3 2 2 2 2 4 3 3" xfId="25430" xr:uid="{00000000-0005-0000-0000-00005C630000}"/>
    <cellStyle name="Comma 2 2 3 2 2 2 2 4 5" xfId="20417" xr:uid="{00000000-0005-0000-0000-0000C74F0000}"/>
    <cellStyle name="Comma 2 2 3 2 2 2 2 5" xfId="12007" xr:uid="{00000000-0005-0000-0000-0000ED2E0000}"/>
    <cellStyle name="Comma 2 2 3 2 2 2 2 5 3" xfId="27105" xr:uid="{00000000-0005-0000-0000-0000E7690000}"/>
    <cellStyle name="Comma 2 2 3 2 2 2 2 6" xfId="6986" xr:uid="{00000000-0005-0000-0000-0000501B0000}"/>
    <cellStyle name="Comma 2 2 3 2 2 2 2 6 3" xfId="22088" xr:uid="{00000000-0005-0000-0000-00004E560000}"/>
    <cellStyle name="Comma 2 2 3 2 2 2 2 8" xfId="17075" xr:uid="{00000000-0005-0000-0000-0000B9420000}"/>
    <cellStyle name="Comma 2 2 3 2 2 2 3" xfId="2333" xr:uid="{00000000-0005-0000-0000-000023090000}"/>
    <cellStyle name="Comma 2 2 3 2 2 2 3 2" xfId="4023" xr:uid="{00000000-0005-0000-0000-0000BD0F0000}"/>
    <cellStyle name="Comma 2 2 3 2 2 2 3 2 2" xfId="14096" xr:uid="{00000000-0005-0000-0000-000016370000}"/>
    <cellStyle name="Comma 2 2 3 2 2 2 3 2 2 3" xfId="29194" xr:uid="{00000000-0005-0000-0000-000010720000}"/>
    <cellStyle name="Comma 2 2 3 2 2 2 3 2 3" xfId="9076" xr:uid="{00000000-0005-0000-0000-00007A230000}"/>
    <cellStyle name="Comma 2 2 3 2 2 2 3 2 3 3" xfId="24177" xr:uid="{00000000-0005-0000-0000-0000775E0000}"/>
    <cellStyle name="Comma 2 2 3 2 2 2 3 2 5" xfId="19164" xr:uid="{00000000-0005-0000-0000-0000E24A0000}"/>
    <cellStyle name="Comma 2 2 3 2 2 2 3 3" xfId="5715" xr:uid="{00000000-0005-0000-0000-000059160000}"/>
    <cellStyle name="Comma 2 2 3 2 2 2 3 3 2" xfId="15767" xr:uid="{00000000-0005-0000-0000-00009D3D0000}"/>
    <cellStyle name="Comma 2 2 3 2 2 2 3 3 2 3" xfId="30865" xr:uid="{00000000-0005-0000-0000-000097780000}"/>
    <cellStyle name="Comma 2 2 3 2 2 2 3 3 3" xfId="10747" xr:uid="{00000000-0005-0000-0000-0000012A0000}"/>
    <cellStyle name="Comma 2 2 3 2 2 2 3 3 3 3" xfId="25848" xr:uid="{00000000-0005-0000-0000-0000FE640000}"/>
    <cellStyle name="Comma 2 2 3 2 2 2 3 3 5" xfId="20835" xr:uid="{00000000-0005-0000-0000-000069510000}"/>
    <cellStyle name="Comma 2 2 3 2 2 2 3 4" xfId="12425" xr:uid="{00000000-0005-0000-0000-00008F300000}"/>
    <cellStyle name="Comma 2 2 3 2 2 2 3 4 3" xfId="27523" xr:uid="{00000000-0005-0000-0000-0000896B0000}"/>
    <cellStyle name="Comma 2 2 3 2 2 2 3 5" xfId="7404" xr:uid="{00000000-0005-0000-0000-0000F21C0000}"/>
    <cellStyle name="Comma 2 2 3 2 2 2 3 5 3" xfId="22506" xr:uid="{00000000-0005-0000-0000-0000F0570000}"/>
    <cellStyle name="Comma 2 2 3 2 2 2 3 7" xfId="17493" xr:uid="{00000000-0005-0000-0000-00005B440000}"/>
    <cellStyle name="Comma 2 2 3 2 2 2 4" xfId="3186" xr:uid="{00000000-0005-0000-0000-0000780C0000}"/>
    <cellStyle name="Comma 2 2 3 2 2 2 4 2" xfId="13260" xr:uid="{00000000-0005-0000-0000-0000D2330000}"/>
    <cellStyle name="Comma 2 2 3 2 2 2 4 2 3" xfId="28358" xr:uid="{00000000-0005-0000-0000-0000CC6E0000}"/>
    <cellStyle name="Comma 2 2 3 2 2 2 4 3" xfId="8240" xr:uid="{00000000-0005-0000-0000-000036200000}"/>
    <cellStyle name="Comma 2 2 3 2 2 2 4 3 3" xfId="23341" xr:uid="{00000000-0005-0000-0000-0000335B0000}"/>
    <cellStyle name="Comma 2 2 3 2 2 2 4 5" xfId="18328" xr:uid="{00000000-0005-0000-0000-00009E470000}"/>
    <cellStyle name="Comma 2 2 3 2 2 2 5" xfId="4879" xr:uid="{00000000-0005-0000-0000-000015130000}"/>
    <cellStyle name="Comma 2 2 3 2 2 2 5 2" xfId="14931" xr:uid="{00000000-0005-0000-0000-0000593A0000}"/>
    <cellStyle name="Comma 2 2 3 2 2 2 5 2 3" xfId="30029" xr:uid="{00000000-0005-0000-0000-000053750000}"/>
    <cellStyle name="Comma 2 2 3 2 2 2 5 3" xfId="9911" xr:uid="{00000000-0005-0000-0000-0000BD260000}"/>
    <cellStyle name="Comma 2 2 3 2 2 2 5 3 3" xfId="25012" xr:uid="{00000000-0005-0000-0000-0000BA610000}"/>
    <cellStyle name="Comma 2 2 3 2 2 2 5 5" xfId="19999" xr:uid="{00000000-0005-0000-0000-0000254E0000}"/>
    <cellStyle name="Comma 2 2 3 2 2 2 6" xfId="11589" xr:uid="{00000000-0005-0000-0000-00004B2D0000}"/>
    <cellStyle name="Comma 2 2 3 2 2 2 6 3" xfId="26687" xr:uid="{00000000-0005-0000-0000-000045680000}"/>
    <cellStyle name="Comma 2 2 3 2 2 2 7" xfId="6568" xr:uid="{00000000-0005-0000-0000-0000AE190000}"/>
    <cellStyle name="Comma 2 2 3 2 2 2 7 3" xfId="21670" xr:uid="{00000000-0005-0000-0000-0000AC540000}"/>
    <cellStyle name="Comma 2 2 3 2 2 2 9" xfId="16657" xr:uid="{00000000-0005-0000-0000-000017410000}"/>
    <cellStyle name="Comma 2 2 3 2 2 3" xfId="1704" xr:uid="{00000000-0005-0000-0000-0000AE060000}"/>
    <cellStyle name="Comma 2 2 3 2 2 3 2" xfId="2543" xr:uid="{00000000-0005-0000-0000-0000F5090000}"/>
    <cellStyle name="Comma 2 2 3 2 2 3 2 2" xfId="4233" xr:uid="{00000000-0005-0000-0000-00008F100000}"/>
    <cellStyle name="Comma 2 2 3 2 2 3 2 2 2" xfId="14306" xr:uid="{00000000-0005-0000-0000-0000E8370000}"/>
    <cellStyle name="Comma 2 2 3 2 2 3 2 2 2 3" xfId="29404" xr:uid="{00000000-0005-0000-0000-0000E2720000}"/>
    <cellStyle name="Comma 2 2 3 2 2 3 2 2 3" xfId="9286" xr:uid="{00000000-0005-0000-0000-00004C240000}"/>
    <cellStyle name="Comma 2 2 3 2 2 3 2 2 3 3" xfId="24387" xr:uid="{00000000-0005-0000-0000-0000495F0000}"/>
    <cellStyle name="Comma 2 2 3 2 2 3 2 2 5" xfId="19374" xr:uid="{00000000-0005-0000-0000-0000B44B0000}"/>
    <cellStyle name="Comma 2 2 3 2 2 3 2 3" xfId="5925" xr:uid="{00000000-0005-0000-0000-00002B170000}"/>
    <cellStyle name="Comma 2 2 3 2 2 3 2 3 2" xfId="15977" xr:uid="{00000000-0005-0000-0000-00006F3E0000}"/>
    <cellStyle name="Comma 2 2 3 2 2 3 2 3 2 3" xfId="31075" xr:uid="{00000000-0005-0000-0000-000069790000}"/>
    <cellStyle name="Comma 2 2 3 2 2 3 2 3 3" xfId="10957" xr:uid="{00000000-0005-0000-0000-0000D32A0000}"/>
    <cellStyle name="Comma 2 2 3 2 2 3 2 3 3 3" xfId="26058" xr:uid="{00000000-0005-0000-0000-0000D0650000}"/>
    <cellStyle name="Comma 2 2 3 2 2 3 2 3 5" xfId="21045" xr:uid="{00000000-0005-0000-0000-00003B520000}"/>
    <cellStyle name="Comma 2 2 3 2 2 3 2 4" xfId="12635" xr:uid="{00000000-0005-0000-0000-000061310000}"/>
    <cellStyle name="Comma 2 2 3 2 2 3 2 4 3" xfId="27733" xr:uid="{00000000-0005-0000-0000-00005B6C0000}"/>
    <cellStyle name="Comma 2 2 3 2 2 3 2 5" xfId="7614" xr:uid="{00000000-0005-0000-0000-0000C41D0000}"/>
    <cellStyle name="Comma 2 2 3 2 2 3 2 5 3" xfId="22716" xr:uid="{00000000-0005-0000-0000-0000C2580000}"/>
    <cellStyle name="Comma 2 2 3 2 2 3 2 7" xfId="17703" xr:uid="{00000000-0005-0000-0000-00002D450000}"/>
    <cellStyle name="Comma 2 2 3 2 2 3 3" xfId="3396" xr:uid="{00000000-0005-0000-0000-00004A0D0000}"/>
    <cellStyle name="Comma 2 2 3 2 2 3 3 2" xfId="13470" xr:uid="{00000000-0005-0000-0000-0000A4340000}"/>
    <cellStyle name="Comma 2 2 3 2 2 3 3 2 3" xfId="28568" xr:uid="{00000000-0005-0000-0000-00009E6F0000}"/>
    <cellStyle name="Comma 2 2 3 2 2 3 3 3" xfId="8450" xr:uid="{00000000-0005-0000-0000-000008210000}"/>
    <cellStyle name="Comma 2 2 3 2 2 3 3 3 3" xfId="23551" xr:uid="{00000000-0005-0000-0000-0000055C0000}"/>
    <cellStyle name="Comma 2 2 3 2 2 3 3 5" xfId="18538" xr:uid="{00000000-0005-0000-0000-000070480000}"/>
    <cellStyle name="Comma 2 2 3 2 2 3 4" xfId="5089" xr:uid="{00000000-0005-0000-0000-0000E7130000}"/>
    <cellStyle name="Comma 2 2 3 2 2 3 4 2" xfId="15141" xr:uid="{00000000-0005-0000-0000-00002B3B0000}"/>
    <cellStyle name="Comma 2 2 3 2 2 3 4 2 3" xfId="30239" xr:uid="{00000000-0005-0000-0000-000025760000}"/>
    <cellStyle name="Comma 2 2 3 2 2 3 4 3" xfId="10121" xr:uid="{00000000-0005-0000-0000-00008F270000}"/>
    <cellStyle name="Comma 2 2 3 2 2 3 4 3 3" xfId="25222" xr:uid="{00000000-0005-0000-0000-00008C620000}"/>
    <cellStyle name="Comma 2 2 3 2 2 3 4 5" xfId="20209" xr:uid="{00000000-0005-0000-0000-0000F74E0000}"/>
    <cellStyle name="Comma 2 2 3 2 2 3 5" xfId="11799" xr:uid="{00000000-0005-0000-0000-00001D2E0000}"/>
    <cellStyle name="Comma 2 2 3 2 2 3 5 3" xfId="26897" xr:uid="{00000000-0005-0000-0000-000017690000}"/>
    <cellStyle name="Comma 2 2 3 2 2 3 6" xfId="6778" xr:uid="{00000000-0005-0000-0000-0000801A0000}"/>
    <cellStyle name="Comma 2 2 3 2 2 3 6 3" xfId="21880" xr:uid="{00000000-0005-0000-0000-00007E550000}"/>
    <cellStyle name="Comma 2 2 3 2 2 3 8" xfId="16867" xr:uid="{00000000-0005-0000-0000-0000E9410000}"/>
    <cellStyle name="Comma 2 2 3 2 2 4" xfId="2125" xr:uid="{00000000-0005-0000-0000-000053080000}"/>
    <cellStyle name="Comma 2 2 3 2 2 4 2" xfId="3815" xr:uid="{00000000-0005-0000-0000-0000ED0E0000}"/>
    <cellStyle name="Comma 2 2 3 2 2 4 2 2" xfId="13888" xr:uid="{00000000-0005-0000-0000-000046360000}"/>
    <cellStyle name="Comma 2 2 3 2 2 4 2 2 3" xfId="28986" xr:uid="{00000000-0005-0000-0000-000040710000}"/>
    <cellStyle name="Comma 2 2 3 2 2 4 2 3" xfId="8868" xr:uid="{00000000-0005-0000-0000-0000AA220000}"/>
    <cellStyle name="Comma 2 2 3 2 2 4 2 3 3" xfId="23969" xr:uid="{00000000-0005-0000-0000-0000A75D0000}"/>
    <cellStyle name="Comma 2 2 3 2 2 4 2 5" xfId="18956" xr:uid="{00000000-0005-0000-0000-0000124A0000}"/>
    <cellStyle name="Comma 2 2 3 2 2 4 3" xfId="5507" xr:uid="{00000000-0005-0000-0000-000089150000}"/>
    <cellStyle name="Comma 2 2 3 2 2 4 3 2" xfId="15559" xr:uid="{00000000-0005-0000-0000-0000CD3C0000}"/>
    <cellStyle name="Comma 2 2 3 2 2 4 3 2 3" xfId="30657" xr:uid="{00000000-0005-0000-0000-0000C7770000}"/>
    <cellStyle name="Comma 2 2 3 2 2 4 3 3" xfId="10539" xr:uid="{00000000-0005-0000-0000-000031290000}"/>
    <cellStyle name="Comma 2 2 3 2 2 4 3 3 3" xfId="25640" xr:uid="{00000000-0005-0000-0000-00002E640000}"/>
    <cellStyle name="Comma 2 2 3 2 2 4 3 5" xfId="20627" xr:uid="{00000000-0005-0000-0000-000099500000}"/>
    <cellStyle name="Comma 2 2 3 2 2 4 4" xfId="12217" xr:uid="{00000000-0005-0000-0000-0000BF2F0000}"/>
    <cellStyle name="Comma 2 2 3 2 2 4 4 3" xfId="27315" xr:uid="{00000000-0005-0000-0000-0000B96A0000}"/>
    <cellStyle name="Comma 2 2 3 2 2 4 5" xfId="7196" xr:uid="{00000000-0005-0000-0000-0000221C0000}"/>
    <cellStyle name="Comma 2 2 3 2 2 4 5 3" xfId="22298" xr:uid="{00000000-0005-0000-0000-000020570000}"/>
    <cellStyle name="Comma 2 2 3 2 2 4 7" xfId="17285" xr:uid="{00000000-0005-0000-0000-00008B430000}"/>
    <cellStyle name="Comma 2 2 3 2 2 5" xfId="2978" xr:uid="{00000000-0005-0000-0000-0000A80B0000}"/>
    <cellStyle name="Comma 2 2 3 2 2 5 2" xfId="13052" xr:uid="{00000000-0005-0000-0000-000002330000}"/>
    <cellStyle name="Comma 2 2 3 2 2 5 2 3" xfId="28150" xr:uid="{00000000-0005-0000-0000-0000FC6D0000}"/>
    <cellStyle name="Comma 2 2 3 2 2 5 3" xfId="8032" xr:uid="{00000000-0005-0000-0000-0000661F0000}"/>
    <cellStyle name="Comma 2 2 3 2 2 5 3 3" xfId="23133" xr:uid="{00000000-0005-0000-0000-0000635A0000}"/>
    <cellStyle name="Comma 2 2 3 2 2 5 5" xfId="18120" xr:uid="{00000000-0005-0000-0000-0000CE460000}"/>
    <cellStyle name="Comma 2 2 3 2 2 6" xfId="4671" xr:uid="{00000000-0005-0000-0000-000045120000}"/>
    <cellStyle name="Comma 2 2 3 2 2 6 2" xfId="14723" xr:uid="{00000000-0005-0000-0000-000089390000}"/>
    <cellStyle name="Comma 2 2 3 2 2 6 2 3" xfId="29821" xr:uid="{00000000-0005-0000-0000-000083740000}"/>
    <cellStyle name="Comma 2 2 3 2 2 6 3" xfId="9703" xr:uid="{00000000-0005-0000-0000-0000ED250000}"/>
    <cellStyle name="Comma 2 2 3 2 2 6 3 3" xfId="24804" xr:uid="{00000000-0005-0000-0000-0000EA600000}"/>
    <cellStyle name="Comma 2 2 3 2 2 6 5" xfId="19791" xr:uid="{00000000-0005-0000-0000-0000554D0000}"/>
    <cellStyle name="Comma 2 2 3 2 2 7" xfId="11381" xr:uid="{00000000-0005-0000-0000-00007B2C0000}"/>
    <cellStyle name="Comma 2 2 3 2 2 7 3" xfId="26479" xr:uid="{00000000-0005-0000-0000-000075670000}"/>
    <cellStyle name="Comma 2 2 3 2 2 8" xfId="6360" xr:uid="{00000000-0005-0000-0000-0000DE180000}"/>
    <cellStyle name="Comma 2 2 3 2 2 8 3" xfId="21462" xr:uid="{00000000-0005-0000-0000-0000DC530000}"/>
    <cellStyle name="Comma 2 2 3 2 3" xfId="1387" xr:uid="{00000000-0005-0000-0000-000071050000}"/>
    <cellStyle name="Comma 2 2 3 2 3 2" xfId="1808" xr:uid="{00000000-0005-0000-0000-000016070000}"/>
    <cellStyle name="Comma 2 2 3 2 3 2 2" xfId="2647" xr:uid="{00000000-0005-0000-0000-00005D0A0000}"/>
    <cellStyle name="Comma 2 2 3 2 3 2 2 2" xfId="4337" xr:uid="{00000000-0005-0000-0000-0000F7100000}"/>
    <cellStyle name="Comma 2 2 3 2 3 2 2 2 2" xfId="14410" xr:uid="{00000000-0005-0000-0000-000050380000}"/>
    <cellStyle name="Comma 2 2 3 2 3 2 2 2 2 3" xfId="29508" xr:uid="{00000000-0005-0000-0000-00004A730000}"/>
    <cellStyle name="Comma 2 2 3 2 3 2 2 2 3" xfId="9390" xr:uid="{00000000-0005-0000-0000-0000B4240000}"/>
    <cellStyle name="Comma 2 2 3 2 3 2 2 2 3 3" xfId="24491" xr:uid="{00000000-0005-0000-0000-0000B15F0000}"/>
    <cellStyle name="Comma 2 2 3 2 3 2 2 2 5" xfId="19478" xr:uid="{00000000-0005-0000-0000-00001C4C0000}"/>
    <cellStyle name="Comma 2 2 3 2 3 2 2 3" xfId="6029" xr:uid="{00000000-0005-0000-0000-000093170000}"/>
    <cellStyle name="Comma 2 2 3 2 3 2 2 3 2" xfId="16081" xr:uid="{00000000-0005-0000-0000-0000D73E0000}"/>
    <cellStyle name="Comma 2 2 3 2 3 2 2 3 2 3" xfId="31179" xr:uid="{00000000-0005-0000-0000-0000D1790000}"/>
    <cellStyle name="Comma 2 2 3 2 3 2 2 3 3" xfId="11061" xr:uid="{00000000-0005-0000-0000-00003B2B0000}"/>
    <cellStyle name="Comma 2 2 3 2 3 2 2 3 3 3" xfId="26162" xr:uid="{00000000-0005-0000-0000-000038660000}"/>
    <cellStyle name="Comma 2 2 3 2 3 2 2 3 5" xfId="21149" xr:uid="{00000000-0005-0000-0000-0000A3520000}"/>
    <cellStyle name="Comma 2 2 3 2 3 2 2 4" xfId="12739" xr:uid="{00000000-0005-0000-0000-0000C9310000}"/>
    <cellStyle name="Comma 2 2 3 2 3 2 2 4 3" xfId="27837" xr:uid="{00000000-0005-0000-0000-0000C36C0000}"/>
    <cellStyle name="Comma 2 2 3 2 3 2 2 5" xfId="7718" xr:uid="{00000000-0005-0000-0000-00002C1E0000}"/>
    <cellStyle name="Comma 2 2 3 2 3 2 2 5 3" xfId="22820" xr:uid="{00000000-0005-0000-0000-00002A590000}"/>
    <cellStyle name="Comma 2 2 3 2 3 2 2 7" xfId="17807" xr:uid="{00000000-0005-0000-0000-000095450000}"/>
    <cellStyle name="Comma 2 2 3 2 3 2 3" xfId="3500" xr:uid="{00000000-0005-0000-0000-0000B20D0000}"/>
    <cellStyle name="Comma 2 2 3 2 3 2 3 2" xfId="13574" xr:uid="{00000000-0005-0000-0000-00000C350000}"/>
    <cellStyle name="Comma 2 2 3 2 3 2 3 2 3" xfId="28672" xr:uid="{00000000-0005-0000-0000-000006700000}"/>
    <cellStyle name="Comma 2 2 3 2 3 2 3 3" xfId="8554" xr:uid="{00000000-0005-0000-0000-000070210000}"/>
    <cellStyle name="Comma 2 2 3 2 3 2 3 3 3" xfId="23655" xr:uid="{00000000-0005-0000-0000-00006D5C0000}"/>
    <cellStyle name="Comma 2 2 3 2 3 2 3 5" xfId="18642" xr:uid="{00000000-0005-0000-0000-0000D8480000}"/>
    <cellStyle name="Comma 2 2 3 2 3 2 4" xfId="5193" xr:uid="{00000000-0005-0000-0000-00004F140000}"/>
    <cellStyle name="Comma 2 2 3 2 3 2 4 2" xfId="15245" xr:uid="{00000000-0005-0000-0000-0000933B0000}"/>
    <cellStyle name="Comma 2 2 3 2 3 2 4 2 3" xfId="30343" xr:uid="{00000000-0005-0000-0000-00008D760000}"/>
    <cellStyle name="Comma 2 2 3 2 3 2 4 3" xfId="10225" xr:uid="{00000000-0005-0000-0000-0000F7270000}"/>
    <cellStyle name="Comma 2 2 3 2 3 2 4 3 3" xfId="25326" xr:uid="{00000000-0005-0000-0000-0000F4620000}"/>
    <cellStyle name="Comma 2 2 3 2 3 2 4 5" xfId="20313" xr:uid="{00000000-0005-0000-0000-00005F4F0000}"/>
    <cellStyle name="Comma 2 2 3 2 3 2 5" xfId="11903" xr:uid="{00000000-0005-0000-0000-0000852E0000}"/>
    <cellStyle name="Comma 2 2 3 2 3 2 5 3" xfId="27001" xr:uid="{00000000-0005-0000-0000-00007F690000}"/>
    <cellStyle name="Comma 2 2 3 2 3 2 6" xfId="6882" xr:uid="{00000000-0005-0000-0000-0000E81A0000}"/>
    <cellStyle name="Comma 2 2 3 2 3 2 6 3" xfId="21984" xr:uid="{00000000-0005-0000-0000-0000E6550000}"/>
    <cellStyle name="Comma 2 2 3 2 3 2 8" xfId="16971" xr:uid="{00000000-0005-0000-0000-000051420000}"/>
    <cellStyle name="Comma 2 2 3 2 3 3" xfId="2229" xr:uid="{00000000-0005-0000-0000-0000BB080000}"/>
    <cellStyle name="Comma 2 2 3 2 3 3 2" xfId="3919" xr:uid="{00000000-0005-0000-0000-0000550F0000}"/>
    <cellStyle name="Comma 2 2 3 2 3 3 2 2" xfId="13992" xr:uid="{00000000-0005-0000-0000-0000AE360000}"/>
    <cellStyle name="Comma 2 2 3 2 3 3 2 2 3" xfId="29090" xr:uid="{00000000-0005-0000-0000-0000A8710000}"/>
    <cellStyle name="Comma 2 2 3 2 3 3 2 3" xfId="8972" xr:uid="{00000000-0005-0000-0000-000012230000}"/>
    <cellStyle name="Comma 2 2 3 2 3 3 2 3 3" xfId="24073" xr:uid="{00000000-0005-0000-0000-00000F5E0000}"/>
    <cellStyle name="Comma 2 2 3 2 3 3 2 5" xfId="19060" xr:uid="{00000000-0005-0000-0000-00007A4A0000}"/>
    <cellStyle name="Comma 2 2 3 2 3 3 3" xfId="5611" xr:uid="{00000000-0005-0000-0000-0000F1150000}"/>
    <cellStyle name="Comma 2 2 3 2 3 3 3 2" xfId="15663" xr:uid="{00000000-0005-0000-0000-0000353D0000}"/>
    <cellStyle name="Comma 2 2 3 2 3 3 3 2 3" xfId="30761" xr:uid="{00000000-0005-0000-0000-00002F780000}"/>
    <cellStyle name="Comma 2 2 3 2 3 3 3 3" xfId="10643" xr:uid="{00000000-0005-0000-0000-000099290000}"/>
    <cellStyle name="Comma 2 2 3 2 3 3 3 3 3" xfId="25744" xr:uid="{00000000-0005-0000-0000-000096640000}"/>
    <cellStyle name="Comma 2 2 3 2 3 3 3 5" xfId="20731" xr:uid="{00000000-0005-0000-0000-000001510000}"/>
    <cellStyle name="Comma 2 2 3 2 3 3 4" xfId="12321" xr:uid="{00000000-0005-0000-0000-000027300000}"/>
    <cellStyle name="Comma 2 2 3 2 3 3 4 3" xfId="27419" xr:uid="{00000000-0005-0000-0000-0000216B0000}"/>
    <cellStyle name="Comma 2 2 3 2 3 3 5" xfId="7300" xr:uid="{00000000-0005-0000-0000-00008A1C0000}"/>
    <cellStyle name="Comma 2 2 3 2 3 3 5 3" xfId="22402" xr:uid="{00000000-0005-0000-0000-000088570000}"/>
    <cellStyle name="Comma 2 2 3 2 3 3 7" xfId="17389" xr:uid="{00000000-0005-0000-0000-0000F3430000}"/>
    <cellStyle name="Comma 2 2 3 2 3 4" xfId="3082" xr:uid="{00000000-0005-0000-0000-0000100C0000}"/>
    <cellStyle name="Comma 2 2 3 2 3 4 2" xfId="13156" xr:uid="{00000000-0005-0000-0000-00006A330000}"/>
    <cellStyle name="Comma 2 2 3 2 3 4 2 3" xfId="28254" xr:uid="{00000000-0005-0000-0000-0000646E0000}"/>
    <cellStyle name="Comma 2 2 3 2 3 4 3" xfId="8136" xr:uid="{00000000-0005-0000-0000-0000CE1F0000}"/>
    <cellStyle name="Comma 2 2 3 2 3 4 3 3" xfId="23237" xr:uid="{00000000-0005-0000-0000-0000CB5A0000}"/>
    <cellStyle name="Comma 2 2 3 2 3 4 5" xfId="18224" xr:uid="{00000000-0005-0000-0000-000036470000}"/>
    <cellStyle name="Comma 2 2 3 2 3 5" xfId="4775" xr:uid="{00000000-0005-0000-0000-0000AD120000}"/>
    <cellStyle name="Comma 2 2 3 2 3 5 2" xfId="14827" xr:uid="{00000000-0005-0000-0000-0000F1390000}"/>
    <cellStyle name="Comma 2 2 3 2 3 5 2 3" xfId="29925" xr:uid="{00000000-0005-0000-0000-0000EB740000}"/>
    <cellStyle name="Comma 2 2 3 2 3 5 3" xfId="9807" xr:uid="{00000000-0005-0000-0000-000055260000}"/>
    <cellStyle name="Comma 2 2 3 2 3 5 3 3" xfId="24908" xr:uid="{00000000-0005-0000-0000-000052610000}"/>
    <cellStyle name="Comma 2 2 3 2 3 5 5" xfId="19895" xr:uid="{00000000-0005-0000-0000-0000BD4D0000}"/>
    <cellStyle name="Comma 2 2 3 2 3 6" xfId="11485" xr:uid="{00000000-0005-0000-0000-0000E32C0000}"/>
    <cellStyle name="Comma 2 2 3 2 3 6 3" xfId="26583" xr:uid="{00000000-0005-0000-0000-0000DD670000}"/>
    <cellStyle name="Comma 2 2 3 2 3 7" xfId="6464" xr:uid="{00000000-0005-0000-0000-000046190000}"/>
    <cellStyle name="Comma 2 2 3 2 3 7 3" xfId="21566" xr:uid="{00000000-0005-0000-0000-000044540000}"/>
    <cellStyle name="Comma 2 2 3 2 3 9" xfId="16553" xr:uid="{00000000-0005-0000-0000-0000AF400000}"/>
    <cellStyle name="Comma 2 2 3 2 4" xfId="1600" xr:uid="{00000000-0005-0000-0000-000046060000}"/>
    <cellStyle name="Comma 2 2 3 2 4 2" xfId="2439" xr:uid="{00000000-0005-0000-0000-00008D090000}"/>
    <cellStyle name="Comma 2 2 3 2 4 2 2" xfId="4129" xr:uid="{00000000-0005-0000-0000-000027100000}"/>
    <cellStyle name="Comma 2 2 3 2 4 2 2 2" xfId="14202" xr:uid="{00000000-0005-0000-0000-000080370000}"/>
    <cellStyle name="Comma 2 2 3 2 4 2 2 2 3" xfId="29300" xr:uid="{00000000-0005-0000-0000-00007A720000}"/>
    <cellStyle name="Comma 2 2 3 2 4 2 2 3" xfId="9182" xr:uid="{00000000-0005-0000-0000-0000E4230000}"/>
    <cellStyle name="Comma 2 2 3 2 4 2 2 3 3" xfId="24283" xr:uid="{00000000-0005-0000-0000-0000E15E0000}"/>
    <cellStyle name="Comma 2 2 3 2 4 2 2 5" xfId="19270" xr:uid="{00000000-0005-0000-0000-00004C4B0000}"/>
    <cellStyle name="Comma 2 2 3 2 4 2 3" xfId="5821" xr:uid="{00000000-0005-0000-0000-0000C3160000}"/>
    <cellStyle name="Comma 2 2 3 2 4 2 3 2" xfId="15873" xr:uid="{00000000-0005-0000-0000-0000073E0000}"/>
    <cellStyle name="Comma 2 2 3 2 4 2 3 2 3" xfId="30971" xr:uid="{00000000-0005-0000-0000-000001790000}"/>
    <cellStyle name="Comma 2 2 3 2 4 2 3 3" xfId="10853" xr:uid="{00000000-0005-0000-0000-00006B2A0000}"/>
    <cellStyle name="Comma 2 2 3 2 4 2 3 3 3" xfId="25954" xr:uid="{00000000-0005-0000-0000-000068650000}"/>
    <cellStyle name="Comma 2 2 3 2 4 2 3 5" xfId="20941" xr:uid="{00000000-0005-0000-0000-0000D3510000}"/>
    <cellStyle name="Comma 2 2 3 2 4 2 4" xfId="12531" xr:uid="{00000000-0005-0000-0000-0000F9300000}"/>
    <cellStyle name="Comma 2 2 3 2 4 2 4 3" xfId="27629" xr:uid="{00000000-0005-0000-0000-0000F36B0000}"/>
    <cellStyle name="Comma 2 2 3 2 4 2 5" xfId="7510" xr:uid="{00000000-0005-0000-0000-00005C1D0000}"/>
    <cellStyle name="Comma 2 2 3 2 4 2 5 3" xfId="22612" xr:uid="{00000000-0005-0000-0000-00005A580000}"/>
    <cellStyle name="Comma 2 2 3 2 4 2 7" xfId="17599" xr:uid="{00000000-0005-0000-0000-0000C5440000}"/>
    <cellStyle name="Comma 2 2 3 2 4 3" xfId="3292" xr:uid="{00000000-0005-0000-0000-0000E20C0000}"/>
    <cellStyle name="Comma 2 2 3 2 4 3 2" xfId="13366" xr:uid="{00000000-0005-0000-0000-00003C340000}"/>
    <cellStyle name="Comma 2 2 3 2 4 3 2 3" xfId="28464" xr:uid="{00000000-0005-0000-0000-0000366F0000}"/>
    <cellStyle name="Comma 2 2 3 2 4 3 3" xfId="8346" xr:uid="{00000000-0005-0000-0000-0000A0200000}"/>
    <cellStyle name="Comma 2 2 3 2 4 3 3 3" xfId="23447" xr:uid="{00000000-0005-0000-0000-00009D5B0000}"/>
    <cellStyle name="Comma 2 2 3 2 4 3 5" xfId="18434" xr:uid="{00000000-0005-0000-0000-000008480000}"/>
    <cellStyle name="Comma 2 2 3 2 4 4" xfId="4985" xr:uid="{00000000-0005-0000-0000-00007F130000}"/>
    <cellStyle name="Comma 2 2 3 2 4 4 2" xfId="15037" xr:uid="{00000000-0005-0000-0000-0000C33A0000}"/>
    <cellStyle name="Comma 2 2 3 2 4 4 2 3" xfId="30135" xr:uid="{00000000-0005-0000-0000-0000BD750000}"/>
    <cellStyle name="Comma 2 2 3 2 4 4 3" xfId="10017" xr:uid="{00000000-0005-0000-0000-000027270000}"/>
    <cellStyle name="Comma 2 2 3 2 4 4 3 3" xfId="25118" xr:uid="{00000000-0005-0000-0000-000024620000}"/>
    <cellStyle name="Comma 2 2 3 2 4 4 5" xfId="20105" xr:uid="{00000000-0005-0000-0000-00008F4E0000}"/>
    <cellStyle name="Comma 2 2 3 2 4 5" xfId="11695" xr:uid="{00000000-0005-0000-0000-0000B52D0000}"/>
    <cellStyle name="Comma 2 2 3 2 4 5 3" xfId="26793" xr:uid="{00000000-0005-0000-0000-0000AF680000}"/>
    <cellStyle name="Comma 2 2 3 2 4 6" xfId="6674" xr:uid="{00000000-0005-0000-0000-0000181A0000}"/>
    <cellStyle name="Comma 2 2 3 2 4 6 3" xfId="21776" xr:uid="{00000000-0005-0000-0000-000016550000}"/>
    <cellStyle name="Comma 2 2 3 2 4 8" xfId="16763" xr:uid="{00000000-0005-0000-0000-000081410000}"/>
    <cellStyle name="Comma 2 2 3 2 5" xfId="2021" xr:uid="{00000000-0005-0000-0000-0000EB070000}"/>
    <cellStyle name="Comma 2 2 3 2 5 2" xfId="3711" xr:uid="{00000000-0005-0000-0000-0000850E0000}"/>
    <cellStyle name="Comma 2 2 3 2 5 2 2" xfId="13784" xr:uid="{00000000-0005-0000-0000-0000DE350000}"/>
    <cellStyle name="Comma 2 2 3 2 5 2 2 3" xfId="28882" xr:uid="{00000000-0005-0000-0000-0000D8700000}"/>
    <cellStyle name="Comma 2 2 3 2 5 2 3" xfId="8764" xr:uid="{00000000-0005-0000-0000-000042220000}"/>
    <cellStyle name="Comma 2 2 3 2 5 2 3 3" xfId="23865" xr:uid="{00000000-0005-0000-0000-00003F5D0000}"/>
    <cellStyle name="Comma 2 2 3 2 5 2 5" xfId="18852" xr:uid="{00000000-0005-0000-0000-0000AA490000}"/>
    <cellStyle name="Comma 2 2 3 2 5 3" xfId="5403" xr:uid="{00000000-0005-0000-0000-000021150000}"/>
    <cellStyle name="Comma 2 2 3 2 5 3 2" xfId="15455" xr:uid="{00000000-0005-0000-0000-0000653C0000}"/>
    <cellStyle name="Comma 2 2 3 2 5 3 2 3" xfId="30553" xr:uid="{00000000-0005-0000-0000-00005F770000}"/>
    <cellStyle name="Comma 2 2 3 2 5 3 3" xfId="10435" xr:uid="{00000000-0005-0000-0000-0000C9280000}"/>
    <cellStyle name="Comma 2 2 3 2 5 3 3 3" xfId="25536" xr:uid="{00000000-0005-0000-0000-0000C6630000}"/>
    <cellStyle name="Comma 2 2 3 2 5 3 5" xfId="20523" xr:uid="{00000000-0005-0000-0000-000031500000}"/>
    <cellStyle name="Comma 2 2 3 2 5 4" xfId="12113" xr:uid="{00000000-0005-0000-0000-0000572F0000}"/>
    <cellStyle name="Comma 2 2 3 2 5 4 3" xfId="27211" xr:uid="{00000000-0005-0000-0000-0000516A0000}"/>
    <cellStyle name="Comma 2 2 3 2 5 5" xfId="7092" xr:uid="{00000000-0005-0000-0000-0000BA1B0000}"/>
    <cellStyle name="Comma 2 2 3 2 5 5 3" xfId="22194" xr:uid="{00000000-0005-0000-0000-0000B8560000}"/>
    <cellStyle name="Comma 2 2 3 2 5 7" xfId="17181" xr:uid="{00000000-0005-0000-0000-000023430000}"/>
    <cellStyle name="Comma 2 2 3 2 6" xfId="2874" xr:uid="{00000000-0005-0000-0000-0000400B0000}"/>
    <cellStyle name="Comma 2 2 3 2 6 2" xfId="12948" xr:uid="{00000000-0005-0000-0000-00009A320000}"/>
    <cellStyle name="Comma 2 2 3 2 6 2 3" xfId="28046" xr:uid="{00000000-0005-0000-0000-0000946D0000}"/>
    <cellStyle name="Comma 2 2 3 2 6 3" xfId="7928" xr:uid="{00000000-0005-0000-0000-0000FE1E0000}"/>
    <cellStyle name="Comma 2 2 3 2 6 3 3" xfId="23029" xr:uid="{00000000-0005-0000-0000-0000FB590000}"/>
    <cellStyle name="Comma 2 2 3 2 6 5" xfId="18016" xr:uid="{00000000-0005-0000-0000-000066460000}"/>
    <cellStyle name="Comma 2 2 3 2 7" xfId="4567" xr:uid="{00000000-0005-0000-0000-0000DD110000}"/>
    <cellStyle name="Comma 2 2 3 2 7 2" xfId="14619" xr:uid="{00000000-0005-0000-0000-000021390000}"/>
    <cellStyle name="Comma 2 2 3 2 7 2 3" xfId="29717" xr:uid="{00000000-0005-0000-0000-00001B740000}"/>
    <cellStyle name="Comma 2 2 3 2 7 3" xfId="9599" xr:uid="{00000000-0005-0000-0000-000085250000}"/>
    <cellStyle name="Comma 2 2 3 2 7 3 3" xfId="24700" xr:uid="{00000000-0005-0000-0000-000082600000}"/>
    <cellStyle name="Comma 2 2 3 2 7 5" xfId="19687" xr:uid="{00000000-0005-0000-0000-0000ED4C0000}"/>
    <cellStyle name="Comma 2 2 3 2 8" xfId="11277" xr:uid="{00000000-0005-0000-0000-0000132C0000}"/>
    <cellStyle name="Comma 2 2 3 2 8 3" xfId="26375" xr:uid="{00000000-0005-0000-0000-00000D670000}"/>
    <cellStyle name="Comma 2 2 3 2 9" xfId="6256" xr:uid="{00000000-0005-0000-0000-000076180000}"/>
    <cellStyle name="Comma 2 2 3 2 9 3" xfId="21358" xr:uid="{00000000-0005-0000-0000-000074530000}"/>
    <cellStyle name="Comma 2 2 3 3" xfId="1220" xr:uid="{00000000-0005-0000-0000-0000CA040000}"/>
    <cellStyle name="Comma 2 2 3 3 10" xfId="16397" xr:uid="{00000000-0005-0000-0000-000013400000}"/>
    <cellStyle name="Comma 2 2 3 3 2" xfId="1439" xr:uid="{00000000-0005-0000-0000-0000A5050000}"/>
    <cellStyle name="Comma 2 2 3 3 2 2" xfId="1860" xr:uid="{00000000-0005-0000-0000-00004A070000}"/>
    <cellStyle name="Comma 2 2 3 3 2 2 2" xfId="2699" xr:uid="{00000000-0005-0000-0000-0000910A0000}"/>
    <cellStyle name="Comma 2 2 3 3 2 2 2 2" xfId="4389" xr:uid="{00000000-0005-0000-0000-00002B110000}"/>
    <cellStyle name="Comma 2 2 3 3 2 2 2 2 2" xfId="14462" xr:uid="{00000000-0005-0000-0000-000084380000}"/>
    <cellStyle name="Comma 2 2 3 3 2 2 2 2 2 3" xfId="29560" xr:uid="{00000000-0005-0000-0000-00007E730000}"/>
    <cellStyle name="Comma 2 2 3 3 2 2 2 2 3" xfId="9442" xr:uid="{00000000-0005-0000-0000-0000E8240000}"/>
    <cellStyle name="Comma 2 2 3 3 2 2 2 2 3 3" xfId="24543" xr:uid="{00000000-0005-0000-0000-0000E55F0000}"/>
    <cellStyle name="Comma 2 2 3 3 2 2 2 2 5" xfId="19530" xr:uid="{00000000-0005-0000-0000-0000504C0000}"/>
    <cellStyle name="Comma 2 2 3 3 2 2 2 3" xfId="6081" xr:uid="{00000000-0005-0000-0000-0000C7170000}"/>
    <cellStyle name="Comma 2 2 3 3 2 2 2 3 2" xfId="16133" xr:uid="{00000000-0005-0000-0000-00000B3F0000}"/>
    <cellStyle name="Comma 2 2 3 3 2 2 2 3 2 3" xfId="31231" xr:uid="{00000000-0005-0000-0000-0000057A0000}"/>
    <cellStyle name="Comma 2 2 3 3 2 2 2 3 3" xfId="11113" xr:uid="{00000000-0005-0000-0000-00006F2B0000}"/>
    <cellStyle name="Comma 2 2 3 3 2 2 2 3 3 3" xfId="26214" xr:uid="{00000000-0005-0000-0000-00006C660000}"/>
    <cellStyle name="Comma 2 2 3 3 2 2 2 3 5" xfId="21201" xr:uid="{00000000-0005-0000-0000-0000D7520000}"/>
    <cellStyle name="Comma 2 2 3 3 2 2 2 4" xfId="12791" xr:uid="{00000000-0005-0000-0000-0000FD310000}"/>
    <cellStyle name="Comma 2 2 3 3 2 2 2 4 3" xfId="27889" xr:uid="{00000000-0005-0000-0000-0000F76C0000}"/>
    <cellStyle name="Comma 2 2 3 3 2 2 2 5" xfId="7770" xr:uid="{00000000-0005-0000-0000-0000601E0000}"/>
    <cellStyle name="Comma 2 2 3 3 2 2 2 5 3" xfId="22872" xr:uid="{00000000-0005-0000-0000-00005E590000}"/>
    <cellStyle name="Comma 2 2 3 3 2 2 2 7" xfId="17859" xr:uid="{00000000-0005-0000-0000-0000C9450000}"/>
    <cellStyle name="Comma 2 2 3 3 2 2 3" xfId="3552" xr:uid="{00000000-0005-0000-0000-0000E60D0000}"/>
    <cellStyle name="Comma 2 2 3 3 2 2 3 2" xfId="13626" xr:uid="{00000000-0005-0000-0000-000040350000}"/>
    <cellStyle name="Comma 2 2 3 3 2 2 3 2 3" xfId="28724" xr:uid="{00000000-0005-0000-0000-00003A700000}"/>
    <cellStyle name="Comma 2 2 3 3 2 2 3 3" xfId="8606" xr:uid="{00000000-0005-0000-0000-0000A4210000}"/>
    <cellStyle name="Comma 2 2 3 3 2 2 3 3 3" xfId="23707" xr:uid="{00000000-0005-0000-0000-0000A15C0000}"/>
    <cellStyle name="Comma 2 2 3 3 2 2 3 5" xfId="18694" xr:uid="{00000000-0005-0000-0000-00000C490000}"/>
    <cellStyle name="Comma 2 2 3 3 2 2 4" xfId="5245" xr:uid="{00000000-0005-0000-0000-000083140000}"/>
    <cellStyle name="Comma 2 2 3 3 2 2 4 2" xfId="15297" xr:uid="{00000000-0005-0000-0000-0000C73B0000}"/>
    <cellStyle name="Comma 2 2 3 3 2 2 4 2 3" xfId="30395" xr:uid="{00000000-0005-0000-0000-0000C1760000}"/>
    <cellStyle name="Comma 2 2 3 3 2 2 4 3" xfId="10277" xr:uid="{00000000-0005-0000-0000-00002B280000}"/>
    <cellStyle name="Comma 2 2 3 3 2 2 4 3 3" xfId="25378" xr:uid="{00000000-0005-0000-0000-000028630000}"/>
    <cellStyle name="Comma 2 2 3 3 2 2 4 5" xfId="20365" xr:uid="{00000000-0005-0000-0000-0000934F0000}"/>
    <cellStyle name="Comma 2 2 3 3 2 2 5" xfId="11955" xr:uid="{00000000-0005-0000-0000-0000B92E0000}"/>
    <cellStyle name="Comma 2 2 3 3 2 2 5 3" xfId="27053" xr:uid="{00000000-0005-0000-0000-0000B3690000}"/>
    <cellStyle name="Comma 2 2 3 3 2 2 6" xfId="6934" xr:uid="{00000000-0005-0000-0000-00001C1B0000}"/>
    <cellStyle name="Comma 2 2 3 3 2 2 6 3" xfId="22036" xr:uid="{00000000-0005-0000-0000-00001A560000}"/>
    <cellStyle name="Comma 2 2 3 3 2 2 8" xfId="17023" xr:uid="{00000000-0005-0000-0000-000085420000}"/>
    <cellStyle name="Comma 2 2 3 3 2 3" xfId="2281" xr:uid="{00000000-0005-0000-0000-0000EF080000}"/>
    <cellStyle name="Comma 2 2 3 3 2 3 2" xfId="3971" xr:uid="{00000000-0005-0000-0000-0000890F0000}"/>
    <cellStyle name="Comma 2 2 3 3 2 3 2 2" xfId="14044" xr:uid="{00000000-0005-0000-0000-0000E2360000}"/>
    <cellStyle name="Comma 2 2 3 3 2 3 2 2 3" xfId="29142" xr:uid="{00000000-0005-0000-0000-0000DC710000}"/>
    <cellStyle name="Comma 2 2 3 3 2 3 2 3" xfId="9024" xr:uid="{00000000-0005-0000-0000-000046230000}"/>
    <cellStyle name="Comma 2 2 3 3 2 3 2 3 3" xfId="24125" xr:uid="{00000000-0005-0000-0000-0000435E0000}"/>
    <cellStyle name="Comma 2 2 3 3 2 3 2 5" xfId="19112" xr:uid="{00000000-0005-0000-0000-0000AE4A0000}"/>
    <cellStyle name="Comma 2 2 3 3 2 3 3" xfId="5663" xr:uid="{00000000-0005-0000-0000-000025160000}"/>
    <cellStyle name="Comma 2 2 3 3 2 3 3 2" xfId="15715" xr:uid="{00000000-0005-0000-0000-0000693D0000}"/>
    <cellStyle name="Comma 2 2 3 3 2 3 3 2 3" xfId="30813" xr:uid="{00000000-0005-0000-0000-000063780000}"/>
    <cellStyle name="Comma 2 2 3 3 2 3 3 3" xfId="10695" xr:uid="{00000000-0005-0000-0000-0000CD290000}"/>
    <cellStyle name="Comma 2 2 3 3 2 3 3 3 3" xfId="25796" xr:uid="{00000000-0005-0000-0000-0000CA640000}"/>
    <cellStyle name="Comma 2 2 3 3 2 3 3 5" xfId="20783" xr:uid="{00000000-0005-0000-0000-000035510000}"/>
    <cellStyle name="Comma 2 2 3 3 2 3 4" xfId="12373" xr:uid="{00000000-0005-0000-0000-00005B300000}"/>
    <cellStyle name="Comma 2 2 3 3 2 3 4 3" xfId="27471" xr:uid="{00000000-0005-0000-0000-0000556B0000}"/>
    <cellStyle name="Comma 2 2 3 3 2 3 5" xfId="7352" xr:uid="{00000000-0005-0000-0000-0000BE1C0000}"/>
    <cellStyle name="Comma 2 2 3 3 2 3 5 3" xfId="22454" xr:uid="{00000000-0005-0000-0000-0000BC570000}"/>
    <cellStyle name="Comma 2 2 3 3 2 3 7" xfId="17441" xr:uid="{00000000-0005-0000-0000-000027440000}"/>
    <cellStyle name="Comma 2 2 3 3 2 4" xfId="3134" xr:uid="{00000000-0005-0000-0000-0000440C0000}"/>
    <cellStyle name="Comma 2 2 3 3 2 4 2" xfId="13208" xr:uid="{00000000-0005-0000-0000-00009E330000}"/>
    <cellStyle name="Comma 2 2 3 3 2 4 2 3" xfId="28306" xr:uid="{00000000-0005-0000-0000-0000986E0000}"/>
    <cellStyle name="Comma 2 2 3 3 2 4 3" xfId="8188" xr:uid="{00000000-0005-0000-0000-000002200000}"/>
    <cellStyle name="Comma 2 2 3 3 2 4 3 3" xfId="23289" xr:uid="{00000000-0005-0000-0000-0000FF5A0000}"/>
    <cellStyle name="Comma 2 2 3 3 2 4 5" xfId="18276" xr:uid="{00000000-0005-0000-0000-00006A470000}"/>
    <cellStyle name="Comma 2 2 3 3 2 5" xfId="4827" xr:uid="{00000000-0005-0000-0000-0000E1120000}"/>
    <cellStyle name="Comma 2 2 3 3 2 5 2" xfId="14879" xr:uid="{00000000-0005-0000-0000-0000253A0000}"/>
    <cellStyle name="Comma 2 2 3 3 2 5 2 3" xfId="29977" xr:uid="{00000000-0005-0000-0000-00001F750000}"/>
    <cellStyle name="Comma 2 2 3 3 2 5 3" xfId="9859" xr:uid="{00000000-0005-0000-0000-000089260000}"/>
    <cellStyle name="Comma 2 2 3 3 2 5 3 3" xfId="24960" xr:uid="{00000000-0005-0000-0000-000086610000}"/>
    <cellStyle name="Comma 2 2 3 3 2 5 5" xfId="19947" xr:uid="{00000000-0005-0000-0000-0000F14D0000}"/>
    <cellStyle name="Comma 2 2 3 3 2 6" xfId="11537" xr:uid="{00000000-0005-0000-0000-0000172D0000}"/>
    <cellStyle name="Comma 2 2 3 3 2 6 3" xfId="26635" xr:uid="{00000000-0005-0000-0000-000011680000}"/>
    <cellStyle name="Comma 2 2 3 3 2 7" xfId="6516" xr:uid="{00000000-0005-0000-0000-00007A190000}"/>
    <cellStyle name="Comma 2 2 3 3 2 7 3" xfId="21618" xr:uid="{00000000-0005-0000-0000-000078540000}"/>
    <cellStyle name="Comma 2 2 3 3 2 9" xfId="16605" xr:uid="{00000000-0005-0000-0000-0000E3400000}"/>
    <cellStyle name="Comma 2 2 3 3 3" xfId="1652" xr:uid="{00000000-0005-0000-0000-00007A060000}"/>
    <cellStyle name="Comma 2 2 3 3 3 2" xfId="2491" xr:uid="{00000000-0005-0000-0000-0000C1090000}"/>
    <cellStyle name="Comma 2 2 3 3 3 2 2" xfId="4181" xr:uid="{00000000-0005-0000-0000-00005B100000}"/>
    <cellStyle name="Comma 2 2 3 3 3 2 2 2" xfId="14254" xr:uid="{00000000-0005-0000-0000-0000B4370000}"/>
    <cellStyle name="Comma 2 2 3 3 3 2 2 2 3" xfId="29352" xr:uid="{00000000-0005-0000-0000-0000AE720000}"/>
    <cellStyle name="Comma 2 2 3 3 3 2 2 3" xfId="9234" xr:uid="{00000000-0005-0000-0000-000018240000}"/>
    <cellStyle name="Comma 2 2 3 3 3 2 2 3 3" xfId="24335" xr:uid="{00000000-0005-0000-0000-0000155F0000}"/>
    <cellStyle name="Comma 2 2 3 3 3 2 2 5" xfId="19322" xr:uid="{00000000-0005-0000-0000-0000804B0000}"/>
    <cellStyle name="Comma 2 2 3 3 3 2 3" xfId="5873" xr:uid="{00000000-0005-0000-0000-0000F7160000}"/>
    <cellStyle name="Comma 2 2 3 3 3 2 3 2" xfId="15925" xr:uid="{00000000-0005-0000-0000-00003B3E0000}"/>
    <cellStyle name="Comma 2 2 3 3 3 2 3 2 3" xfId="31023" xr:uid="{00000000-0005-0000-0000-000035790000}"/>
    <cellStyle name="Comma 2 2 3 3 3 2 3 3" xfId="10905" xr:uid="{00000000-0005-0000-0000-00009F2A0000}"/>
    <cellStyle name="Comma 2 2 3 3 3 2 3 3 3" xfId="26006" xr:uid="{00000000-0005-0000-0000-00009C650000}"/>
    <cellStyle name="Comma 2 2 3 3 3 2 3 5" xfId="20993" xr:uid="{00000000-0005-0000-0000-000007520000}"/>
    <cellStyle name="Comma 2 2 3 3 3 2 4" xfId="12583" xr:uid="{00000000-0005-0000-0000-00002D310000}"/>
    <cellStyle name="Comma 2 2 3 3 3 2 4 3" xfId="27681" xr:uid="{00000000-0005-0000-0000-0000276C0000}"/>
    <cellStyle name="Comma 2 2 3 3 3 2 5" xfId="7562" xr:uid="{00000000-0005-0000-0000-0000901D0000}"/>
    <cellStyle name="Comma 2 2 3 3 3 2 5 3" xfId="22664" xr:uid="{00000000-0005-0000-0000-00008E580000}"/>
    <cellStyle name="Comma 2 2 3 3 3 2 7" xfId="17651" xr:uid="{00000000-0005-0000-0000-0000F9440000}"/>
    <cellStyle name="Comma 2 2 3 3 3 3" xfId="3344" xr:uid="{00000000-0005-0000-0000-0000160D0000}"/>
    <cellStyle name="Comma 2 2 3 3 3 3 2" xfId="13418" xr:uid="{00000000-0005-0000-0000-000070340000}"/>
    <cellStyle name="Comma 2 2 3 3 3 3 2 3" xfId="28516" xr:uid="{00000000-0005-0000-0000-00006A6F0000}"/>
    <cellStyle name="Comma 2 2 3 3 3 3 3" xfId="8398" xr:uid="{00000000-0005-0000-0000-0000D4200000}"/>
    <cellStyle name="Comma 2 2 3 3 3 3 3 3" xfId="23499" xr:uid="{00000000-0005-0000-0000-0000D15B0000}"/>
    <cellStyle name="Comma 2 2 3 3 3 3 5" xfId="18486" xr:uid="{00000000-0005-0000-0000-00003C480000}"/>
    <cellStyle name="Comma 2 2 3 3 3 4" xfId="5037" xr:uid="{00000000-0005-0000-0000-0000B3130000}"/>
    <cellStyle name="Comma 2 2 3 3 3 4 2" xfId="15089" xr:uid="{00000000-0005-0000-0000-0000F73A0000}"/>
    <cellStyle name="Comma 2 2 3 3 3 4 2 3" xfId="30187" xr:uid="{00000000-0005-0000-0000-0000F1750000}"/>
    <cellStyle name="Comma 2 2 3 3 3 4 3" xfId="10069" xr:uid="{00000000-0005-0000-0000-00005B270000}"/>
    <cellStyle name="Comma 2 2 3 3 3 4 3 3" xfId="25170" xr:uid="{00000000-0005-0000-0000-000058620000}"/>
    <cellStyle name="Comma 2 2 3 3 3 4 5" xfId="20157" xr:uid="{00000000-0005-0000-0000-0000C34E0000}"/>
    <cellStyle name="Comma 2 2 3 3 3 5" xfId="11747" xr:uid="{00000000-0005-0000-0000-0000E92D0000}"/>
    <cellStyle name="Comma 2 2 3 3 3 5 3" xfId="26845" xr:uid="{00000000-0005-0000-0000-0000E3680000}"/>
    <cellStyle name="Comma 2 2 3 3 3 6" xfId="6726" xr:uid="{00000000-0005-0000-0000-00004C1A0000}"/>
    <cellStyle name="Comma 2 2 3 3 3 6 3" xfId="21828" xr:uid="{00000000-0005-0000-0000-00004A550000}"/>
    <cellStyle name="Comma 2 2 3 3 3 8" xfId="16815" xr:uid="{00000000-0005-0000-0000-0000B5410000}"/>
    <cellStyle name="Comma 2 2 3 3 4" xfId="2073" xr:uid="{00000000-0005-0000-0000-00001F080000}"/>
    <cellStyle name="Comma 2 2 3 3 4 2" xfId="3763" xr:uid="{00000000-0005-0000-0000-0000B90E0000}"/>
    <cellStyle name="Comma 2 2 3 3 4 2 2" xfId="13836" xr:uid="{00000000-0005-0000-0000-000012360000}"/>
    <cellStyle name="Comma 2 2 3 3 4 2 2 3" xfId="28934" xr:uid="{00000000-0005-0000-0000-00000C710000}"/>
    <cellStyle name="Comma 2 2 3 3 4 2 3" xfId="8816" xr:uid="{00000000-0005-0000-0000-000076220000}"/>
    <cellStyle name="Comma 2 2 3 3 4 2 3 3" xfId="23917" xr:uid="{00000000-0005-0000-0000-0000735D0000}"/>
    <cellStyle name="Comma 2 2 3 3 4 2 5" xfId="18904" xr:uid="{00000000-0005-0000-0000-0000DE490000}"/>
    <cellStyle name="Comma 2 2 3 3 4 3" xfId="5455" xr:uid="{00000000-0005-0000-0000-000055150000}"/>
    <cellStyle name="Comma 2 2 3 3 4 3 2" xfId="15507" xr:uid="{00000000-0005-0000-0000-0000993C0000}"/>
    <cellStyle name="Comma 2 2 3 3 4 3 2 3" xfId="30605" xr:uid="{00000000-0005-0000-0000-000093770000}"/>
    <cellStyle name="Comma 2 2 3 3 4 3 3" xfId="10487" xr:uid="{00000000-0005-0000-0000-0000FD280000}"/>
    <cellStyle name="Comma 2 2 3 3 4 3 3 3" xfId="25588" xr:uid="{00000000-0005-0000-0000-0000FA630000}"/>
    <cellStyle name="Comma 2 2 3 3 4 3 5" xfId="20575" xr:uid="{00000000-0005-0000-0000-000065500000}"/>
    <cellStyle name="Comma 2 2 3 3 4 4" xfId="12165" xr:uid="{00000000-0005-0000-0000-00008B2F0000}"/>
    <cellStyle name="Comma 2 2 3 3 4 4 3" xfId="27263" xr:uid="{00000000-0005-0000-0000-0000856A0000}"/>
    <cellStyle name="Comma 2 2 3 3 4 5" xfId="7144" xr:uid="{00000000-0005-0000-0000-0000EE1B0000}"/>
    <cellStyle name="Comma 2 2 3 3 4 5 3" xfId="22246" xr:uid="{00000000-0005-0000-0000-0000EC560000}"/>
    <cellStyle name="Comma 2 2 3 3 4 7" xfId="17233" xr:uid="{00000000-0005-0000-0000-000057430000}"/>
    <cellStyle name="Comma 2 2 3 3 5" xfId="2926" xr:uid="{00000000-0005-0000-0000-0000740B0000}"/>
    <cellStyle name="Comma 2 2 3 3 5 2" xfId="13000" xr:uid="{00000000-0005-0000-0000-0000CE320000}"/>
    <cellStyle name="Comma 2 2 3 3 5 2 3" xfId="28098" xr:uid="{00000000-0005-0000-0000-0000C86D0000}"/>
    <cellStyle name="Comma 2 2 3 3 5 3" xfId="7980" xr:uid="{00000000-0005-0000-0000-0000321F0000}"/>
    <cellStyle name="Comma 2 2 3 3 5 3 3" xfId="23081" xr:uid="{00000000-0005-0000-0000-00002F5A0000}"/>
    <cellStyle name="Comma 2 2 3 3 5 5" xfId="18068" xr:uid="{00000000-0005-0000-0000-00009A460000}"/>
    <cellStyle name="Comma 2 2 3 3 6" xfId="4619" xr:uid="{00000000-0005-0000-0000-000011120000}"/>
    <cellStyle name="Comma 2 2 3 3 6 2" xfId="14671" xr:uid="{00000000-0005-0000-0000-000055390000}"/>
    <cellStyle name="Comma 2 2 3 3 6 2 3" xfId="29769" xr:uid="{00000000-0005-0000-0000-00004F740000}"/>
    <cellStyle name="Comma 2 2 3 3 6 3" xfId="9651" xr:uid="{00000000-0005-0000-0000-0000B9250000}"/>
    <cellStyle name="Comma 2 2 3 3 6 3 3" xfId="24752" xr:uid="{00000000-0005-0000-0000-0000B6600000}"/>
    <cellStyle name="Comma 2 2 3 3 6 5" xfId="19739" xr:uid="{00000000-0005-0000-0000-0000214D0000}"/>
    <cellStyle name="Comma 2 2 3 3 7" xfId="11329" xr:uid="{00000000-0005-0000-0000-0000472C0000}"/>
    <cellStyle name="Comma 2 2 3 3 7 3" xfId="26427" xr:uid="{00000000-0005-0000-0000-000041670000}"/>
    <cellStyle name="Comma 2 2 3 3 8" xfId="6308" xr:uid="{00000000-0005-0000-0000-0000AA180000}"/>
    <cellStyle name="Comma 2 2 3 3 8 3" xfId="21410" xr:uid="{00000000-0005-0000-0000-0000A8530000}"/>
    <cellStyle name="Comma 2 2 3 4" xfId="1333" xr:uid="{00000000-0005-0000-0000-00003B050000}"/>
    <cellStyle name="Comma 2 2 3 4 2" xfId="1756" xr:uid="{00000000-0005-0000-0000-0000E2060000}"/>
    <cellStyle name="Comma 2 2 3 4 2 2" xfId="2595" xr:uid="{00000000-0005-0000-0000-0000290A0000}"/>
    <cellStyle name="Comma 2 2 3 4 2 2 2" xfId="4285" xr:uid="{00000000-0005-0000-0000-0000C3100000}"/>
    <cellStyle name="Comma 2 2 3 4 2 2 2 2" xfId="14358" xr:uid="{00000000-0005-0000-0000-00001C380000}"/>
    <cellStyle name="Comma 2 2 3 4 2 2 2 2 3" xfId="29456" xr:uid="{00000000-0005-0000-0000-000016730000}"/>
    <cellStyle name="Comma 2 2 3 4 2 2 2 3" xfId="9338" xr:uid="{00000000-0005-0000-0000-000080240000}"/>
    <cellStyle name="Comma 2 2 3 4 2 2 2 3 3" xfId="24439" xr:uid="{00000000-0005-0000-0000-00007D5F0000}"/>
    <cellStyle name="Comma 2 2 3 4 2 2 2 5" xfId="19426" xr:uid="{00000000-0005-0000-0000-0000E84B0000}"/>
    <cellStyle name="Comma 2 2 3 4 2 2 3" xfId="5977" xr:uid="{00000000-0005-0000-0000-00005F170000}"/>
    <cellStyle name="Comma 2 2 3 4 2 2 3 2" xfId="16029" xr:uid="{00000000-0005-0000-0000-0000A33E0000}"/>
    <cellStyle name="Comma 2 2 3 4 2 2 3 2 3" xfId="31127" xr:uid="{00000000-0005-0000-0000-00009D790000}"/>
    <cellStyle name="Comma 2 2 3 4 2 2 3 3" xfId="11009" xr:uid="{00000000-0005-0000-0000-0000072B0000}"/>
    <cellStyle name="Comma 2 2 3 4 2 2 3 3 3" xfId="26110" xr:uid="{00000000-0005-0000-0000-000004660000}"/>
    <cellStyle name="Comma 2 2 3 4 2 2 3 5" xfId="21097" xr:uid="{00000000-0005-0000-0000-00006F520000}"/>
    <cellStyle name="Comma 2 2 3 4 2 2 4" xfId="12687" xr:uid="{00000000-0005-0000-0000-000095310000}"/>
    <cellStyle name="Comma 2 2 3 4 2 2 4 3" xfId="27785" xr:uid="{00000000-0005-0000-0000-00008F6C0000}"/>
    <cellStyle name="Comma 2 2 3 4 2 2 5" xfId="7666" xr:uid="{00000000-0005-0000-0000-0000F81D0000}"/>
    <cellStyle name="Comma 2 2 3 4 2 2 5 3" xfId="22768" xr:uid="{00000000-0005-0000-0000-0000F6580000}"/>
    <cellStyle name="Comma 2 2 3 4 2 2 7" xfId="17755" xr:uid="{00000000-0005-0000-0000-000061450000}"/>
    <cellStyle name="Comma 2 2 3 4 2 3" xfId="3448" xr:uid="{00000000-0005-0000-0000-00007E0D0000}"/>
    <cellStyle name="Comma 2 2 3 4 2 3 2" xfId="13522" xr:uid="{00000000-0005-0000-0000-0000D8340000}"/>
    <cellStyle name="Comma 2 2 3 4 2 3 2 3" xfId="28620" xr:uid="{00000000-0005-0000-0000-0000D26F0000}"/>
    <cellStyle name="Comma 2 2 3 4 2 3 3" xfId="8502" xr:uid="{00000000-0005-0000-0000-00003C210000}"/>
    <cellStyle name="Comma 2 2 3 4 2 3 3 3" xfId="23603" xr:uid="{00000000-0005-0000-0000-0000395C0000}"/>
    <cellStyle name="Comma 2 2 3 4 2 3 5" xfId="18590" xr:uid="{00000000-0005-0000-0000-0000A4480000}"/>
    <cellStyle name="Comma 2 2 3 4 2 4" xfId="5141" xr:uid="{00000000-0005-0000-0000-00001B140000}"/>
    <cellStyle name="Comma 2 2 3 4 2 4 2" xfId="15193" xr:uid="{00000000-0005-0000-0000-00005F3B0000}"/>
    <cellStyle name="Comma 2 2 3 4 2 4 2 3" xfId="30291" xr:uid="{00000000-0005-0000-0000-000059760000}"/>
    <cellStyle name="Comma 2 2 3 4 2 4 3" xfId="10173" xr:uid="{00000000-0005-0000-0000-0000C3270000}"/>
    <cellStyle name="Comma 2 2 3 4 2 4 3 3" xfId="25274" xr:uid="{00000000-0005-0000-0000-0000C0620000}"/>
    <cellStyle name="Comma 2 2 3 4 2 4 5" xfId="20261" xr:uid="{00000000-0005-0000-0000-00002B4F0000}"/>
    <cellStyle name="Comma 2 2 3 4 2 5" xfId="11851" xr:uid="{00000000-0005-0000-0000-0000512E0000}"/>
    <cellStyle name="Comma 2 2 3 4 2 5 3" xfId="26949" xr:uid="{00000000-0005-0000-0000-00004B690000}"/>
    <cellStyle name="Comma 2 2 3 4 2 6" xfId="6830" xr:uid="{00000000-0005-0000-0000-0000B41A0000}"/>
    <cellStyle name="Comma 2 2 3 4 2 6 3" xfId="21932" xr:uid="{00000000-0005-0000-0000-0000B2550000}"/>
    <cellStyle name="Comma 2 2 3 4 2 8" xfId="16919" xr:uid="{00000000-0005-0000-0000-00001D420000}"/>
    <cellStyle name="Comma 2 2 3 4 3" xfId="2177" xr:uid="{00000000-0005-0000-0000-000087080000}"/>
    <cellStyle name="Comma 2 2 3 4 3 2" xfId="3867" xr:uid="{00000000-0005-0000-0000-0000210F0000}"/>
    <cellStyle name="Comma 2 2 3 4 3 2 2" xfId="13940" xr:uid="{00000000-0005-0000-0000-00007A360000}"/>
    <cellStyle name="Comma 2 2 3 4 3 2 2 3" xfId="29038" xr:uid="{00000000-0005-0000-0000-000074710000}"/>
    <cellStyle name="Comma 2 2 3 4 3 2 3" xfId="8920" xr:uid="{00000000-0005-0000-0000-0000DE220000}"/>
    <cellStyle name="Comma 2 2 3 4 3 2 3 3" xfId="24021" xr:uid="{00000000-0005-0000-0000-0000DB5D0000}"/>
    <cellStyle name="Comma 2 2 3 4 3 2 5" xfId="19008" xr:uid="{00000000-0005-0000-0000-0000464A0000}"/>
    <cellStyle name="Comma 2 2 3 4 3 3" xfId="5559" xr:uid="{00000000-0005-0000-0000-0000BD150000}"/>
    <cellStyle name="Comma 2 2 3 4 3 3 2" xfId="15611" xr:uid="{00000000-0005-0000-0000-0000013D0000}"/>
    <cellStyle name="Comma 2 2 3 4 3 3 2 3" xfId="30709" xr:uid="{00000000-0005-0000-0000-0000FB770000}"/>
    <cellStyle name="Comma 2 2 3 4 3 3 3" xfId="10591" xr:uid="{00000000-0005-0000-0000-000065290000}"/>
    <cellStyle name="Comma 2 2 3 4 3 3 3 3" xfId="25692" xr:uid="{00000000-0005-0000-0000-000062640000}"/>
    <cellStyle name="Comma 2 2 3 4 3 3 5" xfId="20679" xr:uid="{00000000-0005-0000-0000-0000CD500000}"/>
    <cellStyle name="Comma 2 2 3 4 3 4" xfId="12269" xr:uid="{00000000-0005-0000-0000-0000F32F0000}"/>
    <cellStyle name="Comma 2 2 3 4 3 4 3" xfId="27367" xr:uid="{00000000-0005-0000-0000-0000ED6A0000}"/>
    <cellStyle name="Comma 2 2 3 4 3 5" xfId="7248" xr:uid="{00000000-0005-0000-0000-0000561C0000}"/>
    <cellStyle name="Comma 2 2 3 4 3 5 3" xfId="22350" xr:uid="{00000000-0005-0000-0000-000054570000}"/>
    <cellStyle name="Comma 2 2 3 4 3 7" xfId="17337" xr:uid="{00000000-0005-0000-0000-0000BF430000}"/>
    <cellStyle name="Comma 2 2 3 4 4" xfId="3030" xr:uid="{00000000-0005-0000-0000-0000DC0B0000}"/>
    <cellStyle name="Comma 2 2 3 4 4 2" xfId="13104" xr:uid="{00000000-0005-0000-0000-000036330000}"/>
    <cellStyle name="Comma 2 2 3 4 4 2 3" xfId="28202" xr:uid="{00000000-0005-0000-0000-0000306E0000}"/>
    <cellStyle name="Comma 2 2 3 4 4 3" xfId="8084" xr:uid="{00000000-0005-0000-0000-00009A1F0000}"/>
    <cellStyle name="Comma 2 2 3 4 4 3 3" xfId="23185" xr:uid="{00000000-0005-0000-0000-0000975A0000}"/>
    <cellStyle name="Comma 2 2 3 4 4 5" xfId="18172" xr:uid="{00000000-0005-0000-0000-000002470000}"/>
    <cellStyle name="Comma 2 2 3 4 5" xfId="4723" xr:uid="{00000000-0005-0000-0000-000079120000}"/>
    <cellStyle name="Comma 2 2 3 4 5 2" xfId="14775" xr:uid="{00000000-0005-0000-0000-0000BD390000}"/>
    <cellStyle name="Comma 2 2 3 4 5 2 3" xfId="29873" xr:uid="{00000000-0005-0000-0000-0000B7740000}"/>
    <cellStyle name="Comma 2 2 3 4 5 3" xfId="9755" xr:uid="{00000000-0005-0000-0000-000021260000}"/>
    <cellStyle name="Comma 2 2 3 4 5 3 3" xfId="24856" xr:uid="{00000000-0005-0000-0000-00001E610000}"/>
    <cellStyle name="Comma 2 2 3 4 5 5" xfId="19843" xr:uid="{00000000-0005-0000-0000-0000894D0000}"/>
    <cellStyle name="Comma 2 2 3 4 6" xfId="11433" xr:uid="{00000000-0005-0000-0000-0000AF2C0000}"/>
    <cellStyle name="Comma 2 2 3 4 6 3" xfId="26531" xr:uid="{00000000-0005-0000-0000-0000A9670000}"/>
    <cellStyle name="Comma 2 2 3 4 7" xfId="6412" xr:uid="{00000000-0005-0000-0000-000012190000}"/>
    <cellStyle name="Comma 2 2 3 4 7 3" xfId="21514" xr:uid="{00000000-0005-0000-0000-000010540000}"/>
    <cellStyle name="Comma 2 2 3 4 9" xfId="16501" xr:uid="{00000000-0005-0000-0000-00007B400000}"/>
    <cellStyle name="Comma 2 2 3 5" xfId="1546" xr:uid="{00000000-0005-0000-0000-000010060000}"/>
    <cellStyle name="Comma 2 2 3 5 2" xfId="2387" xr:uid="{00000000-0005-0000-0000-000059090000}"/>
    <cellStyle name="Comma 2 2 3 5 2 2" xfId="4077" xr:uid="{00000000-0005-0000-0000-0000F30F0000}"/>
    <cellStyle name="Comma 2 2 3 5 2 2 2" xfId="14150" xr:uid="{00000000-0005-0000-0000-00004C370000}"/>
    <cellStyle name="Comma 2 2 3 5 2 2 2 3" xfId="29248" xr:uid="{00000000-0005-0000-0000-000046720000}"/>
    <cellStyle name="Comma 2 2 3 5 2 2 3" xfId="9130" xr:uid="{00000000-0005-0000-0000-0000B0230000}"/>
    <cellStyle name="Comma 2 2 3 5 2 2 3 3" xfId="24231" xr:uid="{00000000-0005-0000-0000-0000AD5E0000}"/>
    <cellStyle name="Comma 2 2 3 5 2 2 5" xfId="19218" xr:uid="{00000000-0005-0000-0000-0000184B0000}"/>
    <cellStyle name="Comma 2 2 3 5 2 3" xfId="5769" xr:uid="{00000000-0005-0000-0000-00008F160000}"/>
    <cellStyle name="Comma 2 2 3 5 2 3 2" xfId="15821" xr:uid="{00000000-0005-0000-0000-0000D33D0000}"/>
    <cellStyle name="Comma 2 2 3 5 2 3 2 3" xfId="30919" xr:uid="{00000000-0005-0000-0000-0000CD780000}"/>
    <cellStyle name="Comma 2 2 3 5 2 3 3" xfId="10801" xr:uid="{00000000-0005-0000-0000-0000372A0000}"/>
    <cellStyle name="Comma 2 2 3 5 2 3 3 3" xfId="25902" xr:uid="{00000000-0005-0000-0000-000034650000}"/>
    <cellStyle name="Comma 2 2 3 5 2 3 5" xfId="20889" xr:uid="{00000000-0005-0000-0000-00009F510000}"/>
    <cellStyle name="Comma 2 2 3 5 2 4" xfId="12479" xr:uid="{00000000-0005-0000-0000-0000C5300000}"/>
    <cellStyle name="Comma 2 2 3 5 2 4 3" xfId="27577" xr:uid="{00000000-0005-0000-0000-0000BF6B0000}"/>
    <cellStyle name="Comma 2 2 3 5 2 5" xfId="7458" xr:uid="{00000000-0005-0000-0000-0000281D0000}"/>
    <cellStyle name="Comma 2 2 3 5 2 5 3" xfId="22560" xr:uid="{00000000-0005-0000-0000-000026580000}"/>
    <cellStyle name="Comma 2 2 3 5 2 7" xfId="17547" xr:uid="{00000000-0005-0000-0000-000091440000}"/>
    <cellStyle name="Comma 2 2 3 5 3" xfId="3240" xr:uid="{00000000-0005-0000-0000-0000AE0C0000}"/>
    <cellStyle name="Comma 2 2 3 5 3 2" xfId="13314" xr:uid="{00000000-0005-0000-0000-000008340000}"/>
    <cellStyle name="Comma 2 2 3 5 3 2 3" xfId="28412" xr:uid="{00000000-0005-0000-0000-0000026F0000}"/>
    <cellStyle name="Comma 2 2 3 5 3 3" xfId="8294" xr:uid="{00000000-0005-0000-0000-00006C200000}"/>
    <cellStyle name="Comma 2 2 3 5 3 3 3" xfId="23395" xr:uid="{00000000-0005-0000-0000-0000695B0000}"/>
    <cellStyle name="Comma 2 2 3 5 3 5" xfId="18382" xr:uid="{00000000-0005-0000-0000-0000D4470000}"/>
    <cellStyle name="Comma 2 2 3 5 4" xfId="4933" xr:uid="{00000000-0005-0000-0000-00004B130000}"/>
    <cellStyle name="Comma 2 2 3 5 4 2" xfId="14985" xr:uid="{00000000-0005-0000-0000-00008F3A0000}"/>
    <cellStyle name="Comma 2 2 3 5 4 2 3" xfId="30083" xr:uid="{00000000-0005-0000-0000-000089750000}"/>
    <cellStyle name="Comma 2 2 3 5 4 3" xfId="9965" xr:uid="{00000000-0005-0000-0000-0000F3260000}"/>
    <cellStyle name="Comma 2 2 3 5 4 3 3" xfId="25066" xr:uid="{00000000-0005-0000-0000-0000F0610000}"/>
    <cellStyle name="Comma 2 2 3 5 4 5" xfId="20053" xr:uid="{00000000-0005-0000-0000-00005B4E0000}"/>
    <cellStyle name="Comma 2 2 3 5 5" xfId="11643" xr:uid="{00000000-0005-0000-0000-0000812D0000}"/>
    <cellStyle name="Comma 2 2 3 5 5 3" xfId="26741" xr:uid="{00000000-0005-0000-0000-00007B680000}"/>
    <cellStyle name="Comma 2 2 3 5 6" xfId="6622" xr:uid="{00000000-0005-0000-0000-0000E4190000}"/>
    <cellStyle name="Comma 2 2 3 5 6 3" xfId="21724" xr:uid="{00000000-0005-0000-0000-0000E2540000}"/>
    <cellStyle name="Comma 2 2 3 5 8" xfId="16711" xr:uid="{00000000-0005-0000-0000-00004D410000}"/>
    <cellStyle name="Comma 2 2 3 6" xfId="1967" xr:uid="{00000000-0005-0000-0000-0000B5070000}"/>
    <cellStyle name="Comma 2 2 3 6 2" xfId="3659" xr:uid="{00000000-0005-0000-0000-0000510E0000}"/>
    <cellStyle name="Comma 2 2 3 6 2 2" xfId="13732" xr:uid="{00000000-0005-0000-0000-0000AA350000}"/>
    <cellStyle name="Comma 2 2 3 6 2 2 3" xfId="28830" xr:uid="{00000000-0005-0000-0000-0000A4700000}"/>
    <cellStyle name="Comma 2 2 3 6 2 3" xfId="8712" xr:uid="{00000000-0005-0000-0000-00000E220000}"/>
    <cellStyle name="Comma 2 2 3 6 2 3 3" xfId="23813" xr:uid="{00000000-0005-0000-0000-00000B5D0000}"/>
    <cellStyle name="Comma 2 2 3 6 2 5" xfId="18800" xr:uid="{00000000-0005-0000-0000-000076490000}"/>
    <cellStyle name="Comma 2 2 3 6 3" xfId="5351" xr:uid="{00000000-0005-0000-0000-0000ED140000}"/>
    <cellStyle name="Comma 2 2 3 6 3 2" xfId="15403" xr:uid="{00000000-0005-0000-0000-0000313C0000}"/>
    <cellStyle name="Comma 2 2 3 6 3 2 3" xfId="30501" xr:uid="{00000000-0005-0000-0000-00002B770000}"/>
    <cellStyle name="Comma 2 2 3 6 3 3" xfId="10383" xr:uid="{00000000-0005-0000-0000-000095280000}"/>
    <cellStyle name="Comma 2 2 3 6 3 3 3" xfId="25484" xr:uid="{00000000-0005-0000-0000-000092630000}"/>
    <cellStyle name="Comma 2 2 3 6 3 5" xfId="20471" xr:uid="{00000000-0005-0000-0000-0000FD4F0000}"/>
    <cellStyle name="Comma 2 2 3 6 4" xfId="12061" xr:uid="{00000000-0005-0000-0000-0000232F0000}"/>
    <cellStyle name="Comma 2 2 3 6 4 3" xfId="27159" xr:uid="{00000000-0005-0000-0000-00001D6A0000}"/>
    <cellStyle name="Comma 2 2 3 6 5" xfId="7040" xr:uid="{00000000-0005-0000-0000-0000861B0000}"/>
    <cellStyle name="Comma 2 2 3 6 5 3" xfId="22142" xr:uid="{00000000-0005-0000-0000-000084560000}"/>
    <cellStyle name="Comma 2 2 3 6 7" xfId="17129" xr:uid="{00000000-0005-0000-0000-0000EF420000}"/>
    <cellStyle name="Comma 2 2 3 7" xfId="2816" xr:uid="{00000000-0005-0000-0000-0000060B0000}"/>
    <cellStyle name="Comma 2 2 3 7 2" xfId="12896" xr:uid="{00000000-0005-0000-0000-000066320000}"/>
    <cellStyle name="Comma 2 2 3 7 2 3" xfId="27994" xr:uid="{00000000-0005-0000-0000-0000606D0000}"/>
    <cellStyle name="Comma 2 2 3 7 3" xfId="7876" xr:uid="{00000000-0005-0000-0000-0000CA1E0000}"/>
    <cellStyle name="Comma 2 2 3 7 3 3" xfId="22977" xr:uid="{00000000-0005-0000-0000-0000C7590000}"/>
    <cellStyle name="Comma 2 2 3 7 5" xfId="17964" xr:uid="{00000000-0005-0000-0000-000032460000}"/>
    <cellStyle name="Comma 2 2 3 8" xfId="4511" xr:uid="{00000000-0005-0000-0000-0000A5110000}"/>
    <cellStyle name="Comma 2 2 3 8 2" xfId="14567" xr:uid="{00000000-0005-0000-0000-0000ED380000}"/>
    <cellStyle name="Comma 2 2 3 8 2 3" xfId="29665" xr:uid="{00000000-0005-0000-0000-0000E7730000}"/>
    <cellStyle name="Comma 2 2 3 8 3" xfId="9547" xr:uid="{00000000-0005-0000-0000-000051250000}"/>
    <cellStyle name="Comma 2 2 3 8 3 3" xfId="24648" xr:uid="{00000000-0005-0000-0000-00004E600000}"/>
    <cellStyle name="Comma 2 2 3 8 5" xfId="19635" xr:uid="{00000000-0005-0000-0000-0000B94C0000}"/>
    <cellStyle name="Comma 2 2 3 9" xfId="11223" xr:uid="{00000000-0005-0000-0000-0000DD2B0000}"/>
    <cellStyle name="Comma 2 2 3 9 3" xfId="26323" xr:uid="{00000000-0005-0000-0000-0000D9660000}"/>
    <cellStyle name="Comma 2 2 4" xfId="31648" xr:uid="{71C95512-E48C-4D64-BB7E-511959F46D20}"/>
    <cellStyle name="Comma 2 3" xfId="501" xr:uid="{00000000-0005-0000-0000-0000FA010000}"/>
    <cellStyle name="Comma 2 3 2" xfId="666" xr:uid="{00000000-0005-0000-0000-00009F020000}"/>
    <cellStyle name="Comma 2 3 3" xfId="667" xr:uid="{00000000-0005-0000-0000-0000A0020000}"/>
    <cellStyle name="Comma 2 3 4" xfId="668" xr:uid="{00000000-0005-0000-0000-0000A1020000}"/>
    <cellStyle name="Comma 2 3 5" xfId="669" xr:uid="{00000000-0005-0000-0000-0000A2020000}"/>
    <cellStyle name="Comma 2 3 6" xfId="670" xr:uid="{00000000-0005-0000-0000-0000A3020000}"/>
    <cellStyle name="Comma 2 3 6 10" xfId="6203" xr:uid="{00000000-0005-0000-0000-000041180000}"/>
    <cellStyle name="Comma 2 3 6 10 3" xfId="21307" xr:uid="{00000000-0005-0000-0000-000041530000}"/>
    <cellStyle name="Comma 2 3 6 12" xfId="16292" xr:uid="{00000000-0005-0000-0000-0000AA3F0000}"/>
    <cellStyle name="Comma 2 3 6 2" xfId="1167" xr:uid="{00000000-0005-0000-0000-000095040000}"/>
    <cellStyle name="Comma 2 3 6 2 11" xfId="16346" xr:uid="{00000000-0005-0000-0000-0000E03F0000}"/>
    <cellStyle name="Comma 2 3 6 2 2" xfId="1275" xr:uid="{00000000-0005-0000-0000-000001050000}"/>
    <cellStyle name="Comma 2 3 6 2 2 10" xfId="16450" xr:uid="{00000000-0005-0000-0000-000048400000}"/>
    <cellStyle name="Comma 2 3 6 2 2 2" xfId="1492" xr:uid="{00000000-0005-0000-0000-0000DA050000}"/>
    <cellStyle name="Comma 2 3 6 2 2 2 2" xfId="1913" xr:uid="{00000000-0005-0000-0000-00007F070000}"/>
    <cellStyle name="Comma 2 3 6 2 2 2 2 2" xfId="2752" xr:uid="{00000000-0005-0000-0000-0000C60A0000}"/>
    <cellStyle name="Comma 2 3 6 2 2 2 2 2 2" xfId="4442" xr:uid="{00000000-0005-0000-0000-000060110000}"/>
    <cellStyle name="Comma 2 3 6 2 2 2 2 2 2 2" xfId="14515" xr:uid="{00000000-0005-0000-0000-0000B9380000}"/>
    <cellStyle name="Comma 2 3 6 2 2 2 2 2 2 2 3" xfId="29613" xr:uid="{00000000-0005-0000-0000-0000B3730000}"/>
    <cellStyle name="Comma 2 3 6 2 2 2 2 2 2 3" xfId="9495" xr:uid="{00000000-0005-0000-0000-00001D250000}"/>
    <cellStyle name="Comma 2 3 6 2 2 2 2 2 2 3 3" xfId="24596" xr:uid="{00000000-0005-0000-0000-00001A600000}"/>
    <cellStyle name="Comma 2 3 6 2 2 2 2 2 2 5" xfId="19583" xr:uid="{00000000-0005-0000-0000-0000854C0000}"/>
    <cellStyle name="Comma 2 3 6 2 2 2 2 2 3" xfId="6134" xr:uid="{00000000-0005-0000-0000-0000FC170000}"/>
    <cellStyle name="Comma 2 3 6 2 2 2 2 2 3 2" xfId="16186" xr:uid="{00000000-0005-0000-0000-0000403F0000}"/>
    <cellStyle name="Comma 2 3 6 2 2 2 2 2 3 2 3" xfId="31284" xr:uid="{00000000-0005-0000-0000-00003A7A0000}"/>
    <cellStyle name="Comma 2 3 6 2 2 2 2 2 3 3" xfId="11166" xr:uid="{00000000-0005-0000-0000-0000A42B0000}"/>
    <cellStyle name="Comma 2 3 6 2 2 2 2 2 3 3 3" xfId="26267" xr:uid="{00000000-0005-0000-0000-0000A1660000}"/>
    <cellStyle name="Comma 2 3 6 2 2 2 2 2 3 5" xfId="21254" xr:uid="{00000000-0005-0000-0000-00000C530000}"/>
    <cellStyle name="Comma 2 3 6 2 2 2 2 2 4" xfId="12844" xr:uid="{00000000-0005-0000-0000-000032320000}"/>
    <cellStyle name="Comma 2 3 6 2 2 2 2 2 4 3" xfId="27942" xr:uid="{00000000-0005-0000-0000-00002C6D0000}"/>
    <cellStyle name="Comma 2 3 6 2 2 2 2 2 5" xfId="7823" xr:uid="{00000000-0005-0000-0000-0000951E0000}"/>
    <cellStyle name="Comma 2 3 6 2 2 2 2 2 5 3" xfId="22925" xr:uid="{00000000-0005-0000-0000-000093590000}"/>
    <cellStyle name="Comma 2 3 6 2 2 2 2 2 7" xfId="17912" xr:uid="{00000000-0005-0000-0000-0000FE450000}"/>
    <cellStyle name="Comma 2 3 6 2 2 2 2 3" xfId="3605" xr:uid="{00000000-0005-0000-0000-00001B0E0000}"/>
    <cellStyle name="Comma 2 3 6 2 2 2 2 3 2" xfId="13679" xr:uid="{00000000-0005-0000-0000-000075350000}"/>
    <cellStyle name="Comma 2 3 6 2 2 2 2 3 2 3" xfId="28777" xr:uid="{00000000-0005-0000-0000-00006F700000}"/>
    <cellStyle name="Comma 2 3 6 2 2 2 2 3 3" xfId="8659" xr:uid="{00000000-0005-0000-0000-0000D9210000}"/>
    <cellStyle name="Comma 2 3 6 2 2 2 2 3 3 3" xfId="23760" xr:uid="{00000000-0005-0000-0000-0000D65C0000}"/>
    <cellStyle name="Comma 2 3 6 2 2 2 2 3 5" xfId="18747" xr:uid="{00000000-0005-0000-0000-000041490000}"/>
    <cellStyle name="Comma 2 3 6 2 2 2 2 4" xfId="5298" xr:uid="{00000000-0005-0000-0000-0000B8140000}"/>
    <cellStyle name="Comma 2 3 6 2 2 2 2 4 2" xfId="15350" xr:uid="{00000000-0005-0000-0000-0000FC3B0000}"/>
    <cellStyle name="Comma 2 3 6 2 2 2 2 4 2 3" xfId="30448" xr:uid="{00000000-0005-0000-0000-0000F6760000}"/>
    <cellStyle name="Comma 2 3 6 2 2 2 2 4 3" xfId="10330" xr:uid="{00000000-0005-0000-0000-000060280000}"/>
    <cellStyle name="Comma 2 3 6 2 2 2 2 4 3 3" xfId="25431" xr:uid="{00000000-0005-0000-0000-00005D630000}"/>
    <cellStyle name="Comma 2 3 6 2 2 2 2 4 5" xfId="20418" xr:uid="{00000000-0005-0000-0000-0000C84F0000}"/>
    <cellStyle name="Comma 2 3 6 2 2 2 2 5" xfId="12008" xr:uid="{00000000-0005-0000-0000-0000EE2E0000}"/>
    <cellStyle name="Comma 2 3 6 2 2 2 2 5 3" xfId="27106" xr:uid="{00000000-0005-0000-0000-0000E8690000}"/>
    <cellStyle name="Comma 2 3 6 2 2 2 2 6" xfId="6987" xr:uid="{00000000-0005-0000-0000-0000511B0000}"/>
    <cellStyle name="Comma 2 3 6 2 2 2 2 6 3" xfId="22089" xr:uid="{00000000-0005-0000-0000-00004F560000}"/>
    <cellStyle name="Comma 2 3 6 2 2 2 2 8" xfId="17076" xr:uid="{00000000-0005-0000-0000-0000BA420000}"/>
    <cellStyle name="Comma 2 3 6 2 2 2 3" xfId="2334" xr:uid="{00000000-0005-0000-0000-000024090000}"/>
    <cellStyle name="Comma 2 3 6 2 2 2 3 2" xfId="4024" xr:uid="{00000000-0005-0000-0000-0000BE0F0000}"/>
    <cellStyle name="Comma 2 3 6 2 2 2 3 2 2" xfId="14097" xr:uid="{00000000-0005-0000-0000-000017370000}"/>
    <cellStyle name="Comma 2 3 6 2 2 2 3 2 2 3" xfId="29195" xr:uid="{00000000-0005-0000-0000-000011720000}"/>
    <cellStyle name="Comma 2 3 6 2 2 2 3 2 3" xfId="9077" xr:uid="{00000000-0005-0000-0000-00007B230000}"/>
    <cellStyle name="Comma 2 3 6 2 2 2 3 2 3 3" xfId="24178" xr:uid="{00000000-0005-0000-0000-0000785E0000}"/>
    <cellStyle name="Comma 2 3 6 2 2 2 3 2 5" xfId="19165" xr:uid="{00000000-0005-0000-0000-0000E34A0000}"/>
    <cellStyle name="Comma 2 3 6 2 2 2 3 3" xfId="5716" xr:uid="{00000000-0005-0000-0000-00005A160000}"/>
    <cellStyle name="Comma 2 3 6 2 2 2 3 3 2" xfId="15768" xr:uid="{00000000-0005-0000-0000-00009E3D0000}"/>
    <cellStyle name="Comma 2 3 6 2 2 2 3 3 2 3" xfId="30866" xr:uid="{00000000-0005-0000-0000-000098780000}"/>
    <cellStyle name="Comma 2 3 6 2 2 2 3 3 3" xfId="10748" xr:uid="{00000000-0005-0000-0000-0000022A0000}"/>
    <cellStyle name="Comma 2 3 6 2 2 2 3 3 3 3" xfId="25849" xr:uid="{00000000-0005-0000-0000-0000FF640000}"/>
    <cellStyle name="Comma 2 3 6 2 2 2 3 3 5" xfId="20836" xr:uid="{00000000-0005-0000-0000-00006A510000}"/>
    <cellStyle name="Comma 2 3 6 2 2 2 3 4" xfId="12426" xr:uid="{00000000-0005-0000-0000-000090300000}"/>
    <cellStyle name="Comma 2 3 6 2 2 2 3 4 3" xfId="27524" xr:uid="{00000000-0005-0000-0000-00008A6B0000}"/>
    <cellStyle name="Comma 2 3 6 2 2 2 3 5" xfId="7405" xr:uid="{00000000-0005-0000-0000-0000F31C0000}"/>
    <cellStyle name="Comma 2 3 6 2 2 2 3 5 3" xfId="22507" xr:uid="{00000000-0005-0000-0000-0000F1570000}"/>
    <cellStyle name="Comma 2 3 6 2 2 2 3 7" xfId="17494" xr:uid="{00000000-0005-0000-0000-00005C440000}"/>
    <cellStyle name="Comma 2 3 6 2 2 2 4" xfId="3187" xr:uid="{00000000-0005-0000-0000-0000790C0000}"/>
    <cellStyle name="Comma 2 3 6 2 2 2 4 2" xfId="13261" xr:uid="{00000000-0005-0000-0000-0000D3330000}"/>
    <cellStyle name="Comma 2 3 6 2 2 2 4 2 3" xfId="28359" xr:uid="{00000000-0005-0000-0000-0000CD6E0000}"/>
    <cellStyle name="Comma 2 3 6 2 2 2 4 3" xfId="8241" xr:uid="{00000000-0005-0000-0000-000037200000}"/>
    <cellStyle name="Comma 2 3 6 2 2 2 4 3 3" xfId="23342" xr:uid="{00000000-0005-0000-0000-0000345B0000}"/>
    <cellStyle name="Comma 2 3 6 2 2 2 4 5" xfId="18329" xr:uid="{00000000-0005-0000-0000-00009F470000}"/>
    <cellStyle name="Comma 2 3 6 2 2 2 5" xfId="4880" xr:uid="{00000000-0005-0000-0000-000016130000}"/>
    <cellStyle name="Comma 2 3 6 2 2 2 5 2" xfId="14932" xr:uid="{00000000-0005-0000-0000-00005A3A0000}"/>
    <cellStyle name="Comma 2 3 6 2 2 2 5 2 3" xfId="30030" xr:uid="{00000000-0005-0000-0000-000054750000}"/>
    <cellStyle name="Comma 2 3 6 2 2 2 5 3" xfId="9912" xr:uid="{00000000-0005-0000-0000-0000BE260000}"/>
    <cellStyle name="Comma 2 3 6 2 2 2 5 3 3" xfId="25013" xr:uid="{00000000-0005-0000-0000-0000BB610000}"/>
    <cellStyle name="Comma 2 3 6 2 2 2 5 5" xfId="20000" xr:uid="{00000000-0005-0000-0000-0000264E0000}"/>
    <cellStyle name="Comma 2 3 6 2 2 2 6" xfId="11590" xr:uid="{00000000-0005-0000-0000-00004C2D0000}"/>
    <cellStyle name="Comma 2 3 6 2 2 2 6 3" xfId="26688" xr:uid="{00000000-0005-0000-0000-000046680000}"/>
    <cellStyle name="Comma 2 3 6 2 2 2 7" xfId="6569" xr:uid="{00000000-0005-0000-0000-0000AF190000}"/>
    <cellStyle name="Comma 2 3 6 2 2 2 7 3" xfId="21671" xr:uid="{00000000-0005-0000-0000-0000AD540000}"/>
    <cellStyle name="Comma 2 3 6 2 2 2 9" xfId="16658" xr:uid="{00000000-0005-0000-0000-000018410000}"/>
    <cellStyle name="Comma 2 3 6 2 2 3" xfId="1705" xr:uid="{00000000-0005-0000-0000-0000AF060000}"/>
    <cellStyle name="Comma 2 3 6 2 2 3 2" xfId="2544" xr:uid="{00000000-0005-0000-0000-0000F6090000}"/>
    <cellStyle name="Comma 2 3 6 2 2 3 2 2" xfId="4234" xr:uid="{00000000-0005-0000-0000-000090100000}"/>
    <cellStyle name="Comma 2 3 6 2 2 3 2 2 2" xfId="14307" xr:uid="{00000000-0005-0000-0000-0000E9370000}"/>
    <cellStyle name="Comma 2 3 6 2 2 3 2 2 2 3" xfId="29405" xr:uid="{00000000-0005-0000-0000-0000E3720000}"/>
    <cellStyle name="Comma 2 3 6 2 2 3 2 2 3" xfId="9287" xr:uid="{00000000-0005-0000-0000-00004D240000}"/>
    <cellStyle name="Comma 2 3 6 2 2 3 2 2 3 3" xfId="24388" xr:uid="{00000000-0005-0000-0000-00004A5F0000}"/>
    <cellStyle name="Comma 2 3 6 2 2 3 2 2 5" xfId="19375" xr:uid="{00000000-0005-0000-0000-0000B54B0000}"/>
    <cellStyle name="Comma 2 3 6 2 2 3 2 3" xfId="5926" xr:uid="{00000000-0005-0000-0000-00002C170000}"/>
    <cellStyle name="Comma 2 3 6 2 2 3 2 3 2" xfId="15978" xr:uid="{00000000-0005-0000-0000-0000703E0000}"/>
    <cellStyle name="Comma 2 3 6 2 2 3 2 3 2 3" xfId="31076" xr:uid="{00000000-0005-0000-0000-00006A790000}"/>
    <cellStyle name="Comma 2 3 6 2 2 3 2 3 3" xfId="10958" xr:uid="{00000000-0005-0000-0000-0000D42A0000}"/>
    <cellStyle name="Comma 2 3 6 2 2 3 2 3 3 3" xfId="26059" xr:uid="{00000000-0005-0000-0000-0000D1650000}"/>
    <cellStyle name="Comma 2 3 6 2 2 3 2 3 5" xfId="21046" xr:uid="{00000000-0005-0000-0000-00003C520000}"/>
    <cellStyle name="Comma 2 3 6 2 2 3 2 4" xfId="12636" xr:uid="{00000000-0005-0000-0000-000062310000}"/>
    <cellStyle name="Comma 2 3 6 2 2 3 2 4 3" xfId="27734" xr:uid="{00000000-0005-0000-0000-00005C6C0000}"/>
    <cellStyle name="Comma 2 3 6 2 2 3 2 5" xfId="7615" xr:uid="{00000000-0005-0000-0000-0000C51D0000}"/>
    <cellStyle name="Comma 2 3 6 2 2 3 2 5 3" xfId="22717" xr:uid="{00000000-0005-0000-0000-0000C3580000}"/>
    <cellStyle name="Comma 2 3 6 2 2 3 2 7" xfId="17704" xr:uid="{00000000-0005-0000-0000-00002E450000}"/>
    <cellStyle name="Comma 2 3 6 2 2 3 3" xfId="3397" xr:uid="{00000000-0005-0000-0000-00004B0D0000}"/>
    <cellStyle name="Comma 2 3 6 2 2 3 3 2" xfId="13471" xr:uid="{00000000-0005-0000-0000-0000A5340000}"/>
    <cellStyle name="Comma 2 3 6 2 2 3 3 2 3" xfId="28569" xr:uid="{00000000-0005-0000-0000-00009F6F0000}"/>
    <cellStyle name="Comma 2 3 6 2 2 3 3 3" xfId="8451" xr:uid="{00000000-0005-0000-0000-000009210000}"/>
    <cellStyle name="Comma 2 3 6 2 2 3 3 3 3" xfId="23552" xr:uid="{00000000-0005-0000-0000-0000065C0000}"/>
    <cellStyle name="Comma 2 3 6 2 2 3 3 5" xfId="18539" xr:uid="{00000000-0005-0000-0000-000071480000}"/>
    <cellStyle name="Comma 2 3 6 2 2 3 4" xfId="5090" xr:uid="{00000000-0005-0000-0000-0000E8130000}"/>
    <cellStyle name="Comma 2 3 6 2 2 3 4 2" xfId="15142" xr:uid="{00000000-0005-0000-0000-00002C3B0000}"/>
    <cellStyle name="Comma 2 3 6 2 2 3 4 2 3" xfId="30240" xr:uid="{00000000-0005-0000-0000-000026760000}"/>
    <cellStyle name="Comma 2 3 6 2 2 3 4 3" xfId="10122" xr:uid="{00000000-0005-0000-0000-000090270000}"/>
    <cellStyle name="Comma 2 3 6 2 2 3 4 3 3" xfId="25223" xr:uid="{00000000-0005-0000-0000-00008D620000}"/>
    <cellStyle name="Comma 2 3 6 2 2 3 4 5" xfId="20210" xr:uid="{00000000-0005-0000-0000-0000F84E0000}"/>
    <cellStyle name="Comma 2 3 6 2 2 3 5" xfId="11800" xr:uid="{00000000-0005-0000-0000-00001E2E0000}"/>
    <cellStyle name="Comma 2 3 6 2 2 3 5 3" xfId="26898" xr:uid="{00000000-0005-0000-0000-000018690000}"/>
    <cellStyle name="Comma 2 3 6 2 2 3 6" xfId="6779" xr:uid="{00000000-0005-0000-0000-0000811A0000}"/>
    <cellStyle name="Comma 2 3 6 2 2 3 6 3" xfId="21881" xr:uid="{00000000-0005-0000-0000-00007F550000}"/>
    <cellStyle name="Comma 2 3 6 2 2 3 8" xfId="16868" xr:uid="{00000000-0005-0000-0000-0000EA410000}"/>
    <cellStyle name="Comma 2 3 6 2 2 4" xfId="2126" xr:uid="{00000000-0005-0000-0000-000054080000}"/>
    <cellStyle name="Comma 2 3 6 2 2 4 2" xfId="3816" xr:uid="{00000000-0005-0000-0000-0000EE0E0000}"/>
    <cellStyle name="Comma 2 3 6 2 2 4 2 2" xfId="13889" xr:uid="{00000000-0005-0000-0000-000047360000}"/>
    <cellStyle name="Comma 2 3 6 2 2 4 2 2 3" xfId="28987" xr:uid="{00000000-0005-0000-0000-000041710000}"/>
    <cellStyle name="Comma 2 3 6 2 2 4 2 3" xfId="8869" xr:uid="{00000000-0005-0000-0000-0000AB220000}"/>
    <cellStyle name="Comma 2 3 6 2 2 4 2 3 3" xfId="23970" xr:uid="{00000000-0005-0000-0000-0000A85D0000}"/>
    <cellStyle name="Comma 2 3 6 2 2 4 2 5" xfId="18957" xr:uid="{00000000-0005-0000-0000-0000134A0000}"/>
    <cellStyle name="Comma 2 3 6 2 2 4 3" xfId="5508" xr:uid="{00000000-0005-0000-0000-00008A150000}"/>
    <cellStyle name="Comma 2 3 6 2 2 4 3 2" xfId="15560" xr:uid="{00000000-0005-0000-0000-0000CE3C0000}"/>
    <cellStyle name="Comma 2 3 6 2 2 4 3 2 3" xfId="30658" xr:uid="{00000000-0005-0000-0000-0000C8770000}"/>
    <cellStyle name="Comma 2 3 6 2 2 4 3 3" xfId="10540" xr:uid="{00000000-0005-0000-0000-000032290000}"/>
    <cellStyle name="Comma 2 3 6 2 2 4 3 3 3" xfId="25641" xr:uid="{00000000-0005-0000-0000-00002F640000}"/>
    <cellStyle name="Comma 2 3 6 2 2 4 3 5" xfId="20628" xr:uid="{00000000-0005-0000-0000-00009A500000}"/>
    <cellStyle name="Comma 2 3 6 2 2 4 4" xfId="12218" xr:uid="{00000000-0005-0000-0000-0000C02F0000}"/>
    <cellStyle name="Comma 2 3 6 2 2 4 4 3" xfId="27316" xr:uid="{00000000-0005-0000-0000-0000BA6A0000}"/>
    <cellStyle name="Comma 2 3 6 2 2 4 5" xfId="7197" xr:uid="{00000000-0005-0000-0000-0000231C0000}"/>
    <cellStyle name="Comma 2 3 6 2 2 4 5 3" xfId="22299" xr:uid="{00000000-0005-0000-0000-000021570000}"/>
    <cellStyle name="Comma 2 3 6 2 2 4 7" xfId="17286" xr:uid="{00000000-0005-0000-0000-00008C430000}"/>
    <cellStyle name="Comma 2 3 6 2 2 5" xfId="2979" xr:uid="{00000000-0005-0000-0000-0000A90B0000}"/>
    <cellStyle name="Comma 2 3 6 2 2 5 2" xfId="13053" xr:uid="{00000000-0005-0000-0000-000003330000}"/>
    <cellStyle name="Comma 2 3 6 2 2 5 2 3" xfId="28151" xr:uid="{00000000-0005-0000-0000-0000FD6D0000}"/>
    <cellStyle name="Comma 2 3 6 2 2 5 3" xfId="8033" xr:uid="{00000000-0005-0000-0000-0000671F0000}"/>
    <cellStyle name="Comma 2 3 6 2 2 5 3 3" xfId="23134" xr:uid="{00000000-0005-0000-0000-0000645A0000}"/>
    <cellStyle name="Comma 2 3 6 2 2 5 5" xfId="18121" xr:uid="{00000000-0005-0000-0000-0000CF460000}"/>
    <cellStyle name="Comma 2 3 6 2 2 6" xfId="4672" xr:uid="{00000000-0005-0000-0000-000046120000}"/>
    <cellStyle name="Comma 2 3 6 2 2 6 2" xfId="14724" xr:uid="{00000000-0005-0000-0000-00008A390000}"/>
    <cellStyle name="Comma 2 3 6 2 2 6 2 3" xfId="29822" xr:uid="{00000000-0005-0000-0000-000084740000}"/>
    <cellStyle name="Comma 2 3 6 2 2 6 3" xfId="9704" xr:uid="{00000000-0005-0000-0000-0000EE250000}"/>
    <cellStyle name="Comma 2 3 6 2 2 6 3 3" xfId="24805" xr:uid="{00000000-0005-0000-0000-0000EB600000}"/>
    <cellStyle name="Comma 2 3 6 2 2 6 5" xfId="19792" xr:uid="{00000000-0005-0000-0000-0000564D0000}"/>
    <cellStyle name="Comma 2 3 6 2 2 7" xfId="11382" xr:uid="{00000000-0005-0000-0000-00007C2C0000}"/>
    <cellStyle name="Comma 2 3 6 2 2 7 3" xfId="26480" xr:uid="{00000000-0005-0000-0000-000076670000}"/>
    <cellStyle name="Comma 2 3 6 2 2 8" xfId="6361" xr:uid="{00000000-0005-0000-0000-0000DF180000}"/>
    <cellStyle name="Comma 2 3 6 2 2 8 3" xfId="21463" xr:uid="{00000000-0005-0000-0000-0000DD530000}"/>
    <cellStyle name="Comma 2 3 6 2 3" xfId="1388" xr:uid="{00000000-0005-0000-0000-000072050000}"/>
    <cellStyle name="Comma 2 3 6 2 3 2" xfId="1809" xr:uid="{00000000-0005-0000-0000-000017070000}"/>
    <cellStyle name="Comma 2 3 6 2 3 2 2" xfId="2648" xr:uid="{00000000-0005-0000-0000-00005E0A0000}"/>
    <cellStyle name="Comma 2 3 6 2 3 2 2 2" xfId="4338" xr:uid="{00000000-0005-0000-0000-0000F8100000}"/>
    <cellStyle name="Comma 2 3 6 2 3 2 2 2 2" xfId="14411" xr:uid="{00000000-0005-0000-0000-000051380000}"/>
    <cellStyle name="Comma 2 3 6 2 3 2 2 2 2 3" xfId="29509" xr:uid="{00000000-0005-0000-0000-00004B730000}"/>
    <cellStyle name="Comma 2 3 6 2 3 2 2 2 3" xfId="9391" xr:uid="{00000000-0005-0000-0000-0000B5240000}"/>
    <cellStyle name="Comma 2 3 6 2 3 2 2 2 3 3" xfId="24492" xr:uid="{00000000-0005-0000-0000-0000B25F0000}"/>
    <cellStyle name="Comma 2 3 6 2 3 2 2 2 5" xfId="19479" xr:uid="{00000000-0005-0000-0000-00001D4C0000}"/>
    <cellStyle name="Comma 2 3 6 2 3 2 2 3" xfId="6030" xr:uid="{00000000-0005-0000-0000-000094170000}"/>
    <cellStyle name="Comma 2 3 6 2 3 2 2 3 2" xfId="16082" xr:uid="{00000000-0005-0000-0000-0000D83E0000}"/>
    <cellStyle name="Comma 2 3 6 2 3 2 2 3 2 3" xfId="31180" xr:uid="{00000000-0005-0000-0000-0000D2790000}"/>
    <cellStyle name="Comma 2 3 6 2 3 2 2 3 3" xfId="11062" xr:uid="{00000000-0005-0000-0000-00003C2B0000}"/>
    <cellStyle name="Comma 2 3 6 2 3 2 2 3 3 3" xfId="26163" xr:uid="{00000000-0005-0000-0000-000039660000}"/>
    <cellStyle name="Comma 2 3 6 2 3 2 2 3 5" xfId="21150" xr:uid="{00000000-0005-0000-0000-0000A4520000}"/>
    <cellStyle name="Comma 2 3 6 2 3 2 2 4" xfId="12740" xr:uid="{00000000-0005-0000-0000-0000CA310000}"/>
    <cellStyle name="Comma 2 3 6 2 3 2 2 4 3" xfId="27838" xr:uid="{00000000-0005-0000-0000-0000C46C0000}"/>
    <cellStyle name="Comma 2 3 6 2 3 2 2 5" xfId="7719" xr:uid="{00000000-0005-0000-0000-00002D1E0000}"/>
    <cellStyle name="Comma 2 3 6 2 3 2 2 5 3" xfId="22821" xr:uid="{00000000-0005-0000-0000-00002B590000}"/>
    <cellStyle name="Comma 2 3 6 2 3 2 2 7" xfId="17808" xr:uid="{00000000-0005-0000-0000-000096450000}"/>
    <cellStyle name="Comma 2 3 6 2 3 2 3" xfId="3501" xr:uid="{00000000-0005-0000-0000-0000B30D0000}"/>
    <cellStyle name="Comma 2 3 6 2 3 2 3 2" xfId="13575" xr:uid="{00000000-0005-0000-0000-00000D350000}"/>
    <cellStyle name="Comma 2 3 6 2 3 2 3 2 3" xfId="28673" xr:uid="{00000000-0005-0000-0000-000007700000}"/>
    <cellStyle name="Comma 2 3 6 2 3 2 3 3" xfId="8555" xr:uid="{00000000-0005-0000-0000-000071210000}"/>
    <cellStyle name="Comma 2 3 6 2 3 2 3 3 3" xfId="23656" xr:uid="{00000000-0005-0000-0000-00006E5C0000}"/>
    <cellStyle name="Comma 2 3 6 2 3 2 3 5" xfId="18643" xr:uid="{00000000-0005-0000-0000-0000D9480000}"/>
    <cellStyle name="Comma 2 3 6 2 3 2 4" xfId="5194" xr:uid="{00000000-0005-0000-0000-000050140000}"/>
    <cellStyle name="Comma 2 3 6 2 3 2 4 2" xfId="15246" xr:uid="{00000000-0005-0000-0000-0000943B0000}"/>
    <cellStyle name="Comma 2 3 6 2 3 2 4 2 3" xfId="30344" xr:uid="{00000000-0005-0000-0000-00008E760000}"/>
    <cellStyle name="Comma 2 3 6 2 3 2 4 3" xfId="10226" xr:uid="{00000000-0005-0000-0000-0000F8270000}"/>
    <cellStyle name="Comma 2 3 6 2 3 2 4 3 3" xfId="25327" xr:uid="{00000000-0005-0000-0000-0000F5620000}"/>
    <cellStyle name="Comma 2 3 6 2 3 2 4 5" xfId="20314" xr:uid="{00000000-0005-0000-0000-0000604F0000}"/>
    <cellStyle name="Comma 2 3 6 2 3 2 5" xfId="11904" xr:uid="{00000000-0005-0000-0000-0000862E0000}"/>
    <cellStyle name="Comma 2 3 6 2 3 2 5 3" xfId="27002" xr:uid="{00000000-0005-0000-0000-000080690000}"/>
    <cellStyle name="Comma 2 3 6 2 3 2 6" xfId="6883" xr:uid="{00000000-0005-0000-0000-0000E91A0000}"/>
    <cellStyle name="Comma 2 3 6 2 3 2 6 3" xfId="21985" xr:uid="{00000000-0005-0000-0000-0000E7550000}"/>
    <cellStyle name="Comma 2 3 6 2 3 2 8" xfId="16972" xr:uid="{00000000-0005-0000-0000-000052420000}"/>
    <cellStyle name="Comma 2 3 6 2 3 3" xfId="2230" xr:uid="{00000000-0005-0000-0000-0000BC080000}"/>
    <cellStyle name="Comma 2 3 6 2 3 3 2" xfId="3920" xr:uid="{00000000-0005-0000-0000-0000560F0000}"/>
    <cellStyle name="Comma 2 3 6 2 3 3 2 2" xfId="13993" xr:uid="{00000000-0005-0000-0000-0000AF360000}"/>
    <cellStyle name="Comma 2 3 6 2 3 3 2 2 3" xfId="29091" xr:uid="{00000000-0005-0000-0000-0000A9710000}"/>
    <cellStyle name="Comma 2 3 6 2 3 3 2 3" xfId="8973" xr:uid="{00000000-0005-0000-0000-000013230000}"/>
    <cellStyle name="Comma 2 3 6 2 3 3 2 3 3" xfId="24074" xr:uid="{00000000-0005-0000-0000-0000105E0000}"/>
    <cellStyle name="Comma 2 3 6 2 3 3 2 5" xfId="19061" xr:uid="{00000000-0005-0000-0000-00007B4A0000}"/>
    <cellStyle name="Comma 2 3 6 2 3 3 3" xfId="5612" xr:uid="{00000000-0005-0000-0000-0000F2150000}"/>
    <cellStyle name="Comma 2 3 6 2 3 3 3 2" xfId="15664" xr:uid="{00000000-0005-0000-0000-0000363D0000}"/>
    <cellStyle name="Comma 2 3 6 2 3 3 3 2 3" xfId="30762" xr:uid="{00000000-0005-0000-0000-000030780000}"/>
    <cellStyle name="Comma 2 3 6 2 3 3 3 3" xfId="10644" xr:uid="{00000000-0005-0000-0000-00009A290000}"/>
    <cellStyle name="Comma 2 3 6 2 3 3 3 3 3" xfId="25745" xr:uid="{00000000-0005-0000-0000-000097640000}"/>
    <cellStyle name="Comma 2 3 6 2 3 3 3 5" xfId="20732" xr:uid="{00000000-0005-0000-0000-000002510000}"/>
    <cellStyle name="Comma 2 3 6 2 3 3 4" xfId="12322" xr:uid="{00000000-0005-0000-0000-000028300000}"/>
    <cellStyle name="Comma 2 3 6 2 3 3 4 3" xfId="27420" xr:uid="{00000000-0005-0000-0000-0000226B0000}"/>
    <cellStyle name="Comma 2 3 6 2 3 3 5" xfId="7301" xr:uid="{00000000-0005-0000-0000-00008B1C0000}"/>
    <cellStyle name="Comma 2 3 6 2 3 3 5 3" xfId="22403" xr:uid="{00000000-0005-0000-0000-000089570000}"/>
    <cellStyle name="Comma 2 3 6 2 3 3 7" xfId="17390" xr:uid="{00000000-0005-0000-0000-0000F4430000}"/>
    <cellStyle name="Comma 2 3 6 2 3 4" xfId="3083" xr:uid="{00000000-0005-0000-0000-0000110C0000}"/>
    <cellStyle name="Comma 2 3 6 2 3 4 2" xfId="13157" xr:uid="{00000000-0005-0000-0000-00006B330000}"/>
    <cellStyle name="Comma 2 3 6 2 3 4 2 3" xfId="28255" xr:uid="{00000000-0005-0000-0000-0000656E0000}"/>
    <cellStyle name="Comma 2 3 6 2 3 4 3" xfId="8137" xr:uid="{00000000-0005-0000-0000-0000CF1F0000}"/>
    <cellStyle name="Comma 2 3 6 2 3 4 3 3" xfId="23238" xr:uid="{00000000-0005-0000-0000-0000CC5A0000}"/>
    <cellStyle name="Comma 2 3 6 2 3 4 5" xfId="18225" xr:uid="{00000000-0005-0000-0000-000037470000}"/>
    <cellStyle name="Comma 2 3 6 2 3 5" xfId="4776" xr:uid="{00000000-0005-0000-0000-0000AE120000}"/>
    <cellStyle name="Comma 2 3 6 2 3 5 2" xfId="14828" xr:uid="{00000000-0005-0000-0000-0000F2390000}"/>
    <cellStyle name="Comma 2 3 6 2 3 5 2 3" xfId="29926" xr:uid="{00000000-0005-0000-0000-0000EC740000}"/>
    <cellStyle name="Comma 2 3 6 2 3 5 3" xfId="9808" xr:uid="{00000000-0005-0000-0000-000056260000}"/>
    <cellStyle name="Comma 2 3 6 2 3 5 3 3" xfId="24909" xr:uid="{00000000-0005-0000-0000-000053610000}"/>
    <cellStyle name="Comma 2 3 6 2 3 5 5" xfId="19896" xr:uid="{00000000-0005-0000-0000-0000BE4D0000}"/>
    <cellStyle name="Comma 2 3 6 2 3 6" xfId="11486" xr:uid="{00000000-0005-0000-0000-0000E42C0000}"/>
    <cellStyle name="Comma 2 3 6 2 3 6 3" xfId="26584" xr:uid="{00000000-0005-0000-0000-0000DE670000}"/>
    <cellStyle name="Comma 2 3 6 2 3 7" xfId="6465" xr:uid="{00000000-0005-0000-0000-000047190000}"/>
    <cellStyle name="Comma 2 3 6 2 3 7 3" xfId="21567" xr:uid="{00000000-0005-0000-0000-000045540000}"/>
    <cellStyle name="Comma 2 3 6 2 3 9" xfId="16554" xr:uid="{00000000-0005-0000-0000-0000B0400000}"/>
    <cellStyle name="Comma 2 3 6 2 4" xfId="1601" xr:uid="{00000000-0005-0000-0000-000047060000}"/>
    <cellStyle name="Comma 2 3 6 2 4 2" xfId="2440" xr:uid="{00000000-0005-0000-0000-00008E090000}"/>
    <cellStyle name="Comma 2 3 6 2 4 2 2" xfId="4130" xr:uid="{00000000-0005-0000-0000-000028100000}"/>
    <cellStyle name="Comma 2 3 6 2 4 2 2 2" xfId="14203" xr:uid="{00000000-0005-0000-0000-000081370000}"/>
    <cellStyle name="Comma 2 3 6 2 4 2 2 2 3" xfId="29301" xr:uid="{00000000-0005-0000-0000-00007B720000}"/>
    <cellStyle name="Comma 2 3 6 2 4 2 2 3" xfId="9183" xr:uid="{00000000-0005-0000-0000-0000E5230000}"/>
    <cellStyle name="Comma 2 3 6 2 4 2 2 3 3" xfId="24284" xr:uid="{00000000-0005-0000-0000-0000E25E0000}"/>
    <cellStyle name="Comma 2 3 6 2 4 2 2 5" xfId="19271" xr:uid="{00000000-0005-0000-0000-00004D4B0000}"/>
    <cellStyle name="Comma 2 3 6 2 4 2 3" xfId="5822" xr:uid="{00000000-0005-0000-0000-0000C4160000}"/>
    <cellStyle name="Comma 2 3 6 2 4 2 3 2" xfId="15874" xr:uid="{00000000-0005-0000-0000-0000083E0000}"/>
    <cellStyle name="Comma 2 3 6 2 4 2 3 2 3" xfId="30972" xr:uid="{00000000-0005-0000-0000-000002790000}"/>
    <cellStyle name="Comma 2 3 6 2 4 2 3 3" xfId="10854" xr:uid="{00000000-0005-0000-0000-00006C2A0000}"/>
    <cellStyle name="Comma 2 3 6 2 4 2 3 3 3" xfId="25955" xr:uid="{00000000-0005-0000-0000-000069650000}"/>
    <cellStyle name="Comma 2 3 6 2 4 2 3 5" xfId="20942" xr:uid="{00000000-0005-0000-0000-0000D4510000}"/>
    <cellStyle name="Comma 2 3 6 2 4 2 4" xfId="12532" xr:uid="{00000000-0005-0000-0000-0000FA300000}"/>
    <cellStyle name="Comma 2 3 6 2 4 2 4 3" xfId="27630" xr:uid="{00000000-0005-0000-0000-0000F46B0000}"/>
    <cellStyle name="Comma 2 3 6 2 4 2 5" xfId="7511" xr:uid="{00000000-0005-0000-0000-00005D1D0000}"/>
    <cellStyle name="Comma 2 3 6 2 4 2 5 3" xfId="22613" xr:uid="{00000000-0005-0000-0000-00005B580000}"/>
    <cellStyle name="Comma 2 3 6 2 4 2 7" xfId="17600" xr:uid="{00000000-0005-0000-0000-0000C6440000}"/>
    <cellStyle name="Comma 2 3 6 2 4 3" xfId="3293" xr:uid="{00000000-0005-0000-0000-0000E30C0000}"/>
    <cellStyle name="Comma 2 3 6 2 4 3 2" xfId="13367" xr:uid="{00000000-0005-0000-0000-00003D340000}"/>
    <cellStyle name="Comma 2 3 6 2 4 3 2 3" xfId="28465" xr:uid="{00000000-0005-0000-0000-0000376F0000}"/>
    <cellStyle name="Comma 2 3 6 2 4 3 3" xfId="8347" xr:uid="{00000000-0005-0000-0000-0000A1200000}"/>
    <cellStyle name="Comma 2 3 6 2 4 3 3 3" xfId="23448" xr:uid="{00000000-0005-0000-0000-00009E5B0000}"/>
    <cellStyle name="Comma 2 3 6 2 4 3 5" xfId="18435" xr:uid="{00000000-0005-0000-0000-000009480000}"/>
    <cellStyle name="Comma 2 3 6 2 4 4" xfId="4986" xr:uid="{00000000-0005-0000-0000-000080130000}"/>
    <cellStyle name="Comma 2 3 6 2 4 4 2" xfId="15038" xr:uid="{00000000-0005-0000-0000-0000C43A0000}"/>
    <cellStyle name="Comma 2 3 6 2 4 4 2 3" xfId="30136" xr:uid="{00000000-0005-0000-0000-0000BE750000}"/>
    <cellStyle name="Comma 2 3 6 2 4 4 3" xfId="10018" xr:uid="{00000000-0005-0000-0000-000028270000}"/>
    <cellStyle name="Comma 2 3 6 2 4 4 3 3" xfId="25119" xr:uid="{00000000-0005-0000-0000-000025620000}"/>
    <cellStyle name="Comma 2 3 6 2 4 4 5" xfId="20106" xr:uid="{00000000-0005-0000-0000-0000904E0000}"/>
    <cellStyle name="Comma 2 3 6 2 4 5" xfId="11696" xr:uid="{00000000-0005-0000-0000-0000B62D0000}"/>
    <cellStyle name="Comma 2 3 6 2 4 5 3" xfId="26794" xr:uid="{00000000-0005-0000-0000-0000B0680000}"/>
    <cellStyle name="Comma 2 3 6 2 4 6" xfId="6675" xr:uid="{00000000-0005-0000-0000-0000191A0000}"/>
    <cellStyle name="Comma 2 3 6 2 4 6 3" xfId="21777" xr:uid="{00000000-0005-0000-0000-000017550000}"/>
    <cellStyle name="Comma 2 3 6 2 4 8" xfId="16764" xr:uid="{00000000-0005-0000-0000-000082410000}"/>
    <cellStyle name="Comma 2 3 6 2 5" xfId="2022" xr:uid="{00000000-0005-0000-0000-0000EC070000}"/>
    <cellStyle name="Comma 2 3 6 2 5 2" xfId="3712" xr:uid="{00000000-0005-0000-0000-0000860E0000}"/>
    <cellStyle name="Comma 2 3 6 2 5 2 2" xfId="13785" xr:uid="{00000000-0005-0000-0000-0000DF350000}"/>
    <cellStyle name="Comma 2 3 6 2 5 2 2 3" xfId="28883" xr:uid="{00000000-0005-0000-0000-0000D9700000}"/>
    <cellStyle name="Comma 2 3 6 2 5 2 3" xfId="8765" xr:uid="{00000000-0005-0000-0000-000043220000}"/>
    <cellStyle name="Comma 2 3 6 2 5 2 3 3" xfId="23866" xr:uid="{00000000-0005-0000-0000-0000405D0000}"/>
    <cellStyle name="Comma 2 3 6 2 5 2 5" xfId="18853" xr:uid="{00000000-0005-0000-0000-0000AB490000}"/>
    <cellStyle name="Comma 2 3 6 2 5 3" xfId="5404" xr:uid="{00000000-0005-0000-0000-000022150000}"/>
    <cellStyle name="Comma 2 3 6 2 5 3 2" xfId="15456" xr:uid="{00000000-0005-0000-0000-0000663C0000}"/>
    <cellStyle name="Comma 2 3 6 2 5 3 2 3" xfId="30554" xr:uid="{00000000-0005-0000-0000-000060770000}"/>
    <cellStyle name="Comma 2 3 6 2 5 3 3" xfId="10436" xr:uid="{00000000-0005-0000-0000-0000CA280000}"/>
    <cellStyle name="Comma 2 3 6 2 5 3 3 3" xfId="25537" xr:uid="{00000000-0005-0000-0000-0000C7630000}"/>
    <cellStyle name="Comma 2 3 6 2 5 3 5" xfId="20524" xr:uid="{00000000-0005-0000-0000-000032500000}"/>
    <cellStyle name="Comma 2 3 6 2 5 4" xfId="12114" xr:uid="{00000000-0005-0000-0000-0000582F0000}"/>
    <cellStyle name="Comma 2 3 6 2 5 4 3" xfId="27212" xr:uid="{00000000-0005-0000-0000-0000526A0000}"/>
    <cellStyle name="Comma 2 3 6 2 5 5" xfId="7093" xr:uid="{00000000-0005-0000-0000-0000BB1B0000}"/>
    <cellStyle name="Comma 2 3 6 2 5 5 3" xfId="22195" xr:uid="{00000000-0005-0000-0000-0000B9560000}"/>
    <cellStyle name="Comma 2 3 6 2 5 7" xfId="17182" xr:uid="{00000000-0005-0000-0000-000024430000}"/>
    <cellStyle name="Comma 2 3 6 2 6" xfId="2875" xr:uid="{00000000-0005-0000-0000-0000410B0000}"/>
    <cellStyle name="Comma 2 3 6 2 6 2" xfId="12949" xr:uid="{00000000-0005-0000-0000-00009B320000}"/>
    <cellStyle name="Comma 2 3 6 2 6 2 3" xfId="28047" xr:uid="{00000000-0005-0000-0000-0000956D0000}"/>
    <cellStyle name="Comma 2 3 6 2 6 3" xfId="7929" xr:uid="{00000000-0005-0000-0000-0000FF1E0000}"/>
    <cellStyle name="Comma 2 3 6 2 6 3 3" xfId="23030" xr:uid="{00000000-0005-0000-0000-0000FC590000}"/>
    <cellStyle name="Comma 2 3 6 2 6 5" xfId="18017" xr:uid="{00000000-0005-0000-0000-000067460000}"/>
    <cellStyle name="Comma 2 3 6 2 7" xfId="4568" xr:uid="{00000000-0005-0000-0000-0000DE110000}"/>
    <cellStyle name="Comma 2 3 6 2 7 2" xfId="14620" xr:uid="{00000000-0005-0000-0000-000022390000}"/>
    <cellStyle name="Comma 2 3 6 2 7 2 3" xfId="29718" xr:uid="{00000000-0005-0000-0000-00001C740000}"/>
    <cellStyle name="Comma 2 3 6 2 7 3" xfId="9600" xr:uid="{00000000-0005-0000-0000-000086250000}"/>
    <cellStyle name="Comma 2 3 6 2 7 3 3" xfId="24701" xr:uid="{00000000-0005-0000-0000-000083600000}"/>
    <cellStyle name="Comma 2 3 6 2 7 5" xfId="19688" xr:uid="{00000000-0005-0000-0000-0000EE4C0000}"/>
    <cellStyle name="Comma 2 3 6 2 8" xfId="11278" xr:uid="{00000000-0005-0000-0000-0000142C0000}"/>
    <cellStyle name="Comma 2 3 6 2 8 3" xfId="26376" xr:uid="{00000000-0005-0000-0000-00000E670000}"/>
    <cellStyle name="Comma 2 3 6 2 9" xfId="6257" xr:uid="{00000000-0005-0000-0000-000077180000}"/>
    <cellStyle name="Comma 2 3 6 2 9 3" xfId="21359" xr:uid="{00000000-0005-0000-0000-000075530000}"/>
    <cellStyle name="Comma 2 3 6 3" xfId="1221" xr:uid="{00000000-0005-0000-0000-0000CB040000}"/>
    <cellStyle name="Comma 2 3 6 3 10" xfId="16398" xr:uid="{00000000-0005-0000-0000-000014400000}"/>
    <cellStyle name="Comma 2 3 6 3 2" xfId="1440" xr:uid="{00000000-0005-0000-0000-0000A6050000}"/>
    <cellStyle name="Comma 2 3 6 3 2 2" xfId="1861" xr:uid="{00000000-0005-0000-0000-00004B070000}"/>
    <cellStyle name="Comma 2 3 6 3 2 2 2" xfId="2700" xr:uid="{00000000-0005-0000-0000-0000920A0000}"/>
    <cellStyle name="Comma 2 3 6 3 2 2 2 2" xfId="4390" xr:uid="{00000000-0005-0000-0000-00002C110000}"/>
    <cellStyle name="Comma 2 3 6 3 2 2 2 2 2" xfId="14463" xr:uid="{00000000-0005-0000-0000-000085380000}"/>
    <cellStyle name="Comma 2 3 6 3 2 2 2 2 2 3" xfId="29561" xr:uid="{00000000-0005-0000-0000-00007F730000}"/>
    <cellStyle name="Comma 2 3 6 3 2 2 2 2 3" xfId="9443" xr:uid="{00000000-0005-0000-0000-0000E9240000}"/>
    <cellStyle name="Comma 2 3 6 3 2 2 2 2 3 3" xfId="24544" xr:uid="{00000000-0005-0000-0000-0000E65F0000}"/>
    <cellStyle name="Comma 2 3 6 3 2 2 2 2 5" xfId="19531" xr:uid="{00000000-0005-0000-0000-0000514C0000}"/>
    <cellStyle name="Comma 2 3 6 3 2 2 2 3" xfId="6082" xr:uid="{00000000-0005-0000-0000-0000C8170000}"/>
    <cellStyle name="Comma 2 3 6 3 2 2 2 3 2" xfId="16134" xr:uid="{00000000-0005-0000-0000-00000C3F0000}"/>
    <cellStyle name="Comma 2 3 6 3 2 2 2 3 2 3" xfId="31232" xr:uid="{00000000-0005-0000-0000-0000067A0000}"/>
    <cellStyle name="Comma 2 3 6 3 2 2 2 3 3" xfId="11114" xr:uid="{00000000-0005-0000-0000-0000702B0000}"/>
    <cellStyle name="Comma 2 3 6 3 2 2 2 3 3 3" xfId="26215" xr:uid="{00000000-0005-0000-0000-00006D660000}"/>
    <cellStyle name="Comma 2 3 6 3 2 2 2 3 5" xfId="21202" xr:uid="{00000000-0005-0000-0000-0000D8520000}"/>
    <cellStyle name="Comma 2 3 6 3 2 2 2 4" xfId="12792" xr:uid="{00000000-0005-0000-0000-0000FE310000}"/>
    <cellStyle name="Comma 2 3 6 3 2 2 2 4 3" xfId="27890" xr:uid="{00000000-0005-0000-0000-0000F86C0000}"/>
    <cellStyle name="Comma 2 3 6 3 2 2 2 5" xfId="7771" xr:uid="{00000000-0005-0000-0000-0000611E0000}"/>
    <cellStyle name="Comma 2 3 6 3 2 2 2 5 3" xfId="22873" xr:uid="{00000000-0005-0000-0000-00005F590000}"/>
    <cellStyle name="Comma 2 3 6 3 2 2 2 7" xfId="17860" xr:uid="{00000000-0005-0000-0000-0000CA450000}"/>
    <cellStyle name="Comma 2 3 6 3 2 2 3" xfId="3553" xr:uid="{00000000-0005-0000-0000-0000E70D0000}"/>
    <cellStyle name="Comma 2 3 6 3 2 2 3 2" xfId="13627" xr:uid="{00000000-0005-0000-0000-000041350000}"/>
    <cellStyle name="Comma 2 3 6 3 2 2 3 2 3" xfId="28725" xr:uid="{00000000-0005-0000-0000-00003B700000}"/>
    <cellStyle name="Comma 2 3 6 3 2 2 3 3" xfId="8607" xr:uid="{00000000-0005-0000-0000-0000A5210000}"/>
    <cellStyle name="Comma 2 3 6 3 2 2 3 3 3" xfId="23708" xr:uid="{00000000-0005-0000-0000-0000A25C0000}"/>
    <cellStyle name="Comma 2 3 6 3 2 2 3 5" xfId="18695" xr:uid="{00000000-0005-0000-0000-00000D490000}"/>
    <cellStyle name="Comma 2 3 6 3 2 2 4" xfId="5246" xr:uid="{00000000-0005-0000-0000-000084140000}"/>
    <cellStyle name="Comma 2 3 6 3 2 2 4 2" xfId="15298" xr:uid="{00000000-0005-0000-0000-0000C83B0000}"/>
    <cellStyle name="Comma 2 3 6 3 2 2 4 2 3" xfId="30396" xr:uid="{00000000-0005-0000-0000-0000C2760000}"/>
    <cellStyle name="Comma 2 3 6 3 2 2 4 3" xfId="10278" xr:uid="{00000000-0005-0000-0000-00002C280000}"/>
    <cellStyle name="Comma 2 3 6 3 2 2 4 3 3" xfId="25379" xr:uid="{00000000-0005-0000-0000-000029630000}"/>
    <cellStyle name="Comma 2 3 6 3 2 2 4 5" xfId="20366" xr:uid="{00000000-0005-0000-0000-0000944F0000}"/>
    <cellStyle name="Comma 2 3 6 3 2 2 5" xfId="11956" xr:uid="{00000000-0005-0000-0000-0000BA2E0000}"/>
    <cellStyle name="Comma 2 3 6 3 2 2 5 3" xfId="27054" xr:uid="{00000000-0005-0000-0000-0000B4690000}"/>
    <cellStyle name="Comma 2 3 6 3 2 2 6" xfId="6935" xr:uid="{00000000-0005-0000-0000-00001D1B0000}"/>
    <cellStyle name="Comma 2 3 6 3 2 2 6 3" xfId="22037" xr:uid="{00000000-0005-0000-0000-00001B560000}"/>
    <cellStyle name="Comma 2 3 6 3 2 2 8" xfId="17024" xr:uid="{00000000-0005-0000-0000-000086420000}"/>
    <cellStyle name="Comma 2 3 6 3 2 3" xfId="2282" xr:uid="{00000000-0005-0000-0000-0000F0080000}"/>
    <cellStyle name="Comma 2 3 6 3 2 3 2" xfId="3972" xr:uid="{00000000-0005-0000-0000-00008A0F0000}"/>
    <cellStyle name="Comma 2 3 6 3 2 3 2 2" xfId="14045" xr:uid="{00000000-0005-0000-0000-0000E3360000}"/>
    <cellStyle name="Comma 2 3 6 3 2 3 2 2 3" xfId="29143" xr:uid="{00000000-0005-0000-0000-0000DD710000}"/>
    <cellStyle name="Comma 2 3 6 3 2 3 2 3" xfId="9025" xr:uid="{00000000-0005-0000-0000-000047230000}"/>
    <cellStyle name="Comma 2 3 6 3 2 3 2 3 3" xfId="24126" xr:uid="{00000000-0005-0000-0000-0000445E0000}"/>
    <cellStyle name="Comma 2 3 6 3 2 3 2 5" xfId="19113" xr:uid="{00000000-0005-0000-0000-0000AF4A0000}"/>
    <cellStyle name="Comma 2 3 6 3 2 3 3" xfId="5664" xr:uid="{00000000-0005-0000-0000-000026160000}"/>
    <cellStyle name="Comma 2 3 6 3 2 3 3 2" xfId="15716" xr:uid="{00000000-0005-0000-0000-00006A3D0000}"/>
    <cellStyle name="Comma 2 3 6 3 2 3 3 2 3" xfId="30814" xr:uid="{00000000-0005-0000-0000-000064780000}"/>
    <cellStyle name="Comma 2 3 6 3 2 3 3 3" xfId="10696" xr:uid="{00000000-0005-0000-0000-0000CE290000}"/>
    <cellStyle name="Comma 2 3 6 3 2 3 3 3 3" xfId="25797" xr:uid="{00000000-0005-0000-0000-0000CB640000}"/>
    <cellStyle name="Comma 2 3 6 3 2 3 3 5" xfId="20784" xr:uid="{00000000-0005-0000-0000-000036510000}"/>
    <cellStyle name="Comma 2 3 6 3 2 3 4" xfId="12374" xr:uid="{00000000-0005-0000-0000-00005C300000}"/>
    <cellStyle name="Comma 2 3 6 3 2 3 4 3" xfId="27472" xr:uid="{00000000-0005-0000-0000-0000566B0000}"/>
    <cellStyle name="Comma 2 3 6 3 2 3 5" xfId="7353" xr:uid="{00000000-0005-0000-0000-0000BF1C0000}"/>
    <cellStyle name="Comma 2 3 6 3 2 3 5 3" xfId="22455" xr:uid="{00000000-0005-0000-0000-0000BD570000}"/>
    <cellStyle name="Comma 2 3 6 3 2 3 7" xfId="17442" xr:uid="{00000000-0005-0000-0000-000028440000}"/>
    <cellStyle name="Comma 2 3 6 3 2 4" xfId="3135" xr:uid="{00000000-0005-0000-0000-0000450C0000}"/>
    <cellStyle name="Comma 2 3 6 3 2 4 2" xfId="13209" xr:uid="{00000000-0005-0000-0000-00009F330000}"/>
    <cellStyle name="Comma 2 3 6 3 2 4 2 3" xfId="28307" xr:uid="{00000000-0005-0000-0000-0000996E0000}"/>
    <cellStyle name="Comma 2 3 6 3 2 4 3" xfId="8189" xr:uid="{00000000-0005-0000-0000-000003200000}"/>
    <cellStyle name="Comma 2 3 6 3 2 4 3 3" xfId="23290" xr:uid="{00000000-0005-0000-0000-0000005B0000}"/>
    <cellStyle name="Comma 2 3 6 3 2 4 5" xfId="18277" xr:uid="{00000000-0005-0000-0000-00006B470000}"/>
    <cellStyle name="Comma 2 3 6 3 2 5" xfId="4828" xr:uid="{00000000-0005-0000-0000-0000E2120000}"/>
    <cellStyle name="Comma 2 3 6 3 2 5 2" xfId="14880" xr:uid="{00000000-0005-0000-0000-0000263A0000}"/>
    <cellStyle name="Comma 2 3 6 3 2 5 2 3" xfId="29978" xr:uid="{00000000-0005-0000-0000-000020750000}"/>
    <cellStyle name="Comma 2 3 6 3 2 5 3" xfId="9860" xr:uid="{00000000-0005-0000-0000-00008A260000}"/>
    <cellStyle name="Comma 2 3 6 3 2 5 3 3" xfId="24961" xr:uid="{00000000-0005-0000-0000-000087610000}"/>
    <cellStyle name="Comma 2 3 6 3 2 5 5" xfId="19948" xr:uid="{00000000-0005-0000-0000-0000F24D0000}"/>
    <cellStyle name="Comma 2 3 6 3 2 6" xfId="11538" xr:uid="{00000000-0005-0000-0000-0000182D0000}"/>
    <cellStyle name="Comma 2 3 6 3 2 6 3" xfId="26636" xr:uid="{00000000-0005-0000-0000-000012680000}"/>
    <cellStyle name="Comma 2 3 6 3 2 7" xfId="6517" xr:uid="{00000000-0005-0000-0000-00007B190000}"/>
    <cellStyle name="Comma 2 3 6 3 2 7 3" xfId="21619" xr:uid="{00000000-0005-0000-0000-000079540000}"/>
    <cellStyle name="Comma 2 3 6 3 2 9" xfId="16606" xr:uid="{00000000-0005-0000-0000-0000E4400000}"/>
    <cellStyle name="Comma 2 3 6 3 3" xfId="1653" xr:uid="{00000000-0005-0000-0000-00007B060000}"/>
    <cellStyle name="Comma 2 3 6 3 3 2" xfId="2492" xr:uid="{00000000-0005-0000-0000-0000C2090000}"/>
    <cellStyle name="Comma 2 3 6 3 3 2 2" xfId="4182" xr:uid="{00000000-0005-0000-0000-00005C100000}"/>
    <cellStyle name="Comma 2 3 6 3 3 2 2 2" xfId="14255" xr:uid="{00000000-0005-0000-0000-0000B5370000}"/>
    <cellStyle name="Comma 2 3 6 3 3 2 2 2 3" xfId="29353" xr:uid="{00000000-0005-0000-0000-0000AF720000}"/>
    <cellStyle name="Comma 2 3 6 3 3 2 2 3" xfId="9235" xr:uid="{00000000-0005-0000-0000-000019240000}"/>
    <cellStyle name="Comma 2 3 6 3 3 2 2 3 3" xfId="24336" xr:uid="{00000000-0005-0000-0000-0000165F0000}"/>
    <cellStyle name="Comma 2 3 6 3 3 2 2 5" xfId="19323" xr:uid="{00000000-0005-0000-0000-0000814B0000}"/>
    <cellStyle name="Comma 2 3 6 3 3 2 3" xfId="5874" xr:uid="{00000000-0005-0000-0000-0000F8160000}"/>
    <cellStyle name="Comma 2 3 6 3 3 2 3 2" xfId="15926" xr:uid="{00000000-0005-0000-0000-00003C3E0000}"/>
    <cellStyle name="Comma 2 3 6 3 3 2 3 2 3" xfId="31024" xr:uid="{00000000-0005-0000-0000-000036790000}"/>
    <cellStyle name="Comma 2 3 6 3 3 2 3 3" xfId="10906" xr:uid="{00000000-0005-0000-0000-0000A02A0000}"/>
    <cellStyle name="Comma 2 3 6 3 3 2 3 3 3" xfId="26007" xr:uid="{00000000-0005-0000-0000-00009D650000}"/>
    <cellStyle name="Comma 2 3 6 3 3 2 3 5" xfId="20994" xr:uid="{00000000-0005-0000-0000-000008520000}"/>
    <cellStyle name="Comma 2 3 6 3 3 2 4" xfId="12584" xr:uid="{00000000-0005-0000-0000-00002E310000}"/>
    <cellStyle name="Comma 2 3 6 3 3 2 4 3" xfId="27682" xr:uid="{00000000-0005-0000-0000-0000286C0000}"/>
    <cellStyle name="Comma 2 3 6 3 3 2 5" xfId="7563" xr:uid="{00000000-0005-0000-0000-0000911D0000}"/>
    <cellStyle name="Comma 2 3 6 3 3 2 5 3" xfId="22665" xr:uid="{00000000-0005-0000-0000-00008F580000}"/>
    <cellStyle name="Comma 2 3 6 3 3 2 7" xfId="17652" xr:uid="{00000000-0005-0000-0000-0000FA440000}"/>
    <cellStyle name="Comma 2 3 6 3 3 3" xfId="3345" xr:uid="{00000000-0005-0000-0000-0000170D0000}"/>
    <cellStyle name="Comma 2 3 6 3 3 3 2" xfId="13419" xr:uid="{00000000-0005-0000-0000-000071340000}"/>
    <cellStyle name="Comma 2 3 6 3 3 3 2 3" xfId="28517" xr:uid="{00000000-0005-0000-0000-00006B6F0000}"/>
    <cellStyle name="Comma 2 3 6 3 3 3 3" xfId="8399" xr:uid="{00000000-0005-0000-0000-0000D5200000}"/>
    <cellStyle name="Comma 2 3 6 3 3 3 3 3" xfId="23500" xr:uid="{00000000-0005-0000-0000-0000D25B0000}"/>
    <cellStyle name="Comma 2 3 6 3 3 3 5" xfId="18487" xr:uid="{00000000-0005-0000-0000-00003D480000}"/>
    <cellStyle name="Comma 2 3 6 3 3 4" xfId="5038" xr:uid="{00000000-0005-0000-0000-0000B4130000}"/>
    <cellStyle name="Comma 2 3 6 3 3 4 2" xfId="15090" xr:uid="{00000000-0005-0000-0000-0000F83A0000}"/>
    <cellStyle name="Comma 2 3 6 3 3 4 2 3" xfId="30188" xr:uid="{00000000-0005-0000-0000-0000F2750000}"/>
    <cellStyle name="Comma 2 3 6 3 3 4 3" xfId="10070" xr:uid="{00000000-0005-0000-0000-00005C270000}"/>
    <cellStyle name="Comma 2 3 6 3 3 4 3 3" xfId="25171" xr:uid="{00000000-0005-0000-0000-000059620000}"/>
    <cellStyle name="Comma 2 3 6 3 3 4 5" xfId="20158" xr:uid="{00000000-0005-0000-0000-0000C44E0000}"/>
    <cellStyle name="Comma 2 3 6 3 3 5" xfId="11748" xr:uid="{00000000-0005-0000-0000-0000EA2D0000}"/>
    <cellStyle name="Comma 2 3 6 3 3 5 3" xfId="26846" xr:uid="{00000000-0005-0000-0000-0000E4680000}"/>
    <cellStyle name="Comma 2 3 6 3 3 6" xfId="6727" xr:uid="{00000000-0005-0000-0000-00004D1A0000}"/>
    <cellStyle name="Comma 2 3 6 3 3 6 3" xfId="21829" xr:uid="{00000000-0005-0000-0000-00004B550000}"/>
    <cellStyle name="Comma 2 3 6 3 3 8" xfId="16816" xr:uid="{00000000-0005-0000-0000-0000B6410000}"/>
    <cellStyle name="Comma 2 3 6 3 4" xfId="2074" xr:uid="{00000000-0005-0000-0000-000020080000}"/>
    <cellStyle name="Comma 2 3 6 3 4 2" xfId="3764" xr:uid="{00000000-0005-0000-0000-0000BA0E0000}"/>
    <cellStyle name="Comma 2 3 6 3 4 2 2" xfId="13837" xr:uid="{00000000-0005-0000-0000-000013360000}"/>
    <cellStyle name="Comma 2 3 6 3 4 2 2 3" xfId="28935" xr:uid="{00000000-0005-0000-0000-00000D710000}"/>
    <cellStyle name="Comma 2 3 6 3 4 2 3" xfId="8817" xr:uid="{00000000-0005-0000-0000-000077220000}"/>
    <cellStyle name="Comma 2 3 6 3 4 2 3 3" xfId="23918" xr:uid="{00000000-0005-0000-0000-0000745D0000}"/>
    <cellStyle name="Comma 2 3 6 3 4 2 5" xfId="18905" xr:uid="{00000000-0005-0000-0000-0000DF490000}"/>
    <cellStyle name="Comma 2 3 6 3 4 3" xfId="5456" xr:uid="{00000000-0005-0000-0000-000056150000}"/>
    <cellStyle name="Comma 2 3 6 3 4 3 2" xfId="15508" xr:uid="{00000000-0005-0000-0000-00009A3C0000}"/>
    <cellStyle name="Comma 2 3 6 3 4 3 2 3" xfId="30606" xr:uid="{00000000-0005-0000-0000-000094770000}"/>
    <cellStyle name="Comma 2 3 6 3 4 3 3" xfId="10488" xr:uid="{00000000-0005-0000-0000-0000FE280000}"/>
    <cellStyle name="Comma 2 3 6 3 4 3 3 3" xfId="25589" xr:uid="{00000000-0005-0000-0000-0000FB630000}"/>
    <cellStyle name="Comma 2 3 6 3 4 3 5" xfId="20576" xr:uid="{00000000-0005-0000-0000-000066500000}"/>
    <cellStyle name="Comma 2 3 6 3 4 4" xfId="12166" xr:uid="{00000000-0005-0000-0000-00008C2F0000}"/>
    <cellStyle name="Comma 2 3 6 3 4 4 3" xfId="27264" xr:uid="{00000000-0005-0000-0000-0000866A0000}"/>
    <cellStyle name="Comma 2 3 6 3 4 5" xfId="7145" xr:uid="{00000000-0005-0000-0000-0000EF1B0000}"/>
    <cellStyle name="Comma 2 3 6 3 4 5 3" xfId="22247" xr:uid="{00000000-0005-0000-0000-0000ED560000}"/>
    <cellStyle name="Comma 2 3 6 3 4 7" xfId="17234" xr:uid="{00000000-0005-0000-0000-000058430000}"/>
    <cellStyle name="Comma 2 3 6 3 5" xfId="2927" xr:uid="{00000000-0005-0000-0000-0000750B0000}"/>
    <cellStyle name="Comma 2 3 6 3 5 2" xfId="13001" xr:uid="{00000000-0005-0000-0000-0000CF320000}"/>
    <cellStyle name="Comma 2 3 6 3 5 2 3" xfId="28099" xr:uid="{00000000-0005-0000-0000-0000C96D0000}"/>
    <cellStyle name="Comma 2 3 6 3 5 3" xfId="7981" xr:uid="{00000000-0005-0000-0000-0000331F0000}"/>
    <cellStyle name="Comma 2 3 6 3 5 3 3" xfId="23082" xr:uid="{00000000-0005-0000-0000-0000305A0000}"/>
    <cellStyle name="Comma 2 3 6 3 5 5" xfId="18069" xr:uid="{00000000-0005-0000-0000-00009B460000}"/>
    <cellStyle name="Comma 2 3 6 3 6" xfId="4620" xr:uid="{00000000-0005-0000-0000-000012120000}"/>
    <cellStyle name="Comma 2 3 6 3 6 2" xfId="14672" xr:uid="{00000000-0005-0000-0000-000056390000}"/>
    <cellStyle name="Comma 2 3 6 3 6 2 3" xfId="29770" xr:uid="{00000000-0005-0000-0000-000050740000}"/>
    <cellStyle name="Comma 2 3 6 3 6 3" xfId="9652" xr:uid="{00000000-0005-0000-0000-0000BA250000}"/>
    <cellStyle name="Comma 2 3 6 3 6 3 3" xfId="24753" xr:uid="{00000000-0005-0000-0000-0000B7600000}"/>
    <cellStyle name="Comma 2 3 6 3 6 5" xfId="19740" xr:uid="{00000000-0005-0000-0000-0000224D0000}"/>
    <cellStyle name="Comma 2 3 6 3 7" xfId="11330" xr:uid="{00000000-0005-0000-0000-0000482C0000}"/>
    <cellStyle name="Comma 2 3 6 3 7 3" xfId="26428" xr:uid="{00000000-0005-0000-0000-000042670000}"/>
    <cellStyle name="Comma 2 3 6 3 8" xfId="6309" xr:uid="{00000000-0005-0000-0000-0000AB180000}"/>
    <cellStyle name="Comma 2 3 6 3 8 3" xfId="21411" xr:uid="{00000000-0005-0000-0000-0000A9530000}"/>
    <cellStyle name="Comma 2 3 6 4" xfId="1334" xr:uid="{00000000-0005-0000-0000-00003C050000}"/>
    <cellStyle name="Comma 2 3 6 4 2" xfId="1757" xr:uid="{00000000-0005-0000-0000-0000E3060000}"/>
    <cellStyle name="Comma 2 3 6 4 2 2" xfId="2596" xr:uid="{00000000-0005-0000-0000-00002A0A0000}"/>
    <cellStyle name="Comma 2 3 6 4 2 2 2" xfId="4286" xr:uid="{00000000-0005-0000-0000-0000C4100000}"/>
    <cellStyle name="Comma 2 3 6 4 2 2 2 2" xfId="14359" xr:uid="{00000000-0005-0000-0000-00001D380000}"/>
    <cellStyle name="Comma 2 3 6 4 2 2 2 2 3" xfId="29457" xr:uid="{00000000-0005-0000-0000-000017730000}"/>
    <cellStyle name="Comma 2 3 6 4 2 2 2 3" xfId="9339" xr:uid="{00000000-0005-0000-0000-000081240000}"/>
    <cellStyle name="Comma 2 3 6 4 2 2 2 3 3" xfId="24440" xr:uid="{00000000-0005-0000-0000-00007E5F0000}"/>
    <cellStyle name="Comma 2 3 6 4 2 2 2 5" xfId="19427" xr:uid="{00000000-0005-0000-0000-0000E94B0000}"/>
    <cellStyle name="Comma 2 3 6 4 2 2 3" xfId="5978" xr:uid="{00000000-0005-0000-0000-000060170000}"/>
    <cellStyle name="Comma 2 3 6 4 2 2 3 2" xfId="16030" xr:uid="{00000000-0005-0000-0000-0000A43E0000}"/>
    <cellStyle name="Comma 2 3 6 4 2 2 3 2 3" xfId="31128" xr:uid="{00000000-0005-0000-0000-00009E790000}"/>
    <cellStyle name="Comma 2 3 6 4 2 2 3 3" xfId="11010" xr:uid="{00000000-0005-0000-0000-0000082B0000}"/>
    <cellStyle name="Comma 2 3 6 4 2 2 3 3 3" xfId="26111" xr:uid="{00000000-0005-0000-0000-000005660000}"/>
    <cellStyle name="Comma 2 3 6 4 2 2 3 5" xfId="21098" xr:uid="{00000000-0005-0000-0000-000070520000}"/>
    <cellStyle name="Comma 2 3 6 4 2 2 4" xfId="12688" xr:uid="{00000000-0005-0000-0000-000096310000}"/>
    <cellStyle name="Comma 2 3 6 4 2 2 4 3" xfId="27786" xr:uid="{00000000-0005-0000-0000-0000906C0000}"/>
    <cellStyle name="Comma 2 3 6 4 2 2 5" xfId="7667" xr:uid="{00000000-0005-0000-0000-0000F91D0000}"/>
    <cellStyle name="Comma 2 3 6 4 2 2 5 3" xfId="22769" xr:uid="{00000000-0005-0000-0000-0000F7580000}"/>
    <cellStyle name="Comma 2 3 6 4 2 2 7" xfId="17756" xr:uid="{00000000-0005-0000-0000-000062450000}"/>
    <cellStyle name="Comma 2 3 6 4 2 3" xfId="3449" xr:uid="{00000000-0005-0000-0000-00007F0D0000}"/>
    <cellStyle name="Comma 2 3 6 4 2 3 2" xfId="13523" xr:uid="{00000000-0005-0000-0000-0000D9340000}"/>
    <cellStyle name="Comma 2 3 6 4 2 3 2 3" xfId="28621" xr:uid="{00000000-0005-0000-0000-0000D36F0000}"/>
    <cellStyle name="Comma 2 3 6 4 2 3 3" xfId="8503" xr:uid="{00000000-0005-0000-0000-00003D210000}"/>
    <cellStyle name="Comma 2 3 6 4 2 3 3 3" xfId="23604" xr:uid="{00000000-0005-0000-0000-00003A5C0000}"/>
    <cellStyle name="Comma 2 3 6 4 2 3 5" xfId="18591" xr:uid="{00000000-0005-0000-0000-0000A5480000}"/>
    <cellStyle name="Comma 2 3 6 4 2 4" xfId="5142" xr:uid="{00000000-0005-0000-0000-00001C140000}"/>
    <cellStyle name="Comma 2 3 6 4 2 4 2" xfId="15194" xr:uid="{00000000-0005-0000-0000-0000603B0000}"/>
    <cellStyle name="Comma 2 3 6 4 2 4 2 3" xfId="30292" xr:uid="{00000000-0005-0000-0000-00005A760000}"/>
    <cellStyle name="Comma 2 3 6 4 2 4 3" xfId="10174" xr:uid="{00000000-0005-0000-0000-0000C4270000}"/>
    <cellStyle name="Comma 2 3 6 4 2 4 3 3" xfId="25275" xr:uid="{00000000-0005-0000-0000-0000C1620000}"/>
    <cellStyle name="Comma 2 3 6 4 2 4 5" xfId="20262" xr:uid="{00000000-0005-0000-0000-00002C4F0000}"/>
    <cellStyle name="Comma 2 3 6 4 2 5" xfId="11852" xr:uid="{00000000-0005-0000-0000-0000522E0000}"/>
    <cellStyle name="Comma 2 3 6 4 2 5 3" xfId="26950" xr:uid="{00000000-0005-0000-0000-00004C690000}"/>
    <cellStyle name="Comma 2 3 6 4 2 6" xfId="6831" xr:uid="{00000000-0005-0000-0000-0000B51A0000}"/>
    <cellStyle name="Comma 2 3 6 4 2 6 3" xfId="21933" xr:uid="{00000000-0005-0000-0000-0000B3550000}"/>
    <cellStyle name="Comma 2 3 6 4 2 8" xfId="16920" xr:uid="{00000000-0005-0000-0000-00001E420000}"/>
    <cellStyle name="Comma 2 3 6 4 3" xfId="2178" xr:uid="{00000000-0005-0000-0000-000088080000}"/>
    <cellStyle name="Comma 2 3 6 4 3 2" xfId="3868" xr:uid="{00000000-0005-0000-0000-0000220F0000}"/>
    <cellStyle name="Comma 2 3 6 4 3 2 2" xfId="13941" xr:uid="{00000000-0005-0000-0000-00007B360000}"/>
    <cellStyle name="Comma 2 3 6 4 3 2 2 3" xfId="29039" xr:uid="{00000000-0005-0000-0000-000075710000}"/>
    <cellStyle name="Comma 2 3 6 4 3 2 3" xfId="8921" xr:uid="{00000000-0005-0000-0000-0000DF220000}"/>
    <cellStyle name="Comma 2 3 6 4 3 2 3 3" xfId="24022" xr:uid="{00000000-0005-0000-0000-0000DC5D0000}"/>
    <cellStyle name="Comma 2 3 6 4 3 2 5" xfId="19009" xr:uid="{00000000-0005-0000-0000-0000474A0000}"/>
    <cellStyle name="Comma 2 3 6 4 3 3" xfId="5560" xr:uid="{00000000-0005-0000-0000-0000BE150000}"/>
    <cellStyle name="Comma 2 3 6 4 3 3 2" xfId="15612" xr:uid="{00000000-0005-0000-0000-0000023D0000}"/>
    <cellStyle name="Comma 2 3 6 4 3 3 2 3" xfId="30710" xr:uid="{00000000-0005-0000-0000-0000FC770000}"/>
    <cellStyle name="Comma 2 3 6 4 3 3 3" xfId="10592" xr:uid="{00000000-0005-0000-0000-000066290000}"/>
    <cellStyle name="Comma 2 3 6 4 3 3 3 3" xfId="25693" xr:uid="{00000000-0005-0000-0000-000063640000}"/>
    <cellStyle name="Comma 2 3 6 4 3 3 5" xfId="20680" xr:uid="{00000000-0005-0000-0000-0000CE500000}"/>
    <cellStyle name="Comma 2 3 6 4 3 4" xfId="12270" xr:uid="{00000000-0005-0000-0000-0000F42F0000}"/>
    <cellStyle name="Comma 2 3 6 4 3 4 3" xfId="27368" xr:uid="{00000000-0005-0000-0000-0000EE6A0000}"/>
    <cellStyle name="Comma 2 3 6 4 3 5" xfId="7249" xr:uid="{00000000-0005-0000-0000-0000571C0000}"/>
    <cellStyle name="Comma 2 3 6 4 3 5 3" xfId="22351" xr:uid="{00000000-0005-0000-0000-000055570000}"/>
    <cellStyle name="Comma 2 3 6 4 3 7" xfId="17338" xr:uid="{00000000-0005-0000-0000-0000C0430000}"/>
    <cellStyle name="Comma 2 3 6 4 4" xfId="3031" xr:uid="{00000000-0005-0000-0000-0000DD0B0000}"/>
    <cellStyle name="Comma 2 3 6 4 4 2" xfId="13105" xr:uid="{00000000-0005-0000-0000-000037330000}"/>
    <cellStyle name="Comma 2 3 6 4 4 2 3" xfId="28203" xr:uid="{00000000-0005-0000-0000-0000316E0000}"/>
    <cellStyle name="Comma 2 3 6 4 4 3" xfId="8085" xr:uid="{00000000-0005-0000-0000-00009B1F0000}"/>
    <cellStyle name="Comma 2 3 6 4 4 3 3" xfId="23186" xr:uid="{00000000-0005-0000-0000-0000985A0000}"/>
    <cellStyle name="Comma 2 3 6 4 4 5" xfId="18173" xr:uid="{00000000-0005-0000-0000-000003470000}"/>
    <cellStyle name="Comma 2 3 6 4 5" xfId="4724" xr:uid="{00000000-0005-0000-0000-00007A120000}"/>
    <cellStyle name="Comma 2 3 6 4 5 2" xfId="14776" xr:uid="{00000000-0005-0000-0000-0000BE390000}"/>
    <cellStyle name="Comma 2 3 6 4 5 2 3" xfId="29874" xr:uid="{00000000-0005-0000-0000-0000B8740000}"/>
    <cellStyle name="Comma 2 3 6 4 5 3" xfId="9756" xr:uid="{00000000-0005-0000-0000-000022260000}"/>
    <cellStyle name="Comma 2 3 6 4 5 3 3" xfId="24857" xr:uid="{00000000-0005-0000-0000-00001F610000}"/>
    <cellStyle name="Comma 2 3 6 4 5 5" xfId="19844" xr:uid="{00000000-0005-0000-0000-00008A4D0000}"/>
    <cellStyle name="Comma 2 3 6 4 6" xfId="11434" xr:uid="{00000000-0005-0000-0000-0000B02C0000}"/>
    <cellStyle name="Comma 2 3 6 4 6 3" xfId="26532" xr:uid="{00000000-0005-0000-0000-0000AA670000}"/>
    <cellStyle name="Comma 2 3 6 4 7" xfId="6413" xr:uid="{00000000-0005-0000-0000-000013190000}"/>
    <cellStyle name="Comma 2 3 6 4 7 3" xfId="21515" xr:uid="{00000000-0005-0000-0000-000011540000}"/>
    <cellStyle name="Comma 2 3 6 4 9" xfId="16502" xr:uid="{00000000-0005-0000-0000-00007C400000}"/>
    <cellStyle name="Comma 2 3 6 5" xfId="1547" xr:uid="{00000000-0005-0000-0000-000011060000}"/>
    <cellStyle name="Comma 2 3 6 5 2" xfId="2388" xr:uid="{00000000-0005-0000-0000-00005A090000}"/>
    <cellStyle name="Comma 2 3 6 5 2 2" xfId="4078" xr:uid="{00000000-0005-0000-0000-0000F40F0000}"/>
    <cellStyle name="Comma 2 3 6 5 2 2 2" xfId="14151" xr:uid="{00000000-0005-0000-0000-00004D370000}"/>
    <cellStyle name="Comma 2 3 6 5 2 2 2 3" xfId="29249" xr:uid="{00000000-0005-0000-0000-000047720000}"/>
    <cellStyle name="Comma 2 3 6 5 2 2 3" xfId="9131" xr:uid="{00000000-0005-0000-0000-0000B1230000}"/>
    <cellStyle name="Comma 2 3 6 5 2 2 3 3" xfId="24232" xr:uid="{00000000-0005-0000-0000-0000AE5E0000}"/>
    <cellStyle name="Comma 2 3 6 5 2 2 5" xfId="19219" xr:uid="{00000000-0005-0000-0000-0000194B0000}"/>
    <cellStyle name="Comma 2 3 6 5 2 3" xfId="5770" xr:uid="{00000000-0005-0000-0000-000090160000}"/>
    <cellStyle name="Comma 2 3 6 5 2 3 2" xfId="15822" xr:uid="{00000000-0005-0000-0000-0000D43D0000}"/>
    <cellStyle name="Comma 2 3 6 5 2 3 2 3" xfId="30920" xr:uid="{00000000-0005-0000-0000-0000CE780000}"/>
    <cellStyle name="Comma 2 3 6 5 2 3 3" xfId="10802" xr:uid="{00000000-0005-0000-0000-0000382A0000}"/>
    <cellStyle name="Comma 2 3 6 5 2 3 3 3" xfId="25903" xr:uid="{00000000-0005-0000-0000-000035650000}"/>
    <cellStyle name="Comma 2 3 6 5 2 3 5" xfId="20890" xr:uid="{00000000-0005-0000-0000-0000A0510000}"/>
    <cellStyle name="Comma 2 3 6 5 2 4" xfId="12480" xr:uid="{00000000-0005-0000-0000-0000C6300000}"/>
    <cellStyle name="Comma 2 3 6 5 2 4 3" xfId="27578" xr:uid="{00000000-0005-0000-0000-0000C06B0000}"/>
    <cellStyle name="Comma 2 3 6 5 2 5" xfId="7459" xr:uid="{00000000-0005-0000-0000-0000291D0000}"/>
    <cellStyle name="Comma 2 3 6 5 2 5 3" xfId="22561" xr:uid="{00000000-0005-0000-0000-000027580000}"/>
    <cellStyle name="Comma 2 3 6 5 2 7" xfId="17548" xr:uid="{00000000-0005-0000-0000-000092440000}"/>
    <cellStyle name="Comma 2 3 6 5 3" xfId="3241" xr:uid="{00000000-0005-0000-0000-0000AF0C0000}"/>
    <cellStyle name="Comma 2 3 6 5 3 2" xfId="13315" xr:uid="{00000000-0005-0000-0000-000009340000}"/>
    <cellStyle name="Comma 2 3 6 5 3 2 3" xfId="28413" xr:uid="{00000000-0005-0000-0000-0000036F0000}"/>
    <cellStyle name="Comma 2 3 6 5 3 3" xfId="8295" xr:uid="{00000000-0005-0000-0000-00006D200000}"/>
    <cellStyle name="Comma 2 3 6 5 3 3 3" xfId="23396" xr:uid="{00000000-0005-0000-0000-00006A5B0000}"/>
    <cellStyle name="Comma 2 3 6 5 3 5" xfId="18383" xr:uid="{00000000-0005-0000-0000-0000D5470000}"/>
    <cellStyle name="Comma 2 3 6 5 4" xfId="4934" xr:uid="{00000000-0005-0000-0000-00004C130000}"/>
    <cellStyle name="Comma 2 3 6 5 4 2" xfId="14986" xr:uid="{00000000-0005-0000-0000-0000903A0000}"/>
    <cellStyle name="Comma 2 3 6 5 4 2 3" xfId="30084" xr:uid="{00000000-0005-0000-0000-00008A750000}"/>
    <cellStyle name="Comma 2 3 6 5 4 3" xfId="9966" xr:uid="{00000000-0005-0000-0000-0000F4260000}"/>
    <cellStyle name="Comma 2 3 6 5 4 3 3" xfId="25067" xr:uid="{00000000-0005-0000-0000-0000F1610000}"/>
    <cellStyle name="Comma 2 3 6 5 4 5" xfId="20054" xr:uid="{00000000-0005-0000-0000-00005C4E0000}"/>
    <cellStyle name="Comma 2 3 6 5 5" xfId="11644" xr:uid="{00000000-0005-0000-0000-0000822D0000}"/>
    <cellStyle name="Comma 2 3 6 5 5 3" xfId="26742" xr:uid="{00000000-0005-0000-0000-00007C680000}"/>
    <cellStyle name="Comma 2 3 6 5 6" xfId="6623" xr:uid="{00000000-0005-0000-0000-0000E5190000}"/>
    <cellStyle name="Comma 2 3 6 5 6 3" xfId="21725" xr:uid="{00000000-0005-0000-0000-0000E3540000}"/>
    <cellStyle name="Comma 2 3 6 5 8" xfId="16712" xr:uid="{00000000-0005-0000-0000-00004E410000}"/>
    <cellStyle name="Comma 2 3 6 6" xfId="1968" xr:uid="{00000000-0005-0000-0000-0000B6070000}"/>
    <cellStyle name="Comma 2 3 6 6 2" xfId="3660" xr:uid="{00000000-0005-0000-0000-0000520E0000}"/>
    <cellStyle name="Comma 2 3 6 6 2 2" xfId="13733" xr:uid="{00000000-0005-0000-0000-0000AB350000}"/>
    <cellStyle name="Comma 2 3 6 6 2 2 3" xfId="28831" xr:uid="{00000000-0005-0000-0000-0000A5700000}"/>
    <cellStyle name="Comma 2 3 6 6 2 3" xfId="8713" xr:uid="{00000000-0005-0000-0000-00000F220000}"/>
    <cellStyle name="Comma 2 3 6 6 2 3 3" xfId="23814" xr:uid="{00000000-0005-0000-0000-00000C5D0000}"/>
    <cellStyle name="Comma 2 3 6 6 2 5" xfId="18801" xr:uid="{00000000-0005-0000-0000-000077490000}"/>
    <cellStyle name="Comma 2 3 6 6 3" xfId="5352" xr:uid="{00000000-0005-0000-0000-0000EE140000}"/>
    <cellStyle name="Comma 2 3 6 6 3 2" xfId="15404" xr:uid="{00000000-0005-0000-0000-0000323C0000}"/>
    <cellStyle name="Comma 2 3 6 6 3 2 3" xfId="30502" xr:uid="{00000000-0005-0000-0000-00002C770000}"/>
    <cellStyle name="Comma 2 3 6 6 3 3" xfId="10384" xr:uid="{00000000-0005-0000-0000-000096280000}"/>
    <cellStyle name="Comma 2 3 6 6 3 3 3" xfId="25485" xr:uid="{00000000-0005-0000-0000-000093630000}"/>
    <cellStyle name="Comma 2 3 6 6 3 5" xfId="20472" xr:uid="{00000000-0005-0000-0000-0000FE4F0000}"/>
    <cellStyle name="Comma 2 3 6 6 4" xfId="12062" xr:uid="{00000000-0005-0000-0000-0000242F0000}"/>
    <cellStyle name="Comma 2 3 6 6 4 3" xfId="27160" xr:uid="{00000000-0005-0000-0000-00001E6A0000}"/>
    <cellStyle name="Comma 2 3 6 6 5" xfId="7041" xr:uid="{00000000-0005-0000-0000-0000871B0000}"/>
    <cellStyle name="Comma 2 3 6 6 5 3" xfId="22143" xr:uid="{00000000-0005-0000-0000-000085560000}"/>
    <cellStyle name="Comma 2 3 6 6 7" xfId="17130" xr:uid="{00000000-0005-0000-0000-0000F0420000}"/>
    <cellStyle name="Comma 2 3 6 7" xfId="2817" xr:uid="{00000000-0005-0000-0000-0000070B0000}"/>
    <cellStyle name="Comma 2 3 6 7 2" xfId="12897" xr:uid="{00000000-0005-0000-0000-000067320000}"/>
    <cellStyle name="Comma 2 3 6 7 2 3" xfId="27995" xr:uid="{00000000-0005-0000-0000-0000616D0000}"/>
    <cellStyle name="Comma 2 3 6 7 3" xfId="7877" xr:uid="{00000000-0005-0000-0000-0000CB1E0000}"/>
    <cellStyle name="Comma 2 3 6 7 3 3" xfId="22978" xr:uid="{00000000-0005-0000-0000-0000C8590000}"/>
    <cellStyle name="Comma 2 3 6 7 5" xfId="17965" xr:uid="{00000000-0005-0000-0000-000033460000}"/>
    <cellStyle name="Comma 2 3 6 8" xfId="4512" xr:uid="{00000000-0005-0000-0000-0000A6110000}"/>
    <cellStyle name="Comma 2 3 6 8 2" xfId="14568" xr:uid="{00000000-0005-0000-0000-0000EE380000}"/>
    <cellStyle name="Comma 2 3 6 8 2 3" xfId="29666" xr:uid="{00000000-0005-0000-0000-0000E8730000}"/>
    <cellStyle name="Comma 2 3 6 8 3" xfId="9548" xr:uid="{00000000-0005-0000-0000-000052250000}"/>
    <cellStyle name="Comma 2 3 6 8 3 3" xfId="24649" xr:uid="{00000000-0005-0000-0000-00004F600000}"/>
    <cellStyle name="Comma 2 3 6 8 5" xfId="19636" xr:uid="{00000000-0005-0000-0000-0000BA4C0000}"/>
    <cellStyle name="Comma 2 3 6 9" xfId="11224" xr:uid="{00000000-0005-0000-0000-0000DE2B0000}"/>
    <cellStyle name="Comma 2 3 6 9 3" xfId="26324" xr:uid="{00000000-0005-0000-0000-0000DA660000}"/>
    <cellStyle name="Comma 2 3 7" xfId="671" xr:uid="{00000000-0005-0000-0000-0000A4020000}"/>
    <cellStyle name="Comma 2 3 8" xfId="665" xr:uid="{00000000-0005-0000-0000-00009E020000}"/>
    <cellStyle name="Comma 2 4" xfId="31379" xr:uid="{90AC2A59-C28E-4507-B705-4E042F0E7365}"/>
    <cellStyle name="Comma 2 5" xfId="31647" xr:uid="{1C4AE049-FFA6-4DAD-B7EC-8694879B977E}"/>
    <cellStyle name="Comma 20" xfId="1265" xr:uid="{00000000-0005-0000-0000-0000F7040000}"/>
    <cellStyle name="Comma 21" xfId="1322" xr:uid="{00000000-0005-0000-0000-000030050000}"/>
    <cellStyle name="Comma 22" xfId="1324" xr:uid="{00000000-0005-0000-0000-000032050000}"/>
    <cellStyle name="Comma 23" xfId="1378" xr:uid="{00000000-0005-0000-0000-000068050000}"/>
    <cellStyle name="Comma 24" xfId="1591" xr:uid="{00000000-0005-0000-0000-00003D060000}"/>
    <cellStyle name="Comma 25" xfId="2012" xr:uid="{00000000-0005-0000-0000-0000E2070000}"/>
    <cellStyle name="Comma 26" xfId="2802" xr:uid="{00000000-0005-0000-0000-0000F80A0000}"/>
    <cellStyle name="Comma 27" xfId="2800" xr:uid="{00000000-0005-0000-0000-0000F60A0000}"/>
    <cellStyle name="Comma 28" xfId="2865" xr:uid="{00000000-0005-0000-0000-0000370B0000}"/>
    <cellStyle name="Comma 29" xfId="4488" xr:uid="{00000000-0005-0000-0000-00008E110000}"/>
    <cellStyle name="Comma 3" xfId="52" xr:uid="{00000000-0005-0000-0000-000034000000}"/>
    <cellStyle name="Comma 3 2" xfId="53" xr:uid="{00000000-0005-0000-0000-000035000000}"/>
    <cellStyle name="Comma 30" xfId="4496" xr:uid="{00000000-0005-0000-0000-000096110000}"/>
    <cellStyle name="Comma 31" xfId="4495" xr:uid="{00000000-0005-0000-0000-000095110000}"/>
    <cellStyle name="Comma 32" xfId="4497" xr:uid="{00000000-0005-0000-0000-000097110000}"/>
    <cellStyle name="Comma 33" xfId="4494" xr:uid="{00000000-0005-0000-0000-000094110000}"/>
    <cellStyle name="Comma 34" xfId="4493" xr:uid="{00000000-0005-0000-0000-000093110000}"/>
    <cellStyle name="Comma 35" xfId="4490" xr:uid="{00000000-0005-0000-0000-000090110000}"/>
    <cellStyle name="Comma 36" xfId="4491" xr:uid="{00000000-0005-0000-0000-000091110000}"/>
    <cellStyle name="Comma 37" xfId="4498" xr:uid="{00000000-0005-0000-0000-000098110000}"/>
    <cellStyle name="Comma 38" xfId="4501" xr:uid="{00000000-0005-0000-0000-00009B110000}"/>
    <cellStyle name="Comma 39" xfId="2819" xr:uid="{00000000-0005-0000-0000-0000090B0000}"/>
    <cellStyle name="Comma 4" xfId="54" xr:uid="{00000000-0005-0000-0000-000036000000}"/>
    <cellStyle name="Comma 4 10" xfId="395" xr:uid="{00000000-0005-0000-0000-000090010000}"/>
    <cellStyle name="Comma 4 11" xfId="31650" xr:uid="{3795F0D1-BEFC-4DAE-B385-AB66F5D558BC}"/>
    <cellStyle name="Comma 4 2" xfId="673" xr:uid="{00000000-0005-0000-0000-0000A6020000}"/>
    <cellStyle name="Comma 4 2 2" xfId="674" xr:uid="{00000000-0005-0000-0000-0000A7020000}"/>
    <cellStyle name="Comma 4 2 3" xfId="31651" xr:uid="{37D12388-C5BE-4010-BE39-5DF2344E2326}"/>
    <cellStyle name="Comma 4 3" xfId="675" xr:uid="{00000000-0005-0000-0000-0000A8020000}"/>
    <cellStyle name="Comma 4 4" xfId="676" xr:uid="{00000000-0005-0000-0000-0000A9020000}"/>
    <cellStyle name="Comma 4 5" xfId="677" xr:uid="{00000000-0005-0000-0000-0000AA020000}"/>
    <cellStyle name="Comma 4 6" xfId="678" xr:uid="{00000000-0005-0000-0000-0000AB020000}"/>
    <cellStyle name="Comma 4 7" xfId="679" xr:uid="{00000000-0005-0000-0000-0000AC020000}"/>
    <cellStyle name="Comma 4 8" xfId="680" xr:uid="{00000000-0005-0000-0000-0000AD020000}"/>
    <cellStyle name="Comma 4 9" xfId="672" xr:uid="{00000000-0005-0000-0000-0000A5020000}"/>
    <cellStyle name="Comma 40" xfId="4499" xr:uid="{00000000-0005-0000-0000-000099110000}"/>
    <cellStyle name="Comma 41" xfId="4558" xr:uid="{00000000-0005-0000-0000-0000D4110000}"/>
    <cellStyle name="Comma 42" xfId="6179" xr:uid="{00000000-0005-0000-0000-000029180000}"/>
    <cellStyle name="Comma 43" xfId="6185" xr:uid="{00000000-0005-0000-0000-00002F180000}"/>
    <cellStyle name="Comma 44" xfId="6184" xr:uid="{00000000-0005-0000-0000-00002E180000}"/>
    <cellStyle name="Comma 45" xfId="6186" xr:uid="{00000000-0005-0000-0000-000030180000}"/>
    <cellStyle name="Comma 46" xfId="6183" xr:uid="{00000000-0005-0000-0000-00002D180000}"/>
    <cellStyle name="Comma 47" xfId="6182" xr:uid="{00000000-0005-0000-0000-00002C180000}"/>
    <cellStyle name="Comma 48" xfId="11268" xr:uid="{00000000-0005-0000-0000-00000A2C0000}"/>
    <cellStyle name="Comma 49" xfId="16240" xr:uid="{00000000-0005-0000-0000-0000763F0000}"/>
    <cellStyle name="Comma 5" xfId="55" xr:uid="{00000000-0005-0000-0000-000037000000}"/>
    <cellStyle name="Comma 5 2" xfId="681" xr:uid="{00000000-0005-0000-0000-0000AE020000}"/>
    <cellStyle name="Comma 5 3" xfId="31652" xr:uid="{28875E60-597D-403A-AEED-B9569DE46B56}"/>
    <cellStyle name="Comma 50" xfId="16236" xr:uid="{00000000-0005-0000-0000-0000723F0000}"/>
    <cellStyle name="Comma 51" xfId="16233" xr:uid="{00000000-0005-0000-0000-00006F3F0000}"/>
    <cellStyle name="Comma 52" xfId="6247" xr:uid="{00000000-0005-0000-0000-00006D180000}"/>
    <cellStyle name="Comma 53" xfId="6201" xr:uid="{00000000-0005-0000-0000-00003F180000}"/>
    <cellStyle name="Comma 54" xfId="16261" xr:uid="{00000000-0005-0000-0000-00008B3F0000}"/>
    <cellStyle name="Comma 55" xfId="16270" xr:uid="{00000000-0005-0000-0000-0000943F0000}"/>
    <cellStyle name="Comma 56" xfId="16255" xr:uid="{00000000-0005-0000-0000-0000853F0000}"/>
    <cellStyle name="Comma 57" xfId="16247" xr:uid="{00000000-0005-0000-0000-00007D3F0000}"/>
    <cellStyle name="Comma 58" xfId="16279" xr:uid="{00000000-0005-0000-0000-00009D3F0000}"/>
    <cellStyle name="Comma 59" xfId="16259" xr:uid="{00000000-0005-0000-0000-0000893F0000}"/>
    <cellStyle name="Comma 6" xfId="56" xr:uid="{00000000-0005-0000-0000-000038000000}"/>
    <cellStyle name="Comma 6 2" xfId="682" xr:uid="{00000000-0005-0000-0000-0000AF020000}"/>
    <cellStyle name="Comma 6 3" xfId="31653" xr:uid="{5CCC0867-F76D-4097-A431-A1F30886D1AC}"/>
    <cellStyle name="Comma 60" xfId="16267" xr:uid="{00000000-0005-0000-0000-0000913F0000}"/>
    <cellStyle name="Comma 61" xfId="16245" xr:uid="{00000000-0005-0000-0000-00007B3F0000}"/>
    <cellStyle name="Comma 62" xfId="16254" xr:uid="{00000000-0005-0000-0000-0000843F0000}"/>
    <cellStyle name="Comma 63" xfId="16249" xr:uid="{00000000-0005-0000-0000-00007F3F0000}"/>
    <cellStyle name="Comma 64" xfId="16283" xr:uid="{00000000-0005-0000-0000-0000A13F0000}"/>
    <cellStyle name="Comma 65" xfId="16243" xr:uid="{00000000-0005-0000-0000-0000793F0000}"/>
    <cellStyle name="Comma 66" xfId="16272" xr:uid="{00000000-0005-0000-0000-0000963F0000}"/>
    <cellStyle name="Comma 67" xfId="16268" xr:uid="{00000000-0005-0000-0000-0000923F0000}"/>
    <cellStyle name="Comma 68" xfId="16275" xr:uid="{00000000-0005-0000-0000-0000993F0000}"/>
    <cellStyle name="Comma 69" xfId="31377" xr:uid="{039CE731-331F-4A02-8AF9-6A0925D07C09}"/>
    <cellStyle name="Comma 7" xfId="57" xr:uid="{00000000-0005-0000-0000-000039000000}"/>
    <cellStyle name="Comma 7 2" xfId="683" xr:uid="{00000000-0005-0000-0000-0000B0020000}"/>
    <cellStyle name="Comma 70" xfId="31383" xr:uid="{53EBDD6D-9497-40F6-8DC5-406EB363A571}"/>
    <cellStyle name="Comma 71" xfId="31380" xr:uid="{85D21607-9A7E-42D0-8967-DB62F45A3520}"/>
    <cellStyle name="Comma 72" xfId="31389" xr:uid="{D32CE25D-A8C4-4435-BEBE-A9F6A104ED67}"/>
    <cellStyle name="Comma 73" xfId="35821" xr:uid="{32623A7D-A1E1-45CA-AB2B-1776466A9275}"/>
    <cellStyle name="Comma 74" xfId="16336" xr:uid="{00000000-0005-0000-0000-0000D63F0000}"/>
    <cellStyle name="Comma 75" xfId="35830" xr:uid="{12A90406-83B2-4AE5-A676-8D5A54AC531D}"/>
    <cellStyle name="Comma 76" xfId="35832" xr:uid="{00391F4C-8D43-418D-B9BD-A5929C7ADE3D}"/>
    <cellStyle name="Comma 8" xfId="58" xr:uid="{00000000-0005-0000-0000-00003A000000}"/>
    <cellStyle name="Comma 9" xfId="59" xr:uid="{00000000-0005-0000-0000-00003B000000}"/>
    <cellStyle name="Comma 9 2" xfId="684" xr:uid="{00000000-0005-0000-0000-0000B1020000}"/>
    <cellStyle name="Comma0" xfId="60" xr:uid="{00000000-0005-0000-0000-00003C000000}"/>
    <cellStyle name="Comma0 10" xfId="686" xr:uid="{00000000-0005-0000-0000-0000B3020000}"/>
    <cellStyle name="Comma0 10 2" xfId="687" xr:uid="{00000000-0005-0000-0000-0000B4020000}"/>
    <cellStyle name="Comma0 11" xfId="685" xr:uid="{00000000-0005-0000-0000-0000B2020000}"/>
    <cellStyle name="Comma0 2" xfId="61" xr:uid="{00000000-0005-0000-0000-00003D000000}"/>
    <cellStyle name="Comma0 2 2" xfId="62" xr:uid="{00000000-0005-0000-0000-00003E000000}"/>
    <cellStyle name="Comma0 2 2 2" xfId="504" xr:uid="{00000000-0005-0000-0000-0000FD010000}"/>
    <cellStyle name="Comma0 2 3" xfId="503" xr:uid="{00000000-0005-0000-0000-0000FC010000}"/>
    <cellStyle name="Comma0 3" xfId="63" xr:uid="{00000000-0005-0000-0000-00003F000000}"/>
    <cellStyle name="Comma0 3 2" xfId="505" xr:uid="{00000000-0005-0000-0000-0000FE010000}"/>
    <cellStyle name="Comma0 4" xfId="688" xr:uid="{00000000-0005-0000-0000-0000B5020000}"/>
    <cellStyle name="Comma0 5" xfId="689" xr:uid="{00000000-0005-0000-0000-0000B6020000}"/>
    <cellStyle name="Comma0 5 2" xfId="690" xr:uid="{00000000-0005-0000-0000-0000B7020000}"/>
    <cellStyle name="Comma0 5 3" xfId="691" xr:uid="{00000000-0005-0000-0000-0000B8020000}"/>
    <cellStyle name="Comma0 6" xfId="692" xr:uid="{00000000-0005-0000-0000-0000B9020000}"/>
    <cellStyle name="Comma0 6 2" xfId="693" xr:uid="{00000000-0005-0000-0000-0000BA020000}"/>
    <cellStyle name="Comma0 7" xfId="694" xr:uid="{00000000-0005-0000-0000-0000BB020000}"/>
    <cellStyle name="Comma0 7 2" xfId="695" xr:uid="{00000000-0005-0000-0000-0000BC020000}"/>
    <cellStyle name="Comma0 8" xfId="696" xr:uid="{00000000-0005-0000-0000-0000BD020000}"/>
    <cellStyle name="Comma0 9" xfId="697" xr:uid="{00000000-0005-0000-0000-0000BE020000}"/>
    <cellStyle name="Comma0 9 2" xfId="698" xr:uid="{00000000-0005-0000-0000-0000BF020000}"/>
    <cellStyle name="Currency" xfId="2" xr:uid="{00000000-0005-0000-0000-000002000000}"/>
    <cellStyle name="Currency [0]" xfId="3" xr:uid="{00000000-0005-0000-0000-000003000000}"/>
    <cellStyle name="Currency 10" xfId="700" xr:uid="{00000000-0005-0000-0000-0000C1020000}"/>
    <cellStyle name="Currency 10 2" xfId="701" xr:uid="{00000000-0005-0000-0000-0000C2020000}"/>
    <cellStyle name="Currency 10 4" xfId="31654" xr:uid="{2930074B-CF7F-4487-B695-81ADE8EE29D8}"/>
    <cellStyle name="Currency 11" xfId="702" xr:uid="{00000000-0005-0000-0000-0000C3020000}"/>
    <cellStyle name="Currency 11 2" xfId="703" xr:uid="{00000000-0005-0000-0000-0000C4020000}"/>
    <cellStyle name="Currency 12" xfId="704" xr:uid="{00000000-0005-0000-0000-0000C5020000}"/>
    <cellStyle name="Currency 13" xfId="705" xr:uid="{00000000-0005-0000-0000-0000C6020000}"/>
    <cellStyle name="Currency 14" xfId="699" xr:uid="{00000000-0005-0000-0000-0000C0020000}"/>
    <cellStyle name="Currency 15" xfId="31319" xr:uid="{D8F52CD7-1B47-4F8B-8B31-3476EE5754F0}"/>
    <cellStyle name="Currency 16" xfId="31324" xr:uid="{D1CC1DBE-5763-40F1-B8B3-997FE1E8BF2B}"/>
    <cellStyle name="Currency 17" xfId="31327" xr:uid="{ADFB15FD-01BC-4427-BBD1-7A84A3B136C1}"/>
    <cellStyle name="Currency 18" xfId="31378" xr:uid="{D0A788BE-A242-4119-9412-0B1039B92683}"/>
    <cellStyle name="Currency 19" xfId="31382" xr:uid="{6F767E56-1994-4ECA-B32D-34B232B2F66E}"/>
    <cellStyle name="Currency 2" xfId="64" xr:uid="{00000000-0005-0000-0000-000040000000}"/>
    <cellStyle name="Currency 2 2" xfId="65" xr:uid="{00000000-0005-0000-0000-000041000000}"/>
    <cellStyle name="Currency 2 2 2" xfId="507" xr:uid="{00000000-0005-0000-0000-000000020000}"/>
    <cellStyle name="Currency 2 3" xfId="506" xr:uid="{00000000-0005-0000-0000-0000FF010000}"/>
    <cellStyle name="Currency 2 4" xfId="31655" xr:uid="{92A56820-91E1-4C8D-960B-8CFC624D9165}"/>
    <cellStyle name="Currency 20" xfId="31386" xr:uid="{2F238EEF-B02C-494D-A0E9-DE8A9BCF6109}"/>
    <cellStyle name="Currency 21" xfId="31390" xr:uid="{2AFB09FB-C475-4ED0-83B3-9D3CD6C388F1}"/>
    <cellStyle name="Currency 22" xfId="35822" xr:uid="{61DE6BCD-ED48-4440-B651-4660FA4F3749}"/>
    <cellStyle name="Currency 23" xfId="35828" xr:uid="{0BD8FE3E-9593-4B51-A4F9-7C493EF70B88}"/>
    <cellStyle name="Currency 24" xfId="35827" xr:uid="{8B445216-6BCC-4300-9E96-7F8BD5F16E6F}"/>
    <cellStyle name="Currency 25" xfId="35834" xr:uid="{0C7A8800-8597-408A-BE40-FD5AA6481923}"/>
    <cellStyle name="Currency 3" xfId="66" xr:uid="{00000000-0005-0000-0000-000042000000}"/>
    <cellStyle name="Currency 3 2" xfId="67" xr:uid="{00000000-0005-0000-0000-000043000000}"/>
    <cellStyle name="Currency 4" xfId="68" xr:uid="{00000000-0005-0000-0000-000044000000}"/>
    <cellStyle name="Currency 4 2" xfId="31656" xr:uid="{244FEFEA-43CC-494D-B47E-B6F085EE0E85}"/>
    <cellStyle name="Currency 5" xfId="69" xr:uid="{00000000-0005-0000-0000-000045000000}"/>
    <cellStyle name="Currency 5 2" xfId="706" xr:uid="{00000000-0005-0000-0000-0000C7020000}"/>
    <cellStyle name="Currency 5 3" xfId="707" xr:uid="{00000000-0005-0000-0000-0000C8020000}"/>
    <cellStyle name="Currency 5 4" xfId="31657" xr:uid="{6961872E-C014-4C12-BB5F-330FD22E9C9C}"/>
    <cellStyle name="Currency 6" xfId="708" xr:uid="{00000000-0005-0000-0000-0000C9020000}"/>
    <cellStyle name="Currency 6 2" xfId="709" xr:uid="{00000000-0005-0000-0000-0000CA020000}"/>
    <cellStyle name="Currency 7" xfId="710" xr:uid="{00000000-0005-0000-0000-0000CB020000}"/>
    <cellStyle name="Currency 7 2" xfId="711" xr:uid="{00000000-0005-0000-0000-0000CC020000}"/>
    <cellStyle name="Currency 8" xfId="712" xr:uid="{00000000-0005-0000-0000-0000CD020000}"/>
    <cellStyle name="Currency 8 2" xfId="713" xr:uid="{00000000-0005-0000-0000-0000CE020000}"/>
    <cellStyle name="Currency 9" xfId="714" xr:uid="{00000000-0005-0000-0000-0000CF020000}"/>
    <cellStyle name="Currency0" xfId="70" xr:uid="{00000000-0005-0000-0000-000046000000}"/>
    <cellStyle name="Currency0 10" xfId="716" xr:uid="{00000000-0005-0000-0000-0000D1020000}"/>
    <cellStyle name="Currency0 10 2" xfId="717" xr:uid="{00000000-0005-0000-0000-0000D2020000}"/>
    <cellStyle name="Currency0 11" xfId="715" xr:uid="{00000000-0005-0000-0000-0000D0020000}"/>
    <cellStyle name="Currency0 12" xfId="414" xr:uid="{00000000-0005-0000-0000-0000A3010000}"/>
    <cellStyle name="Currency0 2" xfId="71" xr:uid="{00000000-0005-0000-0000-000047000000}"/>
    <cellStyle name="Currency0 2 2" xfId="72" xr:uid="{00000000-0005-0000-0000-000048000000}"/>
    <cellStyle name="Currency0 2 2 2" xfId="509" xr:uid="{00000000-0005-0000-0000-000002020000}"/>
    <cellStyle name="Currency0 2 2 3" xfId="416" xr:uid="{00000000-0005-0000-0000-0000A5010000}"/>
    <cellStyle name="Currency0 2 3" xfId="508" xr:uid="{00000000-0005-0000-0000-000001020000}"/>
    <cellStyle name="Currency0 2 4" xfId="415" xr:uid="{00000000-0005-0000-0000-0000A4010000}"/>
    <cellStyle name="Currency0 3" xfId="73" xr:uid="{00000000-0005-0000-0000-000049000000}"/>
    <cellStyle name="Currency0 3 2" xfId="510" xr:uid="{00000000-0005-0000-0000-000003020000}"/>
    <cellStyle name="Currency0 3 3" xfId="417" xr:uid="{00000000-0005-0000-0000-0000A6010000}"/>
    <cellStyle name="Currency0 4" xfId="718" xr:uid="{00000000-0005-0000-0000-0000D3020000}"/>
    <cellStyle name="Currency0 5" xfId="719" xr:uid="{00000000-0005-0000-0000-0000D4020000}"/>
    <cellStyle name="Currency0 5 2" xfId="720" xr:uid="{00000000-0005-0000-0000-0000D5020000}"/>
    <cellStyle name="Currency0 5 3" xfId="721" xr:uid="{00000000-0005-0000-0000-0000D6020000}"/>
    <cellStyle name="Currency0 6" xfId="722" xr:uid="{00000000-0005-0000-0000-0000D7020000}"/>
    <cellStyle name="Currency0 6 2" xfId="723" xr:uid="{00000000-0005-0000-0000-0000D8020000}"/>
    <cellStyle name="Currency0 7" xfId="724" xr:uid="{00000000-0005-0000-0000-0000D9020000}"/>
    <cellStyle name="Currency0 7 2" xfId="725" xr:uid="{00000000-0005-0000-0000-0000DA020000}"/>
    <cellStyle name="Currency0 8" xfId="726" xr:uid="{00000000-0005-0000-0000-0000DB020000}"/>
    <cellStyle name="Currency0 9" xfId="727" xr:uid="{00000000-0005-0000-0000-0000DC020000}"/>
    <cellStyle name="Currency0 9 2" xfId="728" xr:uid="{00000000-0005-0000-0000-0000DD020000}"/>
    <cellStyle name="Date" xfId="74" xr:uid="{00000000-0005-0000-0000-00004A000000}"/>
    <cellStyle name="Date 10" xfId="730" xr:uid="{00000000-0005-0000-0000-0000DF020000}"/>
    <cellStyle name="Date 10 2" xfId="731" xr:uid="{00000000-0005-0000-0000-0000E0020000}"/>
    <cellStyle name="Date 11" xfId="729" xr:uid="{00000000-0005-0000-0000-0000DE020000}"/>
    <cellStyle name="Date 12" xfId="31658" xr:uid="{C18CB1BE-9CD5-43B3-86D7-DC378CF9ABA5}"/>
    <cellStyle name="Date 2" xfId="75" xr:uid="{00000000-0005-0000-0000-00004B000000}"/>
    <cellStyle name="Date 2 2" xfId="76" xr:uid="{00000000-0005-0000-0000-00004C000000}"/>
    <cellStyle name="Date 2 2 2" xfId="512" xr:uid="{00000000-0005-0000-0000-000005020000}"/>
    <cellStyle name="Date 2 3" xfId="511" xr:uid="{00000000-0005-0000-0000-000004020000}"/>
    <cellStyle name="Date 3" xfId="77" xr:uid="{00000000-0005-0000-0000-00004D000000}"/>
    <cellStyle name="Date 3 2" xfId="513" xr:uid="{00000000-0005-0000-0000-000006020000}"/>
    <cellStyle name="Date 4" xfId="732" xr:uid="{00000000-0005-0000-0000-0000E1020000}"/>
    <cellStyle name="Date 5" xfId="733" xr:uid="{00000000-0005-0000-0000-0000E2020000}"/>
    <cellStyle name="Date 5 2" xfId="734" xr:uid="{00000000-0005-0000-0000-0000E3020000}"/>
    <cellStyle name="Date 5 3" xfId="735" xr:uid="{00000000-0005-0000-0000-0000E4020000}"/>
    <cellStyle name="Date 6" xfId="736" xr:uid="{00000000-0005-0000-0000-0000E5020000}"/>
    <cellStyle name="Date 6 2" xfId="737" xr:uid="{00000000-0005-0000-0000-0000E6020000}"/>
    <cellStyle name="Date 7" xfId="738" xr:uid="{00000000-0005-0000-0000-0000E7020000}"/>
    <cellStyle name="Date 7 2" xfId="739" xr:uid="{00000000-0005-0000-0000-0000E8020000}"/>
    <cellStyle name="Date 8" xfId="740" xr:uid="{00000000-0005-0000-0000-0000E9020000}"/>
    <cellStyle name="Date 9" xfId="741" xr:uid="{00000000-0005-0000-0000-0000EA020000}"/>
    <cellStyle name="Date 9 2" xfId="742" xr:uid="{00000000-0005-0000-0000-0000EB020000}"/>
    <cellStyle name="Emphasis 1" xfId="31659" xr:uid="{A13093A9-2884-4B5E-A07E-A37F3B7C0786}"/>
    <cellStyle name="Emphasis 1 2" xfId="31660" xr:uid="{55B30933-99C6-4351-B864-147B01874C2E}"/>
    <cellStyle name="Emphasis 1 3" xfId="31661" xr:uid="{E1BAD394-FE6E-48B0-9B31-39E2616DC85D}"/>
    <cellStyle name="Emphasis 2" xfId="31662" xr:uid="{8C17EFDE-6D16-4600-A92A-910FA73DF418}"/>
    <cellStyle name="Emphasis 2 2" xfId="31663" xr:uid="{F12C592E-4C9B-40EF-978D-43A21C79F9A3}"/>
    <cellStyle name="Emphasis 2 3" xfId="31664" xr:uid="{6708E052-BB06-4FD5-A3CF-CC85B8F542B2}"/>
    <cellStyle name="Emphasis 3" xfId="31665" xr:uid="{7ECAD4BD-154C-4BC1-8530-DDA611AF23C7}"/>
    <cellStyle name="Explanatory Text" xfId="31356" builtinId="53" customBuiltin="1"/>
    <cellStyle name="Explanatory Text 2" xfId="78" xr:uid="{00000000-0005-0000-0000-00004E000000}"/>
    <cellStyle name="Explanatory Text 2 2" xfId="396" xr:uid="{00000000-0005-0000-0000-000091010000}"/>
    <cellStyle name="Explanatory Text 2 3" xfId="31666" xr:uid="{8AAE378E-17D6-4CDF-A7DF-CF63E04DCB02}"/>
    <cellStyle name="Explanatory Text 3" xfId="31667" xr:uid="{50AAECF6-04E9-4649-8043-6B3CF6732614}"/>
    <cellStyle name="Fixed" xfId="79" xr:uid="{00000000-0005-0000-0000-00004F000000}"/>
    <cellStyle name="Fixed 10" xfId="744" xr:uid="{00000000-0005-0000-0000-0000ED020000}"/>
    <cellStyle name="Fixed 10 2" xfId="745" xr:uid="{00000000-0005-0000-0000-0000EE020000}"/>
    <cellStyle name="Fixed 11" xfId="743" xr:uid="{00000000-0005-0000-0000-0000EC020000}"/>
    <cellStyle name="Fixed 12" xfId="31668" xr:uid="{58F936BD-3DEB-4426-B6AE-5CC4C6E1F868}"/>
    <cellStyle name="Fixed 2" xfId="80" xr:uid="{00000000-0005-0000-0000-000050000000}"/>
    <cellStyle name="Fixed 2 2" xfId="81" xr:uid="{00000000-0005-0000-0000-000051000000}"/>
    <cellStyle name="Fixed 2 2 2" xfId="515" xr:uid="{00000000-0005-0000-0000-000008020000}"/>
    <cellStyle name="Fixed 2 3" xfId="514" xr:uid="{00000000-0005-0000-0000-000007020000}"/>
    <cellStyle name="Fixed 2 4" xfId="31669" xr:uid="{6B92DC8A-95F9-445A-A701-0C4B75308D89}"/>
    <cellStyle name="Fixed 3" xfId="82" xr:uid="{00000000-0005-0000-0000-000052000000}"/>
    <cellStyle name="Fixed 3 2" xfId="516" xr:uid="{00000000-0005-0000-0000-000009020000}"/>
    <cellStyle name="Fixed 4" xfId="746" xr:uid="{00000000-0005-0000-0000-0000EF020000}"/>
    <cellStyle name="Fixed 5" xfId="747" xr:uid="{00000000-0005-0000-0000-0000F0020000}"/>
    <cellStyle name="Fixed 5 2" xfId="748" xr:uid="{00000000-0005-0000-0000-0000F1020000}"/>
    <cellStyle name="Fixed 5 3" xfId="749" xr:uid="{00000000-0005-0000-0000-0000F2020000}"/>
    <cellStyle name="Fixed 6" xfId="750" xr:uid="{00000000-0005-0000-0000-0000F3020000}"/>
    <cellStyle name="Fixed 6 2" xfId="751" xr:uid="{00000000-0005-0000-0000-0000F4020000}"/>
    <cellStyle name="Fixed 7" xfId="752" xr:uid="{00000000-0005-0000-0000-0000F5020000}"/>
    <cellStyle name="Fixed 7 2" xfId="753" xr:uid="{00000000-0005-0000-0000-0000F6020000}"/>
    <cellStyle name="Fixed 8" xfId="754" xr:uid="{00000000-0005-0000-0000-0000F7020000}"/>
    <cellStyle name="Fixed 9" xfId="755" xr:uid="{00000000-0005-0000-0000-0000F8020000}"/>
    <cellStyle name="Fixed 9 2" xfId="756" xr:uid="{00000000-0005-0000-0000-0000F9020000}"/>
    <cellStyle name="Good" xfId="31348" builtinId="26" customBuiltin="1"/>
    <cellStyle name="Good 2" xfId="83" xr:uid="{00000000-0005-0000-0000-000053000000}"/>
    <cellStyle name="Good 2 2" xfId="397" xr:uid="{00000000-0005-0000-0000-000092010000}"/>
    <cellStyle name="Good 2 2 2" xfId="31671" xr:uid="{2CED441C-7689-415E-8AF7-6F1D375B1880}"/>
    <cellStyle name="Good 2 3" xfId="31672" xr:uid="{70173748-A513-4C9C-818B-E01992E2D741}"/>
    <cellStyle name="Good 2 4" xfId="31670" xr:uid="{A9F1F9CB-9F94-4414-9AFB-4837CB1C6CCB}"/>
    <cellStyle name="Good 3" xfId="31673" xr:uid="{F9D33365-CD38-42D4-8F83-66B0F3710577}"/>
    <cellStyle name="Good 3 2" xfId="31674" xr:uid="{5C9EBB06-A136-4ECD-8FC1-09E52D16AC89}"/>
    <cellStyle name="Good 3 3" xfId="31675" xr:uid="{EDDB52B2-B610-4B8E-828E-9BE950E2D564}"/>
    <cellStyle name="Good 4" xfId="31676" xr:uid="{C50202BE-BADE-4739-939F-1F82B7CC33C5}"/>
    <cellStyle name="Grey" xfId="84" xr:uid="{00000000-0005-0000-0000-000054000000}"/>
    <cellStyle name="Grey 2" xfId="85" xr:uid="{00000000-0005-0000-0000-000055000000}"/>
    <cellStyle name="Grey 3" xfId="31677" xr:uid="{5DBC1ED3-F302-4381-A2B2-B1F9AFCC6F9E}"/>
    <cellStyle name="HEADER" xfId="86" xr:uid="{00000000-0005-0000-0000-000056000000}"/>
    <cellStyle name="HEADER 2" xfId="419" xr:uid="{00000000-0005-0000-0000-0000A8010000}"/>
    <cellStyle name="Header1" xfId="87" xr:uid="{00000000-0005-0000-0000-000057000000}"/>
    <cellStyle name="Header1 2" xfId="420" xr:uid="{00000000-0005-0000-0000-0000A9010000}"/>
    <cellStyle name="Header1 3" xfId="31678" xr:uid="{6B4A44EA-A4D0-4AB9-B051-A64F8D1E52EC}"/>
    <cellStyle name="Header1 4" xfId="35823" xr:uid="{41BFB715-C738-4CD8-9B27-F838265507E8}"/>
    <cellStyle name="Header2" xfId="88" xr:uid="{00000000-0005-0000-0000-000058000000}"/>
    <cellStyle name="Header2 2" xfId="421" xr:uid="{00000000-0005-0000-0000-0000AA010000}"/>
    <cellStyle name="Header2 3" xfId="31679" xr:uid="{0CDEB92E-7DB2-4DE4-ADC5-011F29F907D9}"/>
    <cellStyle name="Heading 1" xfId="31344" builtinId="16" customBuiltin="1"/>
    <cellStyle name="Heading 1 2" xfId="89" xr:uid="{00000000-0005-0000-0000-000059000000}"/>
    <cellStyle name="Heading 1 2 2" xfId="90" xr:uid="{00000000-0005-0000-0000-00005A000000}"/>
    <cellStyle name="Heading 1 2 2 2" xfId="31681" xr:uid="{3AC2B174-1B5F-4ACF-AF4F-71C0EF4953F3}"/>
    <cellStyle name="Heading 1 2 3" xfId="422" xr:uid="{00000000-0005-0000-0000-0000AB010000}"/>
    <cellStyle name="Heading 1 2 3 2" xfId="31682" xr:uid="{601E7045-BC36-4CAC-BE68-221F04C93593}"/>
    <cellStyle name="Heading 1 2 4" xfId="31683" xr:uid="{4162B1C7-F04D-459D-8BEC-2A745170AF48}"/>
    <cellStyle name="Heading 1 2 5" xfId="31680" xr:uid="{0EB15BAB-CF8B-4209-B2C4-EA6CF00B4593}"/>
    <cellStyle name="Heading 1 3" xfId="91" xr:uid="{00000000-0005-0000-0000-00005B000000}"/>
    <cellStyle name="Heading 1 3 2" xfId="758" xr:uid="{00000000-0005-0000-0000-0000FB020000}"/>
    <cellStyle name="Heading 1 3 3" xfId="759" xr:uid="{00000000-0005-0000-0000-0000FC020000}"/>
    <cellStyle name="Heading 1 3 4" xfId="760" xr:uid="{00000000-0005-0000-0000-0000FD020000}"/>
    <cellStyle name="Heading 1 3 5" xfId="761" xr:uid="{00000000-0005-0000-0000-0000FE020000}"/>
    <cellStyle name="Heading 1 3 6" xfId="762" xr:uid="{00000000-0005-0000-0000-0000FF020000}"/>
    <cellStyle name="Heading 1 3 7" xfId="757" xr:uid="{00000000-0005-0000-0000-0000FA020000}"/>
    <cellStyle name="Heading 1 3 8" xfId="398" xr:uid="{00000000-0005-0000-0000-000093010000}"/>
    <cellStyle name="Heading 1 3 9" xfId="31684" xr:uid="{F8390742-4788-4809-8EC0-663E9198C074}"/>
    <cellStyle name="Heading 1 4" xfId="763" xr:uid="{00000000-0005-0000-0000-000000030000}"/>
    <cellStyle name="Heading 1 5" xfId="764" xr:uid="{00000000-0005-0000-0000-000001030000}"/>
    <cellStyle name="Heading 1 6" xfId="765" xr:uid="{00000000-0005-0000-0000-000002030000}"/>
    <cellStyle name="Heading 1 7" xfId="766" xr:uid="{00000000-0005-0000-0000-000003030000}"/>
    <cellStyle name="Heading 1 8" xfId="767" xr:uid="{00000000-0005-0000-0000-000004030000}"/>
    <cellStyle name="Heading 1 9" xfId="768" xr:uid="{00000000-0005-0000-0000-000005030000}"/>
    <cellStyle name="Heading 2" xfId="31345" builtinId="17" customBuiltin="1"/>
    <cellStyle name="Heading 2 10" xfId="769" xr:uid="{00000000-0005-0000-0000-000006030000}"/>
    <cellStyle name="Heading 2 2" xfId="92" xr:uid="{00000000-0005-0000-0000-00005C000000}"/>
    <cellStyle name="Heading 2 2 2" xfId="93" xr:uid="{00000000-0005-0000-0000-00005D000000}"/>
    <cellStyle name="Heading 2 2 2 2" xfId="31686" xr:uid="{9C20E031-7155-4B74-967B-005C07263E97}"/>
    <cellStyle name="Heading 2 2 3" xfId="424" xr:uid="{00000000-0005-0000-0000-0000AD010000}"/>
    <cellStyle name="Heading 2 2 3 2" xfId="31687" xr:uid="{83058920-C801-4717-965A-65E996537800}"/>
    <cellStyle name="Heading 2 2 4" xfId="31685" xr:uid="{115FC8E8-DA19-4D00-92DB-88BCBA7BA300}"/>
    <cellStyle name="Heading 2 3" xfId="94" xr:uid="{00000000-0005-0000-0000-00005E000000}"/>
    <cellStyle name="Heading 2 3 2" xfId="423" xr:uid="{00000000-0005-0000-0000-0000AC010000}"/>
    <cellStyle name="Heading 2 3 2 2" xfId="31689" xr:uid="{CA2B6560-63D9-4680-80AF-4CAB7B5203A6}"/>
    <cellStyle name="Heading 2 3 3" xfId="31690" xr:uid="{D98596C0-F742-4F8A-862E-C52CDA3AC532}"/>
    <cellStyle name="Heading 2 3 4" xfId="31688" xr:uid="{853ED6F7-28C0-42B0-BE96-405EDE1AD03C}"/>
    <cellStyle name="Heading 2 4" xfId="399" xr:uid="{00000000-0005-0000-0000-000094010000}"/>
    <cellStyle name="Heading 2 4 2" xfId="771" xr:uid="{00000000-0005-0000-0000-000008030000}"/>
    <cellStyle name="Heading 2 4 3" xfId="772" xr:uid="{00000000-0005-0000-0000-000009030000}"/>
    <cellStyle name="Heading 2 4 4" xfId="773" xr:uid="{00000000-0005-0000-0000-00000A030000}"/>
    <cellStyle name="Heading 2 4 5" xfId="774" xr:uid="{00000000-0005-0000-0000-00000B030000}"/>
    <cellStyle name="Heading 2 4 6" xfId="775" xr:uid="{00000000-0005-0000-0000-00000C030000}"/>
    <cellStyle name="Heading 2 4 7" xfId="770" xr:uid="{00000000-0005-0000-0000-000007030000}"/>
    <cellStyle name="Heading 2 5" xfId="776" xr:uid="{00000000-0005-0000-0000-00000D030000}"/>
    <cellStyle name="Heading 2 6" xfId="777" xr:uid="{00000000-0005-0000-0000-00000E030000}"/>
    <cellStyle name="Heading 2 7" xfId="778" xr:uid="{00000000-0005-0000-0000-00000F030000}"/>
    <cellStyle name="Heading 2 8" xfId="779" xr:uid="{00000000-0005-0000-0000-000010030000}"/>
    <cellStyle name="Heading 2 9" xfId="780" xr:uid="{00000000-0005-0000-0000-000011030000}"/>
    <cellStyle name="Heading 3" xfId="31346" builtinId="18" customBuiltin="1"/>
    <cellStyle name="Heading 3 2" xfId="95" xr:uid="{00000000-0005-0000-0000-00005F000000}"/>
    <cellStyle name="Heading 3 2 2" xfId="782" xr:uid="{00000000-0005-0000-0000-000013030000}"/>
    <cellStyle name="Heading 3 2 2 2" xfId="31692" xr:uid="{A8001F9A-AED3-498F-BC7B-62FF243A3612}"/>
    <cellStyle name="Heading 3 2 3" xfId="783" xr:uid="{00000000-0005-0000-0000-000014030000}"/>
    <cellStyle name="Heading 3 2 4" xfId="784" xr:uid="{00000000-0005-0000-0000-000015030000}"/>
    <cellStyle name="Heading 3 2 5" xfId="785" xr:uid="{00000000-0005-0000-0000-000016030000}"/>
    <cellStyle name="Heading 3 2 6" xfId="786" xr:uid="{00000000-0005-0000-0000-000017030000}"/>
    <cellStyle name="Heading 3 2 7" xfId="781" xr:uid="{00000000-0005-0000-0000-000012030000}"/>
    <cellStyle name="Heading 3 2 8" xfId="400" xr:uid="{00000000-0005-0000-0000-000095010000}"/>
    <cellStyle name="Heading 3 2 9" xfId="31691" xr:uid="{72B0831D-A60D-4481-A2E1-201A372D0398}"/>
    <cellStyle name="Heading 3 3" xfId="31693" xr:uid="{B5DE62B2-7478-477A-A8F8-09C99F7B6193}"/>
    <cellStyle name="Heading 3 3 2" xfId="31694" xr:uid="{028F3FA2-1E6D-4B6D-8633-2C8F9F9B1361}"/>
    <cellStyle name="Heading 3 3 3" xfId="31695" xr:uid="{B0DA8939-3604-4A6A-A6A4-8E28805FD564}"/>
    <cellStyle name="Heading 3 4" xfId="31696" xr:uid="{861B7B7D-B9C8-438C-B6D6-13283B11E945}"/>
    <cellStyle name="Heading 4" xfId="31347" builtinId="19" customBuiltin="1"/>
    <cellStyle name="Heading 4 2" xfId="96" xr:uid="{00000000-0005-0000-0000-000060000000}"/>
    <cellStyle name="Heading 4 2 2" xfId="788" xr:uid="{00000000-0005-0000-0000-000019030000}"/>
    <cellStyle name="Heading 4 2 3" xfId="789" xr:uid="{00000000-0005-0000-0000-00001A030000}"/>
    <cellStyle name="Heading 4 2 3 2" xfId="31697" xr:uid="{93D13605-E6EC-4433-A048-AEB7CF17F011}"/>
    <cellStyle name="Heading 4 2 4" xfId="790" xr:uid="{00000000-0005-0000-0000-00001B030000}"/>
    <cellStyle name="Heading 4 2 5" xfId="791" xr:uid="{00000000-0005-0000-0000-00001C030000}"/>
    <cellStyle name="Heading 4 2 6" xfId="792" xr:uid="{00000000-0005-0000-0000-00001D030000}"/>
    <cellStyle name="Heading 4 2 7" xfId="787" xr:uid="{00000000-0005-0000-0000-000018030000}"/>
    <cellStyle name="Heading 4 2 8" xfId="401" xr:uid="{00000000-0005-0000-0000-000096010000}"/>
    <cellStyle name="Heading 4 3" xfId="31698" xr:uid="{7A9DB7C4-A9B8-4AFE-975D-4B2C613D6FF9}"/>
    <cellStyle name="Heading1" xfId="97" xr:uid="{00000000-0005-0000-0000-000061000000}"/>
    <cellStyle name="Heading1 10" xfId="794" xr:uid="{00000000-0005-0000-0000-00001F030000}"/>
    <cellStyle name="Heading1 10 2" xfId="795" xr:uid="{00000000-0005-0000-0000-000020030000}"/>
    <cellStyle name="Heading1 11" xfId="793" xr:uid="{00000000-0005-0000-0000-00001E030000}"/>
    <cellStyle name="Heading1 2" xfId="98" xr:uid="{00000000-0005-0000-0000-000062000000}"/>
    <cellStyle name="Heading1 2 2" xfId="99" xr:uid="{00000000-0005-0000-0000-000063000000}"/>
    <cellStyle name="Heading1 2 2 2" xfId="518" xr:uid="{00000000-0005-0000-0000-00000B020000}"/>
    <cellStyle name="Heading1 2 3" xfId="517" xr:uid="{00000000-0005-0000-0000-00000A020000}"/>
    <cellStyle name="Heading1 3" xfId="100" xr:uid="{00000000-0005-0000-0000-000064000000}"/>
    <cellStyle name="Heading1 3 2" xfId="519" xr:uid="{00000000-0005-0000-0000-00000C020000}"/>
    <cellStyle name="Heading1 4" xfId="796" xr:uid="{00000000-0005-0000-0000-000021030000}"/>
    <cellStyle name="Heading1 5" xfId="797" xr:uid="{00000000-0005-0000-0000-000022030000}"/>
    <cellStyle name="Heading1 5 2" xfId="798" xr:uid="{00000000-0005-0000-0000-000023030000}"/>
    <cellStyle name="Heading1 5 3" xfId="799" xr:uid="{00000000-0005-0000-0000-000024030000}"/>
    <cellStyle name="Heading1 6" xfId="800" xr:uid="{00000000-0005-0000-0000-000025030000}"/>
    <cellStyle name="Heading1 6 2" xfId="801" xr:uid="{00000000-0005-0000-0000-000026030000}"/>
    <cellStyle name="Heading1 7" xfId="802" xr:uid="{00000000-0005-0000-0000-000027030000}"/>
    <cellStyle name="Heading1 7 2" xfId="803" xr:uid="{00000000-0005-0000-0000-000028030000}"/>
    <cellStyle name="Heading1 8" xfId="804" xr:uid="{00000000-0005-0000-0000-000029030000}"/>
    <cellStyle name="Heading1 9" xfId="805" xr:uid="{00000000-0005-0000-0000-00002A030000}"/>
    <cellStyle name="Heading1 9 2" xfId="806" xr:uid="{00000000-0005-0000-0000-00002B030000}"/>
    <cellStyle name="Heading1_2011-10 LIEE Table 6 (2)" xfId="101" xr:uid="{00000000-0005-0000-0000-000065000000}"/>
    <cellStyle name="Heading2" xfId="102" xr:uid="{00000000-0005-0000-0000-000066000000}"/>
    <cellStyle name="Heading2 10" xfId="808" xr:uid="{00000000-0005-0000-0000-00002D030000}"/>
    <cellStyle name="Heading2 10 2" xfId="809" xr:uid="{00000000-0005-0000-0000-00002E030000}"/>
    <cellStyle name="Heading2 11" xfId="807" xr:uid="{00000000-0005-0000-0000-00002C030000}"/>
    <cellStyle name="Heading2 2" xfId="103" xr:uid="{00000000-0005-0000-0000-000067000000}"/>
    <cellStyle name="Heading2 2 2" xfId="104" xr:uid="{00000000-0005-0000-0000-000068000000}"/>
    <cellStyle name="Heading2 2 2 2" xfId="521" xr:uid="{00000000-0005-0000-0000-00000E020000}"/>
    <cellStyle name="Heading2 2 3" xfId="520" xr:uid="{00000000-0005-0000-0000-00000D020000}"/>
    <cellStyle name="Heading2 3" xfId="105" xr:uid="{00000000-0005-0000-0000-000069000000}"/>
    <cellStyle name="Heading2 3 2" xfId="522" xr:uid="{00000000-0005-0000-0000-00000F020000}"/>
    <cellStyle name="Heading2 4" xfId="810" xr:uid="{00000000-0005-0000-0000-00002F030000}"/>
    <cellStyle name="Heading2 5" xfId="811" xr:uid="{00000000-0005-0000-0000-000030030000}"/>
    <cellStyle name="Heading2 5 2" xfId="812" xr:uid="{00000000-0005-0000-0000-000031030000}"/>
    <cellStyle name="Heading2 5 3" xfId="813" xr:uid="{00000000-0005-0000-0000-000032030000}"/>
    <cellStyle name="Heading2 6" xfId="814" xr:uid="{00000000-0005-0000-0000-000033030000}"/>
    <cellStyle name="Heading2 6 2" xfId="815" xr:uid="{00000000-0005-0000-0000-000034030000}"/>
    <cellStyle name="Heading2 7" xfId="816" xr:uid="{00000000-0005-0000-0000-000035030000}"/>
    <cellStyle name="Heading2 7 2" xfId="817" xr:uid="{00000000-0005-0000-0000-000036030000}"/>
    <cellStyle name="Heading2 8" xfId="818" xr:uid="{00000000-0005-0000-0000-000037030000}"/>
    <cellStyle name="Heading2 9" xfId="819" xr:uid="{00000000-0005-0000-0000-000038030000}"/>
    <cellStyle name="Heading2 9 2" xfId="820" xr:uid="{00000000-0005-0000-0000-000039030000}"/>
    <cellStyle name="Heading2_2011-10 LIEE Table 6 (2)" xfId="106" xr:uid="{00000000-0005-0000-0000-00006A000000}"/>
    <cellStyle name="Hidden" xfId="107" xr:uid="{00000000-0005-0000-0000-00006B000000}"/>
    <cellStyle name="Hidden 2" xfId="523" xr:uid="{00000000-0005-0000-0000-000010020000}"/>
    <cellStyle name="Hidden 2 2" xfId="31700" xr:uid="{0EF6CF35-21D3-403B-8532-74BA0EB840D0}"/>
    <cellStyle name="Hidden 3" xfId="31699" xr:uid="{67CB7018-A96E-4564-B95A-1A100B4FF538}"/>
    <cellStyle name="HIGHLIGHT" xfId="108" xr:uid="{00000000-0005-0000-0000-00006C000000}"/>
    <cellStyle name="HIGHLIGHT 2" xfId="425" xr:uid="{00000000-0005-0000-0000-0000AE010000}"/>
    <cellStyle name="HIGHLIGHT 3" xfId="31701" xr:uid="{7EA5012B-6219-4E5F-9F04-31BE10462101}"/>
    <cellStyle name="Hyperlink 2" xfId="109" xr:uid="{00000000-0005-0000-0000-00006D000000}"/>
    <cellStyle name="Hyperlink 3" xfId="31331" xr:uid="{E96399A0-5971-4D3A-ABFB-C3091EDEA91E}"/>
    <cellStyle name="Input" xfId="31350" builtinId="20" customBuiltin="1"/>
    <cellStyle name="Input [yellow]" xfId="110" xr:uid="{00000000-0005-0000-0000-00006E000000}"/>
    <cellStyle name="Input [yellow] 2" xfId="111" xr:uid="{00000000-0005-0000-0000-00006F000000}"/>
    <cellStyle name="Input [yellow] 3" xfId="31702" xr:uid="{9225BC5E-F596-4D22-A1FB-FE917124BBE7}"/>
    <cellStyle name="Input 10" xfId="16237" xr:uid="{00000000-0005-0000-0000-0000733F0000}"/>
    <cellStyle name="Input 2" xfId="112" xr:uid="{00000000-0005-0000-0000-000070000000}"/>
    <cellStyle name="Input 2 2" xfId="822" xr:uid="{00000000-0005-0000-0000-00003B030000}"/>
    <cellStyle name="Input 2 2 2" xfId="31704" xr:uid="{733F8015-B616-4C17-9E51-928FE90FAFC1}"/>
    <cellStyle name="Input 2 3" xfId="823" xr:uid="{00000000-0005-0000-0000-00003C030000}"/>
    <cellStyle name="Input 2 3 2" xfId="31705" xr:uid="{88787E70-8A84-4AD0-905D-2F40FE21A1A0}"/>
    <cellStyle name="Input 2 4" xfId="824" xr:uid="{00000000-0005-0000-0000-00003D030000}"/>
    <cellStyle name="Input 2 5" xfId="825" xr:uid="{00000000-0005-0000-0000-00003E030000}"/>
    <cellStyle name="Input 2 6" xfId="826" xr:uid="{00000000-0005-0000-0000-00003F030000}"/>
    <cellStyle name="Input 2 7" xfId="821" xr:uid="{00000000-0005-0000-0000-00003A030000}"/>
    <cellStyle name="Input 2 8" xfId="402" xr:uid="{00000000-0005-0000-0000-000097010000}"/>
    <cellStyle name="Input 2 9" xfId="31703" xr:uid="{F1F22F08-594F-443D-9CAE-22355B3EC909}"/>
    <cellStyle name="Input 3" xfId="113" xr:uid="{00000000-0005-0000-0000-000071000000}"/>
    <cellStyle name="Input 3 2" xfId="827" xr:uid="{00000000-0005-0000-0000-000040030000}"/>
    <cellStyle name="Input 3 2 2" xfId="31707" xr:uid="{A0AE6A45-1CE9-4035-8F93-9AD0C22BF85C}"/>
    <cellStyle name="Input 3 3" xfId="31708" xr:uid="{63F6AFE1-E2C6-4EBC-8C30-251EDDFB4053}"/>
    <cellStyle name="Input 3 4" xfId="31706" xr:uid="{80840DDA-FD7E-449A-B1D5-C407CDC5CBCC}"/>
    <cellStyle name="Input 4" xfId="114" xr:uid="{00000000-0005-0000-0000-000072000000}"/>
    <cellStyle name="Input 4 2" xfId="828" xr:uid="{00000000-0005-0000-0000-000041030000}"/>
    <cellStyle name="Input 4 3" xfId="31709" xr:uid="{0BA6CBC4-87C4-415F-82B9-D86DED581BAA}"/>
    <cellStyle name="Input 5" xfId="115" xr:uid="{00000000-0005-0000-0000-000073000000}"/>
    <cellStyle name="Input 5 2" xfId="829" xr:uid="{00000000-0005-0000-0000-000042030000}"/>
    <cellStyle name="Input 5 3" xfId="31710" xr:uid="{438B2AC9-FCF0-42B5-855C-C4557EDA0660}"/>
    <cellStyle name="Input 6" xfId="116" xr:uid="{00000000-0005-0000-0000-000074000000}"/>
    <cellStyle name="Input 6 2" xfId="830" xr:uid="{00000000-0005-0000-0000-000043030000}"/>
    <cellStyle name="Input 6 3" xfId="31711" xr:uid="{E91ACC7D-C6A4-45E9-ADC3-172D327B5B76}"/>
    <cellStyle name="Input 7" xfId="831" xr:uid="{00000000-0005-0000-0000-000044030000}"/>
    <cellStyle name="Input 7 2" xfId="31712" xr:uid="{AD5755AB-F395-43EF-A8C7-D7F62BA6E379}"/>
    <cellStyle name="Input 8" xfId="2799" xr:uid="{00000000-0005-0000-0000-0000F50A0000}"/>
    <cellStyle name="Input 8 2" xfId="31713" xr:uid="{350B5134-DF3F-4533-843D-A7EE2BBB3178}"/>
    <cellStyle name="Input 9" xfId="16239" xr:uid="{00000000-0005-0000-0000-0000753F0000}"/>
    <cellStyle name="Input 9 2" xfId="31714" xr:uid="{AAFA5033-45B7-4BA4-B667-1364ADFAB9B0}"/>
    <cellStyle name="Linked Cell" xfId="31353" builtinId="24" customBuiltin="1"/>
    <cellStyle name="Linked Cell 2" xfId="117" xr:uid="{00000000-0005-0000-0000-000075000000}"/>
    <cellStyle name="Linked Cell 2 2" xfId="403" xr:uid="{00000000-0005-0000-0000-000098010000}"/>
    <cellStyle name="Linked Cell 2 2 2" xfId="31716" xr:uid="{C8B51CB8-E28A-490B-9B52-9C342A266935}"/>
    <cellStyle name="Linked Cell 2 3" xfId="31717" xr:uid="{E15C1B2F-A13A-4176-B5C6-8FA1DAD88D6A}"/>
    <cellStyle name="Linked Cell 2 4" xfId="31715" xr:uid="{7A049481-D6C6-47C2-8950-ADC14AFE84D1}"/>
    <cellStyle name="Linked Cell 3" xfId="31718" xr:uid="{2F1B4A45-2BE1-4366-9D11-684C7139611B}"/>
    <cellStyle name="Linked Cell 3 2" xfId="31719" xr:uid="{D5C0E3AF-2FE0-4032-A538-38C5DAE43D84}"/>
    <cellStyle name="Linked Cell 3 3" xfId="31720" xr:uid="{9071249D-F094-48C7-81FC-054564B5DCEB}"/>
    <cellStyle name="Linked Cell 4" xfId="31721" xr:uid="{A0172747-261A-4700-8714-F1094570858F}"/>
    <cellStyle name="Neutral 2" xfId="118" xr:uid="{00000000-0005-0000-0000-000076000000}"/>
    <cellStyle name="Neutral 2 2" xfId="404" xr:uid="{00000000-0005-0000-0000-000099010000}"/>
    <cellStyle name="Neutral 2 2 2" xfId="31723" xr:uid="{1917285C-0057-45EF-ABF3-A59A65F8038A}"/>
    <cellStyle name="Neutral 2 3" xfId="31724" xr:uid="{8FD7CAE0-A19D-4488-A8A1-D00B1E2E4925}"/>
    <cellStyle name="Neutral 2 4" xfId="31722" xr:uid="{39A0364F-8E08-4694-B491-9809804E8DF0}"/>
    <cellStyle name="Neutral 3" xfId="31725" xr:uid="{93F21C5B-FAEB-401C-B911-6CB3D4B684D2}"/>
    <cellStyle name="Neutral 3 2" xfId="31726" xr:uid="{993F689E-5B62-4A51-B4A6-8FD1993FF61D}"/>
    <cellStyle name="Neutral 3 3" xfId="31727" xr:uid="{28FC649A-2BAB-4F5D-BFEC-1EE620F70293}"/>
    <cellStyle name="Neutral 4" xfId="31728" xr:uid="{2C978DF9-9E96-4AF5-878B-7928C45D0C3B}"/>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 2 3" xfId="31730" xr:uid="{82B912D0-8B9B-41E1-A33B-4EDD02F5B312}"/>
    <cellStyle name="Normal - Style1 3" xfId="31729" xr:uid="{7585585B-F512-4A10-9854-65381A3FF0EE}"/>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2" xr:uid="{00000000-0005-0000-0000-000045030000}"/>
    <cellStyle name="Normal 100" xfId="16234" xr:uid="{00000000-0005-0000-0000-0000703F0000}"/>
    <cellStyle name="Normal 101" xfId="16238" xr:uid="{00000000-0005-0000-0000-0000743F0000}"/>
    <cellStyle name="Normal 102" xfId="11211" xr:uid="{00000000-0005-0000-0000-0000D12B0000}"/>
    <cellStyle name="Normal 102 3" xfId="26312" xr:uid="{00000000-0005-0000-0000-0000CE660000}"/>
    <cellStyle name="Normal 103" xfId="11216" xr:uid="{00000000-0005-0000-0000-0000D62B0000}"/>
    <cellStyle name="Normal 103 3" xfId="26316" xr:uid="{00000000-0005-0000-0000-0000D2660000}"/>
    <cellStyle name="Normal 104" xfId="11214" xr:uid="{00000000-0005-0000-0000-0000D42B0000}"/>
    <cellStyle name="Normal 104 3" xfId="26314" xr:uid="{00000000-0005-0000-0000-0000D0660000}"/>
    <cellStyle name="Normal 105" xfId="11213" xr:uid="{00000000-0005-0000-0000-0000D32B0000}"/>
    <cellStyle name="Normal 105 3" xfId="26313" xr:uid="{00000000-0005-0000-0000-0000CF660000}"/>
    <cellStyle name="Normal 106" xfId="6189" xr:uid="{00000000-0005-0000-0000-000033180000}"/>
    <cellStyle name="Normal 107" xfId="6194" xr:uid="{00000000-0005-0000-0000-000038180000}"/>
    <cellStyle name="Normal 108" xfId="7874" xr:uid="{00000000-0005-0000-0000-0000C81E0000}"/>
    <cellStyle name="Normal 109" xfId="6191" xr:uid="{00000000-0005-0000-0000-000035180000}"/>
    <cellStyle name="Normal 11" xfId="129" xr:uid="{00000000-0005-0000-0000-000081000000}"/>
    <cellStyle name="Normal 11 2" xfId="31731" xr:uid="{213960EF-9AF4-4164-B544-044B3F6EB710}"/>
    <cellStyle name="Normal 110" xfId="16271" xr:uid="{00000000-0005-0000-0000-0000953F0000}"/>
    <cellStyle name="Normal 111" xfId="16266" xr:uid="{00000000-0005-0000-0000-0000903F0000}"/>
    <cellStyle name="Normal 112" xfId="16253" xr:uid="{00000000-0005-0000-0000-0000833F0000}"/>
    <cellStyle name="Normal 113" xfId="16260" xr:uid="{00000000-0005-0000-0000-00008A3F0000}"/>
    <cellStyle name="Normal 114" xfId="16257" xr:uid="{00000000-0005-0000-0000-0000873F0000}"/>
    <cellStyle name="Normal 115" xfId="16273" xr:uid="{00000000-0005-0000-0000-0000973F0000}"/>
    <cellStyle name="Normal 116" xfId="16265" xr:uid="{00000000-0005-0000-0000-00008F3F0000}"/>
    <cellStyle name="Normal 117" xfId="16258" xr:uid="{00000000-0005-0000-0000-0000883F0000}"/>
    <cellStyle name="Normal 118" xfId="16263" xr:uid="{00000000-0005-0000-0000-00008D3F0000}"/>
    <cellStyle name="Normal 119" xfId="16256" xr:uid="{00000000-0005-0000-0000-0000863F0000}"/>
    <cellStyle name="Normal 12" xfId="130" xr:uid="{00000000-0005-0000-0000-000082000000}"/>
    <cellStyle name="Normal 12 2" xfId="31732" xr:uid="{3BBE9F02-6D31-4978-8C98-853715D0B44A}"/>
    <cellStyle name="Normal 120" xfId="16269" xr:uid="{00000000-0005-0000-0000-0000933F0000}"/>
    <cellStyle name="Normal 121" xfId="16280" xr:uid="{00000000-0005-0000-0000-00009E3F0000}"/>
    <cellStyle name="Normal 122" xfId="16276" xr:uid="{00000000-0005-0000-0000-00009A3F0000}"/>
    <cellStyle name="Normal 123" xfId="31304" xr:uid="{FBEA2D99-D369-483B-BED7-C1998B835B34}"/>
    <cellStyle name="Normal 124" xfId="31305" xr:uid="{2E2B97BA-E12D-44EF-B247-B34495F81688}"/>
    <cellStyle name="Normal 125" xfId="31306" xr:uid="{168E5EE2-6DA5-4A0C-835E-FAFE1783EA56}"/>
    <cellStyle name="Normal 126" xfId="31307" xr:uid="{758ADC18-A6D0-4793-A4B6-34E020A56F42}"/>
    <cellStyle name="Normal 127" xfId="31309" xr:uid="{E6A7E0B2-4E19-4BB5-A533-33E1C6A48C64}"/>
    <cellStyle name="Normal 128" xfId="31311" xr:uid="{22752D76-EDF5-489D-A8A0-4F4526848F1A}"/>
    <cellStyle name="Normal 128 2" xfId="31313" xr:uid="{5B81C9FA-D312-475B-A660-014560E53EB0}"/>
    <cellStyle name="Normal 129" xfId="31314" xr:uid="{AD19CD9E-2C4E-425B-9C94-361D0B209E0B}"/>
    <cellStyle name="Normal 13" xfId="131" xr:uid="{00000000-0005-0000-0000-000083000000}"/>
    <cellStyle name="Normal 13 2" xfId="31733" xr:uid="{0A52674B-5050-49BD-A48B-2807C97FF887}"/>
    <cellStyle name="Normal 130" xfId="31316" xr:uid="{42E10912-0766-4472-9EA6-9A56619DF6E8}"/>
    <cellStyle name="Normal 131" xfId="31318" xr:uid="{699AB908-9802-4D43-AE19-650B56949FF5}"/>
    <cellStyle name="Normal 132" xfId="31323" xr:uid="{9AE3A9E9-F5BE-4A10-85BB-DB5BA10E36F6}"/>
    <cellStyle name="Normal 133" xfId="31326" xr:uid="{0E40748E-13BC-47E8-ACE5-3AD91954FA01}"/>
    <cellStyle name="Normal 134" xfId="31329" xr:uid="{0825EE89-4506-4C94-B097-97DF63D2C3D0}"/>
    <cellStyle name="Normal 134 2" xfId="31330" xr:uid="{0AF70000-9F9B-4FDB-897D-16EE7DB64404}"/>
    <cellStyle name="Normal 134 2 2" xfId="31333" xr:uid="{F7300E3A-3374-4803-AE8E-3CD5F79DA2DF}"/>
    <cellStyle name="Normal 134 2 2 2" xfId="31335" xr:uid="{968617F6-37E5-4F71-8F99-40F894EEDACA}"/>
    <cellStyle name="Normal 134 2 2 3" xfId="31337" xr:uid="{3D50098E-1E59-49A0-9DA9-FCFF9C3469F5}"/>
    <cellStyle name="Normal 135" xfId="31302" xr:uid="{00000000-0005-0000-0000-00004C7A0000}"/>
    <cellStyle name="Normal 135 2" xfId="31339" xr:uid="{0624BE48-849F-4EC0-8C47-ABC1D13F7FB0}"/>
    <cellStyle name="Normal 136" xfId="31303" xr:uid="{00000000-0005-0000-0000-00004E7A0000}"/>
    <cellStyle name="Normal 137" xfId="31332" xr:uid="{3FE242D7-0086-4CC4-B631-27D3399A42D0}"/>
    <cellStyle name="Normal 137 2" xfId="31334" xr:uid="{11B9AF39-1B1C-4B67-B8C5-8E7A163A7AB7}"/>
    <cellStyle name="Normal 137 3" xfId="31336" xr:uid="{443EA6D9-DFEB-4827-B5BE-BFDE206FEC3A}"/>
    <cellStyle name="Normal 137 4" xfId="31342" xr:uid="{7A47A7AD-312B-437A-8CEE-96B4DFE341BC}"/>
    <cellStyle name="Normal 138" xfId="31338" xr:uid="{ED1C11B3-0286-45BF-B11F-A19C9839A8AE}"/>
    <cellStyle name="Normal 139" xfId="31376" xr:uid="{1D1A222F-8E30-42C7-801C-F75793C8BB80}"/>
    <cellStyle name="Normal 14" xfId="132" xr:uid="{00000000-0005-0000-0000-000084000000}"/>
    <cellStyle name="Normal 14 2" xfId="833" xr:uid="{00000000-0005-0000-0000-000046030000}"/>
    <cellStyle name="Normal 14 3" xfId="31734" xr:uid="{4655D5FD-59CE-4ED1-A365-23DB4A949625}"/>
    <cellStyle name="Normal 140" xfId="31381" xr:uid="{C74C2854-7A7D-4653-BF2B-C7393259C082}"/>
    <cellStyle name="Normal 141" xfId="31384" xr:uid="{C0FD04A4-89E8-4278-A64D-AF2BCAC1460A}"/>
    <cellStyle name="Normal 142" xfId="31387" xr:uid="{37041D3C-4191-43F1-9330-F799F45FC8AB}"/>
    <cellStyle name="Normal 143" xfId="31388" xr:uid="{DF9035E8-6D95-4097-9746-5B51643092A5}"/>
    <cellStyle name="Normal 144" xfId="35820" xr:uid="{C6BA5585-6DE5-481E-8F0B-E8C47F109470}"/>
    <cellStyle name="Normal 145" xfId="35824" xr:uid="{84D65DA6-6106-4339-9C25-7D313BD2193C}"/>
    <cellStyle name="Normal 146" xfId="35826" xr:uid="{FAD74D0D-8374-44D4-A6A5-922E4BDA969B}"/>
    <cellStyle name="Normal 147" xfId="35833" xr:uid="{BBB8ED74-226D-48FC-B60F-3037B8DD0105}"/>
    <cellStyle name="Normal 15" xfId="133" xr:uid="{00000000-0005-0000-0000-000085000000}"/>
    <cellStyle name="Normal 15 2" xfId="31735" xr:uid="{50E75E4B-F93F-49F7-9EDE-F893EDEE73F3}"/>
    <cellStyle name="Normal 16" xfId="134" xr:uid="{00000000-0005-0000-0000-000086000000}"/>
    <cellStyle name="Normal 16 2" xfId="31736" xr:uid="{E7E07FF4-D515-4A98-83DD-A1F65CE70AA1}"/>
    <cellStyle name="Normal 17" xfId="135" xr:uid="{00000000-0005-0000-0000-000087000000}"/>
    <cellStyle name="Normal 17 2" xfId="834" xr:uid="{00000000-0005-0000-0000-000047030000}"/>
    <cellStyle name="Normal 17 3" xfId="835" xr:uid="{00000000-0005-0000-0000-000048030000}"/>
    <cellStyle name="Normal 18" xfId="136" xr:uid="{00000000-0005-0000-0000-000088000000}"/>
    <cellStyle name="Normal 18 2" xfId="836" xr:uid="{00000000-0005-0000-0000-000049030000}"/>
    <cellStyle name="Normal 18 2 10" xfId="6204" xr:uid="{00000000-0005-0000-0000-000042180000}"/>
    <cellStyle name="Normal 18 2 10 3" xfId="21308" xr:uid="{00000000-0005-0000-0000-000042530000}"/>
    <cellStyle name="Normal 18 2 12" xfId="16293" xr:uid="{00000000-0005-0000-0000-0000AB3F0000}"/>
    <cellStyle name="Normal 18 2 2" xfId="1168" xr:uid="{00000000-0005-0000-0000-000096040000}"/>
    <cellStyle name="Normal 18 2 2 11" xfId="16347" xr:uid="{00000000-0005-0000-0000-0000E13F0000}"/>
    <cellStyle name="Normal 18 2 2 2" xfId="1276" xr:uid="{00000000-0005-0000-0000-000002050000}"/>
    <cellStyle name="Normal 18 2 2 2 10" xfId="16451" xr:uid="{00000000-0005-0000-0000-000049400000}"/>
    <cellStyle name="Normal 18 2 2 2 2" xfId="1493" xr:uid="{00000000-0005-0000-0000-0000DB050000}"/>
    <cellStyle name="Normal 18 2 2 2 2 2" xfId="1914" xr:uid="{00000000-0005-0000-0000-000080070000}"/>
    <cellStyle name="Normal 18 2 2 2 2 2 2" xfId="2753" xr:uid="{00000000-0005-0000-0000-0000C70A0000}"/>
    <cellStyle name="Normal 18 2 2 2 2 2 2 2" xfId="4443" xr:uid="{00000000-0005-0000-0000-000061110000}"/>
    <cellStyle name="Normal 18 2 2 2 2 2 2 2 2" xfId="14516" xr:uid="{00000000-0005-0000-0000-0000BA380000}"/>
    <cellStyle name="Normal 18 2 2 2 2 2 2 2 2 3" xfId="29614" xr:uid="{00000000-0005-0000-0000-0000B4730000}"/>
    <cellStyle name="Normal 18 2 2 2 2 2 2 2 3" xfId="9496" xr:uid="{00000000-0005-0000-0000-00001E250000}"/>
    <cellStyle name="Normal 18 2 2 2 2 2 2 2 3 3" xfId="24597" xr:uid="{00000000-0005-0000-0000-00001B600000}"/>
    <cellStyle name="Normal 18 2 2 2 2 2 2 2 5" xfId="19584" xr:uid="{00000000-0005-0000-0000-0000864C0000}"/>
    <cellStyle name="Normal 18 2 2 2 2 2 2 3" xfId="6135" xr:uid="{00000000-0005-0000-0000-0000FD170000}"/>
    <cellStyle name="Normal 18 2 2 2 2 2 2 3 2" xfId="16187" xr:uid="{00000000-0005-0000-0000-0000413F0000}"/>
    <cellStyle name="Normal 18 2 2 2 2 2 2 3 2 3" xfId="31285" xr:uid="{00000000-0005-0000-0000-00003B7A0000}"/>
    <cellStyle name="Normal 18 2 2 2 2 2 2 3 3" xfId="11167" xr:uid="{00000000-0005-0000-0000-0000A52B0000}"/>
    <cellStyle name="Normal 18 2 2 2 2 2 2 3 3 3" xfId="26268" xr:uid="{00000000-0005-0000-0000-0000A2660000}"/>
    <cellStyle name="Normal 18 2 2 2 2 2 2 3 5" xfId="21255" xr:uid="{00000000-0005-0000-0000-00000D530000}"/>
    <cellStyle name="Normal 18 2 2 2 2 2 2 4" xfId="12845" xr:uid="{00000000-0005-0000-0000-000033320000}"/>
    <cellStyle name="Normal 18 2 2 2 2 2 2 4 3" xfId="27943" xr:uid="{00000000-0005-0000-0000-00002D6D0000}"/>
    <cellStyle name="Normal 18 2 2 2 2 2 2 5" xfId="7824" xr:uid="{00000000-0005-0000-0000-0000961E0000}"/>
    <cellStyle name="Normal 18 2 2 2 2 2 2 5 3" xfId="22926" xr:uid="{00000000-0005-0000-0000-000094590000}"/>
    <cellStyle name="Normal 18 2 2 2 2 2 2 7" xfId="17913" xr:uid="{00000000-0005-0000-0000-0000FF450000}"/>
    <cellStyle name="Normal 18 2 2 2 2 2 3" xfId="3606" xr:uid="{00000000-0005-0000-0000-00001C0E0000}"/>
    <cellStyle name="Normal 18 2 2 2 2 2 3 2" xfId="13680" xr:uid="{00000000-0005-0000-0000-000076350000}"/>
    <cellStyle name="Normal 18 2 2 2 2 2 3 2 3" xfId="28778" xr:uid="{00000000-0005-0000-0000-000070700000}"/>
    <cellStyle name="Normal 18 2 2 2 2 2 3 3" xfId="8660" xr:uid="{00000000-0005-0000-0000-0000DA210000}"/>
    <cellStyle name="Normal 18 2 2 2 2 2 3 3 3" xfId="23761" xr:uid="{00000000-0005-0000-0000-0000D75C0000}"/>
    <cellStyle name="Normal 18 2 2 2 2 2 3 5" xfId="18748" xr:uid="{00000000-0005-0000-0000-000042490000}"/>
    <cellStyle name="Normal 18 2 2 2 2 2 4" xfId="5299" xr:uid="{00000000-0005-0000-0000-0000B9140000}"/>
    <cellStyle name="Normal 18 2 2 2 2 2 4 2" xfId="15351" xr:uid="{00000000-0005-0000-0000-0000FD3B0000}"/>
    <cellStyle name="Normal 18 2 2 2 2 2 4 2 3" xfId="30449" xr:uid="{00000000-0005-0000-0000-0000F7760000}"/>
    <cellStyle name="Normal 18 2 2 2 2 2 4 3" xfId="10331" xr:uid="{00000000-0005-0000-0000-000061280000}"/>
    <cellStyle name="Normal 18 2 2 2 2 2 4 3 3" xfId="25432" xr:uid="{00000000-0005-0000-0000-00005E630000}"/>
    <cellStyle name="Normal 18 2 2 2 2 2 4 5" xfId="20419" xr:uid="{00000000-0005-0000-0000-0000C94F0000}"/>
    <cellStyle name="Normal 18 2 2 2 2 2 5" xfId="12009" xr:uid="{00000000-0005-0000-0000-0000EF2E0000}"/>
    <cellStyle name="Normal 18 2 2 2 2 2 5 3" xfId="27107" xr:uid="{00000000-0005-0000-0000-0000E9690000}"/>
    <cellStyle name="Normal 18 2 2 2 2 2 6" xfId="6988" xr:uid="{00000000-0005-0000-0000-0000521B0000}"/>
    <cellStyle name="Normal 18 2 2 2 2 2 6 3" xfId="22090" xr:uid="{00000000-0005-0000-0000-000050560000}"/>
    <cellStyle name="Normal 18 2 2 2 2 2 8" xfId="17077" xr:uid="{00000000-0005-0000-0000-0000BB420000}"/>
    <cellStyle name="Normal 18 2 2 2 2 3" xfId="2335" xr:uid="{00000000-0005-0000-0000-000025090000}"/>
    <cellStyle name="Normal 18 2 2 2 2 3 2" xfId="4025" xr:uid="{00000000-0005-0000-0000-0000BF0F0000}"/>
    <cellStyle name="Normal 18 2 2 2 2 3 2 2" xfId="14098" xr:uid="{00000000-0005-0000-0000-000018370000}"/>
    <cellStyle name="Normal 18 2 2 2 2 3 2 2 3" xfId="29196" xr:uid="{00000000-0005-0000-0000-000012720000}"/>
    <cellStyle name="Normal 18 2 2 2 2 3 2 3" xfId="9078" xr:uid="{00000000-0005-0000-0000-00007C230000}"/>
    <cellStyle name="Normal 18 2 2 2 2 3 2 3 3" xfId="24179" xr:uid="{00000000-0005-0000-0000-0000795E0000}"/>
    <cellStyle name="Normal 18 2 2 2 2 3 2 5" xfId="19166" xr:uid="{00000000-0005-0000-0000-0000E44A0000}"/>
    <cellStyle name="Normal 18 2 2 2 2 3 3" xfId="5717" xr:uid="{00000000-0005-0000-0000-00005B160000}"/>
    <cellStyle name="Normal 18 2 2 2 2 3 3 2" xfId="15769" xr:uid="{00000000-0005-0000-0000-00009F3D0000}"/>
    <cellStyle name="Normal 18 2 2 2 2 3 3 2 3" xfId="30867" xr:uid="{00000000-0005-0000-0000-000099780000}"/>
    <cellStyle name="Normal 18 2 2 2 2 3 3 3" xfId="10749" xr:uid="{00000000-0005-0000-0000-0000032A0000}"/>
    <cellStyle name="Normal 18 2 2 2 2 3 3 3 3" xfId="25850" xr:uid="{00000000-0005-0000-0000-000000650000}"/>
    <cellStyle name="Normal 18 2 2 2 2 3 3 5" xfId="20837" xr:uid="{00000000-0005-0000-0000-00006B510000}"/>
    <cellStyle name="Normal 18 2 2 2 2 3 4" xfId="12427" xr:uid="{00000000-0005-0000-0000-000091300000}"/>
    <cellStyle name="Normal 18 2 2 2 2 3 4 3" xfId="27525" xr:uid="{00000000-0005-0000-0000-00008B6B0000}"/>
    <cellStyle name="Normal 18 2 2 2 2 3 5" xfId="7406" xr:uid="{00000000-0005-0000-0000-0000F41C0000}"/>
    <cellStyle name="Normal 18 2 2 2 2 3 5 3" xfId="22508" xr:uid="{00000000-0005-0000-0000-0000F2570000}"/>
    <cellStyle name="Normal 18 2 2 2 2 3 7" xfId="17495" xr:uid="{00000000-0005-0000-0000-00005D440000}"/>
    <cellStyle name="Normal 18 2 2 2 2 4" xfId="3188" xr:uid="{00000000-0005-0000-0000-00007A0C0000}"/>
    <cellStyle name="Normal 18 2 2 2 2 4 2" xfId="13262" xr:uid="{00000000-0005-0000-0000-0000D4330000}"/>
    <cellStyle name="Normal 18 2 2 2 2 4 2 3" xfId="28360" xr:uid="{00000000-0005-0000-0000-0000CE6E0000}"/>
    <cellStyle name="Normal 18 2 2 2 2 4 3" xfId="8242" xr:uid="{00000000-0005-0000-0000-000038200000}"/>
    <cellStyle name="Normal 18 2 2 2 2 4 3 3" xfId="23343" xr:uid="{00000000-0005-0000-0000-0000355B0000}"/>
    <cellStyle name="Normal 18 2 2 2 2 4 5" xfId="18330" xr:uid="{00000000-0005-0000-0000-0000A0470000}"/>
    <cellStyle name="Normal 18 2 2 2 2 5" xfId="4881" xr:uid="{00000000-0005-0000-0000-000017130000}"/>
    <cellStyle name="Normal 18 2 2 2 2 5 2" xfId="14933" xr:uid="{00000000-0005-0000-0000-00005B3A0000}"/>
    <cellStyle name="Normal 18 2 2 2 2 5 2 3" xfId="30031" xr:uid="{00000000-0005-0000-0000-000055750000}"/>
    <cellStyle name="Normal 18 2 2 2 2 5 3" xfId="9913" xr:uid="{00000000-0005-0000-0000-0000BF260000}"/>
    <cellStyle name="Normal 18 2 2 2 2 5 3 3" xfId="25014" xr:uid="{00000000-0005-0000-0000-0000BC610000}"/>
    <cellStyle name="Normal 18 2 2 2 2 5 5" xfId="20001" xr:uid="{00000000-0005-0000-0000-0000274E0000}"/>
    <cellStyle name="Normal 18 2 2 2 2 6" xfId="11591" xr:uid="{00000000-0005-0000-0000-00004D2D0000}"/>
    <cellStyle name="Normal 18 2 2 2 2 6 3" xfId="26689" xr:uid="{00000000-0005-0000-0000-000047680000}"/>
    <cellStyle name="Normal 18 2 2 2 2 7" xfId="6570" xr:uid="{00000000-0005-0000-0000-0000B0190000}"/>
    <cellStyle name="Normal 18 2 2 2 2 7 3" xfId="21672" xr:uid="{00000000-0005-0000-0000-0000AE540000}"/>
    <cellStyle name="Normal 18 2 2 2 2 9" xfId="16659" xr:uid="{00000000-0005-0000-0000-000019410000}"/>
    <cellStyle name="Normal 18 2 2 2 3" xfId="1706" xr:uid="{00000000-0005-0000-0000-0000B0060000}"/>
    <cellStyle name="Normal 18 2 2 2 3 2" xfId="2545" xr:uid="{00000000-0005-0000-0000-0000F7090000}"/>
    <cellStyle name="Normal 18 2 2 2 3 2 2" xfId="4235" xr:uid="{00000000-0005-0000-0000-000091100000}"/>
    <cellStyle name="Normal 18 2 2 2 3 2 2 2" xfId="14308" xr:uid="{00000000-0005-0000-0000-0000EA370000}"/>
    <cellStyle name="Normal 18 2 2 2 3 2 2 2 3" xfId="29406" xr:uid="{00000000-0005-0000-0000-0000E4720000}"/>
    <cellStyle name="Normal 18 2 2 2 3 2 2 3" xfId="9288" xr:uid="{00000000-0005-0000-0000-00004E240000}"/>
    <cellStyle name="Normal 18 2 2 2 3 2 2 3 3" xfId="24389" xr:uid="{00000000-0005-0000-0000-00004B5F0000}"/>
    <cellStyle name="Normal 18 2 2 2 3 2 2 5" xfId="19376" xr:uid="{00000000-0005-0000-0000-0000B64B0000}"/>
    <cellStyle name="Normal 18 2 2 2 3 2 3" xfId="5927" xr:uid="{00000000-0005-0000-0000-00002D170000}"/>
    <cellStyle name="Normal 18 2 2 2 3 2 3 2" xfId="15979" xr:uid="{00000000-0005-0000-0000-0000713E0000}"/>
    <cellStyle name="Normal 18 2 2 2 3 2 3 2 3" xfId="31077" xr:uid="{00000000-0005-0000-0000-00006B790000}"/>
    <cellStyle name="Normal 18 2 2 2 3 2 3 3" xfId="10959" xr:uid="{00000000-0005-0000-0000-0000D52A0000}"/>
    <cellStyle name="Normal 18 2 2 2 3 2 3 3 3" xfId="26060" xr:uid="{00000000-0005-0000-0000-0000D2650000}"/>
    <cellStyle name="Normal 18 2 2 2 3 2 3 5" xfId="21047" xr:uid="{00000000-0005-0000-0000-00003D520000}"/>
    <cellStyle name="Normal 18 2 2 2 3 2 4" xfId="12637" xr:uid="{00000000-0005-0000-0000-000063310000}"/>
    <cellStyle name="Normal 18 2 2 2 3 2 4 3" xfId="27735" xr:uid="{00000000-0005-0000-0000-00005D6C0000}"/>
    <cellStyle name="Normal 18 2 2 2 3 2 5" xfId="7616" xr:uid="{00000000-0005-0000-0000-0000C61D0000}"/>
    <cellStyle name="Normal 18 2 2 2 3 2 5 3" xfId="22718" xr:uid="{00000000-0005-0000-0000-0000C4580000}"/>
    <cellStyle name="Normal 18 2 2 2 3 2 7" xfId="17705" xr:uid="{00000000-0005-0000-0000-00002F450000}"/>
    <cellStyle name="Normal 18 2 2 2 3 3" xfId="3398" xr:uid="{00000000-0005-0000-0000-00004C0D0000}"/>
    <cellStyle name="Normal 18 2 2 2 3 3 2" xfId="13472" xr:uid="{00000000-0005-0000-0000-0000A6340000}"/>
    <cellStyle name="Normal 18 2 2 2 3 3 2 3" xfId="28570" xr:uid="{00000000-0005-0000-0000-0000A06F0000}"/>
    <cellStyle name="Normal 18 2 2 2 3 3 3" xfId="8452" xr:uid="{00000000-0005-0000-0000-00000A210000}"/>
    <cellStyle name="Normal 18 2 2 2 3 3 3 3" xfId="23553" xr:uid="{00000000-0005-0000-0000-0000075C0000}"/>
    <cellStyle name="Normal 18 2 2 2 3 3 5" xfId="18540" xr:uid="{00000000-0005-0000-0000-000072480000}"/>
    <cellStyle name="Normal 18 2 2 2 3 4" xfId="5091" xr:uid="{00000000-0005-0000-0000-0000E9130000}"/>
    <cellStyle name="Normal 18 2 2 2 3 4 2" xfId="15143" xr:uid="{00000000-0005-0000-0000-00002D3B0000}"/>
    <cellStyle name="Normal 18 2 2 2 3 4 2 3" xfId="30241" xr:uid="{00000000-0005-0000-0000-000027760000}"/>
    <cellStyle name="Normal 18 2 2 2 3 4 3" xfId="10123" xr:uid="{00000000-0005-0000-0000-000091270000}"/>
    <cellStyle name="Normal 18 2 2 2 3 4 3 3" xfId="25224" xr:uid="{00000000-0005-0000-0000-00008E620000}"/>
    <cellStyle name="Normal 18 2 2 2 3 4 5" xfId="20211" xr:uid="{00000000-0005-0000-0000-0000F94E0000}"/>
    <cellStyle name="Normal 18 2 2 2 3 5" xfId="11801" xr:uid="{00000000-0005-0000-0000-00001F2E0000}"/>
    <cellStyle name="Normal 18 2 2 2 3 5 3" xfId="26899" xr:uid="{00000000-0005-0000-0000-000019690000}"/>
    <cellStyle name="Normal 18 2 2 2 3 6" xfId="6780" xr:uid="{00000000-0005-0000-0000-0000821A0000}"/>
    <cellStyle name="Normal 18 2 2 2 3 6 3" xfId="21882" xr:uid="{00000000-0005-0000-0000-000080550000}"/>
    <cellStyle name="Normal 18 2 2 2 3 8" xfId="16869" xr:uid="{00000000-0005-0000-0000-0000EB410000}"/>
    <cellStyle name="Normal 18 2 2 2 4" xfId="2127" xr:uid="{00000000-0005-0000-0000-000055080000}"/>
    <cellStyle name="Normal 18 2 2 2 4 2" xfId="3817" xr:uid="{00000000-0005-0000-0000-0000EF0E0000}"/>
    <cellStyle name="Normal 18 2 2 2 4 2 2" xfId="13890" xr:uid="{00000000-0005-0000-0000-000048360000}"/>
    <cellStyle name="Normal 18 2 2 2 4 2 2 3" xfId="28988" xr:uid="{00000000-0005-0000-0000-000042710000}"/>
    <cellStyle name="Normal 18 2 2 2 4 2 3" xfId="8870" xr:uid="{00000000-0005-0000-0000-0000AC220000}"/>
    <cellStyle name="Normal 18 2 2 2 4 2 3 3" xfId="23971" xr:uid="{00000000-0005-0000-0000-0000A95D0000}"/>
    <cellStyle name="Normal 18 2 2 2 4 2 5" xfId="18958" xr:uid="{00000000-0005-0000-0000-0000144A0000}"/>
    <cellStyle name="Normal 18 2 2 2 4 3" xfId="5509" xr:uid="{00000000-0005-0000-0000-00008B150000}"/>
    <cellStyle name="Normal 18 2 2 2 4 3 2" xfId="15561" xr:uid="{00000000-0005-0000-0000-0000CF3C0000}"/>
    <cellStyle name="Normal 18 2 2 2 4 3 2 3" xfId="30659" xr:uid="{00000000-0005-0000-0000-0000C9770000}"/>
    <cellStyle name="Normal 18 2 2 2 4 3 3" xfId="10541" xr:uid="{00000000-0005-0000-0000-000033290000}"/>
    <cellStyle name="Normal 18 2 2 2 4 3 3 3" xfId="25642" xr:uid="{00000000-0005-0000-0000-000030640000}"/>
    <cellStyle name="Normal 18 2 2 2 4 3 5" xfId="20629" xr:uid="{00000000-0005-0000-0000-00009B500000}"/>
    <cellStyle name="Normal 18 2 2 2 4 4" xfId="12219" xr:uid="{00000000-0005-0000-0000-0000C12F0000}"/>
    <cellStyle name="Normal 18 2 2 2 4 4 3" xfId="27317" xr:uid="{00000000-0005-0000-0000-0000BB6A0000}"/>
    <cellStyle name="Normal 18 2 2 2 4 5" xfId="7198" xr:uid="{00000000-0005-0000-0000-0000241C0000}"/>
    <cellStyle name="Normal 18 2 2 2 4 5 3" xfId="22300" xr:uid="{00000000-0005-0000-0000-000022570000}"/>
    <cellStyle name="Normal 18 2 2 2 4 7" xfId="17287" xr:uid="{00000000-0005-0000-0000-00008D430000}"/>
    <cellStyle name="Normal 18 2 2 2 5" xfId="2980" xr:uid="{00000000-0005-0000-0000-0000AA0B0000}"/>
    <cellStyle name="Normal 18 2 2 2 5 2" xfId="13054" xr:uid="{00000000-0005-0000-0000-000004330000}"/>
    <cellStyle name="Normal 18 2 2 2 5 2 3" xfId="28152" xr:uid="{00000000-0005-0000-0000-0000FE6D0000}"/>
    <cellStyle name="Normal 18 2 2 2 5 3" xfId="8034" xr:uid="{00000000-0005-0000-0000-0000681F0000}"/>
    <cellStyle name="Normal 18 2 2 2 5 3 3" xfId="23135" xr:uid="{00000000-0005-0000-0000-0000655A0000}"/>
    <cellStyle name="Normal 18 2 2 2 5 5" xfId="18122" xr:uid="{00000000-0005-0000-0000-0000D0460000}"/>
    <cellStyle name="Normal 18 2 2 2 6" xfId="4673" xr:uid="{00000000-0005-0000-0000-000047120000}"/>
    <cellStyle name="Normal 18 2 2 2 6 2" xfId="14725" xr:uid="{00000000-0005-0000-0000-00008B390000}"/>
    <cellStyle name="Normal 18 2 2 2 6 2 3" xfId="29823" xr:uid="{00000000-0005-0000-0000-000085740000}"/>
    <cellStyle name="Normal 18 2 2 2 6 3" xfId="9705" xr:uid="{00000000-0005-0000-0000-0000EF250000}"/>
    <cellStyle name="Normal 18 2 2 2 6 3 3" xfId="24806" xr:uid="{00000000-0005-0000-0000-0000EC600000}"/>
    <cellStyle name="Normal 18 2 2 2 6 5" xfId="19793" xr:uid="{00000000-0005-0000-0000-0000574D0000}"/>
    <cellStyle name="Normal 18 2 2 2 7" xfId="11383" xr:uid="{00000000-0005-0000-0000-00007D2C0000}"/>
    <cellStyle name="Normal 18 2 2 2 7 3" xfId="26481" xr:uid="{00000000-0005-0000-0000-000077670000}"/>
    <cellStyle name="Normal 18 2 2 2 8" xfId="6362" xr:uid="{00000000-0005-0000-0000-0000E0180000}"/>
    <cellStyle name="Normal 18 2 2 2 8 3" xfId="21464" xr:uid="{00000000-0005-0000-0000-0000DE530000}"/>
    <cellStyle name="Normal 18 2 2 3" xfId="1389" xr:uid="{00000000-0005-0000-0000-000073050000}"/>
    <cellStyle name="Normal 18 2 2 3 2" xfId="1810" xr:uid="{00000000-0005-0000-0000-000018070000}"/>
    <cellStyle name="Normal 18 2 2 3 2 2" xfId="2649" xr:uid="{00000000-0005-0000-0000-00005F0A0000}"/>
    <cellStyle name="Normal 18 2 2 3 2 2 2" xfId="4339" xr:uid="{00000000-0005-0000-0000-0000F9100000}"/>
    <cellStyle name="Normal 18 2 2 3 2 2 2 2" xfId="14412" xr:uid="{00000000-0005-0000-0000-000052380000}"/>
    <cellStyle name="Normal 18 2 2 3 2 2 2 2 3" xfId="29510" xr:uid="{00000000-0005-0000-0000-00004C730000}"/>
    <cellStyle name="Normal 18 2 2 3 2 2 2 3" xfId="9392" xr:uid="{00000000-0005-0000-0000-0000B6240000}"/>
    <cellStyle name="Normal 18 2 2 3 2 2 2 3 3" xfId="24493" xr:uid="{00000000-0005-0000-0000-0000B35F0000}"/>
    <cellStyle name="Normal 18 2 2 3 2 2 2 5" xfId="19480" xr:uid="{00000000-0005-0000-0000-00001E4C0000}"/>
    <cellStyle name="Normal 18 2 2 3 2 2 3" xfId="6031" xr:uid="{00000000-0005-0000-0000-000095170000}"/>
    <cellStyle name="Normal 18 2 2 3 2 2 3 2" xfId="16083" xr:uid="{00000000-0005-0000-0000-0000D93E0000}"/>
    <cellStyle name="Normal 18 2 2 3 2 2 3 2 3" xfId="31181" xr:uid="{00000000-0005-0000-0000-0000D3790000}"/>
    <cellStyle name="Normal 18 2 2 3 2 2 3 3" xfId="11063" xr:uid="{00000000-0005-0000-0000-00003D2B0000}"/>
    <cellStyle name="Normal 18 2 2 3 2 2 3 3 3" xfId="26164" xr:uid="{00000000-0005-0000-0000-00003A660000}"/>
    <cellStyle name="Normal 18 2 2 3 2 2 3 5" xfId="21151" xr:uid="{00000000-0005-0000-0000-0000A5520000}"/>
    <cellStyle name="Normal 18 2 2 3 2 2 4" xfId="12741" xr:uid="{00000000-0005-0000-0000-0000CB310000}"/>
    <cellStyle name="Normal 18 2 2 3 2 2 4 3" xfId="27839" xr:uid="{00000000-0005-0000-0000-0000C56C0000}"/>
    <cellStyle name="Normal 18 2 2 3 2 2 5" xfId="7720" xr:uid="{00000000-0005-0000-0000-00002E1E0000}"/>
    <cellStyle name="Normal 18 2 2 3 2 2 5 3" xfId="22822" xr:uid="{00000000-0005-0000-0000-00002C590000}"/>
    <cellStyle name="Normal 18 2 2 3 2 2 7" xfId="17809" xr:uid="{00000000-0005-0000-0000-000097450000}"/>
    <cellStyle name="Normal 18 2 2 3 2 3" xfId="3502" xr:uid="{00000000-0005-0000-0000-0000B40D0000}"/>
    <cellStyle name="Normal 18 2 2 3 2 3 2" xfId="13576" xr:uid="{00000000-0005-0000-0000-00000E350000}"/>
    <cellStyle name="Normal 18 2 2 3 2 3 2 3" xfId="28674" xr:uid="{00000000-0005-0000-0000-000008700000}"/>
    <cellStyle name="Normal 18 2 2 3 2 3 3" xfId="8556" xr:uid="{00000000-0005-0000-0000-000072210000}"/>
    <cellStyle name="Normal 18 2 2 3 2 3 3 3" xfId="23657" xr:uid="{00000000-0005-0000-0000-00006F5C0000}"/>
    <cellStyle name="Normal 18 2 2 3 2 3 5" xfId="18644" xr:uid="{00000000-0005-0000-0000-0000DA480000}"/>
    <cellStyle name="Normal 18 2 2 3 2 4" xfId="5195" xr:uid="{00000000-0005-0000-0000-000051140000}"/>
    <cellStyle name="Normal 18 2 2 3 2 4 2" xfId="15247" xr:uid="{00000000-0005-0000-0000-0000953B0000}"/>
    <cellStyle name="Normal 18 2 2 3 2 4 2 3" xfId="30345" xr:uid="{00000000-0005-0000-0000-00008F760000}"/>
    <cellStyle name="Normal 18 2 2 3 2 4 3" xfId="10227" xr:uid="{00000000-0005-0000-0000-0000F9270000}"/>
    <cellStyle name="Normal 18 2 2 3 2 4 3 3" xfId="25328" xr:uid="{00000000-0005-0000-0000-0000F6620000}"/>
    <cellStyle name="Normal 18 2 2 3 2 4 5" xfId="20315" xr:uid="{00000000-0005-0000-0000-0000614F0000}"/>
    <cellStyle name="Normal 18 2 2 3 2 5" xfId="11905" xr:uid="{00000000-0005-0000-0000-0000872E0000}"/>
    <cellStyle name="Normal 18 2 2 3 2 5 3" xfId="27003" xr:uid="{00000000-0005-0000-0000-000081690000}"/>
    <cellStyle name="Normal 18 2 2 3 2 6" xfId="6884" xr:uid="{00000000-0005-0000-0000-0000EA1A0000}"/>
    <cellStyle name="Normal 18 2 2 3 2 6 3" xfId="21986" xr:uid="{00000000-0005-0000-0000-0000E8550000}"/>
    <cellStyle name="Normal 18 2 2 3 2 8" xfId="16973" xr:uid="{00000000-0005-0000-0000-000053420000}"/>
    <cellStyle name="Normal 18 2 2 3 3" xfId="2231" xr:uid="{00000000-0005-0000-0000-0000BD080000}"/>
    <cellStyle name="Normal 18 2 2 3 3 2" xfId="3921" xr:uid="{00000000-0005-0000-0000-0000570F0000}"/>
    <cellStyle name="Normal 18 2 2 3 3 2 2" xfId="13994" xr:uid="{00000000-0005-0000-0000-0000B0360000}"/>
    <cellStyle name="Normal 18 2 2 3 3 2 2 3" xfId="29092" xr:uid="{00000000-0005-0000-0000-0000AA710000}"/>
    <cellStyle name="Normal 18 2 2 3 3 2 3" xfId="8974" xr:uid="{00000000-0005-0000-0000-000014230000}"/>
    <cellStyle name="Normal 18 2 2 3 3 2 3 3" xfId="24075" xr:uid="{00000000-0005-0000-0000-0000115E0000}"/>
    <cellStyle name="Normal 18 2 2 3 3 2 5" xfId="19062" xr:uid="{00000000-0005-0000-0000-00007C4A0000}"/>
    <cellStyle name="Normal 18 2 2 3 3 3" xfId="5613" xr:uid="{00000000-0005-0000-0000-0000F3150000}"/>
    <cellStyle name="Normal 18 2 2 3 3 3 2" xfId="15665" xr:uid="{00000000-0005-0000-0000-0000373D0000}"/>
    <cellStyle name="Normal 18 2 2 3 3 3 2 3" xfId="30763" xr:uid="{00000000-0005-0000-0000-000031780000}"/>
    <cellStyle name="Normal 18 2 2 3 3 3 3" xfId="10645" xr:uid="{00000000-0005-0000-0000-00009B290000}"/>
    <cellStyle name="Normal 18 2 2 3 3 3 3 3" xfId="25746" xr:uid="{00000000-0005-0000-0000-000098640000}"/>
    <cellStyle name="Normal 18 2 2 3 3 3 5" xfId="20733" xr:uid="{00000000-0005-0000-0000-000003510000}"/>
    <cellStyle name="Normal 18 2 2 3 3 4" xfId="12323" xr:uid="{00000000-0005-0000-0000-000029300000}"/>
    <cellStyle name="Normal 18 2 2 3 3 4 3" xfId="27421" xr:uid="{00000000-0005-0000-0000-0000236B0000}"/>
    <cellStyle name="Normal 18 2 2 3 3 5" xfId="7302" xr:uid="{00000000-0005-0000-0000-00008C1C0000}"/>
    <cellStyle name="Normal 18 2 2 3 3 5 3" xfId="22404" xr:uid="{00000000-0005-0000-0000-00008A570000}"/>
    <cellStyle name="Normal 18 2 2 3 3 7" xfId="17391" xr:uid="{00000000-0005-0000-0000-0000F5430000}"/>
    <cellStyle name="Normal 18 2 2 3 4" xfId="3084" xr:uid="{00000000-0005-0000-0000-0000120C0000}"/>
    <cellStyle name="Normal 18 2 2 3 4 2" xfId="13158" xr:uid="{00000000-0005-0000-0000-00006C330000}"/>
    <cellStyle name="Normal 18 2 2 3 4 2 3" xfId="28256" xr:uid="{00000000-0005-0000-0000-0000666E0000}"/>
    <cellStyle name="Normal 18 2 2 3 4 3" xfId="8138" xr:uid="{00000000-0005-0000-0000-0000D01F0000}"/>
    <cellStyle name="Normal 18 2 2 3 4 3 3" xfId="23239" xr:uid="{00000000-0005-0000-0000-0000CD5A0000}"/>
    <cellStyle name="Normal 18 2 2 3 4 5" xfId="18226" xr:uid="{00000000-0005-0000-0000-000038470000}"/>
    <cellStyle name="Normal 18 2 2 3 5" xfId="4777" xr:uid="{00000000-0005-0000-0000-0000AF120000}"/>
    <cellStyle name="Normal 18 2 2 3 5 2" xfId="14829" xr:uid="{00000000-0005-0000-0000-0000F3390000}"/>
    <cellStyle name="Normal 18 2 2 3 5 2 3" xfId="29927" xr:uid="{00000000-0005-0000-0000-0000ED740000}"/>
    <cellStyle name="Normal 18 2 2 3 5 3" xfId="9809" xr:uid="{00000000-0005-0000-0000-000057260000}"/>
    <cellStyle name="Normal 18 2 2 3 5 3 3" xfId="24910" xr:uid="{00000000-0005-0000-0000-000054610000}"/>
    <cellStyle name="Normal 18 2 2 3 5 5" xfId="19897" xr:uid="{00000000-0005-0000-0000-0000BF4D0000}"/>
    <cellStyle name="Normal 18 2 2 3 6" xfId="11487" xr:uid="{00000000-0005-0000-0000-0000E52C0000}"/>
    <cellStyle name="Normal 18 2 2 3 6 3" xfId="26585" xr:uid="{00000000-0005-0000-0000-0000DF670000}"/>
    <cellStyle name="Normal 18 2 2 3 7" xfId="6466" xr:uid="{00000000-0005-0000-0000-000048190000}"/>
    <cellStyle name="Normal 18 2 2 3 7 3" xfId="21568" xr:uid="{00000000-0005-0000-0000-000046540000}"/>
    <cellStyle name="Normal 18 2 2 3 9" xfId="16555" xr:uid="{00000000-0005-0000-0000-0000B1400000}"/>
    <cellStyle name="Normal 18 2 2 4" xfId="1602" xr:uid="{00000000-0005-0000-0000-000048060000}"/>
    <cellStyle name="Normal 18 2 2 4 2" xfId="2441" xr:uid="{00000000-0005-0000-0000-00008F090000}"/>
    <cellStyle name="Normal 18 2 2 4 2 2" xfId="4131" xr:uid="{00000000-0005-0000-0000-000029100000}"/>
    <cellStyle name="Normal 18 2 2 4 2 2 2" xfId="14204" xr:uid="{00000000-0005-0000-0000-000082370000}"/>
    <cellStyle name="Normal 18 2 2 4 2 2 2 3" xfId="29302" xr:uid="{00000000-0005-0000-0000-00007C720000}"/>
    <cellStyle name="Normal 18 2 2 4 2 2 3" xfId="9184" xr:uid="{00000000-0005-0000-0000-0000E6230000}"/>
    <cellStyle name="Normal 18 2 2 4 2 2 3 3" xfId="24285" xr:uid="{00000000-0005-0000-0000-0000E35E0000}"/>
    <cellStyle name="Normal 18 2 2 4 2 2 5" xfId="19272" xr:uid="{00000000-0005-0000-0000-00004E4B0000}"/>
    <cellStyle name="Normal 18 2 2 4 2 3" xfId="5823" xr:uid="{00000000-0005-0000-0000-0000C5160000}"/>
    <cellStyle name="Normal 18 2 2 4 2 3 2" xfId="15875" xr:uid="{00000000-0005-0000-0000-0000093E0000}"/>
    <cellStyle name="Normal 18 2 2 4 2 3 2 3" xfId="30973" xr:uid="{00000000-0005-0000-0000-000003790000}"/>
    <cellStyle name="Normal 18 2 2 4 2 3 3" xfId="10855" xr:uid="{00000000-0005-0000-0000-00006D2A0000}"/>
    <cellStyle name="Normal 18 2 2 4 2 3 3 3" xfId="25956" xr:uid="{00000000-0005-0000-0000-00006A650000}"/>
    <cellStyle name="Normal 18 2 2 4 2 3 5" xfId="20943" xr:uid="{00000000-0005-0000-0000-0000D5510000}"/>
    <cellStyle name="Normal 18 2 2 4 2 4" xfId="12533" xr:uid="{00000000-0005-0000-0000-0000FB300000}"/>
    <cellStyle name="Normal 18 2 2 4 2 4 3" xfId="27631" xr:uid="{00000000-0005-0000-0000-0000F56B0000}"/>
    <cellStyle name="Normal 18 2 2 4 2 5" xfId="7512" xr:uid="{00000000-0005-0000-0000-00005E1D0000}"/>
    <cellStyle name="Normal 18 2 2 4 2 5 3" xfId="22614" xr:uid="{00000000-0005-0000-0000-00005C580000}"/>
    <cellStyle name="Normal 18 2 2 4 2 7" xfId="17601" xr:uid="{00000000-0005-0000-0000-0000C7440000}"/>
    <cellStyle name="Normal 18 2 2 4 3" xfId="3294" xr:uid="{00000000-0005-0000-0000-0000E40C0000}"/>
    <cellStyle name="Normal 18 2 2 4 3 2" xfId="13368" xr:uid="{00000000-0005-0000-0000-00003E340000}"/>
    <cellStyle name="Normal 18 2 2 4 3 2 3" xfId="28466" xr:uid="{00000000-0005-0000-0000-0000386F0000}"/>
    <cellStyle name="Normal 18 2 2 4 3 3" xfId="8348" xr:uid="{00000000-0005-0000-0000-0000A2200000}"/>
    <cellStyle name="Normal 18 2 2 4 3 3 3" xfId="23449" xr:uid="{00000000-0005-0000-0000-00009F5B0000}"/>
    <cellStyle name="Normal 18 2 2 4 3 5" xfId="18436" xr:uid="{00000000-0005-0000-0000-00000A480000}"/>
    <cellStyle name="Normal 18 2 2 4 4" xfId="4987" xr:uid="{00000000-0005-0000-0000-000081130000}"/>
    <cellStyle name="Normal 18 2 2 4 4 2" xfId="15039" xr:uid="{00000000-0005-0000-0000-0000C53A0000}"/>
    <cellStyle name="Normal 18 2 2 4 4 2 3" xfId="30137" xr:uid="{00000000-0005-0000-0000-0000BF750000}"/>
    <cellStyle name="Normal 18 2 2 4 4 3" xfId="10019" xr:uid="{00000000-0005-0000-0000-000029270000}"/>
    <cellStyle name="Normal 18 2 2 4 4 3 3" xfId="25120" xr:uid="{00000000-0005-0000-0000-000026620000}"/>
    <cellStyle name="Normal 18 2 2 4 4 5" xfId="20107" xr:uid="{00000000-0005-0000-0000-0000914E0000}"/>
    <cellStyle name="Normal 18 2 2 4 5" xfId="11697" xr:uid="{00000000-0005-0000-0000-0000B72D0000}"/>
    <cellStyle name="Normal 18 2 2 4 5 3" xfId="26795" xr:uid="{00000000-0005-0000-0000-0000B1680000}"/>
    <cellStyle name="Normal 18 2 2 4 6" xfId="6676" xr:uid="{00000000-0005-0000-0000-00001A1A0000}"/>
    <cellStyle name="Normal 18 2 2 4 6 3" xfId="21778" xr:uid="{00000000-0005-0000-0000-000018550000}"/>
    <cellStyle name="Normal 18 2 2 4 8" xfId="16765" xr:uid="{00000000-0005-0000-0000-000083410000}"/>
    <cellStyle name="Normal 18 2 2 5" xfId="2023" xr:uid="{00000000-0005-0000-0000-0000ED070000}"/>
    <cellStyle name="Normal 18 2 2 5 2" xfId="3713" xr:uid="{00000000-0005-0000-0000-0000870E0000}"/>
    <cellStyle name="Normal 18 2 2 5 2 2" xfId="13786" xr:uid="{00000000-0005-0000-0000-0000E0350000}"/>
    <cellStyle name="Normal 18 2 2 5 2 2 3" xfId="28884" xr:uid="{00000000-0005-0000-0000-0000DA700000}"/>
    <cellStyle name="Normal 18 2 2 5 2 3" xfId="8766" xr:uid="{00000000-0005-0000-0000-000044220000}"/>
    <cellStyle name="Normal 18 2 2 5 2 3 3" xfId="23867" xr:uid="{00000000-0005-0000-0000-0000415D0000}"/>
    <cellStyle name="Normal 18 2 2 5 2 5" xfId="18854" xr:uid="{00000000-0005-0000-0000-0000AC490000}"/>
    <cellStyle name="Normal 18 2 2 5 3" xfId="5405" xr:uid="{00000000-0005-0000-0000-000023150000}"/>
    <cellStyle name="Normal 18 2 2 5 3 2" xfId="15457" xr:uid="{00000000-0005-0000-0000-0000673C0000}"/>
    <cellStyle name="Normal 18 2 2 5 3 2 3" xfId="30555" xr:uid="{00000000-0005-0000-0000-000061770000}"/>
    <cellStyle name="Normal 18 2 2 5 3 3" xfId="10437" xr:uid="{00000000-0005-0000-0000-0000CB280000}"/>
    <cellStyle name="Normal 18 2 2 5 3 3 3" xfId="25538" xr:uid="{00000000-0005-0000-0000-0000C8630000}"/>
    <cellStyle name="Normal 18 2 2 5 3 5" xfId="20525" xr:uid="{00000000-0005-0000-0000-000033500000}"/>
    <cellStyle name="Normal 18 2 2 5 4" xfId="12115" xr:uid="{00000000-0005-0000-0000-0000592F0000}"/>
    <cellStyle name="Normal 18 2 2 5 4 3" xfId="27213" xr:uid="{00000000-0005-0000-0000-0000536A0000}"/>
    <cellStyle name="Normal 18 2 2 5 5" xfId="7094" xr:uid="{00000000-0005-0000-0000-0000BC1B0000}"/>
    <cellStyle name="Normal 18 2 2 5 5 3" xfId="22196" xr:uid="{00000000-0005-0000-0000-0000BA560000}"/>
    <cellStyle name="Normal 18 2 2 5 7" xfId="17183" xr:uid="{00000000-0005-0000-0000-000025430000}"/>
    <cellStyle name="Normal 18 2 2 6" xfId="2876" xr:uid="{00000000-0005-0000-0000-0000420B0000}"/>
    <cellStyle name="Normal 18 2 2 6 2" xfId="12950" xr:uid="{00000000-0005-0000-0000-00009C320000}"/>
    <cellStyle name="Normal 18 2 2 6 2 3" xfId="28048" xr:uid="{00000000-0005-0000-0000-0000966D0000}"/>
    <cellStyle name="Normal 18 2 2 6 3" xfId="7930" xr:uid="{00000000-0005-0000-0000-0000001F0000}"/>
    <cellStyle name="Normal 18 2 2 6 3 3" xfId="23031" xr:uid="{00000000-0005-0000-0000-0000FD590000}"/>
    <cellStyle name="Normal 18 2 2 6 5" xfId="18018" xr:uid="{00000000-0005-0000-0000-000068460000}"/>
    <cellStyle name="Normal 18 2 2 7" xfId="4569" xr:uid="{00000000-0005-0000-0000-0000DF110000}"/>
    <cellStyle name="Normal 18 2 2 7 2" xfId="14621" xr:uid="{00000000-0005-0000-0000-000023390000}"/>
    <cellStyle name="Normal 18 2 2 7 2 3" xfId="29719" xr:uid="{00000000-0005-0000-0000-00001D740000}"/>
    <cellStyle name="Normal 18 2 2 7 3" xfId="9601" xr:uid="{00000000-0005-0000-0000-000087250000}"/>
    <cellStyle name="Normal 18 2 2 7 3 3" xfId="24702" xr:uid="{00000000-0005-0000-0000-000084600000}"/>
    <cellStyle name="Normal 18 2 2 7 5" xfId="19689" xr:uid="{00000000-0005-0000-0000-0000EF4C0000}"/>
    <cellStyle name="Normal 18 2 2 8" xfId="11279" xr:uid="{00000000-0005-0000-0000-0000152C0000}"/>
    <cellStyle name="Normal 18 2 2 8 3" xfId="26377" xr:uid="{00000000-0005-0000-0000-00000F670000}"/>
    <cellStyle name="Normal 18 2 2 9" xfId="6258" xr:uid="{00000000-0005-0000-0000-000078180000}"/>
    <cellStyle name="Normal 18 2 2 9 3" xfId="21360" xr:uid="{00000000-0005-0000-0000-000076530000}"/>
    <cellStyle name="Normal 18 2 3" xfId="1222" xr:uid="{00000000-0005-0000-0000-0000CC040000}"/>
    <cellStyle name="Normal 18 2 3 10" xfId="16399" xr:uid="{00000000-0005-0000-0000-000015400000}"/>
    <cellStyle name="Normal 18 2 3 2" xfId="1441" xr:uid="{00000000-0005-0000-0000-0000A7050000}"/>
    <cellStyle name="Normal 18 2 3 2 2" xfId="1862" xr:uid="{00000000-0005-0000-0000-00004C070000}"/>
    <cellStyle name="Normal 18 2 3 2 2 2" xfId="2701" xr:uid="{00000000-0005-0000-0000-0000930A0000}"/>
    <cellStyle name="Normal 18 2 3 2 2 2 2" xfId="4391" xr:uid="{00000000-0005-0000-0000-00002D110000}"/>
    <cellStyle name="Normal 18 2 3 2 2 2 2 2" xfId="14464" xr:uid="{00000000-0005-0000-0000-000086380000}"/>
    <cellStyle name="Normal 18 2 3 2 2 2 2 2 3" xfId="29562" xr:uid="{00000000-0005-0000-0000-000080730000}"/>
    <cellStyle name="Normal 18 2 3 2 2 2 2 3" xfId="9444" xr:uid="{00000000-0005-0000-0000-0000EA240000}"/>
    <cellStyle name="Normal 18 2 3 2 2 2 2 3 3" xfId="24545" xr:uid="{00000000-0005-0000-0000-0000E75F0000}"/>
    <cellStyle name="Normal 18 2 3 2 2 2 2 5" xfId="19532" xr:uid="{00000000-0005-0000-0000-0000524C0000}"/>
    <cellStyle name="Normal 18 2 3 2 2 2 3" xfId="6083" xr:uid="{00000000-0005-0000-0000-0000C9170000}"/>
    <cellStyle name="Normal 18 2 3 2 2 2 3 2" xfId="16135" xr:uid="{00000000-0005-0000-0000-00000D3F0000}"/>
    <cellStyle name="Normal 18 2 3 2 2 2 3 2 3" xfId="31233" xr:uid="{00000000-0005-0000-0000-0000077A0000}"/>
    <cellStyle name="Normal 18 2 3 2 2 2 3 3" xfId="11115" xr:uid="{00000000-0005-0000-0000-0000712B0000}"/>
    <cellStyle name="Normal 18 2 3 2 2 2 3 3 3" xfId="26216" xr:uid="{00000000-0005-0000-0000-00006E660000}"/>
    <cellStyle name="Normal 18 2 3 2 2 2 3 5" xfId="21203" xr:uid="{00000000-0005-0000-0000-0000D9520000}"/>
    <cellStyle name="Normal 18 2 3 2 2 2 4" xfId="12793" xr:uid="{00000000-0005-0000-0000-0000FF310000}"/>
    <cellStyle name="Normal 18 2 3 2 2 2 4 3" xfId="27891" xr:uid="{00000000-0005-0000-0000-0000F96C0000}"/>
    <cellStyle name="Normal 18 2 3 2 2 2 5" xfId="7772" xr:uid="{00000000-0005-0000-0000-0000621E0000}"/>
    <cellStyle name="Normal 18 2 3 2 2 2 5 3" xfId="22874" xr:uid="{00000000-0005-0000-0000-000060590000}"/>
    <cellStyle name="Normal 18 2 3 2 2 2 7" xfId="17861" xr:uid="{00000000-0005-0000-0000-0000CB450000}"/>
    <cellStyle name="Normal 18 2 3 2 2 3" xfId="3554" xr:uid="{00000000-0005-0000-0000-0000E80D0000}"/>
    <cellStyle name="Normal 18 2 3 2 2 3 2" xfId="13628" xr:uid="{00000000-0005-0000-0000-000042350000}"/>
    <cellStyle name="Normal 18 2 3 2 2 3 2 3" xfId="28726" xr:uid="{00000000-0005-0000-0000-00003C700000}"/>
    <cellStyle name="Normal 18 2 3 2 2 3 3" xfId="8608" xr:uid="{00000000-0005-0000-0000-0000A6210000}"/>
    <cellStyle name="Normal 18 2 3 2 2 3 3 3" xfId="23709" xr:uid="{00000000-0005-0000-0000-0000A35C0000}"/>
    <cellStyle name="Normal 18 2 3 2 2 3 5" xfId="18696" xr:uid="{00000000-0005-0000-0000-00000E490000}"/>
    <cellStyle name="Normal 18 2 3 2 2 4" xfId="5247" xr:uid="{00000000-0005-0000-0000-000085140000}"/>
    <cellStyle name="Normal 18 2 3 2 2 4 2" xfId="15299" xr:uid="{00000000-0005-0000-0000-0000C93B0000}"/>
    <cellStyle name="Normal 18 2 3 2 2 4 2 3" xfId="30397" xr:uid="{00000000-0005-0000-0000-0000C3760000}"/>
    <cellStyle name="Normal 18 2 3 2 2 4 3" xfId="10279" xr:uid="{00000000-0005-0000-0000-00002D280000}"/>
    <cellStyle name="Normal 18 2 3 2 2 4 3 3" xfId="25380" xr:uid="{00000000-0005-0000-0000-00002A630000}"/>
    <cellStyle name="Normal 18 2 3 2 2 4 5" xfId="20367" xr:uid="{00000000-0005-0000-0000-0000954F0000}"/>
    <cellStyle name="Normal 18 2 3 2 2 5" xfId="11957" xr:uid="{00000000-0005-0000-0000-0000BB2E0000}"/>
    <cellStyle name="Normal 18 2 3 2 2 5 3" xfId="27055" xr:uid="{00000000-0005-0000-0000-0000B5690000}"/>
    <cellStyle name="Normal 18 2 3 2 2 6" xfId="6936" xr:uid="{00000000-0005-0000-0000-00001E1B0000}"/>
    <cellStyle name="Normal 18 2 3 2 2 6 3" xfId="22038" xr:uid="{00000000-0005-0000-0000-00001C560000}"/>
    <cellStyle name="Normal 18 2 3 2 2 8" xfId="17025" xr:uid="{00000000-0005-0000-0000-000087420000}"/>
    <cellStyle name="Normal 18 2 3 2 3" xfId="2283" xr:uid="{00000000-0005-0000-0000-0000F1080000}"/>
    <cellStyle name="Normal 18 2 3 2 3 2" xfId="3973" xr:uid="{00000000-0005-0000-0000-00008B0F0000}"/>
    <cellStyle name="Normal 18 2 3 2 3 2 2" xfId="14046" xr:uid="{00000000-0005-0000-0000-0000E4360000}"/>
    <cellStyle name="Normal 18 2 3 2 3 2 2 3" xfId="29144" xr:uid="{00000000-0005-0000-0000-0000DE710000}"/>
    <cellStyle name="Normal 18 2 3 2 3 2 3" xfId="9026" xr:uid="{00000000-0005-0000-0000-000048230000}"/>
    <cellStyle name="Normal 18 2 3 2 3 2 3 3" xfId="24127" xr:uid="{00000000-0005-0000-0000-0000455E0000}"/>
    <cellStyle name="Normal 18 2 3 2 3 2 5" xfId="19114" xr:uid="{00000000-0005-0000-0000-0000B04A0000}"/>
    <cellStyle name="Normal 18 2 3 2 3 3" xfId="5665" xr:uid="{00000000-0005-0000-0000-000027160000}"/>
    <cellStyle name="Normal 18 2 3 2 3 3 2" xfId="15717" xr:uid="{00000000-0005-0000-0000-00006B3D0000}"/>
    <cellStyle name="Normal 18 2 3 2 3 3 2 3" xfId="30815" xr:uid="{00000000-0005-0000-0000-000065780000}"/>
    <cellStyle name="Normal 18 2 3 2 3 3 3" xfId="10697" xr:uid="{00000000-0005-0000-0000-0000CF290000}"/>
    <cellStyle name="Normal 18 2 3 2 3 3 3 3" xfId="25798" xr:uid="{00000000-0005-0000-0000-0000CC640000}"/>
    <cellStyle name="Normal 18 2 3 2 3 3 5" xfId="20785" xr:uid="{00000000-0005-0000-0000-000037510000}"/>
    <cellStyle name="Normal 18 2 3 2 3 4" xfId="12375" xr:uid="{00000000-0005-0000-0000-00005D300000}"/>
    <cellStyle name="Normal 18 2 3 2 3 4 3" xfId="27473" xr:uid="{00000000-0005-0000-0000-0000576B0000}"/>
    <cellStyle name="Normal 18 2 3 2 3 5" xfId="7354" xr:uid="{00000000-0005-0000-0000-0000C01C0000}"/>
    <cellStyle name="Normal 18 2 3 2 3 5 3" xfId="22456" xr:uid="{00000000-0005-0000-0000-0000BE570000}"/>
    <cellStyle name="Normal 18 2 3 2 3 7" xfId="17443" xr:uid="{00000000-0005-0000-0000-000029440000}"/>
    <cellStyle name="Normal 18 2 3 2 4" xfId="3136" xr:uid="{00000000-0005-0000-0000-0000460C0000}"/>
    <cellStyle name="Normal 18 2 3 2 4 2" xfId="13210" xr:uid="{00000000-0005-0000-0000-0000A0330000}"/>
    <cellStyle name="Normal 18 2 3 2 4 2 3" xfId="28308" xr:uid="{00000000-0005-0000-0000-00009A6E0000}"/>
    <cellStyle name="Normal 18 2 3 2 4 3" xfId="8190" xr:uid="{00000000-0005-0000-0000-000004200000}"/>
    <cellStyle name="Normal 18 2 3 2 4 3 3" xfId="23291" xr:uid="{00000000-0005-0000-0000-0000015B0000}"/>
    <cellStyle name="Normal 18 2 3 2 4 5" xfId="18278" xr:uid="{00000000-0005-0000-0000-00006C470000}"/>
    <cellStyle name="Normal 18 2 3 2 5" xfId="4829" xr:uid="{00000000-0005-0000-0000-0000E3120000}"/>
    <cellStyle name="Normal 18 2 3 2 5 2" xfId="14881" xr:uid="{00000000-0005-0000-0000-0000273A0000}"/>
    <cellStyle name="Normal 18 2 3 2 5 2 3" xfId="29979" xr:uid="{00000000-0005-0000-0000-000021750000}"/>
    <cellStyle name="Normal 18 2 3 2 5 3" xfId="9861" xr:uid="{00000000-0005-0000-0000-00008B260000}"/>
    <cellStyle name="Normal 18 2 3 2 5 3 3" xfId="24962" xr:uid="{00000000-0005-0000-0000-000088610000}"/>
    <cellStyle name="Normal 18 2 3 2 5 5" xfId="19949" xr:uid="{00000000-0005-0000-0000-0000F34D0000}"/>
    <cellStyle name="Normal 18 2 3 2 6" xfId="11539" xr:uid="{00000000-0005-0000-0000-0000192D0000}"/>
    <cellStyle name="Normal 18 2 3 2 6 3" xfId="26637" xr:uid="{00000000-0005-0000-0000-000013680000}"/>
    <cellStyle name="Normal 18 2 3 2 7" xfId="6518" xr:uid="{00000000-0005-0000-0000-00007C190000}"/>
    <cellStyle name="Normal 18 2 3 2 7 3" xfId="21620" xr:uid="{00000000-0005-0000-0000-00007A540000}"/>
    <cellStyle name="Normal 18 2 3 2 9" xfId="16607" xr:uid="{00000000-0005-0000-0000-0000E5400000}"/>
    <cellStyle name="Normal 18 2 3 3" xfId="1654" xr:uid="{00000000-0005-0000-0000-00007C060000}"/>
    <cellStyle name="Normal 18 2 3 3 2" xfId="2493" xr:uid="{00000000-0005-0000-0000-0000C3090000}"/>
    <cellStyle name="Normal 18 2 3 3 2 2" xfId="4183" xr:uid="{00000000-0005-0000-0000-00005D100000}"/>
    <cellStyle name="Normal 18 2 3 3 2 2 2" xfId="14256" xr:uid="{00000000-0005-0000-0000-0000B6370000}"/>
    <cellStyle name="Normal 18 2 3 3 2 2 2 3" xfId="29354" xr:uid="{00000000-0005-0000-0000-0000B0720000}"/>
    <cellStyle name="Normal 18 2 3 3 2 2 3" xfId="9236" xr:uid="{00000000-0005-0000-0000-00001A240000}"/>
    <cellStyle name="Normal 18 2 3 3 2 2 3 3" xfId="24337" xr:uid="{00000000-0005-0000-0000-0000175F0000}"/>
    <cellStyle name="Normal 18 2 3 3 2 2 5" xfId="19324" xr:uid="{00000000-0005-0000-0000-0000824B0000}"/>
    <cellStyle name="Normal 18 2 3 3 2 3" xfId="5875" xr:uid="{00000000-0005-0000-0000-0000F9160000}"/>
    <cellStyle name="Normal 18 2 3 3 2 3 2" xfId="15927" xr:uid="{00000000-0005-0000-0000-00003D3E0000}"/>
    <cellStyle name="Normal 18 2 3 3 2 3 2 3" xfId="31025" xr:uid="{00000000-0005-0000-0000-000037790000}"/>
    <cellStyle name="Normal 18 2 3 3 2 3 3" xfId="10907" xr:uid="{00000000-0005-0000-0000-0000A12A0000}"/>
    <cellStyle name="Normal 18 2 3 3 2 3 3 3" xfId="26008" xr:uid="{00000000-0005-0000-0000-00009E650000}"/>
    <cellStyle name="Normal 18 2 3 3 2 3 5" xfId="20995" xr:uid="{00000000-0005-0000-0000-000009520000}"/>
    <cellStyle name="Normal 18 2 3 3 2 4" xfId="12585" xr:uid="{00000000-0005-0000-0000-00002F310000}"/>
    <cellStyle name="Normal 18 2 3 3 2 4 3" xfId="27683" xr:uid="{00000000-0005-0000-0000-0000296C0000}"/>
    <cellStyle name="Normal 18 2 3 3 2 5" xfId="7564" xr:uid="{00000000-0005-0000-0000-0000921D0000}"/>
    <cellStyle name="Normal 18 2 3 3 2 5 3" xfId="22666" xr:uid="{00000000-0005-0000-0000-000090580000}"/>
    <cellStyle name="Normal 18 2 3 3 2 7" xfId="17653" xr:uid="{00000000-0005-0000-0000-0000FB440000}"/>
    <cellStyle name="Normal 18 2 3 3 3" xfId="3346" xr:uid="{00000000-0005-0000-0000-0000180D0000}"/>
    <cellStyle name="Normal 18 2 3 3 3 2" xfId="13420" xr:uid="{00000000-0005-0000-0000-000072340000}"/>
    <cellStyle name="Normal 18 2 3 3 3 2 3" xfId="28518" xr:uid="{00000000-0005-0000-0000-00006C6F0000}"/>
    <cellStyle name="Normal 18 2 3 3 3 3" xfId="8400" xr:uid="{00000000-0005-0000-0000-0000D6200000}"/>
    <cellStyle name="Normal 18 2 3 3 3 3 3" xfId="23501" xr:uid="{00000000-0005-0000-0000-0000D35B0000}"/>
    <cellStyle name="Normal 18 2 3 3 3 5" xfId="18488" xr:uid="{00000000-0005-0000-0000-00003E480000}"/>
    <cellStyle name="Normal 18 2 3 3 4" xfId="5039" xr:uid="{00000000-0005-0000-0000-0000B5130000}"/>
    <cellStyle name="Normal 18 2 3 3 4 2" xfId="15091" xr:uid="{00000000-0005-0000-0000-0000F93A0000}"/>
    <cellStyle name="Normal 18 2 3 3 4 2 3" xfId="30189" xr:uid="{00000000-0005-0000-0000-0000F3750000}"/>
    <cellStyle name="Normal 18 2 3 3 4 3" xfId="10071" xr:uid="{00000000-0005-0000-0000-00005D270000}"/>
    <cellStyle name="Normal 18 2 3 3 4 3 3" xfId="25172" xr:uid="{00000000-0005-0000-0000-00005A620000}"/>
    <cellStyle name="Normal 18 2 3 3 4 5" xfId="20159" xr:uid="{00000000-0005-0000-0000-0000C54E0000}"/>
    <cellStyle name="Normal 18 2 3 3 5" xfId="11749" xr:uid="{00000000-0005-0000-0000-0000EB2D0000}"/>
    <cellStyle name="Normal 18 2 3 3 5 3" xfId="26847" xr:uid="{00000000-0005-0000-0000-0000E5680000}"/>
    <cellStyle name="Normal 18 2 3 3 6" xfId="6728" xr:uid="{00000000-0005-0000-0000-00004E1A0000}"/>
    <cellStyle name="Normal 18 2 3 3 6 3" xfId="21830" xr:uid="{00000000-0005-0000-0000-00004C550000}"/>
    <cellStyle name="Normal 18 2 3 3 8" xfId="16817" xr:uid="{00000000-0005-0000-0000-0000B7410000}"/>
    <cellStyle name="Normal 18 2 3 4" xfId="2075" xr:uid="{00000000-0005-0000-0000-000021080000}"/>
    <cellStyle name="Normal 18 2 3 4 2" xfId="3765" xr:uid="{00000000-0005-0000-0000-0000BB0E0000}"/>
    <cellStyle name="Normal 18 2 3 4 2 2" xfId="13838" xr:uid="{00000000-0005-0000-0000-000014360000}"/>
    <cellStyle name="Normal 18 2 3 4 2 2 3" xfId="28936" xr:uid="{00000000-0005-0000-0000-00000E710000}"/>
    <cellStyle name="Normal 18 2 3 4 2 3" xfId="8818" xr:uid="{00000000-0005-0000-0000-000078220000}"/>
    <cellStyle name="Normal 18 2 3 4 2 3 3" xfId="23919" xr:uid="{00000000-0005-0000-0000-0000755D0000}"/>
    <cellStyle name="Normal 18 2 3 4 2 5" xfId="18906" xr:uid="{00000000-0005-0000-0000-0000E0490000}"/>
    <cellStyle name="Normal 18 2 3 4 3" xfId="5457" xr:uid="{00000000-0005-0000-0000-000057150000}"/>
    <cellStyle name="Normal 18 2 3 4 3 2" xfId="15509" xr:uid="{00000000-0005-0000-0000-00009B3C0000}"/>
    <cellStyle name="Normal 18 2 3 4 3 2 3" xfId="30607" xr:uid="{00000000-0005-0000-0000-000095770000}"/>
    <cellStyle name="Normal 18 2 3 4 3 3" xfId="10489" xr:uid="{00000000-0005-0000-0000-0000FF280000}"/>
    <cellStyle name="Normal 18 2 3 4 3 3 3" xfId="25590" xr:uid="{00000000-0005-0000-0000-0000FC630000}"/>
    <cellStyle name="Normal 18 2 3 4 3 5" xfId="20577" xr:uid="{00000000-0005-0000-0000-000067500000}"/>
    <cellStyle name="Normal 18 2 3 4 4" xfId="12167" xr:uid="{00000000-0005-0000-0000-00008D2F0000}"/>
    <cellStyle name="Normal 18 2 3 4 4 3" xfId="27265" xr:uid="{00000000-0005-0000-0000-0000876A0000}"/>
    <cellStyle name="Normal 18 2 3 4 5" xfId="7146" xr:uid="{00000000-0005-0000-0000-0000F01B0000}"/>
    <cellStyle name="Normal 18 2 3 4 5 3" xfId="22248" xr:uid="{00000000-0005-0000-0000-0000EE560000}"/>
    <cellStyle name="Normal 18 2 3 4 7" xfId="17235" xr:uid="{00000000-0005-0000-0000-000059430000}"/>
    <cellStyle name="Normal 18 2 3 5" xfId="2928" xr:uid="{00000000-0005-0000-0000-0000760B0000}"/>
    <cellStyle name="Normal 18 2 3 5 2" xfId="13002" xr:uid="{00000000-0005-0000-0000-0000D0320000}"/>
    <cellStyle name="Normal 18 2 3 5 2 3" xfId="28100" xr:uid="{00000000-0005-0000-0000-0000CA6D0000}"/>
    <cellStyle name="Normal 18 2 3 5 3" xfId="7982" xr:uid="{00000000-0005-0000-0000-0000341F0000}"/>
    <cellStyle name="Normal 18 2 3 5 3 3" xfId="23083" xr:uid="{00000000-0005-0000-0000-0000315A0000}"/>
    <cellStyle name="Normal 18 2 3 5 5" xfId="18070" xr:uid="{00000000-0005-0000-0000-00009C460000}"/>
    <cellStyle name="Normal 18 2 3 6" xfId="4621" xr:uid="{00000000-0005-0000-0000-000013120000}"/>
    <cellStyle name="Normal 18 2 3 6 2" xfId="14673" xr:uid="{00000000-0005-0000-0000-000057390000}"/>
    <cellStyle name="Normal 18 2 3 6 2 3" xfId="29771" xr:uid="{00000000-0005-0000-0000-000051740000}"/>
    <cellStyle name="Normal 18 2 3 6 3" xfId="9653" xr:uid="{00000000-0005-0000-0000-0000BB250000}"/>
    <cellStyle name="Normal 18 2 3 6 3 3" xfId="24754" xr:uid="{00000000-0005-0000-0000-0000B8600000}"/>
    <cellStyle name="Normal 18 2 3 6 5" xfId="19741" xr:uid="{00000000-0005-0000-0000-0000234D0000}"/>
    <cellStyle name="Normal 18 2 3 7" xfId="11331" xr:uid="{00000000-0005-0000-0000-0000492C0000}"/>
    <cellStyle name="Normal 18 2 3 7 3" xfId="26429" xr:uid="{00000000-0005-0000-0000-000043670000}"/>
    <cellStyle name="Normal 18 2 3 8" xfId="6310" xr:uid="{00000000-0005-0000-0000-0000AC180000}"/>
    <cellStyle name="Normal 18 2 3 8 3" xfId="21412" xr:uid="{00000000-0005-0000-0000-0000AA530000}"/>
    <cellStyle name="Normal 18 2 4" xfId="1335" xr:uid="{00000000-0005-0000-0000-00003D050000}"/>
    <cellStyle name="Normal 18 2 4 2" xfId="1758" xr:uid="{00000000-0005-0000-0000-0000E4060000}"/>
    <cellStyle name="Normal 18 2 4 2 2" xfId="2597" xr:uid="{00000000-0005-0000-0000-00002B0A0000}"/>
    <cellStyle name="Normal 18 2 4 2 2 2" xfId="4287" xr:uid="{00000000-0005-0000-0000-0000C5100000}"/>
    <cellStyle name="Normal 18 2 4 2 2 2 2" xfId="14360" xr:uid="{00000000-0005-0000-0000-00001E380000}"/>
    <cellStyle name="Normal 18 2 4 2 2 2 2 3" xfId="29458" xr:uid="{00000000-0005-0000-0000-000018730000}"/>
    <cellStyle name="Normal 18 2 4 2 2 2 3" xfId="9340" xr:uid="{00000000-0005-0000-0000-000082240000}"/>
    <cellStyle name="Normal 18 2 4 2 2 2 3 3" xfId="24441" xr:uid="{00000000-0005-0000-0000-00007F5F0000}"/>
    <cellStyle name="Normal 18 2 4 2 2 2 5" xfId="19428" xr:uid="{00000000-0005-0000-0000-0000EA4B0000}"/>
    <cellStyle name="Normal 18 2 4 2 2 3" xfId="5979" xr:uid="{00000000-0005-0000-0000-000061170000}"/>
    <cellStyle name="Normal 18 2 4 2 2 3 2" xfId="16031" xr:uid="{00000000-0005-0000-0000-0000A53E0000}"/>
    <cellStyle name="Normal 18 2 4 2 2 3 2 3" xfId="31129" xr:uid="{00000000-0005-0000-0000-00009F790000}"/>
    <cellStyle name="Normal 18 2 4 2 2 3 3" xfId="11011" xr:uid="{00000000-0005-0000-0000-0000092B0000}"/>
    <cellStyle name="Normal 18 2 4 2 2 3 3 3" xfId="26112" xr:uid="{00000000-0005-0000-0000-000006660000}"/>
    <cellStyle name="Normal 18 2 4 2 2 3 5" xfId="21099" xr:uid="{00000000-0005-0000-0000-000071520000}"/>
    <cellStyle name="Normal 18 2 4 2 2 4" xfId="12689" xr:uid="{00000000-0005-0000-0000-000097310000}"/>
    <cellStyle name="Normal 18 2 4 2 2 4 3" xfId="27787" xr:uid="{00000000-0005-0000-0000-0000916C0000}"/>
    <cellStyle name="Normal 18 2 4 2 2 5" xfId="7668" xr:uid="{00000000-0005-0000-0000-0000FA1D0000}"/>
    <cellStyle name="Normal 18 2 4 2 2 5 3" xfId="22770" xr:uid="{00000000-0005-0000-0000-0000F8580000}"/>
    <cellStyle name="Normal 18 2 4 2 2 7" xfId="17757" xr:uid="{00000000-0005-0000-0000-000063450000}"/>
    <cellStyle name="Normal 18 2 4 2 3" xfId="3450" xr:uid="{00000000-0005-0000-0000-0000800D0000}"/>
    <cellStyle name="Normal 18 2 4 2 3 2" xfId="13524" xr:uid="{00000000-0005-0000-0000-0000DA340000}"/>
    <cellStyle name="Normal 18 2 4 2 3 2 3" xfId="28622" xr:uid="{00000000-0005-0000-0000-0000D46F0000}"/>
    <cellStyle name="Normal 18 2 4 2 3 3" xfId="8504" xr:uid="{00000000-0005-0000-0000-00003E210000}"/>
    <cellStyle name="Normal 18 2 4 2 3 3 3" xfId="23605" xr:uid="{00000000-0005-0000-0000-00003B5C0000}"/>
    <cellStyle name="Normal 18 2 4 2 3 5" xfId="18592" xr:uid="{00000000-0005-0000-0000-0000A6480000}"/>
    <cellStyle name="Normal 18 2 4 2 4" xfId="5143" xr:uid="{00000000-0005-0000-0000-00001D140000}"/>
    <cellStyle name="Normal 18 2 4 2 4 2" xfId="15195" xr:uid="{00000000-0005-0000-0000-0000613B0000}"/>
    <cellStyle name="Normal 18 2 4 2 4 2 3" xfId="30293" xr:uid="{00000000-0005-0000-0000-00005B760000}"/>
    <cellStyle name="Normal 18 2 4 2 4 3" xfId="10175" xr:uid="{00000000-0005-0000-0000-0000C5270000}"/>
    <cellStyle name="Normal 18 2 4 2 4 3 3" xfId="25276" xr:uid="{00000000-0005-0000-0000-0000C2620000}"/>
    <cellStyle name="Normal 18 2 4 2 4 5" xfId="20263" xr:uid="{00000000-0005-0000-0000-00002D4F0000}"/>
    <cellStyle name="Normal 18 2 4 2 5" xfId="11853" xr:uid="{00000000-0005-0000-0000-0000532E0000}"/>
    <cellStyle name="Normal 18 2 4 2 5 3" xfId="26951" xr:uid="{00000000-0005-0000-0000-00004D690000}"/>
    <cellStyle name="Normal 18 2 4 2 6" xfId="6832" xr:uid="{00000000-0005-0000-0000-0000B61A0000}"/>
    <cellStyle name="Normal 18 2 4 2 6 3" xfId="21934" xr:uid="{00000000-0005-0000-0000-0000B4550000}"/>
    <cellStyle name="Normal 18 2 4 2 8" xfId="16921" xr:uid="{00000000-0005-0000-0000-00001F420000}"/>
    <cellStyle name="Normal 18 2 4 3" xfId="2179" xr:uid="{00000000-0005-0000-0000-000089080000}"/>
    <cellStyle name="Normal 18 2 4 3 2" xfId="3869" xr:uid="{00000000-0005-0000-0000-0000230F0000}"/>
    <cellStyle name="Normal 18 2 4 3 2 2" xfId="13942" xr:uid="{00000000-0005-0000-0000-00007C360000}"/>
    <cellStyle name="Normal 18 2 4 3 2 2 3" xfId="29040" xr:uid="{00000000-0005-0000-0000-000076710000}"/>
    <cellStyle name="Normal 18 2 4 3 2 3" xfId="8922" xr:uid="{00000000-0005-0000-0000-0000E0220000}"/>
    <cellStyle name="Normal 18 2 4 3 2 3 3" xfId="24023" xr:uid="{00000000-0005-0000-0000-0000DD5D0000}"/>
    <cellStyle name="Normal 18 2 4 3 2 5" xfId="19010" xr:uid="{00000000-0005-0000-0000-0000484A0000}"/>
    <cellStyle name="Normal 18 2 4 3 3" xfId="5561" xr:uid="{00000000-0005-0000-0000-0000BF150000}"/>
    <cellStyle name="Normal 18 2 4 3 3 2" xfId="15613" xr:uid="{00000000-0005-0000-0000-0000033D0000}"/>
    <cellStyle name="Normal 18 2 4 3 3 2 3" xfId="30711" xr:uid="{00000000-0005-0000-0000-0000FD770000}"/>
    <cellStyle name="Normal 18 2 4 3 3 3" xfId="10593" xr:uid="{00000000-0005-0000-0000-000067290000}"/>
    <cellStyle name="Normal 18 2 4 3 3 3 3" xfId="25694" xr:uid="{00000000-0005-0000-0000-000064640000}"/>
    <cellStyle name="Normal 18 2 4 3 3 5" xfId="20681" xr:uid="{00000000-0005-0000-0000-0000CF500000}"/>
    <cellStyle name="Normal 18 2 4 3 4" xfId="12271" xr:uid="{00000000-0005-0000-0000-0000F52F0000}"/>
    <cellStyle name="Normal 18 2 4 3 4 3" xfId="27369" xr:uid="{00000000-0005-0000-0000-0000EF6A0000}"/>
    <cellStyle name="Normal 18 2 4 3 5" xfId="7250" xr:uid="{00000000-0005-0000-0000-0000581C0000}"/>
    <cellStyle name="Normal 18 2 4 3 5 3" xfId="22352" xr:uid="{00000000-0005-0000-0000-000056570000}"/>
    <cellStyle name="Normal 18 2 4 3 7" xfId="17339" xr:uid="{00000000-0005-0000-0000-0000C1430000}"/>
    <cellStyle name="Normal 18 2 4 4" xfId="3032" xr:uid="{00000000-0005-0000-0000-0000DE0B0000}"/>
    <cellStyle name="Normal 18 2 4 4 2" xfId="13106" xr:uid="{00000000-0005-0000-0000-000038330000}"/>
    <cellStyle name="Normal 18 2 4 4 2 3" xfId="28204" xr:uid="{00000000-0005-0000-0000-0000326E0000}"/>
    <cellStyle name="Normal 18 2 4 4 3" xfId="8086" xr:uid="{00000000-0005-0000-0000-00009C1F0000}"/>
    <cellStyle name="Normal 18 2 4 4 3 3" xfId="23187" xr:uid="{00000000-0005-0000-0000-0000995A0000}"/>
    <cellStyle name="Normal 18 2 4 4 5" xfId="18174" xr:uid="{00000000-0005-0000-0000-000004470000}"/>
    <cellStyle name="Normal 18 2 4 5" xfId="4725" xr:uid="{00000000-0005-0000-0000-00007B120000}"/>
    <cellStyle name="Normal 18 2 4 5 2" xfId="14777" xr:uid="{00000000-0005-0000-0000-0000BF390000}"/>
    <cellStyle name="Normal 18 2 4 5 2 3" xfId="29875" xr:uid="{00000000-0005-0000-0000-0000B9740000}"/>
    <cellStyle name="Normal 18 2 4 5 3" xfId="9757" xr:uid="{00000000-0005-0000-0000-000023260000}"/>
    <cellStyle name="Normal 18 2 4 5 3 3" xfId="24858" xr:uid="{00000000-0005-0000-0000-000020610000}"/>
    <cellStyle name="Normal 18 2 4 5 5" xfId="19845" xr:uid="{00000000-0005-0000-0000-00008B4D0000}"/>
    <cellStyle name="Normal 18 2 4 6" xfId="11435" xr:uid="{00000000-0005-0000-0000-0000B12C0000}"/>
    <cellStyle name="Normal 18 2 4 6 3" xfId="26533" xr:uid="{00000000-0005-0000-0000-0000AB670000}"/>
    <cellStyle name="Normal 18 2 4 7" xfId="6414" xr:uid="{00000000-0005-0000-0000-000014190000}"/>
    <cellStyle name="Normal 18 2 4 7 3" xfId="21516" xr:uid="{00000000-0005-0000-0000-000012540000}"/>
    <cellStyle name="Normal 18 2 4 9" xfId="16503" xr:uid="{00000000-0005-0000-0000-00007D400000}"/>
    <cellStyle name="Normal 18 2 5" xfId="1548" xr:uid="{00000000-0005-0000-0000-000012060000}"/>
    <cellStyle name="Normal 18 2 5 2" xfId="2389" xr:uid="{00000000-0005-0000-0000-00005B090000}"/>
    <cellStyle name="Normal 18 2 5 2 2" xfId="4079" xr:uid="{00000000-0005-0000-0000-0000F50F0000}"/>
    <cellStyle name="Normal 18 2 5 2 2 2" xfId="14152" xr:uid="{00000000-0005-0000-0000-00004E370000}"/>
    <cellStyle name="Normal 18 2 5 2 2 2 3" xfId="29250" xr:uid="{00000000-0005-0000-0000-000048720000}"/>
    <cellStyle name="Normal 18 2 5 2 2 3" xfId="9132" xr:uid="{00000000-0005-0000-0000-0000B2230000}"/>
    <cellStyle name="Normal 18 2 5 2 2 3 3" xfId="24233" xr:uid="{00000000-0005-0000-0000-0000AF5E0000}"/>
    <cellStyle name="Normal 18 2 5 2 2 5" xfId="19220" xr:uid="{00000000-0005-0000-0000-00001A4B0000}"/>
    <cellStyle name="Normal 18 2 5 2 3" xfId="5771" xr:uid="{00000000-0005-0000-0000-000091160000}"/>
    <cellStyle name="Normal 18 2 5 2 3 2" xfId="15823" xr:uid="{00000000-0005-0000-0000-0000D53D0000}"/>
    <cellStyle name="Normal 18 2 5 2 3 2 3" xfId="30921" xr:uid="{00000000-0005-0000-0000-0000CF780000}"/>
    <cellStyle name="Normal 18 2 5 2 3 3" xfId="10803" xr:uid="{00000000-0005-0000-0000-0000392A0000}"/>
    <cellStyle name="Normal 18 2 5 2 3 3 3" xfId="25904" xr:uid="{00000000-0005-0000-0000-000036650000}"/>
    <cellStyle name="Normal 18 2 5 2 3 5" xfId="20891" xr:uid="{00000000-0005-0000-0000-0000A1510000}"/>
    <cellStyle name="Normal 18 2 5 2 4" xfId="12481" xr:uid="{00000000-0005-0000-0000-0000C7300000}"/>
    <cellStyle name="Normal 18 2 5 2 4 3" xfId="27579" xr:uid="{00000000-0005-0000-0000-0000C16B0000}"/>
    <cellStyle name="Normal 18 2 5 2 5" xfId="7460" xr:uid="{00000000-0005-0000-0000-00002A1D0000}"/>
    <cellStyle name="Normal 18 2 5 2 5 3" xfId="22562" xr:uid="{00000000-0005-0000-0000-000028580000}"/>
    <cellStyle name="Normal 18 2 5 2 7" xfId="17549" xr:uid="{00000000-0005-0000-0000-000093440000}"/>
    <cellStyle name="Normal 18 2 5 3" xfId="3242" xr:uid="{00000000-0005-0000-0000-0000B00C0000}"/>
    <cellStyle name="Normal 18 2 5 3 2" xfId="13316" xr:uid="{00000000-0005-0000-0000-00000A340000}"/>
    <cellStyle name="Normal 18 2 5 3 2 3" xfId="28414" xr:uid="{00000000-0005-0000-0000-0000046F0000}"/>
    <cellStyle name="Normal 18 2 5 3 3" xfId="8296" xr:uid="{00000000-0005-0000-0000-00006E200000}"/>
    <cellStyle name="Normal 18 2 5 3 3 3" xfId="23397" xr:uid="{00000000-0005-0000-0000-00006B5B0000}"/>
    <cellStyle name="Normal 18 2 5 3 5" xfId="18384" xr:uid="{00000000-0005-0000-0000-0000D6470000}"/>
    <cellStyle name="Normal 18 2 5 4" xfId="4935" xr:uid="{00000000-0005-0000-0000-00004D130000}"/>
    <cellStyle name="Normal 18 2 5 4 2" xfId="14987" xr:uid="{00000000-0005-0000-0000-0000913A0000}"/>
    <cellStyle name="Normal 18 2 5 4 2 3" xfId="30085" xr:uid="{00000000-0005-0000-0000-00008B750000}"/>
    <cellStyle name="Normal 18 2 5 4 3" xfId="9967" xr:uid="{00000000-0005-0000-0000-0000F5260000}"/>
    <cellStyle name="Normal 18 2 5 4 3 3" xfId="25068" xr:uid="{00000000-0005-0000-0000-0000F2610000}"/>
    <cellStyle name="Normal 18 2 5 4 5" xfId="20055" xr:uid="{00000000-0005-0000-0000-00005D4E0000}"/>
    <cellStyle name="Normal 18 2 5 5" xfId="11645" xr:uid="{00000000-0005-0000-0000-0000832D0000}"/>
    <cellStyle name="Normal 18 2 5 5 3" xfId="26743" xr:uid="{00000000-0005-0000-0000-00007D680000}"/>
    <cellStyle name="Normal 18 2 5 6" xfId="6624" xr:uid="{00000000-0005-0000-0000-0000E6190000}"/>
    <cellStyle name="Normal 18 2 5 6 3" xfId="21726" xr:uid="{00000000-0005-0000-0000-0000E4540000}"/>
    <cellStyle name="Normal 18 2 5 8" xfId="16713" xr:uid="{00000000-0005-0000-0000-00004F410000}"/>
    <cellStyle name="Normal 18 2 6" xfId="1969" xr:uid="{00000000-0005-0000-0000-0000B7070000}"/>
    <cellStyle name="Normal 18 2 6 2" xfId="3661" xr:uid="{00000000-0005-0000-0000-0000530E0000}"/>
    <cellStyle name="Normal 18 2 6 2 2" xfId="13734" xr:uid="{00000000-0005-0000-0000-0000AC350000}"/>
    <cellStyle name="Normal 18 2 6 2 2 3" xfId="28832" xr:uid="{00000000-0005-0000-0000-0000A6700000}"/>
    <cellStyle name="Normal 18 2 6 2 3" xfId="8714" xr:uid="{00000000-0005-0000-0000-000010220000}"/>
    <cellStyle name="Normal 18 2 6 2 3 3" xfId="23815" xr:uid="{00000000-0005-0000-0000-00000D5D0000}"/>
    <cellStyle name="Normal 18 2 6 2 5" xfId="18802" xr:uid="{00000000-0005-0000-0000-000078490000}"/>
    <cellStyle name="Normal 18 2 6 3" xfId="5353" xr:uid="{00000000-0005-0000-0000-0000EF140000}"/>
    <cellStyle name="Normal 18 2 6 3 2" xfId="15405" xr:uid="{00000000-0005-0000-0000-0000333C0000}"/>
    <cellStyle name="Normal 18 2 6 3 2 3" xfId="30503" xr:uid="{00000000-0005-0000-0000-00002D770000}"/>
    <cellStyle name="Normal 18 2 6 3 3" xfId="10385" xr:uid="{00000000-0005-0000-0000-000097280000}"/>
    <cellStyle name="Normal 18 2 6 3 3 3" xfId="25486" xr:uid="{00000000-0005-0000-0000-000094630000}"/>
    <cellStyle name="Normal 18 2 6 3 5" xfId="20473" xr:uid="{00000000-0005-0000-0000-0000FF4F0000}"/>
    <cellStyle name="Normal 18 2 6 4" xfId="12063" xr:uid="{00000000-0005-0000-0000-0000252F0000}"/>
    <cellStyle name="Normal 18 2 6 4 3" xfId="27161" xr:uid="{00000000-0005-0000-0000-00001F6A0000}"/>
    <cellStyle name="Normal 18 2 6 5" xfId="7042" xr:uid="{00000000-0005-0000-0000-0000881B0000}"/>
    <cellStyle name="Normal 18 2 6 5 3" xfId="22144" xr:uid="{00000000-0005-0000-0000-000086560000}"/>
    <cellStyle name="Normal 18 2 6 7" xfId="17131" xr:uid="{00000000-0005-0000-0000-0000F1420000}"/>
    <cellStyle name="Normal 18 2 7" xfId="2820" xr:uid="{00000000-0005-0000-0000-00000A0B0000}"/>
    <cellStyle name="Normal 18 2 7 2" xfId="12898" xr:uid="{00000000-0005-0000-0000-000068320000}"/>
    <cellStyle name="Normal 18 2 7 2 3" xfId="27996" xr:uid="{00000000-0005-0000-0000-0000626D0000}"/>
    <cellStyle name="Normal 18 2 7 3" xfId="7878" xr:uid="{00000000-0005-0000-0000-0000CC1E0000}"/>
    <cellStyle name="Normal 18 2 7 3 3" xfId="22979" xr:uid="{00000000-0005-0000-0000-0000C9590000}"/>
    <cellStyle name="Normal 18 2 7 5" xfId="17966" xr:uid="{00000000-0005-0000-0000-000034460000}"/>
    <cellStyle name="Normal 18 2 8" xfId="4514" xr:uid="{00000000-0005-0000-0000-0000A8110000}"/>
    <cellStyle name="Normal 18 2 8 2" xfId="14569" xr:uid="{00000000-0005-0000-0000-0000EF380000}"/>
    <cellStyle name="Normal 18 2 8 2 3" xfId="29667" xr:uid="{00000000-0005-0000-0000-0000E9730000}"/>
    <cellStyle name="Normal 18 2 8 3" xfId="9549" xr:uid="{00000000-0005-0000-0000-000053250000}"/>
    <cellStyle name="Normal 18 2 8 3 3" xfId="24650" xr:uid="{00000000-0005-0000-0000-000050600000}"/>
    <cellStyle name="Normal 18 2 8 5" xfId="19637" xr:uid="{00000000-0005-0000-0000-0000BB4C0000}"/>
    <cellStyle name="Normal 18 2 9" xfId="11225" xr:uid="{00000000-0005-0000-0000-0000DF2B0000}"/>
    <cellStyle name="Normal 18 2 9 3" xfId="26325" xr:uid="{00000000-0005-0000-0000-0000DB660000}"/>
    <cellStyle name="Normal 19" xfId="137" xr:uid="{00000000-0005-0000-0000-000089000000}"/>
    <cellStyle name="Normal 19 2" xfId="837" xr:uid="{00000000-0005-0000-0000-00004A030000}"/>
    <cellStyle name="Normal 19 2 10" xfId="6205" xr:uid="{00000000-0005-0000-0000-000043180000}"/>
    <cellStyle name="Normal 19 2 10 3" xfId="21309" xr:uid="{00000000-0005-0000-0000-000043530000}"/>
    <cellStyle name="Normal 19 2 12" xfId="16294" xr:uid="{00000000-0005-0000-0000-0000AC3F0000}"/>
    <cellStyle name="Normal 19 2 2" xfId="1169" xr:uid="{00000000-0005-0000-0000-000097040000}"/>
    <cellStyle name="Normal 19 2 2 11" xfId="16348" xr:uid="{00000000-0005-0000-0000-0000E23F0000}"/>
    <cellStyle name="Normal 19 2 2 2" xfId="1277" xr:uid="{00000000-0005-0000-0000-000003050000}"/>
    <cellStyle name="Normal 19 2 2 2 10" xfId="16452" xr:uid="{00000000-0005-0000-0000-00004A400000}"/>
    <cellStyle name="Normal 19 2 2 2 2" xfId="1494" xr:uid="{00000000-0005-0000-0000-0000DC050000}"/>
    <cellStyle name="Normal 19 2 2 2 2 2" xfId="1915" xr:uid="{00000000-0005-0000-0000-000081070000}"/>
    <cellStyle name="Normal 19 2 2 2 2 2 2" xfId="2754" xr:uid="{00000000-0005-0000-0000-0000C80A0000}"/>
    <cellStyle name="Normal 19 2 2 2 2 2 2 2" xfId="4444" xr:uid="{00000000-0005-0000-0000-000062110000}"/>
    <cellStyle name="Normal 19 2 2 2 2 2 2 2 2" xfId="14517" xr:uid="{00000000-0005-0000-0000-0000BB380000}"/>
    <cellStyle name="Normal 19 2 2 2 2 2 2 2 2 3" xfId="29615" xr:uid="{00000000-0005-0000-0000-0000B5730000}"/>
    <cellStyle name="Normal 19 2 2 2 2 2 2 2 3" xfId="9497" xr:uid="{00000000-0005-0000-0000-00001F250000}"/>
    <cellStyle name="Normal 19 2 2 2 2 2 2 2 3 3" xfId="24598" xr:uid="{00000000-0005-0000-0000-00001C600000}"/>
    <cellStyle name="Normal 19 2 2 2 2 2 2 2 5" xfId="19585" xr:uid="{00000000-0005-0000-0000-0000874C0000}"/>
    <cellStyle name="Normal 19 2 2 2 2 2 2 3" xfId="6136" xr:uid="{00000000-0005-0000-0000-0000FE170000}"/>
    <cellStyle name="Normal 19 2 2 2 2 2 2 3 2" xfId="16188" xr:uid="{00000000-0005-0000-0000-0000423F0000}"/>
    <cellStyle name="Normal 19 2 2 2 2 2 2 3 2 3" xfId="31286" xr:uid="{00000000-0005-0000-0000-00003C7A0000}"/>
    <cellStyle name="Normal 19 2 2 2 2 2 2 3 3" xfId="11168" xr:uid="{00000000-0005-0000-0000-0000A62B0000}"/>
    <cellStyle name="Normal 19 2 2 2 2 2 2 3 3 3" xfId="26269" xr:uid="{00000000-0005-0000-0000-0000A3660000}"/>
    <cellStyle name="Normal 19 2 2 2 2 2 2 3 5" xfId="21256" xr:uid="{00000000-0005-0000-0000-00000E530000}"/>
    <cellStyle name="Normal 19 2 2 2 2 2 2 4" xfId="12846" xr:uid="{00000000-0005-0000-0000-000034320000}"/>
    <cellStyle name="Normal 19 2 2 2 2 2 2 4 3" xfId="27944" xr:uid="{00000000-0005-0000-0000-00002E6D0000}"/>
    <cellStyle name="Normal 19 2 2 2 2 2 2 5" xfId="7825" xr:uid="{00000000-0005-0000-0000-0000971E0000}"/>
    <cellStyle name="Normal 19 2 2 2 2 2 2 5 3" xfId="22927" xr:uid="{00000000-0005-0000-0000-000095590000}"/>
    <cellStyle name="Normal 19 2 2 2 2 2 2 7" xfId="17914" xr:uid="{00000000-0005-0000-0000-000000460000}"/>
    <cellStyle name="Normal 19 2 2 2 2 2 3" xfId="3607" xr:uid="{00000000-0005-0000-0000-00001D0E0000}"/>
    <cellStyle name="Normal 19 2 2 2 2 2 3 2" xfId="13681" xr:uid="{00000000-0005-0000-0000-000077350000}"/>
    <cellStyle name="Normal 19 2 2 2 2 2 3 2 3" xfId="28779" xr:uid="{00000000-0005-0000-0000-000071700000}"/>
    <cellStyle name="Normal 19 2 2 2 2 2 3 3" xfId="8661" xr:uid="{00000000-0005-0000-0000-0000DB210000}"/>
    <cellStyle name="Normal 19 2 2 2 2 2 3 3 3" xfId="23762" xr:uid="{00000000-0005-0000-0000-0000D85C0000}"/>
    <cellStyle name="Normal 19 2 2 2 2 2 3 5" xfId="18749" xr:uid="{00000000-0005-0000-0000-000043490000}"/>
    <cellStyle name="Normal 19 2 2 2 2 2 4" xfId="5300" xr:uid="{00000000-0005-0000-0000-0000BA140000}"/>
    <cellStyle name="Normal 19 2 2 2 2 2 4 2" xfId="15352" xr:uid="{00000000-0005-0000-0000-0000FE3B0000}"/>
    <cellStyle name="Normal 19 2 2 2 2 2 4 2 3" xfId="30450" xr:uid="{00000000-0005-0000-0000-0000F8760000}"/>
    <cellStyle name="Normal 19 2 2 2 2 2 4 3" xfId="10332" xr:uid="{00000000-0005-0000-0000-000062280000}"/>
    <cellStyle name="Normal 19 2 2 2 2 2 4 3 3" xfId="25433" xr:uid="{00000000-0005-0000-0000-00005F630000}"/>
    <cellStyle name="Normal 19 2 2 2 2 2 4 5" xfId="20420" xr:uid="{00000000-0005-0000-0000-0000CA4F0000}"/>
    <cellStyle name="Normal 19 2 2 2 2 2 5" xfId="12010" xr:uid="{00000000-0005-0000-0000-0000F02E0000}"/>
    <cellStyle name="Normal 19 2 2 2 2 2 5 3" xfId="27108" xr:uid="{00000000-0005-0000-0000-0000EA690000}"/>
    <cellStyle name="Normal 19 2 2 2 2 2 6" xfId="6989" xr:uid="{00000000-0005-0000-0000-0000531B0000}"/>
    <cellStyle name="Normal 19 2 2 2 2 2 6 3" xfId="22091" xr:uid="{00000000-0005-0000-0000-000051560000}"/>
    <cellStyle name="Normal 19 2 2 2 2 2 8" xfId="17078" xr:uid="{00000000-0005-0000-0000-0000BC420000}"/>
    <cellStyle name="Normal 19 2 2 2 2 3" xfId="2336" xr:uid="{00000000-0005-0000-0000-000026090000}"/>
    <cellStyle name="Normal 19 2 2 2 2 3 2" xfId="4026" xr:uid="{00000000-0005-0000-0000-0000C00F0000}"/>
    <cellStyle name="Normal 19 2 2 2 2 3 2 2" xfId="14099" xr:uid="{00000000-0005-0000-0000-000019370000}"/>
    <cellStyle name="Normal 19 2 2 2 2 3 2 2 3" xfId="29197" xr:uid="{00000000-0005-0000-0000-000013720000}"/>
    <cellStyle name="Normal 19 2 2 2 2 3 2 3" xfId="9079" xr:uid="{00000000-0005-0000-0000-00007D230000}"/>
    <cellStyle name="Normal 19 2 2 2 2 3 2 3 3" xfId="24180" xr:uid="{00000000-0005-0000-0000-00007A5E0000}"/>
    <cellStyle name="Normal 19 2 2 2 2 3 2 5" xfId="19167" xr:uid="{00000000-0005-0000-0000-0000E54A0000}"/>
    <cellStyle name="Normal 19 2 2 2 2 3 3" xfId="5718" xr:uid="{00000000-0005-0000-0000-00005C160000}"/>
    <cellStyle name="Normal 19 2 2 2 2 3 3 2" xfId="15770" xr:uid="{00000000-0005-0000-0000-0000A03D0000}"/>
    <cellStyle name="Normal 19 2 2 2 2 3 3 2 3" xfId="30868" xr:uid="{00000000-0005-0000-0000-00009A780000}"/>
    <cellStyle name="Normal 19 2 2 2 2 3 3 3" xfId="10750" xr:uid="{00000000-0005-0000-0000-0000042A0000}"/>
    <cellStyle name="Normal 19 2 2 2 2 3 3 3 3" xfId="25851" xr:uid="{00000000-0005-0000-0000-000001650000}"/>
    <cellStyle name="Normal 19 2 2 2 2 3 3 5" xfId="20838" xr:uid="{00000000-0005-0000-0000-00006C510000}"/>
    <cellStyle name="Normal 19 2 2 2 2 3 4" xfId="12428" xr:uid="{00000000-0005-0000-0000-000092300000}"/>
    <cellStyle name="Normal 19 2 2 2 2 3 4 3" xfId="27526" xr:uid="{00000000-0005-0000-0000-00008C6B0000}"/>
    <cellStyle name="Normal 19 2 2 2 2 3 5" xfId="7407" xr:uid="{00000000-0005-0000-0000-0000F51C0000}"/>
    <cellStyle name="Normal 19 2 2 2 2 3 5 3" xfId="22509" xr:uid="{00000000-0005-0000-0000-0000F3570000}"/>
    <cellStyle name="Normal 19 2 2 2 2 3 7" xfId="17496" xr:uid="{00000000-0005-0000-0000-00005E440000}"/>
    <cellStyle name="Normal 19 2 2 2 2 4" xfId="3189" xr:uid="{00000000-0005-0000-0000-00007B0C0000}"/>
    <cellStyle name="Normal 19 2 2 2 2 4 2" xfId="13263" xr:uid="{00000000-0005-0000-0000-0000D5330000}"/>
    <cellStyle name="Normal 19 2 2 2 2 4 2 3" xfId="28361" xr:uid="{00000000-0005-0000-0000-0000CF6E0000}"/>
    <cellStyle name="Normal 19 2 2 2 2 4 3" xfId="8243" xr:uid="{00000000-0005-0000-0000-000039200000}"/>
    <cellStyle name="Normal 19 2 2 2 2 4 3 3" xfId="23344" xr:uid="{00000000-0005-0000-0000-0000365B0000}"/>
    <cellStyle name="Normal 19 2 2 2 2 4 5" xfId="18331" xr:uid="{00000000-0005-0000-0000-0000A1470000}"/>
    <cellStyle name="Normal 19 2 2 2 2 5" xfId="4882" xr:uid="{00000000-0005-0000-0000-000018130000}"/>
    <cellStyle name="Normal 19 2 2 2 2 5 2" xfId="14934" xr:uid="{00000000-0005-0000-0000-00005C3A0000}"/>
    <cellStyle name="Normal 19 2 2 2 2 5 2 3" xfId="30032" xr:uid="{00000000-0005-0000-0000-000056750000}"/>
    <cellStyle name="Normal 19 2 2 2 2 5 3" xfId="9914" xr:uid="{00000000-0005-0000-0000-0000C0260000}"/>
    <cellStyle name="Normal 19 2 2 2 2 5 3 3" xfId="25015" xr:uid="{00000000-0005-0000-0000-0000BD610000}"/>
    <cellStyle name="Normal 19 2 2 2 2 5 5" xfId="20002" xr:uid="{00000000-0005-0000-0000-0000284E0000}"/>
    <cellStyle name="Normal 19 2 2 2 2 6" xfId="11592" xr:uid="{00000000-0005-0000-0000-00004E2D0000}"/>
    <cellStyle name="Normal 19 2 2 2 2 6 3" xfId="26690" xr:uid="{00000000-0005-0000-0000-000048680000}"/>
    <cellStyle name="Normal 19 2 2 2 2 7" xfId="6571" xr:uid="{00000000-0005-0000-0000-0000B1190000}"/>
    <cellStyle name="Normal 19 2 2 2 2 7 3" xfId="21673" xr:uid="{00000000-0005-0000-0000-0000AF540000}"/>
    <cellStyle name="Normal 19 2 2 2 2 9" xfId="16660" xr:uid="{00000000-0005-0000-0000-00001A410000}"/>
    <cellStyle name="Normal 19 2 2 2 3" xfId="1707" xr:uid="{00000000-0005-0000-0000-0000B1060000}"/>
    <cellStyle name="Normal 19 2 2 2 3 2" xfId="2546" xr:uid="{00000000-0005-0000-0000-0000F8090000}"/>
    <cellStyle name="Normal 19 2 2 2 3 2 2" xfId="4236" xr:uid="{00000000-0005-0000-0000-000092100000}"/>
    <cellStyle name="Normal 19 2 2 2 3 2 2 2" xfId="14309" xr:uid="{00000000-0005-0000-0000-0000EB370000}"/>
    <cellStyle name="Normal 19 2 2 2 3 2 2 2 3" xfId="29407" xr:uid="{00000000-0005-0000-0000-0000E5720000}"/>
    <cellStyle name="Normal 19 2 2 2 3 2 2 3" xfId="9289" xr:uid="{00000000-0005-0000-0000-00004F240000}"/>
    <cellStyle name="Normal 19 2 2 2 3 2 2 3 3" xfId="24390" xr:uid="{00000000-0005-0000-0000-00004C5F0000}"/>
    <cellStyle name="Normal 19 2 2 2 3 2 2 5" xfId="19377" xr:uid="{00000000-0005-0000-0000-0000B74B0000}"/>
    <cellStyle name="Normal 19 2 2 2 3 2 3" xfId="5928" xr:uid="{00000000-0005-0000-0000-00002E170000}"/>
    <cellStyle name="Normal 19 2 2 2 3 2 3 2" xfId="15980" xr:uid="{00000000-0005-0000-0000-0000723E0000}"/>
    <cellStyle name="Normal 19 2 2 2 3 2 3 2 3" xfId="31078" xr:uid="{00000000-0005-0000-0000-00006C790000}"/>
    <cellStyle name="Normal 19 2 2 2 3 2 3 3" xfId="10960" xr:uid="{00000000-0005-0000-0000-0000D62A0000}"/>
    <cellStyle name="Normal 19 2 2 2 3 2 3 3 3" xfId="26061" xr:uid="{00000000-0005-0000-0000-0000D3650000}"/>
    <cellStyle name="Normal 19 2 2 2 3 2 3 5" xfId="21048" xr:uid="{00000000-0005-0000-0000-00003E520000}"/>
    <cellStyle name="Normal 19 2 2 2 3 2 4" xfId="12638" xr:uid="{00000000-0005-0000-0000-000064310000}"/>
    <cellStyle name="Normal 19 2 2 2 3 2 4 3" xfId="27736" xr:uid="{00000000-0005-0000-0000-00005E6C0000}"/>
    <cellStyle name="Normal 19 2 2 2 3 2 5" xfId="7617" xr:uid="{00000000-0005-0000-0000-0000C71D0000}"/>
    <cellStyle name="Normal 19 2 2 2 3 2 5 3" xfId="22719" xr:uid="{00000000-0005-0000-0000-0000C5580000}"/>
    <cellStyle name="Normal 19 2 2 2 3 2 7" xfId="17706" xr:uid="{00000000-0005-0000-0000-000030450000}"/>
    <cellStyle name="Normal 19 2 2 2 3 3" xfId="3399" xr:uid="{00000000-0005-0000-0000-00004D0D0000}"/>
    <cellStyle name="Normal 19 2 2 2 3 3 2" xfId="13473" xr:uid="{00000000-0005-0000-0000-0000A7340000}"/>
    <cellStyle name="Normal 19 2 2 2 3 3 2 3" xfId="28571" xr:uid="{00000000-0005-0000-0000-0000A16F0000}"/>
    <cellStyle name="Normal 19 2 2 2 3 3 3" xfId="8453" xr:uid="{00000000-0005-0000-0000-00000B210000}"/>
    <cellStyle name="Normal 19 2 2 2 3 3 3 3" xfId="23554" xr:uid="{00000000-0005-0000-0000-0000085C0000}"/>
    <cellStyle name="Normal 19 2 2 2 3 3 5" xfId="18541" xr:uid="{00000000-0005-0000-0000-000073480000}"/>
    <cellStyle name="Normal 19 2 2 2 3 4" xfId="5092" xr:uid="{00000000-0005-0000-0000-0000EA130000}"/>
    <cellStyle name="Normal 19 2 2 2 3 4 2" xfId="15144" xr:uid="{00000000-0005-0000-0000-00002E3B0000}"/>
    <cellStyle name="Normal 19 2 2 2 3 4 2 3" xfId="30242" xr:uid="{00000000-0005-0000-0000-000028760000}"/>
    <cellStyle name="Normal 19 2 2 2 3 4 3" xfId="10124" xr:uid="{00000000-0005-0000-0000-000092270000}"/>
    <cellStyle name="Normal 19 2 2 2 3 4 3 3" xfId="25225" xr:uid="{00000000-0005-0000-0000-00008F620000}"/>
    <cellStyle name="Normal 19 2 2 2 3 4 5" xfId="20212" xr:uid="{00000000-0005-0000-0000-0000FA4E0000}"/>
    <cellStyle name="Normal 19 2 2 2 3 5" xfId="11802" xr:uid="{00000000-0005-0000-0000-0000202E0000}"/>
    <cellStyle name="Normal 19 2 2 2 3 5 3" xfId="26900" xr:uid="{00000000-0005-0000-0000-00001A690000}"/>
    <cellStyle name="Normal 19 2 2 2 3 6" xfId="6781" xr:uid="{00000000-0005-0000-0000-0000831A0000}"/>
    <cellStyle name="Normal 19 2 2 2 3 6 3" xfId="21883" xr:uid="{00000000-0005-0000-0000-000081550000}"/>
    <cellStyle name="Normal 19 2 2 2 3 8" xfId="16870" xr:uid="{00000000-0005-0000-0000-0000EC410000}"/>
    <cellStyle name="Normal 19 2 2 2 4" xfId="2128" xr:uid="{00000000-0005-0000-0000-000056080000}"/>
    <cellStyle name="Normal 19 2 2 2 4 2" xfId="3818" xr:uid="{00000000-0005-0000-0000-0000F00E0000}"/>
    <cellStyle name="Normal 19 2 2 2 4 2 2" xfId="13891" xr:uid="{00000000-0005-0000-0000-000049360000}"/>
    <cellStyle name="Normal 19 2 2 2 4 2 2 3" xfId="28989" xr:uid="{00000000-0005-0000-0000-000043710000}"/>
    <cellStyle name="Normal 19 2 2 2 4 2 3" xfId="8871" xr:uid="{00000000-0005-0000-0000-0000AD220000}"/>
    <cellStyle name="Normal 19 2 2 2 4 2 3 3" xfId="23972" xr:uid="{00000000-0005-0000-0000-0000AA5D0000}"/>
    <cellStyle name="Normal 19 2 2 2 4 2 5" xfId="18959" xr:uid="{00000000-0005-0000-0000-0000154A0000}"/>
    <cellStyle name="Normal 19 2 2 2 4 3" xfId="5510" xr:uid="{00000000-0005-0000-0000-00008C150000}"/>
    <cellStyle name="Normal 19 2 2 2 4 3 2" xfId="15562" xr:uid="{00000000-0005-0000-0000-0000D03C0000}"/>
    <cellStyle name="Normal 19 2 2 2 4 3 2 3" xfId="30660" xr:uid="{00000000-0005-0000-0000-0000CA770000}"/>
    <cellStyle name="Normal 19 2 2 2 4 3 3" xfId="10542" xr:uid="{00000000-0005-0000-0000-000034290000}"/>
    <cellStyle name="Normal 19 2 2 2 4 3 3 3" xfId="25643" xr:uid="{00000000-0005-0000-0000-000031640000}"/>
    <cellStyle name="Normal 19 2 2 2 4 3 5" xfId="20630" xr:uid="{00000000-0005-0000-0000-00009C500000}"/>
    <cellStyle name="Normal 19 2 2 2 4 4" xfId="12220" xr:uid="{00000000-0005-0000-0000-0000C22F0000}"/>
    <cellStyle name="Normal 19 2 2 2 4 4 3" xfId="27318" xr:uid="{00000000-0005-0000-0000-0000BC6A0000}"/>
    <cellStyle name="Normal 19 2 2 2 4 5" xfId="7199" xr:uid="{00000000-0005-0000-0000-0000251C0000}"/>
    <cellStyle name="Normal 19 2 2 2 4 5 3" xfId="22301" xr:uid="{00000000-0005-0000-0000-000023570000}"/>
    <cellStyle name="Normal 19 2 2 2 4 7" xfId="17288" xr:uid="{00000000-0005-0000-0000-00008E430000}"/>
    <cellStyle name="Normal 19 2 2 2 5" xfId="2981" xr:uid="{00000000-0005-0000-0000-0000AB0B0000}"/>
    <cellStyle name="Normal 19 2 2 2 5 2" xfId="13055" xr:uid="{00000000-0005-0000-0000-000005330000}"/>
    <cellStyle name="Normal 19 2 2 2 5 2 3" xfId="28153" xr:uid="{00000000-0005-0000-0000-0000FF6D0000}"/>
    <cellStyle name="Normal 19 2 2 2 5 3" xfId="8035" xr:uid="{00000000-0005-0000-0000-0000691F0000}"/>
    <cellStyle name="Normal 19 2 2 2 5 3 3" xfId="23136" xr:uid="{00000000-0005-0000-0000-0000665A0000}"/>
    <cellStyle name="Normal 19 2 2 2 5 5" xfId="18123" xr:uid="{00000000-0005-0000-0000-0000D1460000}"/>
    <cellStyle name="Normal 19 2 2 2 6" xfId="4674" xr:uid="{00000000-0005-0000-0000-000048120000}"/>
    <cellStyle name="Normal 19 2 2 2 6 2" xfId="14726" xr:uid="{00000000-0005-0000-0000-00008C390000}"/>
    <cellStyle name="Normal 19 2 2 2 6 2 3" xfId="29824" xr:uid="{00000000-0005-0000-0000-000086740000}"/>
    <cellStyle name="Normal 19 2 2 2 6 3" xfId="9706" xr:uid="{00000000-0005-0000-0000-0000F0250000}"/>
    <cellStyle name="Normal 19 2 2 2 6 3 3" xfId="24807" xr:uid="{00000000-0005-0000-0000-0000ED600000}"/>
    <cellStyle name="Normal 19 2 2 2 6 5" xfId="19794" xr:uid="{00000000-0005-0000-0000-0000584D0000}"/>
    <cellStyle name="Normal 19 2 2 2 7" xfId="11384" xr:uid="{00000000-0005-0000-0000-00007E2C0000}"/>
    <cellStyle name="Normal 19 2 2 2 7 3" xfId="26482" xr:uid="{00000000-0005-0000-0000-000078670000}"/>
    <cellStyle name="Normal 19 2 2 2 8" xfId="6363" xr:uid="{00000000-0005-0000-0000-0000E1180000}"/>
    <cellStyle name="Normal 19 2 2 2 8 3" xfId="21465" xr:uid="{00000000-0005-0000-0000-0000DF530000}"/>
    <cellStyle name="Normal 19 2 2 3" xfId="1390" xr:uid="{00000000-0005-0000-0000-000074050000}"/>
    <cellStyle name="Normal 19 2 2 3 2" xfId="1811" xr:uid="{00000000-0005-0000-0000-000019070000}"/>
    <cellStyle name="Normal 19 2 2 3 2 2" xfId="2650" xr:uid="{00000000-0005-0000-0000-0000600A0000}"/>
    <cellStyle name="Normal 19 2 2 3 2 2 2" xfId="4340" xr:uid="{00000000-0005-0000-0000-0000FA100000}"/>
    <cellStyle name="Normal 19 2 2 3 2 2 2 2" xfId="14413" xr:uid="{00000000-0005-0000-0000-000053380000}"/>
    <cellStyle name="Normal 19 2 2 3 2 2 2 2 3" xfId="29511" xr:uid="{00000000-0005-0000-0000-00004D730000}"/>
    <cellStyle name="Normal 19 2 2 3 2 2 2 3" xfId="9393" xr:uid="{00000000-0005-0000-0000-0000B7240000}"/>
    <cellStyle name="Normal 19 2 2 3 2 2 2 3 3" xfId="24494" xr:uid="{00000000-0005-0000-0000-0000B45F0000}"/>
    <cellStyle name="Normal 19 2 2 3 2 2 2 5" xfId="19481" xr:uid="{00000000-0005-0000-0000-00001F4C0000}"/>
    <cellStyle name="Normal 19 2 2 3 2 2 3" xfId="6032" xr:uid="{00000000-0005-0000-0000-000096170000}"/>
    <cellStyle name="Normal 19 2 2 3 2 2 3 2" xfId="16084" xr:uid="{00000000-0005-0000-0000-0000DA3E0000}"/>
    <cellStyle name="Normal 19 2 2 3 2 2 3 2 3" xfId="31182" xr:uid="{00000000-0005-0000-0000-0000D4790000}"/>
    <cellStyle name="Normal 19 2 2 3 2 2 3 3" xfId="11064" xr:uid="{00000000-0005-0000-0000-00003E2B0000}"/>
    <cellStyle name="Normal 19 2 2 3 2 2 3 3 3" xfId="26165" xr:uid="{00000000-0005-0000-0000-00003B660000}"/>
    <cellStyle name="Normal 19 2 2 3 2 2 3 5" xfId="21152" xr:uid="{00000000-0005-0000-0000-0000A6520000}"/>
    <cellStyle name="Normal 19 2 2 3 2 2 4" xfId="12742" xr:uid="{00000000-0005-0000-0000-0000CC310000}"/>
    <cellStyle name="Normal 19 2 2 3 2 2 4 3" xfId="27840" xr:uid="{00000000-0005-0000-0000-0000C66C0000}"/>
    <cellStyle name="Normal 19 2 2 3 2 2 5" xfId="7721" xr:uid="{00000000-0005-0000-0000-00002F1E0000}"/>
    <cellStyle name="Normal 19 2 2 3 2 2 5 3" xfId="22823" xr:uid="{00000000-0005-0000-0000-00002D590000}"/>
    <cellStyle name="Normal 19 2 2 3 2 2 7" xfId="17810" xr:uid="{00000000-0005-0000-0000-000098450000}"/>
    <cellStyle name="Normal 19 2 2 3 2 3" xfId="3503" xr:uid="{00000000-0005-0000-0000-0000B50D0000}"/>
    <cellStyle name="Normal 19 2 2 3 2 3 2" xfId="13577" xr:uid="{00000000-0005-0000-0000-00000F350000}"/>
    <cellStyle name="Normal 19 2 2 3 2 3 2 3" xfId="28675" xr:uid="{00000000-0005-0000-0000-000009700000}"/>
    <cellStyle name="Normal 19 2 2 3 2 3 3" xfId="8557" xr:uid="{00000000-0005-0000-0000-000073210000}"/>
    <cellStyle name="Normal 19 2 2 3 2 3 3 3" xfId="23658" xr:uid="{00000000-0005-0000-0000-0000705C0000}"/>
    <cellStyle name="Normal 19 2 2 3 2 3 5" xfId="18645" xr:uid="{00000000-0005-0000-0000-0000DB480000}"/>
    <cellStyle name="Normal 19 2 2 3 2 4" xfId="5196" xr:uid="{00000000-0005-0000-0000-000052140000}"/>
    <cellStyle name="Normal 19 2 2 3 2 4 2" xfId="15248" xr:uid="{00000000-0005-0000-0000-0000963B0000}"/>
    <cellStyle name="Normal 19 2 2 3 2 4 2 3" xfId="30346" xr:uid="{00000000-0005-0000-0000-000090760000}"/>
    <cellStyle name="Normal 19 2 2 3 2 4 3" xfId="10228" xr:uid="{00000000-0005-0000-0000-0000FA270000}"/>
    <cellStyle name="Normal 19 2 2 3 2 4 3 3" xfId="25329" xr:uid="{00000000-0005-0000-0000-0000F7620000}"/>
    <cellStyle name="Normal 19 2 2 3 2 4 5" xfId="20316" xr:uid="{00000000-0005-0000-0000-0000624F0000}"/>
    <cellStyle name="Normal 19 2 2 3 2 5" xfId="11906" xr:uid="{00000000-0005-0000-0000-0000882E0000}"/>
    <cellStyle name="Normal 19 2 2 3 2 5 3" xfId="27004" xr:uid="{00000000-0005-0000-0000-000082690000}"/>
    <cellStyle name="Normal 19 2 2 3 2 6" xfId="6885" xr:uid="{00000000-0005-0000-0000-0000EB1A0000}"/>
    <cellStyle name="Normal 19 2 2 3 2 6 3" xfId="21987" xr:uid="{00000000-0005-0000-0000-0000E9550000}"/>
    <cellStyle name="Normal 19 2 2 3 2 8" xfId="16974" xr:uid="{00000000-0005-0000-0000-000054420000}"/>
    <cellStyle name="Normal 19 2 2 3 3" xfId="2232" xr:uid="{00000000-0005-0000-0000-0000BE080000}"/>
    <cellStyle name="Normal 19 2 2 3 3 2" xfId="3922" xr:uid="{00000000-0005-0000-0000-0000580F0000}"/>
    <cellStyle name="Normal 19 2 2 3 3 2 2" xfId="13995" xr:uid="{00000000-0005-0000-0000-0000B1360000}"/>
    <cellStyle name="Normal 19 2 2 3 3 2 2 3" xfId="29093" xr:uid="{00000000-0005-0000-0000-0000AB710000}"/>
    <cellStyle name="Normal 19 2 2 3 3 2 3" xfId="8975" xr:uid="{00000000-0005-0000-0000-000015230000}"/>
    <cellStyle name="Normal 19 2 2 3 3 2 3 3" xfId="24076" xr:uid="{00000000-0005-0000-0000-0000125E0000}"/>
    <cellStyle name="Normal 19 2 2 3 3 2 5" xfId="19063" xr:uid="{00000000-0005-0000-0000-00007D4A0000}"/>
    <cellStyle name="Normal 19 2 2 3 3 3" xfId="5614" xr:uid="{00000000-0005-0000-0000-0000F4150000}"/>
    <cellStyle name="Normal 19 2 2 3 3 3 2" xfId="15666" xr:uid="{00000000-0005-0000-0000-0000383D0000}"/>
    <cellStyle name="Normal 19 2 2 3 3 3 2 3" xfId="30764" xr:uid="{00000000-0005-0000-0000-000032780000}"/>
    <cellStyle name="Normal 19 2 2 3 3 3 3" xfId="10646" xr:uid="{00000000-0005-0000-0000-00009C290000}"/>
    <cellStyle name="Normal 19 2 2 3 3 3 3 3" xfId="25747" xr:uid="{00000000-0005-0000-0000-000099640000}"/>
    <cellStyle name="Normal 19 2 2 3 3 3 5" xfId="20734" xr:uid="{00000000-0005-0000-0000-000004510000}"/>
    <cellStyle name="Normal 19 2 2 3 3 4" xfId="12324" xr:uid="{00000000-0005-0000-0000-00002A300000}"/>
    <cellStyle name="Normal 19 2 2 3 3 4 3" xfId="27422" xr:uid="{00000000-0005-0000-0000-0000246B0000}"/>
    <cellStyle name="Normal 19 2 2 3 3 5" xfId="7303" xr:uid="{00000000-0005-0000-0000-00008D1C0000}"/>
    <cellStyle name="Normal 19 2 2 3 3 5 3" xfId="22405" xr:uid="{00000000-0005-0000-0000-00008B570000}"/>
    <cellStyle name="Normal 19 2 2 3 3 7" xfId="17392" xr:uid="{00000000-0005-0000-0000-0000F6430000}"/>
    <cellStyle name="Normal 19 2 2 3 4" xfId="3085" xr:uid="{00000000-0005-0000-0000-0000130C0000}"/>
    <cellStyle name="Normal 19 2 2 3 4 2" xfId="13159" xr:uid="{00000000-0005-0000-0000-00006D330000}"/>
    <cellStyle name="Normal 19 2 2 3 4 2 3" xfId="28257" xr:uid="{00000000-0005-0000-0000-0000676E0000}"/>
    <cellStyle name="Normal 19 2 2 3 4 3" xfId="8139" xr:uid="{00000000-0005-0000-0000-0000D11F0000}"/>
    <cellStyle name="Normal 19 2 2 3 4 3 3" xfId="23240" xr:uid="{00000000-0005-0000-0000-0000CE5A0000}"/>
    <cellStyle name="Normal 19 2 2 3 4 5" xfId="18227" xr:uid="{00000000-0005-0000-0000-000039470000}"/>
    <cellStyle name="Normal 19 2 2 3 5" xfId="4778" xr:uid="{00000000-0005-0000-0000-0000B0120000}"/>
    <cellStyle name="Normal 19 2 2 3 5 2" xfId="14830" xr:uid="{00000000-0005-0000-0000-0000F4390000}"/>
    <cellStyle name="Normal 19 2 2 3 5 2 3" xfId="29928" xr:uid="{00000000-0005-0000-0000-0000EE740000}"/>
    <cellStyle name="Normal 19 2 2 3 5 3" xfId="9810" xr:uid="{00000000-0005-0000-0000-000058260000}"/>
    <cellStyle name="Normal 19 2 2 3 5 3 3" xfId="24911" xr:uid="{00000000-0005-0000-0000-000055610000}"/>
    <cellStyle name="Normal 19 2 2 3 5 5" xfId="19898" xr:uid="{00000000-0005-0000-0000-0000C04D0000}"/>
    <cellStyle name="Normal 19 2 2 3 6" xfId="11488" xr:uid="{00000000-0005-0000-0000-0000E62C0000}"/>
    <cellStyle name="Normal 19 2 2 3 6 3" xfId="26586" xr:uid="{00000000-0005-0000-0000-0000E0670000}"/>
    <cellStyle name="Normal 19 2 2 3 7" xfId="6467" xr:uid="{00000000-0005-0000-0000-000049190000}"/>
    <cellStyle name="Normal 19 2 2 3 7 3" xfId="21569" xr:uid="{00000000-0005-0000-0000-000047540000}"/>
    <cellStyle name="Normal 19 2 2 3 9" xfId="16556" xr:uid="{00000000-0005-0000-0000-0000B2400000}"/>
    <cellStyle name="Normal 19 2 2 4" xfId="1603" xr:uid="{00000000-0005-0000-0000-000049060000}"/>
    <cellStyle name="Normal 19 2 2 4 2" xfId="2442" xr:uid="{00000000-0005-0000-0000-000090090000}"/>
    <cellStyle name="Normal 19 2 2 4 2 2" xfId="4132" xr:uid="{00000000-0005-0000-0000-00002A100000}"/>
    <cellStyle name="Normal 19 2 2 4 2 2 2" xfId="14205" xr:uid="{00000000-0005-0000-0000-000083370000}"/>
    <cellStyle name="Normal 19 2 2 4 2 2 2 3" xfId="29303" xr:uid="{00000000-0005-0000-0000-00007D720000}"/>
    <cellStyle name="Normal 19 2 2 4 2 2 3" xfId="9185" xr:uid="{00000000-0005-0000-0000-0000E7230000}"/>
    <cellStyle name="Normal 19 2 2 4 2 2 3 3" xfId="24286" xr:uid="{00000000-0005-0000-0000-0000E45E0000}"/>
    <cellStyle name="Normal 19 2 2 4 2 2 5" xfId="19273" xr:uid="{00000000-0005-0000-0000-00004F4B0000}"/>
    <cellStyle name="Normal 19 2 2 4 2 3" xfId="5824" xr:uid="{00000000-0005-0000-0000-0000C6160000}"/>
    <cellStyle name="Normal 19 2 2 4 2 3 2" xfId="15876" xr:uid="{00000000-0005-0000-0000-00000A3E0000}"/>
    <cellStyle name="Normal 19 2 2 4 2 3 2 3" xfId="30974" xr:uid="{00000000-0005-0000-0000-000004790000}"/>
    <cellStyle name="Normal 19 2 2 4 2 3 3" xfId="10856" xr:uid="{00000000-0005-0000-0000-00006E2A0000}"/>
    <cellStyle name="Normal 19 2 2 4 2 3 3 3" xfId="25957" xr:uid="{00000000-0005-0000-0000-00006B650000}"/>
    <cellStyle name="Normal 19 2 2 4 2 3 5" xfId="20944" xr:uid="{00000000-0005-0000-0000-0000D6510000}"/>
    <cellStyle name="Normal 19 2 2 4 2 4" xfId="12534" xr:uid="{00000000-0005-0000-0000-0000FC300000}"/>
    <cellStyle name="Normal 19 2 2 4 2 4 3" xfId="27632" xr:uid="{00000000-0005-0000-0000-0000F66B0000}"/>
    <cellStyle name="Normal 19 2 2 4 2 5" xfId="7513" xr:uid="{00000000-0005-0000-0000-00005F1D0000}"/>
    <cellStyle name="Normal 19 2 2 4 2 5 3" xfId="22615" xr:uid="{00000000-0005-0000-0000-00005D580000}"/>
    <cellStyle name="Normal 19 2 2 4 2 7" xfId="17602" xr:uid="{00000000-0005-0000-0000-0000C8440000}"/>
    <cellStyle name="Normal 19 2 2 4 3" xfId="3295" xr:uid="{00000000-0005-0000-0000-0000E50C0000}"/>
    <cellStyle name="Normal 19 2 2 4 3 2" xfId="13369" xr:uid="{00000000-0005-0000-0000-00003F340000}"/>
    <cellStyle name="Normal 19 2 2 4 3 2 3" xfId="28467" xr:uid="{00000000-0005-0000-0000-0000396F0000}"/>
    <cellStyle name="Normal 19 2 2 4 3 3" xfId="8349" xr:uid="{00000000-0005-0000-0000-0000A3200000}"/>
    <cellStyle name="Normal 19 2 2 4 3 3 3" xfId="23450" xr:uid="{00000000-0005-0000-0000-0000A05B0000}"/>
    <cellStyle name="Normal 19 2 2 4 3 5" xfId="18437" xr:uid="{00000000-0005-0000-0000-00000B480000}"/>
    <cellStyle name="Normal 19 2 2 4 4" xfId="4988" xr:uid="{00000000-0005-0000-0000-000082130000}"/>
    <cellStyle name="Normal 19 2 2 4 4 2" xfId="15040" xr:uid="{00000000-0005-0000-0000-0000C63A0000}"/>
    <cellStyle name="Normal 19 2 2 4 4 2 3" xfId="30138" xr:uid="{00000000-0005-0000-0000-0000C0750000}"/>
    <cellStyle name="Normal 19 2 2 4 4 3" xfId="10020" xr:uid="{00000000-0005-0000-0000-00002A270000}"/>
    <cellStyle name="Normal 19 2 2 4 4 3 3" xfId="25121" xr:uid="{00000000-0005-0000-0000-000027620000}"/>
    <cellStyle name="Normal 19 2 2 4 4 5" xfId="20108" xr:uid="{00000000-0005-0000-0000-0000924E0000}"/>
    <cellStyle name="Normal 19 2 2 4 5" xfId="11698" xr:uid="{00000000-0005-0000-0000-0000B82D0000}"/>
    <cellStyle name="Normal 19 2 2 4 5 3" xfId="26796" xr:uid="{00000000-0005-0000-0000-0000B2680000}"/>
    <cellStyle name="Normal 19 2 2 4 6" xfId="6677" xr:uid="{00000000-0005-0000-0000-00001B1A0000}"/>
    <cellStyle name="Normal 19 2 2 4 6 3" xfId="21779" xr:uid="{00000000-0005-0000-0000-000019550000}"/>
    <cellStyle name="Normal 19 2 2 4 8" xfId="16766" xr:uid="{00000000-0005-0000-0000-000084410000}"/>
    <cellStyle name="Normal 19 2 2 5" xfId="2024" xr:uid="{00000000-0005-0000-0000-0000EE070000}"/>
    <cellStyle name="Normal 19 2 2 5 2" xfId="3714" xr:uid="{00000000-0005-0000-0000-0000880E0000}"/>
    <cellStyle name="Normal 19 2 2 5 2 2" xfId="13787" xr:uid="{00000000-0005-0000-0000-0000E1350000}"/>
    <cellStyle name="Normal 19 2 2 5 2 2 3" xfId="28885" xr:uid="{00000000-0005-0000-0000-0000DB700000}"/>
    <cellStyle name="Normal 19 2 2 5 2 3" xfId="8767" xr:uid="{00000000-0005-0000-0000-000045220000}"/>
    <cellStyle name="Normal 19 2 2 5 2 3 3" xfId="23868" xr:uid="{00000000-0005-0000-0000-0000425D0000}"/>
    <cellStyle name="Normal 19 2 2 5 2 5" xfId="18855" xr:uid="{00000000-0005-0000-0000-0000AD490000}"/>
    <cellStyle name="Normal 19 2 2 5 3" xfId="5406" xr:uid="{00000000-0005-0000-0000-000024150000}"/>
    <cellStyle name="Normal 19 2 2 5 3 2" xfId="15458" xr:uid="{00000000-0005-0000-0000-0000683C0000}"/>
    <cellStyle name="Normal 19 2 2 5 3 2 3" xfId="30556" xr:uid="{00000000-0005-0000-0000-000062770000}"/>
    <cellStyle name="Normal 19 2 2 5 3 3" xfId="10438" xr:uid="{00000000-0005-0000-0000-0000CC280000}"/>
    <cellStyle name="Normal 19 2 2 5 3 3 3" xfId="25539" xr:uid="{00000000-0005-0000-0000-0000C9630000}"/>
    <cellStyle name="Normal 19 2 2 5 3 5" xfId="20526" xr:uid="{00000000-0005-0000-0000-000034500000}"/>
    <cellStyle name="Normal 19 2 2 5 4" xfId="12116" xr:uid="{00000000-0005-0000-0000-00005A2F0000}"/>
    <cellStyle name="Normal 19 2 2 5 4 3" xfId="27214" xr:uid="{00000000-0005-0000-0000-0000546A0000}"/>
    <cellStyle name="Normal 19 2 2 5 5" xfId="7095" xr:uid="{00000000-0005-0000-0000-0000BD1B0000}"/>
    <cellStyle name="Normal 19 2 2 5 5 3" xfId="22197" xr:uid="{00000000-0005-0000-0000-0000BB560000}"/>
    <cellStyle name="Normal 19 2 2 5 7" xfId="17184" xr:uid="{00000000-0005-0000-0000-000026430000}"/>
    <cellStyle name="Normal 19 2 2 6" xfId="2877" xr:uid="{00000000-0005-0000-0000-0000430B0000}"/>
    <cellStyle name="Normal 19 2 2 6 2" xfId="12951" xr:uid="{00000000-0005-0000-0000-00009D320000}"/>
    <cellStyle name="Normal 19 2 2 6 2 3" xfId="28049" xr:uid="{00000000-0005-0000-0000-0000976D0000}"/>
    <cellStyle name="Normal 19 2 2 6 3" xfId="7931" xr:uid="{00000000-0005-0000-0000-0000011F0000}"/>
    <cellStyle name="Normal 19 2 2 6 3 3" xfId="23032" xr:uid="{00000000-0005-0000-0000-0000FE590000}"/>
    <cellStyle name="Normal 19 2 2 6 5" xfId="18019" xr:uid="{00000000-0005-0000-0000-000069460000}"/>
    <cellStyle name="Normal 19 2 2 7" xfId="4570" xr:uid="{00000000-0005-0000-0000-0000E0110000}"/>
    <cellStyle name="Normal 19 2 2 7 2" xfId="14622" xr:uid="{00000000-0005-0000-0000-000024390000}"/>
    <cellStyle name="Normal 19 2 2 7 2 3" xfId="29720" xr:uid="{00000000-0005-0000-0000-00001E740000}"/>
    <cellStyle name="Normal 19 2 2 7 3" xfId="9602" xr:uid="{00000000-0005-0000-0000-000088250000}"/>
    <cellStyle name="Normal 19 2 2 7 3 3" xfId="24703" xr:uid="{00000000-0005-0000-0000-000085600000}"/>
    <cellStyle name="Normal 19 2 2 7 5" xfId="19690" xr:uid="{00000000-0005-0000-0000-0000F04C0000}"/>
    <cellStyle name="Normal 19 2 2 8" xfId="11280" xr:uid="{00000000-0005-0000-0000-0000162C0000}"/>
    <cellStyle name="Normal 19 2 2 8 3" xfId="26378" xr:uid="{00000000-0005-0000-0000-000010670000}"/>
    <cellStyle name="Normal 19 2 2 9" xfId="6259" xr:uid="{00000000-0005-0000-0000-000079180000}"/>
    <cellStyle name="Normal 19 2 2 9 3" xfId="21361" xr:uid="{00000000-0005-0000-0000-000077530000}"/>
    <cellStyle name="Normal 19 2 3" xfId="1223" xr:uid="{00000000-0005-0000-0000-0000CD040000}"/>
    <cellStyle name="Normal 19 2 3 10" xfId="16400" xr:uid="{00000000-0005-0000-0000-000016400000}"/>
    <cellStyle name="Normal 19 2 3 2" xfId="1442" xr:uid="{00000000-0005-0000-0000-0000A8050000}"/>
    <cellStyle name="Normal 19 2 3 2 2" xfId="1863" xr:uid="{00000000-0005-0000-0000-00004D070000}"/>
    <cellStyle name="Normal 19 2 3 2 2 2" xfId="2702" xr:uid="{00000000-0005-0000-0000-0000940A0000}"/>
    <cellStyle name="Normal 19 2 3 2 2 2 2" xfId="4392" xr:uid="{00000000-0005-0000-0000-00002E110000}"/>
    <cellStyle name="Normal 19 2 3 2 2 2 2 2" xfId="14465" xr:uid="{00000000-0005-0000-0000-000087380000}"/>
    <cellStyle name="Normal 19 2 3 2 2 2 2 2 3" xfId="29563" xr:uid="{00000000-0005-0000-0000-000081730000}"/>
    <cellStyle name="Normal 19 2 3 2 2 2 2 3" xfId="9445" xr:uid="{00000000-0005-0000-0000-0000EB240000}"/>
    <cellStyle name="Normal 19 2 3 2 2 2 2 3 3" xfId="24546" xr:uid="{00000000-0005-0000-0000-0000E85F0000}"/>
    <cellStyle name="Normal 19 2 3 2 2 2 2 5" xfId="19533" xr:uid="{00000000-0005-0000-0000-0000534C0000}"/>
    <cellStyle name="Normal 19 2 3 2 2 2 3" xfId="6084" xr:uid="{00000000-0005-0000-0000-0000CA170000}"/>
    <cellStyle name="Normal 19 2 3 2 2 2 3 2" xfId="16136" xr:uid="{00000000-0005-0000-0000-00000E3F0000}"/>
    <cellStyle name="Normal 19 2 3 2 2 2 3 2 3" xfId="31234" xr:uid="{00000000-0005-0000-0000-0000087A0000}"/>
    <cellStyle name="Normal 19 2 3 2 2 2 3 3" xfId="11116" xr:uid="{00000000-0005-0000-0000-0000722B0000}"/>
    <cellStyle name="Normal 19 2 3 2 2 2 3 3 3" xfId="26217" xr:uid="{00000000-0005-0000-0000-00006F660000}"/>
    <cellStyle name="Normal 19 2 3 2 2 2 3 5" xfId="21204" xr:uid="{00000000-0005-0000-0000-0000DA520000}"/>
    <cellStyle name="Normal 19 2 3 2 2 2 4" xfId="12794" xr:uid="{00000000-0005-0000-0000-000000320000}"/>
    <cellStyle name="Normal 19 2 3 2 2 2 4 3" xfId="27892" xr:uid="{00000000-0005-0000-0000-0000FA6C0000}"/>
    <cellStyle name="Normal 19 2 3 2 2 2 5" xfId="7773" xr:uid="{00000000-0005-0000-0000-0000631E0000}"/>
    <cellStyle name="Normal 19 2 3 2 2 2 5 3" xfId="22875" xr:uid="{00000000-0005-0000-0000-000061590000}"/>
    <cellStyle name="Normal 19 2 3 2 2 2 7" xfId="17862" xr:uid="{00000000-0005-0000-0000-0000CC450000}"/>
    <cellStyle name="Normal 19 2 3 2 2 3" xfId="3555" xr:uid="{00000000-0005-0000-0000-0000E90D0000}"/>
    <cellStyle name="Normal 19 2 3 2 2 3 2" xfId="13629" xr:uid="{00000000-0005-0000-0000-000043350000}"/>
    <cellStyle name="Normal 19 2 3 2 2 3 2 3" xfId="28727" xr:uid="{00000000-0005-0000-0000-00003D700000}"/>
    <cellStyle name="Normal 19 2 3 2 2 3 3" xfId="8609" xr:uid="{00000000-0005-0000-0000-0000A7210000}"/>
    <cellStyle name="Normal 19 2 3 2 2 3 3 3" xfId="23710" xr:uid="{00000000-0005-0000-0000-0000A45C0000}"/>
    <cellStyle name="Normal 19 2 3 2 2 3 5" xfId="18697" xr:uid="{00000000-0005-0000-0000-00000F490000}"/>
    <cellStyle name="Normal 19 2 3 2 2 4" xfId="5248" xr:uid="{00000000-0005-0000-0000-000086140000}"/>
    <cellStyle name="Normal 19 2 3 2 2 4 2" xfId="15300" xr:uid="{00000000-0005-0000-0000-0000CA3B0000}"/>
    <cellStyle name="Normal 19 2 3 2 2 4 2 3" xfId="30398" xr:uid="{00000000-0005-0000-0000-0000C4760000}"/>
    <cellStyle name="Normal 19 2 3 2 2 4 3" xfId="10280" xr:uid="{00000000-0005-0000-0000-00002E280000}"/>
    <cellStyle name="Normal 19 2 3 2 2 4 3 3" xfId="25381" xr:uid="{00000000-0005-0000-0000-00002B630000}"/>
    <cellStyle name="Normal 19 2 3 2 2 4 5" xfId="20368" xr:uid="{00000000-0005-0000-0000-0000964F0000}"/>
    <cellStyle name="Normal 19 2 3 2 2 5" xfId="11958" xr:uid="{00000000-0005-0000-0000-0000BC2E0000}"/>
    <cellStyle name="Normal 19 2 3 2 2 5 3" xfId="27056" xr:uid="{00000000-0005-0000-0000-0000B6690000}"/>
    <cellStyle name="Normal 19 2 3 2 2 6" xfId="6937" xr:uid="{00000000-0005-0000-0000-00001F1B0000}"/>
    <cellStyle name="Normal 19 2 3 2 2 6 3" xfId="22039" xr:uid="{00000000-0005-0000-0000-00001D560000}"/>
    <cellStyle name="Normal 19 2 3 2 2 8" xfId="17026" xr:uid="{00000000-0005-0000-0000-000088420000}"/>
    <cellStyle name="Normal 19 2 3 2 3" xfId="2284" xr:uid="{00000000-0005-0000-0000-0000F2080000}"/>
    <cellStyle name="Normal 19 2 3 2 3 2" xfId="3974" xr:uid="{00000000-0005-0000-0000-00008C0F0000}"/>
    <cellStyle name="Normal 19 2 3 2 3 2 2" xfId="14047" xr:uid="{00000000-0005-0000-0000-0000E5360000}"/>
    <cellStyle name="Normal 19 2 3 2 3 2 2 3" xfId="29145" xr:uid="{00000000-0005-0000-0000-0000DF710000}"/>
    <cellStyle name="Normal 19 2 3 2 3 2 3" xfId="9027" xr:uid="{00000000-0005-0000-0000-000049230000}"/>
    <cellStyle name="Normal 19 2 3 2 3 2 3 3" xfId="24128" xr:uid="{00000000-0005-0000-0000-0000465E0000}"/>
    <cellStyle name="Normal 19 2 3 2 3 2 5" xfId="19115" xr:uid="{00000000-0005-0000-0000-0000B14A0000}"/>
    <cellStyle name="Normal 19 2 3 2 3 3" xfId="5666" xr:uid="{00000000-0005-0000-0000-000028160000}"/>
    <cellStyle name="Normal 19 2 3 2 3 3 2" xfId="15718" xr:uid="{00000000-0005-0000-0000-00006C3D0000}"/>
    <cellStyle name="Normal 19 2 3 2 3 3 2 3" xfId="30816" xr:uid="{00000000-0005-0000-0000-000066780000}"/>
    <cellStyle name="Normal 19 2 3 2 3 3 3" xfId="10698" xr:uid="{00000000-0005-0000-0000-0000D0290000}"/>
    <cellStyle name="Normal 19 2 3 2 3 3 3 3" xfId="25799" xr:uid="{00000000-0005-0000-0000-0000CD640000}"/>
    <cellStyle name="Normal 19 2 3 2 3 3 5" xfId="20786" xr:uid="{00000000-0005-0000-0000-000038510000}"/>
    <cellStyle name="Normal 19 2 3 2 3 4" xfId="12376" xr:uid="{00000000-0005-0000-0000-00005E300000}"/>
    <cellStyle name="Normal 19 2 3 2 3 4 3" xfId="27474" xr:uid="{00000000-0005-0000-0000-0000586B0000}"/>
    <cellStyle name="Normal 19 2 3 2 3 5" xfId="7355" xr:uid="{00000000-0005-0000-0000-0000C11C0000}"/>
    <cellStyle name="Normal 19 2 3 2 3 5 3" xfId="22457" xr:uid="{00000000-0005-0000-0000-0000BF570000}"/>
    <cellStyle name="Normal 19 2 3 2 3 7" xfId="17444" xr:uid="{00000000-0005-0000-0000-00002A440000}"/>
    <cellStyle name="Normal 19 2 3 2 4" xfId="3137" xr:uid="{00000000-0005-0000-0000-0000470C0000}"/>
    <cellStyle name="Normal 19 2 3 2 4 2" xfId="13211" xr:uid="{00000000-0005-0000-0000-0000A1330000}"/>
    <cellStyle name="Normal 19 2 3 2 4 2 3" xfId="28309" xr:uid="{00000000-0005-0000-0000-00009B6E0000}"/>
    <cellStyle name="Normal 19 2 3 2 4 3" xfId="8191" xr:uid="{00000000-0005-0000-0000-000005200000}"/>
    <cellStyle name="Normal 19 2 3 2 4 3 3" xfId="23292" xr:uid="{00000000-0005-0000-0000-0000025B0000}"/>
    <cellStyle name="Normal 19 2 3 2 4 5" xfId="18279" xr:uid="{00000000-0005-0000-0000-00006D470000}"/>
    <cellStyle name="Normal 19 2 3 2 5" xfId="4830" xr:uid="{00000000-0005-0000-0000-0000E4120000}"/>
    <cellStyle name="Normal 19 2 3 2 5 2" xfId="14882" xr:uid="{00000000-0005-0000-0000-0000283A0000}"/>
    <cellStyle name="Normal 19 2 3 2 5 2 3" xfId="29980" xr:uid="{00000000-0005-0000-0000-000022750000}"/>
    <cellStyle name="Normal 19 2 3 2 5 3" xfId="9862" xr:uid="{00000000-0005-0000-0000-00008C260000}"/>
    <cellStyle name="Normal 19 2 3 2 5 3 3" xfId="24963" xr:uid="{00000000-0005-0000-0000-000089610000}"/>
    <cellStyle name="Normal 19 2 3 2 5 5" xfId="19950" xr:uid="{00000000-0005-0000-0000-0000F44D0000}"/>
    <cellStyle name="Normal 19 2 3 2 6" xfId="11540" xr:uid="{00000000-0005-0000-0000-00001A2D0000}"/>
    <cellStyle name="Normal 19 2 3 2 6 3" xfId="26638" xr:uid="{00000000-0005-0000-0000-000014680000}"/>
    <cellStyle name="Normal 19 2 3 2 7" xfId="6519" xr:uid="{00000000-0005-0000-0000-00007D190000}"/>
    <cellStyle name="Normal 19 2 3 2 7 3" xfId="21621" xr:uid="{00000000-0005-0000-0000-00007B540000}"/>
    <cellStyle name="Normal 19 2 3 2 9" xfId="16608" xr:uid="{00000000-0005-0000-0000-0000E6400000}"/>
    <cellStyle name="Normal 19 2 3 3" xfId="1655" xr:uid="{00000000-0005-0000-0000-00007D060000}"/>
    <cellStyle name="Normal 19 2 3 3 2" xfId="2494" xr:uid="{00000000-0005-0000-0000-0000C4090000}"/>
    <cellStyle name="Normal 19 2 3 3 2 2" xfId="4184" xr:uid="{00000000-0005-0000-0000-00005E100000}"/>
    <cellStyle name="Normal 19 2 3 3 2 2 2" xfId="14257" xr:uid="{00000000-0005-0000-0000-0000B7370000}"/>
    <cellStyle name="Normal 19 2 3 3 2 2 2 3" xfId="29355" xr:uid="{00000000-0005-0000-0000-0000B1720000}"/>
    <cellStyle name="Normal 19 2 3 3 2 2 3" xfId="9237" xr:uid="{00000000-0005-0000-0000-00001B240000}"/>
    <cellStyle name="Normal 19 2 3 3 2 2 3 3" xfId="24338" xr:uid="{00000000-0005-0000-0000-0000185F0000}"/>
    <cellStyle name="Normal 19 2 3 3 2 2 5" xfId="19325" xr:uid="{00000000-0005-0000-0000-0000834B0000}"/>
    <cellStyle name="Normal 19 2 3 3 2 3" xfId="5876" xr:uid="{00000000-0005-0000-0000-0000FA160000}"/>
    <cellStyle name="Normal 19 2 3 3 2 3 2" xfId="15928" xr:uid="{00000000-0005-0000-0000-00003E3E0000}"/>
    <cellStyle name="Normal 19 2 3 3 2 3 2 3" xfId="31026" xr:uid="{00000000-0005-0000-0000-000038790000}"/>
    <cellStyle name="Normal 19 2 3 3 2 3 3" xfId="10908" xr:uid="{00000000-0005-0000-0000-0000A22A0000}"/>
    <cellStyle name="Normal 19 2 3 3 2 3 3 3" xfId="26009" xr:uid="{00000000-0005-0000-0000-00009F650000}"/>
    <cellStyle name="Normal 19 2 3 3 2 3 5" xfId="20996" xr:uid="{00000000-0005-0000-0000-00000A520000}"/>
    <cellStyle name="Normal 19 2 3 3 2 4" xfId="12586" xr:uid="{00000000-0005-0000-0000-000030310000}"/>
    <cellStyle name="Normal 19 2 3 3 2 4 3" xfId="27684" xr:uid="{00000000-0005-0000-0000-00002A6C0000}"/>
    <cellStyle name="Normal 19 2 3 3 2 5" xfId="7565" xr:uid="{00000000-0005-0000-0000-0000931D0000}"/>
    <cellStyle name="Normal 19 2 3 3 2 5 3" xfId="22667" xr:uid="{00000000-0005-0000-0000-000091580000}"/>
    <cellStyle name="Normal 19 2 3 3 2 7" xfId="17654" xr:uid="{00000000-0005-0000-0000-0000FC440000}"/>
    <cellStyle name="Normal 19 2 3 3 3" xfId="3347" xr:uid="{00000000-0005-0000-0000-0000190D0000}"/>
    <cellStyle name="Normal 19 2 3 3 3 2" xfId="13421" xr:uid="{00000000-0005-0000-0000-000073340000}"/>
    <cellStyle name="Normal 19 2 3 3 3 2 3" xfId="28519" xr:uid="{00000000-0005-0000-0000-00006D6F0000}"/>
    <cellStyle name="Normal 19 2 3 3 3 3" xfId="8401" xr:uid="{00000000-0005-0000-0000-0000D7200000}"/>
    <cellStyle name="Normal 19 2 3 3 3 3 3" xfId="23502" xr:uid="{00000000-0005-0000-0000-0000D45B0000}"/>
    <cellStyle name="Normal 19 2 3 3 3 5" xfId="18489" xr:uid="{00000000-0005-0000-0000-00003F480000}"/>
    <cellStyle name="Normal 19 2 3 3 4" xfId="5040" xr:uid="{00000000-0005-0000-0000-0000B6130000}"/>
    <cellStyle name="Normal 19 2 3 3 4 2" xfId="15092" xr:uid="{00000000-0005-0000-0000-0000FA3A0000}"/>
    <cellStyle name="Normal 19 2 3 3 4 2 3" xfId="30190" xr:uid="{00000000-0005-0000-0000-0000F4750000}"/>
    <cellStyle name="Normal 19 2 3 3 4 3" xfId="10072" xr:uid="{00000000-0005-0000-0000-00005E270000}"/>
    <cellStyle name="Normal 19 2 3 3 4 3 3" xfId="25173" xr:uid="{00000000-0005-0000-0000-00005B620000}"/>
    <cellStyle name="Normal 19 2 3 3 4 5" xfId="20160" xr:uid="{00000000-0005-0000-0000-0000C64E0000}"/>
    <cellStyle name="Normal 19 2 3 3 5" xfId="11750" xr:uid="{00000000-0005-0000-0000-0000EC2D0000}"/>
    <cellStyle name="Normal 19 2 3 3 5 3" xfId="26848" xr:uid="{00000000-0005-0000-0000-0000E6680000}"/>
    <cellStyle name="Normal 19 2 3 3 6" xfId="6729" xr:uid="{00000000-0005-0000-0000-00004F1A0000}"/>
    <cellStyle name="Normal 19 2 3 3 6 3" xfId="21831" xr:uid="{00000000-0005-0000-0000-00004D550000}"/>
    <cellStyle name="Normal 19 2 3 3 8" xfId="16818" xr:uid="{00000000-0005-0000-0000-0000B8410000}"/>
    <cellStyle name="Normal 19 2 3 4" xfId="2076" xr:uid="{00000000-0005-0000-0000-000022080000}"/>
    <cellStyle name="Normal 19 2 3 4 2" xfId="3766" xr:uid="{00000000-0005-0000-0000-0000BC0E0000}"/>
    <cellStyle name="Normal 19 2 3 4 2 2" xfId="13839" xr:uid="{00000000-0005-0000-0000-000015360000}"/>
    <cellStyle name="Normal 19 2 3 4 2 2 3" xfId="28937" xr:uid="{00000000-0005-0000-0000-00000F710000}"/>
    <cellStyle name="Normal 19 2 3 4 2 3" xfId="8819" xr:uid="{00000000-0005-0000-0000-000079220000}"/>
    <cellStyle name="Normal 19 2 3 4 2 3 3" xfId="23920" xr:uid="{00000000-0005-0000-0000-0000765D0000}"/>
    <cellStyle name="Normal 19 2 3 4 2 5" xfId="18907" xr:uid="{00000000-0005-0000-0000-0000E1490000}"/>
    <cellStyle name="Normal 19 2 3 4 3" xfId="5458" xr:uid="{00000000-0005-0000-0000-000058150000}"/>
    <cellStyle name="Normal 19 2 3 4 3 2" xfId="15510" xr:uid="{00000000-0005-0000-0000-00009C3C0000}"/>
    <cellStyle name="Normal 19 2 3 4 3 2 3" xfId="30608" xr:uid="{00000000-0005-0000-0000-000096770000}"/>
    <cellStyle name="Normal 19 2 3 4 3 3" xfId="10490" xr:uid="{00000000-0005-0000-0000-000000290000}"/>
    <cellStyle name="Normal 19 2 3 4 3 3 3" xfId="25591" xr:uid="{00000000-0005-0000-0000-0000FD630000}"/>
    <cellStyle name="Normal 19 2 3 4 3 5" xfId="20578" xr:uid="{00000000-0005-0000-0000-000068500000}"/>
    <cellStyle name="Normal 19 2 3 4 4" xfId="12168" xr:uid="{00000000-0005-0000-0000-00008E2F0000}"/>
    <cellStyle name="Normal 19 2 3 4 4 3" xfId="27266" xr:uid="{00000000-0005-0000-0000-0000886A0000}"/>
    <cellStyle name="Normal 19 2 3 4 5" xfId="7147" xr:uid="{00000000-0005-0000-0000-0000F11B0000}"/>
    <cellStyle name="Normal 19 2 3 4 5 3" xfId="22249" xr:uid="{00000000-0005-0000-0000-0000EF560000}"/>
    <cellStyle name="Normal 19 2 3 4 7" xfId="17236" xr:uid="{00000000-0005-0000-0000-00005A430000}"/>
    <cellStyle name="Normal 19 2 3 5" xfId="2929" xr:uid="{00000000-0005-0000-0000-0000770B0000}"/>
    <cellStyle name="Normal 19 2 3 5 2" xfId="13003" xr:uid="{00000000-0005-0000-0000-0000D1320000}"/>
    <cellStyle name="Normal 19 2 3 5 2 3" xfId="28101" xr:uid="{00000000-0005-0000-0000-0000CB6D0000}"/>
    <cellStyle name="Normal 19 2 3 5 3" xfId="7983" xr:uid="{00000000-0005-0000-0000-0000351F0000}"/>
    <cellStyle name="Normal 19 2 3 5 3 3" xfId="23084" xr:uid="{00000000-0005-0000-0000-0000325A0000}"/>
    <cellStyle name="Normal 19 2 3 5 5" xfId="18071" xr:uid="{00000000-0005-0000-0000-00009D460000}"/>
    <cellStyle name="Normal 19 2 3 6" xfId="4622" xr:uid="{00000000-0005-0000-0000-000014120000}"/>
    <cellStyle name="Normal 19 2 3 6 2" xfId="14674" xr:uid="{00000000-0005-0000-0000-000058390000}"/>
    <cellStyle name="Normal 19 2 3 6 2 3" xfId="29772" xr:uid="{00000000-0005-0000-0000-000052740000}"/>
    <cellStyle name="Normal 19 2 3 6 3" xfId="9654" xr:uid="{00000000-0005-0000-0000-0000BC250000}"/>
    <cellStyle name="Normal 19 2 3 6 3 3" xfId="24755" xr:uid="{00000000-0005-0000-0000-0000B9600000}"/>
    <cellStyle name="Normal 19 2 3 6 5" xfId="19742" xr:uid="{00000000-0005-0000-0000-0000244D0000}"/>
    <cellStyle name="Normal 19 2 3 7" xfId="11332" xr:uid="{00000000-0005-0000-0000-00004A2C0000}"/>
    <cellStyle name="Normal 19 2 3 7 3" xfId="26430" xr:uid="{00000000-0005-0000-0000-000044670000}"/>
    <cellStyle name="Normal 19 2 3 8" xfId="6311" xr:uid="{00000000-0005-0000-0000-0000AD180000}"/>
    <cellStyle name="Normal 19 2 3 8 3" xfId="21413" xr:uid="{00000000-0005-0000-0000-0000AB530000}"/>
    <cellStyle name="Normal 19 2 4" xfId="1336" xr:uid="{00000000-0005-0000-0000-00003E050000}"/>
    <cellStyle name="Normal 19 2 4 2" xfId="1759" xr:uid="{00000000-0005-0000-0000-0000E5060000}"/>
    <cellStyle name="Normal 19 2 4 2 2" xfId="2598" xr:uid="{00000000-0005-0000-0000-00002C0A0000}"/>
    <cellStyle name="Normal 19 2 4 2 2 2" xfId="4288" xr:uid="{00000000-0005-0000-0000-0000C6100000}"/>
    <cellStyle name="Normal 19 2 4 2 2 2 2" xfId="14361" xr:uid="{00000000-0005-0000-0000-00001F380000}"/>
    <cellStyle name="Normal 19 2 4 2 2 2 2 3" xfId="29459" xr:uid="{00000000-0005-0000-0000-000019730000}"/>
    <cellStyle name="Normal 19 2 4 2 2 2 3" xfId="9341" xr:uid="{00000000-0005-0000-0000-000083240000}"/>
    <cellStyle name="Normal 19 2 4 2 2 2 3 3" xfId="24442" xr:uid="{00000000-0005-0000-0000-0000805F0000}"/>
    <cellStyle name="Normal 19 2 4 2 2 2 5" xfId="19429" xr:uid="{00000000-0005-0000-0000-0000EB4B0000}"/>
    <cellStyle name="Normal 19 2 4 2 2 3" xfId="5980" xr:uid="{00000000-0005-0000-0000-000062170000}"/>
    <cellStyle name="Normal 19 2 4 2 2 3 2" xfId="16032" xr:uid="{00000000-0005-0000-0000-0000A63E0000}"/>
    <cellStyle name="Normal 19 2 4 2 2 3 2 3" xfId="31130" xr:uid="{00000000-0005-0000-0000-0000A0790000}"/>
    <cellStyle name="Normal 19 2 4 2 2 3 3" xfId="11012" xr:uid="{00000000-0005-0000-0000-00000A2B0000}"/>
    <cellStyle name="Normal 19 2 4 2 2 3 3 3" xfId="26113" xr:uid="{00000000-0005-0000-0000-000007660000}"/>
    <cellStyle name="Normal 19 2 4 2 2 3 5" xfId="21100" xr:uid="{00000000-0005-0000-0000-000072520000}"/>
    <cellStyle name="Normal 19 2 4 2 2 4" xfId="12690" xr:uid="{00000000-0005-0000-0000-000098310000}"/>
    <cellStyle name="Normal 19 2 4 2 2 4 3" xfId="27788" xr:uid="{00000000-0005-0000-0000-0000926C0000}"/>
    <cellStyle name="Normal 19 2 4 2 2 5" xfId="7669" xr:uid="{00000000-0005-0000-0000-0000FB1D0000}"/>
    <cellStyle name="Normal 19 2 4 2 2 5 3" xfId="22771" xr:uid="{00000000-0005-0000-0000-0000F9580000}"/>
    <cellStyle name="Normal 19 2 4 2 2 7" xfId="17758" xr:uid="{00000000-0005-0000-0000-000064450000}"/>
    <cellStyle name="Normal 19 2 4 2 3" xfId="3451" xr:uid="{00000000-0005-0000-0000-0000810D0000}"/>
    <cellStyle name="Normal 19 2 4 2 3 2" xfId="13525" xr:uid="{00000000-0005-0000-0000-0000DB340000}"/>
    <cellStyle name="Normal 19 2 4 2 3 2 3" xfId="28623" xr:uid="{00000000-0005-0000-0000-0000D56F0000}"/>
    <cellStyle name="Normal 19 2 4 2 3 3" xfId="8505" xr:uid="{00000000-0005-0000-0000-00003F210000}"/>
    <cellStyle name="Normal 19 2 4 2 3 3 3" xfId="23606" xr:uid="{00000000-0005-0000-0000-00003C5C0000}"/>
    <cellStyle name="Normal 19 2 4 2 3 5" xfId="18593" xr:uid="{00000000-0005-0000-0000-0000A7480000}"/>
    <cellStyle name="Normal 19 2 4 2 4" xfId="5144" xr:uid="{00000000-0005-0000-0000-00001E140000}"/>
    <cellStyle name="Normal 19 2 4 2 4 2" xfId="15196" xr:uid="{00000000-0005-0000-0000-0000623B0000}"/>
    <cellStyle name="Normal 19 2 4 2 4 2 3" xfId="30294" xr:uid="{00000000-0005-0000-0000-00005C760000}"/>
    <cellStyle name="Normal 19 2 4 2 4 3" xfId="10176" xr:uid="{00000000-0005-0000-0000-0000C6270000}"/>
    <cellStyle name="Normal 19 2 4 2 4 3 3" xfId="25277" xr:uid="{00000000-0005-0000-0000-0000C3620000}"/>
    <cellStyle name="Normal 19 2 4 2 4 5" xfId="20264" xr:uid="{00000000-0005-0000-0000-00002E4F0000}"/>
    <cellStyle name="Normal 19 2 4 2 5" xfId="11854" xr:uid="{00000000-0005-0000-0000-0000542E0000}"/>
    <cellStyle name="Normal 19 2 4 2 5 3" xfId="26952" xr:uid="{00000000-0005-0000-0000-00004E690000}"/>
    <cellStyle name="Normal 19 2 4 2 6" xfId="6833" xr:uid="{00000000-0005-0000-0000-0000B71A0000}"/>
    <cellStyle name="Normal 19 2 4 2 6 3" xfId="21935" xr:uid="{00000000-0005-0000-0000-0000B5550000}"/>
    <cellStyle name="Normal 19 2 4 2 8" xfId="16922" xr:uid="{00000000-0005-0000-0000-000020420000}"/>
    <cellStyle name="Normal 19 2 4 3" xfId="2180" xr:uid="{00000000-0005-0000-0000-00008A080000}"/>
    <cellStyle name="Normal 19 2 4 3 2" xfId="3870" xr:uid="{00000000-0005-0000-0000-0000240F0000}"/>
    <cellStyle name="Normal 19 2 4 3 2 2" xfId="13943" xr:uid="{00000000-0005-0000-0000-00007D360000}"/>
    <cellStyle name="Normal 19 2 4 3 2 2 3" xfId="29041" xr:uid="{00000000-0005-0000-0000-000077710000}"/>
    <cellStyle name="Normal 19 2 4 3 2 3" xfId="8923" xr:uid="{00000000-0005-0000-0000-0000E1220000}"/>
    <cellStyle name="Normal 19 2 4 3 2 3 3" xfId="24024" xr:uid="{00000000-0005-0000-0000-0000DE5D0000}"/>
    <cellStyle name="Normal 19 2 4 3 2 5" xfId="19011" xr:uid="{00000000-0005-0000-0000-0000494A0000}"/>
    <cellStyle name="Normal 19 2 4 3 3" xfId="5562" xr:uid="{00000000-0005-0000-0000-0000C0150000}"/>
    <cellStyle name="Normal 19 2 4 3 3 2" xfId="15614" xr:uid="{00000000-0005-0000-0000-0000043D0000}"/>
    <cellStyle name="Normal 19 2 4 3 3 2 3" xfId="30712" xr:uid="{00000000-0005-0000-0000-0000FE770000}"/>
    <cellStyle name="Normal 19 2 4 3 3 3" xfId="10594" xr:uid="{00000000-0005-0000-0000-000068290000}"/>
    <cellStyle name="Normal 19 2 4 3 3 3 3" xfId="25695" xr:uid="{00000000-0005-0000-0000-000065640000}"/>
    <cellStyle name="Normal 19 2 4 3 3 5" xfId="20682" xr:uid="{00000000-0005-0000-0000-0000D0500000}"/>
    <cellStyle name="Normal 19 2 4 3 4" xfId="12272" xr:uid="{00000000-0005-0000-0000-0000F62F0000}"/>
    <cellStyle name="Normal 19 2 4 3 4 3" xfId="27370" xr:uid="{00000000-0005-0000-0000-0000F06A0000}"/>
    <cellStyle name="Normal 19 2 4 3 5" xfId="7251" xr:uid="{00000000-0005-0000-0000-0000591C0000}"/>
    <cellStyle name="Normal 19 2 4 3 5 3" xfId="22353" xr:uid="{00000000-0005-0000-0000-000057570000}"/>
    <cellStyle name="Normal 19 2 4 3 7" xfId="17340" xr:uid="{00000000-0005-0000-0000-0000C2430000}"/>
    <cellStyle name="Normal 19 2 4 4" xfId="3033" xr:uid="{00000000-0005-0000-0000-0000DF0B0000}"/>
    <cellStyle name="Normal 19 2 4 4 2" xfId="13107" xr:uid="{00000000-0005-0000-0000-000039330000}"/>
    <cellStyle name="Normal 19 2 4 4 2 3" xfId="28205" xr:uid="{00000000-0005-0000-0000-0000336E0000}"/>
    <cellStyle name="Normal 19 2 4 4 3" xfId="8087" xr:uid="{00000000-0005-0000-0000-00009D1F0000}"/>
    <cellStyle name="Normal 19 2 4 4 3 3" xfId="23188" xr:uid="{00000000-0005-0000-0000-00009A5A0000}"/>
    <cellStyle name="Normal 19 2 4 4 5" xfId="18175" xr:uid="{00000000-0005-0000-0000-000005470000}"/>
    <cellStyle name="Normal 19 2 4 5" xfId="4726" xr:uid="{00000000-0005-0000-0000-00007C120000}"/>
    <cellStyle name="Normal 19 2 4 5 2" xfId="14778" xr:uid="{00000000-0005-0000-0000-0000C0390000}"/>
    <cellStyle name="Normal 19 2 4 5 2 3" xfId="29876" xr:uid="{00000000-0005-0000-0000-0000BA740000}"/>
    <cellStyle name="Normal 19 2 4 5 3" xfId="9758" xr:uid="{00000000-0005-0000-0000-000024260000}"/>
    <cellStyle name="Normal 19 2 4 5 3 3" xfId="24859" xr:uid="{00000000-0005-0000-0000-000021610000}"/>
    <cellStyle name="Normal 19 2 4 5 5" xfId="19846" xr:uid="{00000000-0005-0000-0000-00008C4D0000}"/>
    <cellStyle name="Normal 19 2 4 6" xfId="11436" xr:uid="{00000000-0005-0000-0000-0000B22C0000}"/>
    <cellStyle name="Normal 19 2 4 6 3" xfId="26534" xr:uid="{00000000-0005-0000-0000-0000AC670000}"/>
    <cellStyle name="Normal 19 2 4 7" xfId="6415" xr:uid="{00000000-0005-0000-0000-000015190000}"/>
    <cellStyle name="Normal 19 2 4 7 3" xfId="21517" xr:uid="{00000000-0005-0000-0000-000013540000}"/>
    <cellStyle name="Normal 19 2 4 9" xfId="16504" xr:uid="{00000000-0005-0000-0000-00007E400000}"/>
    <cellStyle name="Normal 19 2 5" xfId="1549" xr:uid="{00000000-0005-0000-0000-000013060000}"/>
    <cellStyle name="Normal 19 2 5 2" xfId="2390" xr:uid="{00000000-0005-0000-0000-00005C090000}"/>
    <cellStyle name="Normal 19 2 5 2 2" xfId="4080" xr:uid="{00000000-0005-0000-0000-0000F60F0000}"/>
    <cellStyle name="Normal 19 2 5 2 2 2" xfId="14153" xr:uid="{00000000-0005-0000-0000-00004F370000}"/>
    <cellStyle name="Normal 19 2 5 2 2 2 3" xfId="29251" xr:uid="{00000000-0005-0000-0000-000049720000}"/>
    <cellStyle name="Normal 19 2 5 2 2 3" xfId="9133" xr:uid="{00000000-0005-0000-0000-0000B3230000}"/>
    <cellStyle name="Normal 19 2 5 2 2 3 3" xfId="24234" xr:uid="{00000000-0005-0000-0000-0000B05E0000}"/>
    <cellStyle name="Normal 19 2 5 2 2 5" xfId="19221" xr:uid="{00000000-0005-0000-0000-00001B4B0000}"/>
    <cellStyle name="Normal 19 2 5 2 3" xfId="5772" xr:uid="{00000000-0005-0000-0000-000092160000}"/>
    <cellStyle name="Normal 19 2 5 2 3 2" xfId="15824" xr:uid="{00000000-0005-0000-0000-0000D63D0000}"/>
    <cellStyle name="Normal 19 2 5 2 3 2 3" xfId="30922" xr:uid="{00000000-0005-0000-0000-0000D0780000}"/>
    <cellStyle name="Normal 19 2 5 2 3 3" xfId="10804" xr:uid="{00000000-0005-0000-0000-00003A2A0000}"/>
    <cellStyle name="Normal 19 2 5 2 3 3 3" xfId="25905" xr:uid="{00000000-0005-0000-0000-000037650000}"/>
    <cellStyle name="Normal 19 2 5 2 3 5" xfId="20892" xr:uid="{00000000-0005-0000-0000-0000A2510000}"/>
    <cellStyle name="Normal 19 2 5 2 4" xfId="12482" xr:uid="{00000000-0005-0000-0000-0000C8300000}"/>
    <cellStyle name="Normal 19 2 5 2 4 3" xfId="27580" xr:uid="{00000000-0005-0000-0000-0000C26B0000}"/>
    <cellStyle name="Normal 19 2 5 2 5" xfId="7461" xr:uid="{00000000-0005-0000-0000-00002B1D0000}"/>
    <cellStyle name="Normal 19 2 5 2 5 3" xfId="22563" xr:uid="{00000000-0005-0000-0000-000029580000}"/>
    <cellStyle name="Normal 19 2 5 2 7" xfId="17550" xr:uid="{00000000-0005-0000-0000-000094440000}"/>
    <cellStyle name="Normal 19 2 5 3" xfId="3243" xr:uid="{00000000-0005-0000-0000-0000B10C0000}"/>
    <cellStyle name="Normal 19 2 5 3 2" xfId="13317" xr:uid="{00000000-0005-0000-0000-00000B340000}"/>
    <cellStyle name="Normal 19 2 5 3 2 3" xfId="28415" xr:uid="{00000000-0005-0000-0000-0000056F0000}"/>
    <cellStyle name="Normal 19 2 5 3 3" xfId="8297" xr:uid="{00000000-0005-0000-0000-00006F200000}"/>
    <cellStyle name="Normal 19 2 5 3 3 3" xfId="23398" xr:uid="{00000000-0005-0000-0000-00006C5B0000}"/>
    <cellStyle name="Normal 19 2 5 3 5" xfId="18385" xr:uid="{00000000-0005-0000-0000-0000D7470000}"/>
    <cellStyle name="Normal 19 2 5 4" xfId="4936" xr:uid="{00000000-0005-0000-0000-00004E130000}"/>
    <cellStyle name="Normal 19 2 5 4 2" xfId="14988" xr:uid="{00000000-0005-0000-0000-0000923A0000}"/>
    <cellStyle name="Normal 19 2 5 4 2 3" xfId="30086" xr:uid="{00000000-0005-0000-0000-00008C750000}"/>
    <cellStyle name="Normal 19 2 5 4 3" xfId="9968" xr:uid="{00000000-0005-0000-0000-0000F6260000}"/>
    <cellStyle name="Normal 19 2 5 4 3 3" xfId="25069" xr:uid="{00000000-0005-0000-0000-0000F3610000}"/>
    <cellStyle name="Normal 19 2 5 4 5" xfId="20056" xr:uid="{00000000-0005-0000-0000-00005E4E0000}"/>
    <cellStyle name="Normal 19 2 5 5" xfId="11646" xr:uid="{00000000-0005-0000-0000-0000842D0000}"/>
    <cellStyle name="Normal 19 2 5 5 3" xfId="26744" xr:uid="{00000000-0005-0000-0000-00007E680000}"/>
    <cellStyle name="Normal 19 2 5 6" xfId="6625" xr:uid="{00000000-0005-0000-0000-0000E7190000}"/>
    <cellStyle name="Normal 19 2 5 6 3" xfId="21727" xr:uid="{00000000-0005-0000-0000-0000E5540000}"/>
    <cellStyle name="Normal 19 2 5 8" xfId="16714" xr:uid="{00000000-0005-0000-0000-000050410000}"/>
    <cellStyle name="Normal 19 2 6" xfId="1970" xr:uid="{00000000-0005-0000-0000-0000B8070000}"/>
    <cellStyle name="Normal 19 2 6 2" xfId="3662" xr:uid="{00000000-0005-0000-0000-0000540E0000}"/>
    <cellStyle name="Normal 19 2 6 2 2" xfId="13735" xr:uid="{00000000-0005-0000-0000-0000AD350000}"/>
    <cellStyle name="Normal 19 2 6 2 2 3" xfId="28833" xr:uid="{00000000-0005-0000-0000-0000A7700000}"/>
    <cellStyle name="Normal 19 2 6 2 3" xfId="8715" xr:uid="{00000000-0005-0000-0000-000011220000}"/>
    <cellStyle name="Normal 19 2 6 2 3 3" xfId="23816" xr:uid="{00000000-0005-0000-0000-00000E5D0000}"/>
    <cellStyle name="Normal 19 2 6 2 5" xfId="18803" xr:uid="{00000000-0005-0000-0000-000079490000}"/>
    <cellStyle name="Normal 19 2 6 3" xfId="5354" xr:uid="{00000000-0005-0000-0000-0000F0140000}"/>
    <cellStyle name="Normal 19 2 6 3 2" xfId="15406" xr:uid="{00000000-0005-0000-0000-0000343C0000}"/>
    <cellStyle name="Normal 19 2 6 3 2 3" xfId="30504" xr:uid="{00000000-0005-0000-0000-00002E770000}"/>
    <cellStyle name="Normal 19 2 6 3 3" xfId="10386" xr:uid="{00000000-0005-0000-0000-000098280000}"/>
    <cellStyle name="Normal 19 2 6 3 3 3" xfId="25487" xr:uid="{00000000-0005-0000-0000-000095630000}"/>
    <cellStyle name="Normal 19 2 6 3 5" xfId="20474" xr:uid="{00000000-0005-0000-0000-000000500000}"/>
    <cellStyle name="Normal 19 2 6 4" xfId="12064" xr:uid="{00000000-0005-0000-0000-0000262F0000}"/>
    <cellStyle name="Normal 19 2 6 4 3" xfId="27162" xr:uid="{00000000-0005-0000-0000-0000206A0000}"/>
    <cellStyle name="Normal 19 2 6 5" xfId="7043" xr:uid="{00000000-0005-0000-0000-0000891B0000}"/>
    <cellStyle name="Normal 19 2 6 5 3" xfId="22145" xr:uid="{00000000-0005-0000-0000-000087560000}"/>
    <cellStyle name="Normal 19 2 6 7" xfId="17132" xr:uid="{00000000-0005-0000-0000-0000F2420000}"/>
    <cellStyle name="Normal 19 2 7" xfId="2821" xr:uid="{00000000-0005-0000-0000-00000B0B0000}"/>
    <cellStyle name="Normal 19 2 7 2" xfId="12899" xr:uid="{00000000-0005-0000-0000-000069320000}"/>
    <cellStyle name="Normal 19 2 7 2 3" xfId="27997" xr:uid="{00000000-0005-0000-0000-0000636D0000}"/>
    <cellStyle name="Normal 19 2 7 3" xfId="7879" xr:uid="{00000000-0005-0000-0000-0000CD1E0000}"/>
    <cellStyle name="Normal 19 2 7 3 3" xfId="22980" xr:uid="{00000000-0005-0000-0000-0000CA590000}"/>
    <cellStyle name="Normal 19 2 7 5" xfId="17967" xr:uid="{00000000-0005-0000-0000-000035460000}"/>
    <cellStyle name="Normal 19 2 8" xfId="4515" xr:uid="{00000000-0005-0000-0000-0000A9110000}"/>
    <cellStyle name="Normal 19 2 8 2" xfId="14570" xr:uid="{00000000-0005-0000-0000-0000F0380000}"/>
    <cellStyle name="Normal 19 2 8 2 3" xfId="29668" xr:uid="{00000000-0005-0000-0000-0000EA730000}"/>
    <cellStyle name="Normal 19 2 8 3" xfId="9550" xr:uid="{00000000-0005-0000-0000-000054250000}"/>
    <cellStyle name="Normal 19 2 8 3 3" xfId="24651" xr:uid="{00000000-0005-0000-0000-000051600000}"/>
    <cellStyle name="Normal 19 2 8 5" xfId="19638" xr:uid="{00000000-0005-0000-0000-0000BC4C0000}"/>
    <cellStyle name="Normal 19 2 9" xfId="11226" xr:uid="{00000000-0005-0000-0000-0000E02B0000}"/>
    <cellStyle name="Normal 19 2 9 3" xfId="26326" xr:uid="{00000000-0005-0000-0000-0000DC660000}"/>
    <cellStyle name="Normal 2" xfId="138" xr:uid="{00000000-0005-0000-0000-00008A000000}"/>
    <cellStyle name="Normal 2 10" xfId="31738" xr:uid="{BCCFF00D-A678-443D-8684-82AFA47B6A4E}"/>
    <cellStyle name="Normal 2 10 10" xfId="31739" xr:uid="{EDE3298A-4155-4AA5-A0AC-DF1DFB453DE5}"/>
    <cellStyle name="Normal 2 10 10 2" xfId="31740" xr:uid="{BB4EA5E5-E15F-41B3-8916-629B5E14D9EA}"/>
    <cellStyle name="Normal 2 10 11" xfId="31741" xr:uid="{682929A6-16A6-44B0-8E03-57DD7756CB05}"/>
    <cellStyle name="Normal 2 10 11 2" xfId="31742" xr:uid="{1D9E0DAB-D7C5-4BD3-A173-0615CF52AE54}"/>
    <cellStyle name="Normal 2 10 12" xfId="31743" xr:uid="{DDEA5372-0998-4EB3-A1C0-8EDA1CA8A4D1}"/>
    <cellStyle name="Normal 2 10 12 2" xfId="31744" xr:uid="{1CFF5A23-D580-4E73-9F8E-32571D5DBEF6}"/>
    <cellStyle name="Normal 2 10 13" xfId="31745" xr:uid="{FF628047-C6D3-47E1-842B-66A4ACE73B6F}"/>
    <cellStyle name="Normal 2 10 13 2" xfId="31746" xr:uid="{9D1EF98F-7F89-41E7-A67D-8C0CD6249A67}"/>
    <cellStyle name="Normal 2 10 14" xfId="31747" xr:uid="{242F6E3F-06A7-4DDE-8CA2-E339787DE336}"/>
    <cellStyle name="Normal 2 10 14 2" xfId="31748" xr:uid="{41D6AC69-8BF9-4EBD-95AE-901818CE83E2}"/>
    <cellStyle name="Normal 2 10 15" xfId="31749" xr:uid="{934A6A5D-6160-4444-BD7A-1135A8020A8A}"/>
    <cellStyle name="Normal 2 10 15 2" xfId="31750" xr:uid="{CF589705-C443-4CBA-8A53-E007467AF21C}"/>
    <cellStyle name="Normal 2 10 16" xfId="31751" xr:uid="{B89D8D6D-9969-490B-A33D-39BB6B85ABCC}"/>
    <cellStyle name="Normal 2 10 16 2" xfId="31752" xr:uid="{080C79FA-8F73-4390-8165-D0C29B7BFCC1}"/>
    <cellStyle name="Normal 2 10 17" xfId="31753" xr:uid="{A42A817B-A37C-4BC7-9805-AF91F799775A}"/>
    <cellStyle name="Normal 2 10 17 2" xfId="31754" xr:uid="{A35E165E-E538-4003-8E4A-BEAE6D29CC14}"/>
    <cellStyle name="Normal 2 10 18" xfId="31755" xr:uid="{18FE58C1-620C-42A6-A536-8047AC547342}"/>
    <cellStyle name="Normal 2 10 18 2" xfId="31756" xr:uid="{19D826F3-514A-4B0E-9676-8B54D9EFDA8E}"/>
    <cellStyle name="Normal 2 10 19" xfId="31757" xr:uid="{BB36B7CA-8CE5-4F44-B1A0-3457F24CF782}"/>
    <cellStyle name="Normal 2 10 19 2" xfId="31758" xr:uid="{0438CE39-8851-452E-A6EC-AB99AB8DDB4B}"/>
    <cellStyle name="Normal 2 10 2" xfId="31759" xr:uid="{9FB14F2D-82E5-44AB-B730-158931631B60}"/>
    <cellStyle name="Normal 2 10 2 2" xfId="31760" xr:uid="{68BE3413-8EE3-4B7C-BD16-81865237DBAF}"/>
    <cellStyle name="Normal 2 10 20" xfId="31761" xr:uid="{C8549399-4799-4457-A0AD-4BCAF900B0DA}"/>
    <cellStyle name="Normal 2 10 20 2" xfId="31762" xr:uid="{9620DCAD-5AD7-4ACE-832A-52C81EAEC017}"/>
    <cellStyle name="Normal 2 10 21" xfId="31763" xr:uid="{1FB758A6-D8A7-4E1D-90D9-562665DED271}"/>
    <cellStyle name="Normal 2 10 21 2" xfId="31764" xr:uid="{526DCFDE-4D3E-4CD4-A77A-54F4FB1CB1BD}"/>
    <cellStyle name="Normal 2 10 22" xfId="31765" xr:uid="{A0E9E749-8132-4BA4-B7E3-FB75BFFFA7E0}"/>
    <cellStyle name="Normal 2 10 22 2" xfId="31766" xr:uid="{9655649B-A9D5-48C6-90B1-D1385B305026}"/>
    <cellStyle name="Normal 2 10 23" xfId="31767" xr:uid="{53684145-135B-44EF-9FFB-88E9841D199E}"/>
    <cellStyle name="Normal 2 10 23 2" xfId="31768" xr:uid="{40F167F0-54AA-4CC6-85F6-AA46FB492325}"/>
    <cellStyle name="Normal 2 10 24" xfId="31769" xr:uid="{55B91BEB-A892-4E77-AECE-34FB9E4A2786}"/>
    <cellStyle name="Normal 2 10 3" xfId="31770" xr:uid="{38CD75D1-CDD7-4DFE-B10F-8B8F534B91F8}"/>
    <cellStyle name="Normal 2 10 3 2" xfId="31771" xr:uid="{AE8A4990-A79C-4F46-B44A-111422BC81E4}"/>
    <cellStyle name="Normal 2 10 4" xfId="31772" xr:uid="{7BC0C67A-7401-4F78-867E-7E3D2A4B8C4F}"/>
    <cellStyle name="Normal 2 10 4 2" xfId="31773" xr:uid="{46B1D985-924F-485E-887A-475B37DCAFD6}"/>
    <cellStyle name="Normal 2 10 5" xfId="31774" xr:uid="{2D6EEED0-2721-4100-8AB4-F804E95D499F}"/>
    <cellStyle name="Normal 2 10 5 2" xfId="31775" xr:uid="{E2285E71-111F-4B0C-82DE-5A3126DCA0F5}"/>
    <cellStyle name="Normal 2 10 6" xfId="31776" xr:uid="{36BE8F59-5120-4A55-BF26-58237C12699D}"/>
    <cellStyle name="Normal 2 10 6 2" xfId="31777" xr:uid="{AD8CDCCC-A14E-46D9-AF71-594F60C275EC}"/>
    <cellStyle name="Normal 2 10 7" xfId="31778" xr:uid="{1008E02B-D5EB-45F7-8A48-69857045BA6E}"/>
    <cellStyle name="Normal 2 10 7 2" xfId="31779" xr:uid="{0880191B-0D24-437C-A64B-45A31F77E618}"/>
    <cellStyle name="Normal 2 10 8" xfId="31780" xr:uid="{C3431539-4816-43E9-9CC3-14C67DA570C3}"/>
    <cellStyle name="Normal 2 10 8 2" xfId="31781" xr:uid="{9B6BFAE5-E8EF-4846-B6F6-D17BDE68B37F}"/>
    <cellStyle name="Normal 2 10 9" xfId="31782" xr:uid="{7656EA9B-A00A-4CEA-9C22-7171066A9778}"/>
    <cellStyle name="Normal 2 10 9 2" xfId="31783" xr:uid="{395DB302-7325-466A-BD85-152CFBEC0AA8}"/>
    <cellStyle name="Normal 2 11" xfId="31784" xr:uid="{4F100C5D-CA01-402F-9ED6-E18597C4853A}"/>
    <cellStyle name="Normal 2 11 10" xfId="31785" xr:uid="{53770D4F-F36C-45BF-B2F4-51A5CA9BD2AE}"/>
    <cellStyle name="Normal 2 11 10 2" xfId="31786" xr:uid="{3E97C744-8C08-4164-8BB0-BE5BD8CAE397}"/>
    <cellStyle name="Normal 2 11 11" xfId="31787" xr:uid="{CADAAA92-2DA7-4DC1-B23E-2424828F3DE6}"/>
    <cellStyle name="Normal 2 11 11 2" xfId="31788" xr:uid="{AD9FD268-6DEA-4D8A-903E-91FF392EC20B}"/>
    <cellStyle name="Normal 2 11 12" xfId="31789" xr:uid="{A7DA2668-732D-492F-9FA7-905CA1F8E55C}"/>
    <cellStyle name="Normal 2 11 12 2" xfId="31790" xr:uid="{A2FD6688-161F-4D82-9944-6E65012BF352}"/>
    <cellStyle name="Normal 2 11 13" xfId="31791" xr:uid="{8B3757B7-6337-4865-B487-2C10D393A9B5}"/>
    <cellStyle name="Normal 2 11 13 2" xfId="31792" xr:uid="{5FDB9082-4936-49F1-9AEA-49FC04F60BA4}"/>
    <cellStyle name="Normal 2 11 14" xfId="31793" xr:uid="{E27EB488-0318-4BC0-B165-FA5A93C93C95}"/>
    <cellStyle name="Normal 2 11 14 2" xfId="31794" xr:uid="{4F2A6E59-1B80-4D7E-B23E-F3537EE8624C}"/>
    <cellStyle name="Normal 2 11 15" xfId="31795" xr:uid="{8E830246-A0EB-4CF1-8835-7AB012DE159F}"/>
    <cellStyle name="Normal 2 11 15 2" xfId="31796" xr:uid="{1424EFD1-2A59-4F7E-A3B2-620053BACEFE}"/>
    <cellStyle name="Normal 2 11 16" xfId="31797" xr:uid="{12644C61-CF30-419F-8CC2-D16EAEA11862}"/>
    <cellStyle name="Normal 2 11 16 2" xfId="31798" xr:uid="{51BD5081-D14A-497C-9811-A8B50C9B0C3E}"/>
    <cellStyle name="Normal 2 11 17" xfId="31799" xr:uid="{1E2ABC63-189E-4254-BE18-106C21F55B61}"/>
    <cellStyle name="Normal 2 11 17 2" xfId="31800" xr:uid="{F3A9EF3F-AA79-4C46-B3DC-038CE02ADF55}"/>
    <cellStyle name="Normal 2 11 18" xfId="31801" xr:uid="{1669CA48-3CA1-4974-AA91-E32CC9EE15E4}"/>
    <cellStyle name="Normal 2 11 18 2" xfId="31802" xr:uid="{097DDCA4-9AE2-493F-882C-40C42CB32047}"/>
    <cellStyle name="Normal 2 11 19" xfId="31803" xr:uid="{C2AABAB6-5973-44FF-B3F8-7A9F9F0189D6}"/>
    <cellStyle name="Normal 2 11 19 2" xfId="31804" xr:uid="{57B83C40-182A-44DB-808C-61986DBD6099}"/>
    <cellStyle name="Normal 2 11 2" xfId="31805" xr:uid="{68B9EC96-0388-4AB3-9313-46D3F8224437}"/>
    <cellStyle name="Normal 2 11 2 2" xfId="31806" xr:uid="{DB8E4B60-4FB7-4AF9-8E09-0EDC5895B92E}"/>
    <cellStyle name="Normal 2 11 20" xfId="31807" xr:uid="{8C271C68-3C88-4608-90F2-0B754D775034}"/>
    <cellStyle name="Normal 2 11 20 2" xfId="31808" xr:uid="{D3ABE9B0-9D90-4E05-8CCA-65DF8148A7E2}"/>
    <cellStyle name="Normal 2 11 21" xfId="31809" xr:uid="{6D2F8BCB-40A4-4F50-B5FC-2A2A22B629B8}"/>
    <cellStyle name="Normal 2 11 21 2" xfId="31810" xr:uid="{061DB668-C94B-4298-929C-8FDBFC7A72E4}"/>
    <cellStyle name="Normal 2 11 22" xfId="31811" xr:uid="{AD8DBFD5-09D0-4069-AFFA-B0728162E4AA}"/>
    <cellStyle name="Normal 2 11 22 2" xfId="31812" xr:uid="{19C62635-E585-4E1E-980B-4CBBDC958AEA}"/>
    <cellStyle name="Normal 2 11 23" xfId="31813" xr:uid="{8262D7C7-D849-4FDE-A375-7C22C12565A1}"/>
    <cellStyle name="Normal 2 11 23 2" xfId="31814" xr:uid="{AA455A2D-3DBE-4035-AB66-0E4D80DC1F4A}"/>
    <cellStyle name="Normal 2 11 24" xfId="31815" xr:uid="{F04C8E80-C563-40D7-85E3-50D84420F3C1}"/>
    <cellStyle name="Normal 2 11 3" xfId="31816" xr:uid="{8EBAB7AC-11C2-44B8-9D02-9492156BC5CA}"/>
    <cellStyle name="Normal 2 11 3 2" xfId="31817" xr:uid="{BCA91146-6745-4723-A50F-5E926D1FA8CD}"/>
    <cellStyle name="Normal 2 11 4" xfId="31818" xr:uid="{E8C97662-4AB7-4D92-B50C-0E2915011C00}"/>
    <cellStyle name="Normal 2 11 4 2" xfId="31819" xr:uid="{26AC005B-0434-4186-AAE9-72750E989CFA}"/>
    <cellStyle name="Normal 2 11 5" xfId="31820" xr:uid="{BD0F5286-E10B-4895-91C7-D41097D44E6A}"/>
    <cellStyle name="Normal 2 11 5 2" xfId="31821" xr:uid="{5ECFD4BC-0ABE-4F60-A01D-B8E548117393}"/>
    <cellStyle name="Normal 2 11 6" xfId="31822" xr:uid="{E83816B5-6578-4202-A6E2-8EE82B56896A}"/>
    <cellStyle name="Normal 2 11 6 2" xfId="31823" xr:uid="{B1051894-F0F1-4798-936E-0DA00D09DBE6}"/>
    <cellStyle name="Normal 2 11 7" xfId="31824" xr:uid="{5FC29088-667E-4501-AFE1-1C102AF3D9D2}"/>
    <cellStyle name="Normal 2 11 7 2" xfId="31825" xr:uid="{40A4F329-B801-4B2A-81D3-89A273A1B6E5}"/>
    <cellStyle name="Normal 2 11 8" xfId="31826" xr:uid="{D3BBDC13-3A5D-4556-A735-B00BC8EDD41C}"/>
    <cellStyle name="Normal 2 11 8 2" xfId="31827" xr:uid="{345516FF-DFDE-4F80-85B0-121048A13827}"/>
    <cellStyle name="Normal 2 11 9" xfId="31828" xr:uid="{E052520E-A439-42A8-9BC9-81517BCD7F4B}"/>
    <cellStyle name="Normal 2 11 9 2" xfId="31829" xr:uid="{6AFEB6CD-B9BE-4FB4-91F5-2311912B3355}"/>
    <cellStyle name="Normal 2 12" xfId="31830" xr:uid="{01027511-7D7B-4774-B475-488F8129CCB9}"/>
    <cellStyle name="Normal 2 12 10" xfId="31831" xr:uid="{61350AF1-1E0C-4955-8D7A-7D87CBC9910E}"/>
    <cellStyle name="Normal 2 12 10 2" xfId="31832" xr:uid="{B3D952A2-968B-412B-9C68-E32178253433}"/>
    <cellStyle name="Normal 2 12 11" xfId="31833" xr:uid="{62A0B46C-5BA9-4645-9C2E-1739D7E81A19}"/>
    <cellStyle name="Normal 2 12 11 2" xfId="31834" xr:uid="{A162A247-1DBE-4891-AB20-D0E98611E4A5}"/>
    <cellStyle name="Normal 2 12 12" xfId="31835" xr:uid="{BF6EBA27-01B3-4340-867B-108F8E490B5C}"/>
    <cellStyle name="Normal 2 12 12 2" xfId="31836" xr:uid="{ABF27077-9053-42A7-89DD-1A15BF2EF6CD}"/>
    <cellStyle name="Normal 2 12 13" xfId="31837" xr:uid="{FA771184-443C-4AC5-BA32-84EACC495CA0}"/>
    <cellStyle name="Normal 2 12 13 2" xfId="31838" xr:uid="{79619C45-F2B0-4D41-9098-5A38D42A8888}"/>
    <cellStyle name="Normal 2 12 14" xfId="31839" xr:uid="{DADF60DC-8BE6-42A9-9760-C057A2C36672}"/>
    <cellStyle name="Normal 2 12 14 2" xfId="31840" xr:uid="{FFDA4D9F-A188-4B0A-8EDE-CD2CE43C4A89}"/>
    <cellStyle name="Normal 2 12 15" xfId="31841" xr:uid="{5F933254-4CCF-4547-A00C-EEEC77F33D5D}"/>
    <cellStyle name="Normal 2 12 15 2" xfId="31842" xr:uid="{F03D301D-5FBF-4B6F-A537-F2DA3CA803F9}"/>
    <cellStyle name="Normal 2 12 16" xfId="31843" xr:uid="{FABD1B4F-E801-457A-B513-112D90F869E7}"/>
    <cellStyle name="Normal 2 12 16 2" xfId="31844" xr:uid="{261B8BB2-92CA-4BF9-B543-F4665894DFCF}"/>
    <cellStyle name="Normal 2 12 17" xfId="31845" xr:uid="{64196D35-7890-48BE-A430-1C24B04FFE7D}"/>
    <cellStyle name="Normal 2 12 17 2" xfId="31846" xr:uid="{3B13F216-8BF0-479E-AF6D-28A920A180A9}"/>
    <cellStyle name="Normal 2 12 18" xfId="31847" xr:uid="{11510DF5-BB9E-46C8-AFE2-D5E48D5C1AEE}"/>
    <cellStyle name="Normal 2 12 18 2" xfId="31848" xr:uid="{97245C75-AD49-4CCF-9FAB-A12EDB3BAD38}"/>
    <cellStyle name="Normal 2 12 19" xfId="31849" xr:uid="{FA9D9B8A-74A4-427C-B6C7-4B17B5CE2817}"/>
    <cellStyle name="Normal 2 12 19 2" xfId="31850" xr:uid="{2939AFB0-21CD-422D-A26D-8D3D752CBFCF}"/>
    <cellStyle name="Normal 2 12 2" xfId="31851" xr:uid="{4BDD0C89-B49F-4256-B162-1C4F68DCC912}"/>
    <cellStyle name="Normal 2 12 2 2" xfId="31852" xr:uid="{970A48F4-CA41-4086-B7CD-7E6D36E946AA}"/>
    <cellStyle name="Normal 2 12 20" xfId="31853" xr:uid="{B878E22F-24FF-4498-AF00-A56B970B7D91}"/>
    <cellStyle name="Normal 2 12 20 2" xfId="31854" xr:uid="{F96BF80C-6752-4232-8D3C-555356F6A761}"/>
    <cellStyle name="Normal 2 12 21" xfId="31855" xr:uid="{80B68E1F-5497-4417-8432-DF95AE290752}"/>
    <cellStyle name="Normal 2 12 21 2" xfId="31856" xr:uid="{2B3960B4-ED61-46DB-A85D-1BEF5C59C54C}"/>
    <cellStyle name="Normal 2 12 22" xfId="31857" xr:uid="{9B2A6D5B-3477-439C-91A8-12CEE22A9729}"/>
    <cellStyle name="Normal 2 12 22 2" xfId="31858" xr:uid="{03719A72-7EA9-47D3-9430-639200B7A395}"/>
    <cellStyle name="Normal 2 12 23" xfId="31859" xr:uid="{962396EF-1DB7-4878-BEA9-9C1EF70FA399}"/>
    <cellStyle name="Normal 2 12 23 2" xfId="31860" xr:uid="{6D1966E7-5A05-48C9-BA2E-FB39543AEA37}"/>
    <cellStyle name="Normal 2 12 24" xfId="31861" xr:uid="{99EDF9C1-C7E4-40B3-84A7-1F618955245B}"/>
    <cellStyle name="Normal 2 12 3" xfId="31862" xr:uid="{0A7F07FF-E826-4004-AE66-043D263C57DE}"/>
    <cellStyle name="Normal 2 12 3 2" xfId="31863" xr:uid="{50B551E1-52EF-474D-B898-BBA5F4D64959}"/>
    <cellStyle name="Normal 2 12 4" xfId="31864" xr:uid="{872AE3A6-F917-4A76-A6A3-4D35267E5EA5}"/>
    <cellStyle name="Normal 2 12 4 2" xfId="31865" xr:uid="{B9C55196-C94A-4BFB-996F-79022F769836}"/>
    <cellStyle name="Normal 2 12 5" xfId="31866" xr:uid="{EC6685A4-3B79-441C-974B-A7E11A8AF691}"/>
    <cellStyle name="Normal 2 12 5 2" xfId="31867" xr:uid="{4906AAFE-5ECE-4E2B-B35F-AB5D8525A6A9}"/>
    <cellStyle name="Normal 2 12 6" xfId="31868" xr:uid="{E021D075-892F-4F57-BDDA-DC7980E118E9}"/>
    <cellStyle name="Normal 2 12 6 2" xfId="31869" xr:uid="{9FD19462-DB53-46CD-847C-89BF41CCAE8B}"/>
    <cellStyle name="Normal 2 12 7" xfId="31870" xr:uid="{7B8623EC-8074-4513-BC86-5059CC1B5D16}"/>
    <cellStyle name="Normal 2 12 7 2" xfId="31871" xr:uid="{5BC57F31-6203-436B-B380-6B5B1C09A6AF}"/>
    <cellStyle name="Normal 2 12 8" xfId="31872" xr:uid="{BE80B725-3BD0-4EA7-BB65-B757812A2590}"/>
    <cellStyle name="Normal 2 12 8 2" xfId="31873" xr:uid="{DC90767E-BDDE-4657-A601-20A840B016A3}"/>
    <cellStyle name="Normal 2 12 9" xfId="31874" xr:uid="{31E9CB0C-DB54-4E92-900F-8D18BE335B42}"/>
    <cellStyle name="Normal 2 12 9 2" xfId="31875" xr:uid="{3FD43483-64D2-4C42-91C1-DE4776D4B1FD}"/>
    <cellStyle name="Normal 2 13" xfId="31876" xr:uid="{E045A3C4-44FB-400E-8329-68300516B76F}"/>
    <cellStyle name="Normal 2 13 10" xfId="31877" xr:uid="{942BD8BF-47C8-42D4-BC06-6F376B090B00}"/>
    <cellStyle name="Normal 2 13 10 2" xfId="31878" xr:uid="{133B5F4D-B227-4DFB-8F60-9204A77DDB05}"/>
    <cellStyle name="Normal 2 13 11" xfId="31879" xr:uid="{99930810-3991-4D93-9E78-C242D0CFA56E}"/>
    <cellStyle name="Normal 2 13 11 2" xfId="31880" xr:uid="{45D5E115-B56C-4163-A9AF-F1695750CEED}"/>
    <cellStyle name="Normal 2 13 12" xfId="31881" xr:uid="{F0DD8F89-98C1-4176-87F9-2313AAAAA278}"/>
    <cellStyle name="Normal 2 13 12 2" xfId="31882" xr:uid="{81C9F5BF-F340-4EA0-9ED4-E260C8494711}"/>
    <cellStyle name="Normal 2 13 13" xfId="31883" xr:uid="{9E8D3EEA-D97C-4CC2-BA6B-E17156269ECA}"/>
    <cellStyle name="Normal 2 13 13 2" xfId="31884" xr:uid="{2FF87276-CFD4-49EC-9101-35897BA676B0}"/>
    <cellStyle name="Normal 2 13 14" xfId="31885" xr:uid="{0CDE465F-93D8-4BDF-B5FC-B9D72C0D1C14}"/>
    <cellStyle name="Normal 2 13 14 2" xfId="31886" xr:uid="{2F3FE61E-2D22-4B66-9753-8FF16FE1B9B2}"/>
    <cellStyle name="Normal 2 13 15" xfId="31887" xr:uid="{46008BCC-F2E1-4B8C-B816-F3EC218A2FF1}"/>
    <cellStyle name="Normal 2 13 15 2" xfId="31888" xr:uid="{424E5B38-0AAC-4D4B-9B8A-32B533A1840E}"/>
    <cellStyle name="Normal 2 13 16" xfId="31889" xr:uid="{7C0DE456-A8E4-4A0C-8EDD-6CB15BCF14C6}"/>
    <cellStyle name="Normal 2 13 16 2" xfId="31890" xr:uid="{F7C83484-CA5B-4264-AED3-1FE1B046991C}"/>
    <cellStyle name="Normal 2 13 17" xfId="31891" xr:uid="{7B6BF7AF-3B36-4888-9F49-FA7CFF14706E}"/>
    <cellStyle name="Normal 2 13 17 2" xfId="31892" xr:uid="{6AFB2B1A-DEAB-4088-9F09-31D87C392C86}"/>
    <cellStyle name="Normal 2 13 18" xfId="31893" xr:uid="{5A2C10DD-8ADE-4A57-A858-CFE7323A0E43}"/>
    <cellStyle name="Normal 2 13 18 2" xfId="31894" xr:uid="{35F5E97B-9710-418D-BA1F-3AFF9FE16871}"/>
    <cellStyle name="Normal 2 13 19" xfId="31895" xr:uid="{5050FF7B-8CE7-4CFA-924E-3FAE07AB6453}"/>
    <cellStyle name="Normal 2 13 19 2" xfId="31896" xr:uid="{6D9578B6-DCE2-4861-A889-2AC38813A37D}"/>
    <cellStyle name="Normal 2 13 2" xfId="31897" xr:uid="{BC1D1F0E-A6BA-4128-AE8F-03EAFB7AE11F}"/>
    <cellStyle name="Normal 2 13 2 2" xfId="31898" xr:uid="{99D842A6-1394-4943-8782-889A1CB88F1F}"/>
    <cellStyle name="Normal 2 13 20" xfId="31899" xr:uid="{767D44FD-17E0-4AE8-A8E1-30451240EDC3}"/>
    <cellStyle name="Normal 2 13 20 2" xfId="31900" xr:uid="{BB762C9B-9DF1-42DF-A155-81A600A89AAC}"/>
    <cellStyle name="Normal 2 13 21" xfId="31901" xr:uid="{3D1BCA90-6336-4486-80FB-C682DEB33402}"/>
    <cellStyle name="Normal 2 13 21 2" xfId="31902" xr:uid="{A6DFFAC0-B520-4936-BE02-0D5CBDFE0799}"/>
    <cellStyle name="Normal 2 13 22" xfId="31903" xr:uid="{CC8B7B0A-BDD3-43C3-82BC-D08A29A9D3F4}"/>
    <cellStyle name="Normal 2 13 22 2" xfId="31904" xr:uid="{432A94BA-6801-4F58-B2D7-F1DD7A4C1E35}"/>
    <cellStyle name="Normal 2 13 23" xfId="31905" xr:uid="{4A3B7887-A597-4D2B-8E9E-7E7EE602FEF2}"/>
    <cellStyle name="Normal 2 13 23 2" xfId="31906" xr:uid="{AB1A82BC-994F-4F98-B2F0-8B4391CF801C}"/>
    <cellStyle name="Normal 2 13 24" xfId="31907" xr:uid="{B6180AA9-81FB-41E3-A346-3C5238C7E0B8}"/>
    <cellStyle name="Normal 2 13 3" xfId="31908" xr:uid="{DDA043F4-F7E9-47CD-86EF-1262F0C74856}"/>
    <cellStyle name="Normal 2 13 3 2" xfId="31909" xr:uid="{12C50908-44DA-4FDD-AFAD-B9D6FEEDE513}"/>
    <cellStyle name="Normal 2 13 4" xfId="31910" xr:uid="{5ACC67BF-AB2D-4809-B264-F113D3B9DD3C}"/>
    <cellStyle name="Normal 2 13 4 2" xfId="31911" xr:uid="{2E61BA39-D936-4C75-81B2-5C71CCE3A303}"/>
    <cellStyle name="Normal 2 13 5" xfId="31912" xr:uid="{E75E4668-5875-4048-BA98-2580B8E38E97}"/>
    <cellStyle name="Normal 2 13 5 2" xfId="31913" xr:uid="{42BC9506-F2A6-41D9-8A20-349505A5D1A4}"/>
    <cellStyle name="Normal 2 13 6" xfId="31914" xr:uid="{F9D774FC-5DC8-4831-9067-69505405F7B5}"/>
    <cellStyle name="Normal 2 13 6 2" xfId="31915" xr:uid="{7BFD8D2C-FB02-43F5-AEEB-5097D5098622}"/>
    <cellStyle name="Normal 2 13 7" xfId="31916" xr:uid="{122C1007-9D6B-4F7D-B492-1AAE1A1F0207}"/>
    <cellStyle name="Normal 2 13 7 2" xfId="31917" xr:uid="{9ECE446D-6D62-4D4A-A846-4DFB44C1FA05}"/>
    <cellStyle name="Normal 2 13 8" xfId="31918" xr:uid="{4D1FF4AA-4693-4B5E-A028-5D4D0E705657}"/>
    <cellStyle name="Normal 2 13 8 2" xfId="31919" xr:uid="{74CBDB17-81DC-408D-8B20-C3E491FFB8B9}"/>
    <cellStyle name="Normal 2 13 9" xfId="31920" xr:uid="{64F01D45-E7B1-4B3D-BEFB-AC391BA8D10F}"/>
    <cellStyle name="Normal 2 13 9 2" xfId="31921" xr:uid="{7FE4B831-6F42-4A2C-A350-E224677CF3A8}"/>
    <cellStyle name="Normal 2 14" xfId="31922" xr:uid="{01556EC3-3754-42A1-B3C1-76E3796C7A62}"/>
    <cellStyle name="Normal 2 14 10" xfId="31923" xr:uid="{BE551D47-B5B2-4B39-B00D-E36A89327A7B}"/>
    <cellStyle name="Normal 2 14 10 2" xfId="31924" xr:uid="{7C40C84F-1900-4795-BB64-EF236661E235}"/>
    <cellStyle name="Normal 2 14 11" xfId="31925" xr:uid="{7AF2430F-05F8-4ADB-B348-0C2E45957355}"/>
    <cellStyle name="Normal 2 14 11 2" xfId="31926" xr:uid="{9BE3DF26-82DC-40AF-8E25-D514E605F66A}"/>
    <cellStyle name="Normal 2 14 12" xfId="31927" xr:uid="{33923145-A272-47A5-8C74-BD4AE7BB0EB0}"/>
    <cellStyle name="Normal 2 14 12 2" xfId="31928" xr:uid="{CD13C18A-6DF0-4337-9F23-9A14D4E22DBE}"/>
    <cellStyle name="Normal 2 14 13" xfId="31929" xr:uid="{A7ED256C-8D5D-4803-82B4-07E7224BBDBE}"/>
    <cellStyle name="Normal 2 14 13 2" xfId="31930" xr:uid="{E41E4E5F-FDF3-4B5A-9B83-4DCAC59843C4}"/>
    <cellStyle name="Normal 2 14 14" xfId="31931" xr:uid="{8A6B7790-E74D-427F-9B98-FDBA17D5DC99}"/>
    <cellStyle name="Normal 2 14 14 2" xfId="31932" xr:uid="{C7065568-E698-4161-A5B9-7C9DE5536915}"/>
    <cellStyle name="Normal 2 14 15" xfId="31933" xr:uid="{B5F937B6-C2A2-478A-A60B-3868B12FB5E0}"/>
    <cellStyle name="Normal 2 14 15 2" xfId="31934" xr:uid="{865A64D8-50EB-43C7-8D70-448729BE4AF7}"/>
    <cellStyle name="Normal 2 14 16" xfId="31935" xr:uid="{8B368C0E-61B4-4DDE-882E-32BFF17F1C48}"/>
    <cellStyle name="Normal 2 14 16 2" xfId="31936" xr:uid="{A5D2F1DA-76F8-45A7-BCF1-C2F40E4BF1B0}"/>
    <cellStyle name="Normal 2 14 17" xfId="31937" xr:uid="{B08D2B05-00F0-45D0-A1D7-F68F5A3FC506}"/>
    <cellStyle name="Normal 2 14 17 2" xfId="31938" xr:uid="{5614C6AE-1539-42E8-AF86-904B86956117}"/>
    <cellStyle name="Normal 2 14 18" xfId="31939" xr:uid="{4D0D2572-A740-4129-A8E0-415C13775021}"/>
    <cellStyle name="Normal 2 14 18 2" xfId="31940" xr:uid="{52A6A748-6479-4BC4-A572-DBA5F80A2A47}"/>
    <cellStyle name="Normal 2 14 19" xfId="31941" xr:uid="{111565B0-9964-4382-848E-E0BC40DED5E3}"/>
    <cellStyle name="Normal 2 14 19 2" xfId="31942" xr:uid="{57389379-4FDF-4FAB-ADE4-702C09F65258}"/>
    <cellStyle name="Normal 2 14 2" xfId="31943" xr:uid="{4E3EDB04-2854-4AAF-A857-9002EC9D2D68}"/>
    <cellStyle name="Normal 2 14 2 2" xfId="31944" xr:uid="{3CDA6B5A-2B55-483C-B16B-8D636A67AFE4}"/>
    <cellStyle name="Normal 2 14 20" xfId="31945" xr:uid="{CC2F8234-EA27-4584-8CD8-DB3BD05AAEE8}"/>
    <cellStyle name="Normal 2 14 20 2" xfId="31946" xr:uid="{7A974EF0-3E81-4575-A31E-508DBE87AF5E}"/>
    <cellStyle name="Normal 2 14 21" xfId="31947" xr:uid="{B91A313D-9602-453B-AB37-A53FB28F4283}"/>
    <cellStyle name="Normal 2 14 21 2" xfId="31948" xr:uid="{E994D283-94DE-4AE2-83EF-372645015069}"/>
    <cellStyle name="Normal 2 14 22" xfId="31949" xr:uid="{AF5E1446-CCA9-4FE5-86A8-C5CB25DF6FC0}"/>
    <cellStyle name="Normal 2 14 22 2" xfId="31950" xr:uid="{45CA3BB4-1D87-4C2B-B810-66CEFE504104}"/>
    <cellStyle name="Normal 2 14 23" xfId="31951" xr:uid="{70081F55-60FA-48B2-A940-74B6F11F2DF4}"/>
    <cellStyle name="Normal 2 14 23 2" xfId="31952" xr:uid="{4CB3EB45-0E60-4F76-8A10-CE6D9F06E274}"/>
    <cellStyle name="Normal 2 14 24" xfId="31953" xr:uid="{4A983533-177B-4064-94BA-B9E0A6015C62}"/>
    <cellStyle name="Normal 2 14 3" xfId="31954" xr:uid="{0F1FB8B1-F984-4D35-8205-096B20762304}"/>
    <cellStyle name="Normal 2 14 3 2" xfId="31955" xr:uid="{56EC8859-F7F0-49F1-8892-4D794D94BBF9}"/>
    <cellStyle name="Normal 2 14 4" xfId="31956" xr:uid="{A0E17651-3031-495D-95DE-F817D35D7314}"/>
    <cellStyle name="Normal 2 14 4 2" xfId="31957" xr:uid="{8D44F1B7-B2F2-4478-B523-C2F07C4EA1D5}"/>
    <cellStyle name="Normal 2 14 5" xfId="31958" xr:uid="{BAD15E00-A7DF-4526-8AF5-217AEEE0EF18}"/>
    <cellStyle name="Normal 2 14 5 2" xfId="31959" xr:uid="{6A12B11D-BBDA-420D-AF5F-7C68820FD3E0}"/>
    <cellStyle name="Normal 2 14 6" xfId="31960" xr:uid="{094098F0-9D24-46CB-BE9E-B54EDEDD918C}"/>
    <cellStyle name="Normal 2 14 6 2" xfId="31961" xr:uid="{C9CAB2E0-9200-4E88-BA0A-5082E396D8B6}"/>
    <cellStyle name="Normal 2 14 7" xfId="31962" xr:uid="{1ACCB679-7154-4A3A-ACA9-9662E5A2252E}"/>
    <cellStyle name="Normal 2 14 7 2" xfId="31963" xr:uid="{F0FD982D-4038-4B61-AAA4-AE956843CA6C}"/>
    <cellStyle name="Normal 2 14 8" xfId="31964" xr:uid="{366BD02A-2799-4F5A-B474-F331F31065B8}"/>
    <cellStyle name="Normal 2 14 8 2" xfId="31965" xr:uid="{CD9F3C28-0AEC-4972-81EC-B22E54A84ABB}"/>
    <cellStyle name="Normal 2 14 9" xfId="31966" xr:uid="{D3C54849-2922-43D0-AA48-907D653C6328}"/>
    <cellStyle name="Normal 2 14 9 2" xfId="31967" xr:uid="{2C2BBFD5-3F66-43A3-A2DA-F68E1894E123}"/>
    <cellStyle name="Normal 2 15" xfId="31968" xr:uid="{1F3AC51D-20C7-4529-88F9-9D5570326EF5}"/>
    <cellStyle name="Normal 2 15 10" xfId="31969" xr:uid="{37B1FCD6-4EC6-4D73-A31B-A5CFFFC30E6F}"/>
    <cellStyle name="Normal 2 15 10 2" xfId="31970" xr:uid="{DB0CF0CD-EC7D-4012-828D-54579766BED3}"/>
    <cellStyle name="Normal 2 15 11" xfId="31971" xr:uid="{F3AEC6FD-E4D2-4F0D-A1F6-DBBBFD5FBACD}"/>
    <cellStyle name="Normal 2 15 11 2" xfId="31972" xr:uid="{D6159DFF-1999-4E6E-998E-93B6665AA645}"/>
    <cellStyle name="Normal 2 15 12" xfId="31973" xr:uid="{6C67C966-2881-4925-9E51-00222049BF0E}"/>
    <cellStyle name="Normal 2 15 12 2" xfId="31974" xr:uid="{B1B171B5-FD0D-42F7-A7E5-1C2C9143E283}"/>
    <cellStyle name="Normal 2 15 13" xfId="31975" xr:uid="{5C91B9AE-EEB2-44EA-BE1D-3ED56D4547E0}"/>
    <cellStyle name="Normal 2 15 13 2" xfId="31976" xr:uid="{4C8787F5-B53A-4124-AE8F-4BFEF7D42D86}"/>
    <cellStyle name="Normal 2 15 14" xfId="31977" xr:uid="{B5778652-CB0F-4F7F-B52C-A13A1FDCBC9B}"/>
    <cellStyle name="Normal 2 15 14 2" xfId="31978" xr:uid="{1494C781-58A6-4F43-A0CA-EC0A80A4E3AF}"/>
    <cellStyle name="Normal 2 15 15" xfId="31979" xr:uid="{27AF8E9B-2632-48EF-8E5D-2E1408F98946}"/>
    <cellStyle name="Normal 2 15 15 2" xfId="31980" xr:uid="{0049B052-04FC-477B-9E59-655C2EC6FA4A}"/>
    <cellStyle name="Normal 2 15 16" xfId="31981" xr:uid="{F232975E-61D8-42AB-A794-B1BB14482E7E}"/>
    <cellStyle name="Normal 2 15 16 2" xfId="31982" xr:uid="{5AEDFB59-B53E-4CE3-9BF0-37475B5984AF}"/>
    <cellStyle name="Normal 2 15 17" xfId="31983" xr:uid="{121C4C3E-161A-4F54-ACC5-C7DE3052BD02}"/>
    <cellStyle name="Normal 2 15 17 2" xfId="31984" xr:uid="{0F97BB12-45D8-41FD-8574-738521BF8712}"/>
    <cellStyle name="Normal 2 15 18" xfId="31985" xr:uid="{CEF4673B-BFC1-4298-ADD2-7E00287F8603}"/>
    <cellStyle name="Normal 2 15 18 2" xfId="31986" xr:uid="{B24CA27C-2CB0-473D-89DA-F066D829FD7B}"/>
    <cellStyle name="Normal 2 15 19" xfId="31987" xr:uid="{485DC84F-0388-4ADA-BA7D-388981D2D926}"/>
    <cellStyle name="Normal 2 15 19 2" xfId="31988" xr:uid="{F0134F3B-BEA9-4802-8651-D64056D912C0}"/>
    <cellStyle name="Normal 2 15 2" xfId="31989" xr:uid="{6F64909B-9DD2-493D-ABCC-8C219920AE99}"/>
    <cellStyle name="Normal 2 15 2 2" xfId="31990" xr:uid="{02510A04-8737-424D-966A-6AD966A8139C}"/>
    <cellStyle name="Normal 2 15 20" xfId="31991" xr:uid="{5763EF77-6744-42D6-AB94-0AF59FB81615}"/>
    <cellStyle name="Normal 2 15 20 2" xfId="31992" xr:uid="{4608A5AC-B918-4B4D-8027-2324B3453174}"/>
    <cellStyle name="Normal 2 15 21" xfId="31993" xr:uid="{121632CD-6F6B-417D-A9FB-5F51779ED334}"/>
    <cellStyle name="Normal 2 15 21 2" xfId="31994" xr:uid="{0357CED3-C1D4-4BE7-9A58-35D825EBB240}"/>
    <cellStyle name="Normal 2 15 22" xfId="31995" xr:uid="{E5D7AED6-2BD6-4462-9FD6-86B417AD97F2}"/>
    <cellStyle name="Normal 2 15 22 2" xfId="31996" xr:uid="{3916F00B-2610-4026-A49B-8B383585F8CD}"/>
    <cellStyle name="Normal 2 15 23" xfId="31997" xr:uid="{0FDE973C-C334-45FE-AAEE-83C2F80A6CDD}"/>
    <cellStyle name="Normal 2 15 23 2" xfId="31998" xr:uid="{B49A9C2E-2401-4BB2-AD83-1F276CAFEFDA}"/>
    <cellStyle name="Normal 2 15 24" xfId="31999" xr:uid="{5F9852AC-3041-4E8C-99A1-6726163C94E9}"/>
    <cellStyle name="Normal 2 15 3" xfId="32000" xr:uid="{30B507F0-F4B2-4224-B373-2EE91092895B}"/>
    <cellStyle name="Normal 2 15 3 2" xfId="32001" xr:uid="{33E10821-7164-4B40-B18A-A75369D4690A}"/>
    <cellStyle name="Normal 2 15 4" xfId="32002" xr:uid="{958C684A-C016-48E4-820B-1A8099C5CE09}"/>
    <cellStyle name="Normal 2 15 4 2" xfId="32003" xr:uid="{F6AA9FE1-9A00-4C64-A083-BBDFF141AD30}"/>
    <cellStyle name="Normal 2 15 5" xfId="32004" xr:uid="{ECD97990-A8B6-41EC-85FA-86D3DA71396A}"/>
    <cellStyle name="Normal 2 15 5 2" xfId="32005" xr:uid="{70170C98-1F2F-4406-AED3-037736525B2D}"/>
    <cellStyle name="Normal 2 15 6" xfId="32006" xr:uid="{B8C8DF1F-111F-4438-9210-D49FB5A0565A}"/>
    <cellStyle name="Normal 2 15 6 2" xfId="32007" xr:uid="{35B4A0A7-6312-4418-9D14-76B9746FAEDE}"/>
    <cellStyle name="Normal 2 15 7" xfId="32008" xr:uid="{0C014144-8AFE-480D-9265-E15AAFECD7D4}"/>
    <cellStyle name="Normal 2 15 7 2" xfId="32009" xr:uid="{78C43609-2C75-46F7-A289-F93601CE5781}"/>
    <cellStyle name="Normal 2 15 8" xfId="32010" xr:uid="{04571F6F-EEAF-4059-982C-99A17BB21F93}"/>
    <cellStyle name="Normal 2 15 8 2" xfId="32011" xr:uid="{4FD30827-38AD-4DDD-AB60-E99FBB66688F}"/>
    <cellStyle name="Normal 2 15 9" xfId="32012" xr:uid="{E1A4BEEE-01E1-4AC1-A776-D993CA5AC557}"/>
    <cellStyle name="Normal 2 15 9 2" xfId="32013" xr:uid="{19C01680-72FC-4C08-9D9C-CB35F3338FC7}"/>
    <cellStyle name="Normal 2 16" xfId="32014" xr:uid="{3C62048E-6211-49C4-A49F-75F2EA8DA646}"/>
    <cellStyle name="Normal 2 16 10" xfId="32015" xr:uid="{5E8513C5-4812-4C10-ADDF-27692066E8AF}"/>
    <cellStyle name="Normal 2 16 10 2" xfId="32016" xr:uid="{BD923587-C327-4C37-B899-BE5A1147324C}"/>
    <cellStyle name="Normal 2 16 11" xfId="32017" xr:uid="{7190C25B-0BF6-4F96-B727-6A8B2E04276A}"/>
    <cellStyle name="Normal 2 16 11 2" xfId="32018" xr:uid="{376C93A3-BE3A-4960-835E-19373BC94E8A}"/>
    <cellStyle name="Normal 2 16 12" xfId="32019" xr:uid="{EE60B231-7A1C-4C58-BF07-27D507A0432F}"/>
    <cellStyle name="Normal 2 16 12 2" xfId="32020" xr:uid="{02190E0B-065B-48CD-9A82-A6780E0DEF98}"/>
    <cellStyle name="Normal 2 16 13" xfId="32021" xr:uid="{C0DACC79-5A04-4BE8-97C0-295D8DEC3D1E}"/>
    <cellStyle name="Normal 2 16 13 2" xfId="32022" xr:uid="{89F95B09-AF14-48AF-80F9-7E0052F71800}"/>
    <cellStyle name="Normal 2 16 14" xfId="32023" xr:uid="{D337D974-CE5F-46E9-B0DD-C20569E96951}"/>
    <cellStyle name="Normal 2 16 14 2" xfId="32024" xr:uid="{296F7EF8-1218-4B58-9321-B39A16BAB431}"/>
    <cellStyle name="Normal 2 16 15" xfId="32025" xr:uid="{5B225962-E370-42FD-A641-54988FD1F403}"/>
    <cellStyle name="Normal 2 16 15 2" xfId="32026" xr:uid="{FB5B294B-AAEE-400E-A830-EFC2701054B2}"/>
    <cellStyle name="Normal 2 16 16" xfId="32027" xr:uid="{4E9FAB0C-943C-4EE9-8D89-46DBE968E474}"/>
    <cellStyle name="Normal 2 16 16 2" xfId="32028" xr:uid="{73A38AAD-3AAE-4BCA-BCB6-82355457E285}"/>
    <cellStyle name="Normal 2 16 17" xfId="32029" xr:uid="{967302FC-A460-4154-9B92-F14281B02FDE}"/>
    <cellStyle name="Normal 2 16 17 2" xfId="32030" xr:uid="{398CF1B7-7D7D-4DA7-B288-C73C25DCDF65}"/>
    <cellStyle name="Normal 2 16 18" xfId="32031" xr:uid="{A0156730-EE59-4466-ABE4-C2842AC97150}"/>
    <cellStyle name="Normal 2 16 18 2" xfId="32032" xr:uid="{0ACDDA91-7B91-4A5F-BFEA-AFD6D894B8ED}"/>
    <cellStyle name="Normal 2 16 19" xfId="32033" xr:uid="{67B6B6C9-0367-42D9-AF65-EECB46593F83}"/>
    <cellStyle name="Normal 2 16 19 2" xfId="32034" xr:uid="{C5B7AB17-D174-44C5-A1BC-439B38D0AFC7}"/>
    <cellStyle name="Normal 2 16 2" xfId="32035" xr:uid="{EE8451BF-70F4-4A54-97CA-33AFF548FAA2}"/>
    <cellStyle name="Normal 2 16 2 2" xfId="32036" xr:uid="{19E0BECA-8261-4F25-A678-DCEE7DB18DF5}"/>
    <cellStyle name="Normal 2 16 20" xfId="32037" xr:uid="{AC3EEACB-B189-4DF6-AAF7-D1566181A751}"/>
    <cellStyle name="Normal 2 16 20 2" xfId="32038" xr:uid="{0DE189E1-DDF3-4BC5-9FBB-9D15D6195924}"/>
    <cellStyle name="Normal 2 16 21" xfId="32039" xr:uid="{725A17E4-DB87-4173-97AB-9B8E18AC6CCE}"/>
    <cellStyle name="Normal 2 16 21 2" xfId="32040" xr:uid="{37E1B886-DCDB-432F-8100-09A3F98D1452}"/>
    <cellStyle name="Normal 2 16 22" xfId="32041" xr:uid="{A49E0E96-A371-4F5A-AC32-4B90E123673C}"/>
    <cellStyle name="Normal 2 16 22 2" xfId="32042" xr:uid="{30797F4B-E487-47DF-A271-56316D5A67F4}"/>
    <cellStyle name="Normal 2 16 23" xfId="32043" xr:uid="{586EBEB0-46BF-48B2-A00C-B5A804470118}"/>
    <cellStyle name="Normal 2 16 23 2" xfId="32044" xr:uid="{F6D0A19B-506F-4FA3-9311-311E0E329421}"/>
    <cellStyle name="Normal 2 16 24" xfId="32045" xr:uid="{2A88C547-6E6F-43C9-BE18-C850A0F71821}"/>
    <cellStyle name="Normal 2 16 3" xfId="32046" xr:uid="{0A73EA23-7F30-4831-97BA-BD250B07C053}"/>
    <cellStyle name="Normal 2 16 3 2" xfId="32047" xr:uid="{87FCBF3F-A536-4EEB-86CD-AD43B19482FB}"/>
    <cellStyle name="Normal 2 16 4" xfId="32048" xr:uid="{86263DC2-C261-431D-AA2E-8DF8729F27B9}"/>
    <cellStyle name="Normal 2 16 4 2" xfId="32049" xr:uid="{4DDD3FE3-2BD8-4572-A14E-6E0ED75F2325}"/>
    <cellStyle name="Normal 2 16 5" xfId="32050" xr:uid="{E1BF8A5B-899B-4EF3-9E8E-9A290A9244CA}"/>
    <cellStyle name="Normal 2 16 5 2" xfId="32051" xr:uid="{098579D7-19D4-4E3F-BBF7-BAB2CB9317AA}"/>
    <cellStyle name="Normal 2 16 6" xfId="32052" xr:uid="{73C8DF05-4F7A-4A98-A665-2CB52B70418D}"/>
    <cellStyle name="Normal 2 16 6 2" xfId="32053" xr:uid="{8B0E83B2-99C0-4C18-B9ED-F93775640F31}"/>
    <cellStyle name="Normal 2 16 7" xfId="32054" xr:uid="{02BBC881-FB7F-4C76-BCBB-84CCF46D8974}"/>
    <cellStyle name="Normal 2 16 7 2" xfId="32055" xr:uid="{B3D67B59-7F11-4C4F-B20B-E0938802D0FE}"/>
    <cellStyle name="Normal 2 16 8" xfId="32056" xr:uid="{8D00DA51-6979-4A15-9174-39DB62487C46}"/>
    <cellStyle name="Normal 2 16 8 2" xfId="32057" xr:uid="{714838DB-2137-4883-BFFF-2DC8F39912CC}"/>
    <cellStyle name="Normal 2 16 9" xfId="32058" xr:uid="{BCF013B2-83B2-4C35-A0EA-69327BAFD52F}"/>
    <cellStyle name="Normal 2 16 9 2" xfId="32059" xr:uid="{4EFA36B3-CF4F-45AA-A730-CA91DD4BC075}"/>
    <cellStyle name="Normal 2 17" xfId="32060" xr:uid="{C35E4227-CEC6-4FF8-9077-CE545176C481}"/>
    <cellStyle name="Normal 2 17 10" xfId="32061" xr:uid="{1EFE9A68-7119-47CD-A5B9-747BEA2076D1}"/>
    <cellStyle name="Normal 2 17 10 2" xfId="32062" xr:uid="{833E1466-FEC6-4BF4-B973-5D2E988D7015}"/>
    <cellStyle name="Normal 2 17 11" xfId="32063" xr:uid="{3C29E8FF-0C94-4187-831F-045D7AF6FD3B}"/>
    <cellStyle name="Normal 2 17 11 2" xfId="32064" xr:uid="{4F38D46B-07CC-4F82-B0D8-18DED3E4DBCE}"/>
    <cellStyle name="Normal 2 17 12" xfId="32065" xr:uid="{E5DF50D5-EBC9-409E-BA13-4CF5AEC4FAC1}"/>
    <cellStyle name="Normal 2 17 12 2" xfId="32066" xr:uid="{4A51943F-C707-4FE0-9C07-92350D12118F}"/>
    <cellStyle name="Normal 2 17 13" xfId="32067" xr:uid="{58FD2EA1-F722-4DB5-972F-0997295B6B5B}"/>
    <cellStyle name="Normal 2 17 13 2" xfId="32068" xr:uid="{37310D3D-9B71-4640-AC65-F4AA4C8319AD}"/>
    <cellStyle name="Normal 2 17 14" xfId="32069" xr:uid="{2A3C6275-FB08-439B-9AEE-6EB98C6C82C3}"/>
    <cellStyle name="Normal 2 17 14 2" xfId="32070" xr:uid="{B477CA9F-39A9-4868-AFB4-7FDAB1616FCA}"/>
    <cellStyle name="Normal 2 17 15" xfId="32071" xr:uid="{7803DCE7-C9C0-4FE0-8F6E-E0F3B16D732F}"/>
    <cellStyle name="Normal 2 17 15 2" xfId="32072" xr:uid="{0D7796CC-4D32-46AB-AC5B-4EDD7E550A7B}"/>
    <cellStyle name="Normal 2 17 16" xfId="32073" xr:uid="{5C46A22F-647E-4DB8-B332-7FF826A6AAC5}"/>
    <cellStyle name="Normal 2 17 16 2" xfId="32074" xr:uid="{58EB7C28-8FCF-4169-BB48-38EB11C4D70A}"/>
    <cellStyle name="Normal 2 17 17" xfId="32075" xr:uid="{BE09B151-E24F-4E25-BC9B-62B551056FD9}"/>
    <cellStyle name="Normal 2 17 17 2" xfId="32076" xr:uid="{AF437980-AADA-444A-BFA2-385B05D50382}"/>
    <cellStyle name="Normal 2 17 18" xfId="32077" xr:uid="{292C53AD-EDB6-4E61-A5EC-9A40001FBB5E}"/>
    <cellStyle name="Normal 2 17 18 2" xfId="32078" xr:uid="{57BA00E1-9F08-46E3-AD8C-560BCF3AAC6E}"/>
    <cellStyle name="Normal 2 17 19" xfId="32079" xr:uid="{50EAFB8F-E2DB-4BB6-8CF1-1A4976438605}"/>
    <cellStyle name="Normal 2 17 19 2" xfId="32080" xr:uid="{CC194A80-1908-4A58-B5A2-B1944186E9E7}"/>
    <cellStyle name="Normal 2 17 2" xfId="32081" xr:uid="{EC640B0C-7180-46AC-B20B-84F03D8E3084}"/>
    <cellStyle name="Normal 2 17 2 2" xfId="32082" xr:uid="{071EFAC1-90D6-48EC-8571-90DD3A22C13C}"/>
    <cellStyle name="Normal 2 17 20" xfId="32083" xr:uid="{6939F2D6-BBBE-49AB-8814-76A0CB5FECB4}"/>
    <cellStyle name="Normal 2 17 20 2" xfId="32084" xr:uid="{4AA7D392-D0DB-44D1-8703-E34F1F8273CA}"/>
    <cellStyle name="Normal 2 17 21" xfId="32085" xr:uid="{A4609632-62B3-4147-B3A2-E12F69A5851C}"/>
    <cellStyle name="Normal 2 17 21 2" xfId="32086" xr:uid="{70C7CBDB-D5E7-4E08-A921-1B534B5E3FB0}"/>
    <cellStyle name="Normal 2 17 22" xfId="32087" xr:uid="{6A252DBE-2A19-4F1F-96AB-AFC1A2AA1F9F}"/>
    <cellStyle name="Normal 2 17 22 2" xfId="32088" xr:uid="{0AB866FA-D52D-48ED-897B-800DA0DF2155}"/>
    <cellStyle name="Normal 2 17 23" xfId="32089" xr:uid="{787DF644-2D6F-46F5-A02E-A9882E623259}"/>
    <cellStyle name="Normal 2 17 23 2" xfId="32090" xr:uid="{A992349C-E6B5-430E-A40D-AA2BC9F401FE}"/>
    <cellStyle name="Normal 2 17 24" xfId="32091" xr:uid="{A5F6C70E-709C-4D38-B37E-201F42398359}"/>
    <cellStyle name="Normal 2 17 3" xfId="32092" xr:uid="{95DC3A7C-E19E-48BC-B4CE-AC145ED883FE}"/>
    <cellStyle name="Normal 2 17 3 2" xfId="32093" xr:uid="{59A0F969-3DEC-48EA-84C5-4E188C9AF011}"/>
    <cellStyle name="Normal 2 17 4" xfId="32094" xr:uid="{BAAF662B-778E-45A8-B95D-EE8902855CA4}"/>
    <cellStyle name="Normal 2 17 4 2" xfId="32095" xr:uid="{395120DE-1228-404F-82AF-57547241E43A}"/>
    <cellStyle name="Normal 2 17 5" xfId="32096" xr:uid="{02FF3219-DFF8-429C-AD33-40332DE6691F}"/>
    <cellStyle name="Normal 2 17 5 2" xfId="32097" xr:uid="{6F7AA50C-DDF7-4D6B-BD3F-97D69C0223DB}"/>
    <cellStyle name="Normal 2 17 6" xfId="32098" xr:uid="{93B00505-AEB9-4498-AF5F-69A1C7AF805F}"/>
    <cellStyle name="Normal 2 17 6 2" xfId="32099" xr:uid="{3AE3E4A7-99FA-4D40-9A0F-6AFA58A0E233}"/>
    <cellStyle name="Normal 2 17 7" xfId="32100" xr:uid="{4225CCF5-EAB2-47E0-B70D-FB737BB0CCF1}"/>
    <cellStyle name="Normal 2 17 7 2" xfId="32101" xr:uid="{7A8C02D7-BA9E-43AE-836B-5F275FBA1D1E}"/>
    <cellStyle name="Normal 2 17 8" xfId="32102" xr:uid="{DC19535A-8C4B-46ED-B045-8F3EF053DFE8}"/>
    <cellStyle name="Normal 2 17 8 2" xfId="32103" xr:uid="{208214D9-12EB-46C6-8385-A2452E850962}"/>
    <cellStyle name="Normal 2 17 9" xfId="32104" xr:uid="{A1B6D77D-F42D-4C11-9B78-AFCC8A7C9F1E}"/>
    <cellStyle name="Normal 2 17 9 2" xfId="32105" xr:uid="{654272C6-8A1C-45CE-8C44-4C021112FCEE}"/>
    <cellStyle name="Normal 2 18" xfId="32106" xr:uid="{6B70B697-1347-4245-B55E-9DE616E362C6}"/>
    <cellStyle name="Normal 2 18 10" xfId="32107" xr:uid="{2015A425-DBB8-4DFF-B7A8-121F8BE310B0}"/>
    <cellStyle name="Normal 2 18 10 2" xfId="32108" xr:uid="{62860BE9-ADAB-4190-9536-819E95D977B6}"/>
    <cellStyle name="Normal 2 18 11" xfId="32109" xr:uid="{9CCD56E2-CD6C-4E60-B88C-650BF6AD807D}"/>
    <cellStyle name="Normal 2 18 11 2" xfId="32110" xr:uid="{734D59EB-EEF6-4DAB-81A4-C0FDFA814CB3}"/>
    <cellStyle name="Normal 2 18 12" xfId="32111" xr:uid="{896524B9-8A06-42FC-BABD-0D9C8893380B}"/>
    <cellStyle name="Normal 2 18 12 2" xfId="32112" xr:uid="{DAA6F5C3-3419-465E-9497-DA4CEE373A7B}"/>
    <cellStyle name="Normal 2 18 13" xfId="32113" xr:uid="{1C567B25-6C94-4FD4-AEFF-6533DF940D3C}"/>
    <cellStyle name="Normal 2 18 13 2" xfId="32114" xr:uid="{30F40D00-724F-49B4-A70D-3162C0214557}"/>
    <cellStyle name="Normal 2 18 14" xfId="32115" xr:uid="{E9547E0C-EE7F-4328-A35B-8ECCA07A9527}"/>
    <cellStyle name="Normal 2 18 14 2" xfId="32116" xr:uid="{87D21D38-0884-49AE-805A-7E06CC4E072D}"/>
    <cellStyle name="Normal 2 18 15" xfId="32117" xr:uid="{5D512390-85DF-42F3-A5E5-BA8075E8B7D6}"/>
    <cellStyle name="Normal 2 18 15 2" xfId="32118" xr:uid="{9362F77A-D0F5-4107-AAC5-99DF4496EDB5}"/>
    <cellStyle name="Normal 2 18 16" xfId="32119" xr:uid="{A9374472-14E3-4A5F-9CF0-5F62C71C9CD2}"/>
    <cellStyle name="Normal 2 18 16 2" xfId="32120" xr:uid="{4AF01249-A686-4905-BFD8-C577AAFEF4FE}"/>
    <cellStyle name="Normal 2 18 17" xfId="32121" xr:uid="{B61EA3FD-ACB3-4412-BD8B-91C27BEA3097}"/>
    <cellStyle name="Normal 2 18 17 2" xfId="32122" xr:uid="{C7971E1E-08FE-4381-BACE-78F04165A58A}"/>
    <cellStyle name="Normal 2 18 18" xfId="32123" xr:uid="{73C1C54E-4B81-4E93-A58F-E444EA21BE0E}"/>
    <cellStyle name="Normal 2 18 18 2" xfId="32124" xr:uid="{A934427D-C5CD-4E3F-9759-7F7FCFD5595D}"/>
    <cellStyle name="Normal 2 18 19" xfId="32125" xr:uid="{1AD1742E-FBFE-4665-9D4B-CA8EB0C1772E}"/>
    <cellStyle name="Normal 2 18 19 2" xfId="32126" xr:uid="{27B83F78-F523-49AE-AA5C-08568CD379FC}"/>
    <cellStyle name="Normal 2 18 2" xfId="32127" xr:uid="{281D76F1-9A30-45C4-8B4C-D5894B5916B5}"/>
    <cellStyle name="Normal 2 18 2 2" xfId="32128" xr:uid="{61CE16E9-F031-4A22-A22E-FCF7AF222137}"/>
    <cellStyle name="Normal 2 18 20" xfId="32129" xr:uid="{5C7629D6-81D9-4411-B35F-D6DB384ECD86}"/>
    <cellStyle name="Normal 2 18 20 2" xfId="32130" xr:uid="{45ADA9B6-79C0-41AB-9DC5-A6DE8D79BD37}"/>
    <cellStyle name="Normal 2 18 21" xfId="32131" xr:uid="{9AA29EA8-E163-492A-B0E3-B65FAC850FE0}"/>
    <cellStyle name="Normal 2 18 21 2" xfId="32132" xr:uid="{9D55A948-CC7E-49B4-8266-407F4630CBF4}"/>
    <cellStyle name="Normal 2 18 22" xfId="32133" xr:uid="{AB34C76D-6127-4DD0-B1C8-852291A4FDAD}"/>
    <cellStyle name="Normal 2 18 22 2" xfId="32134" xr:uid="{386CA0B9-058F-44EC-B791-BD6A232C1324}"/>
    <cellStyle name="Normal 2 18 23" xfId="32135" xr:uid="{5C39861B-3766-4A5E-B948-7301ECD1BEA3}"/>
    <cellStyle name="Normal 2 18 23 2" xfId="32136" xr:uid="{51E69491-7E7D-45E9-82FE-CE34BAE73BA8}"/>
    <cellStyle name="Normal 2 18 24" xfId="32137" xr:uid="{A56C9F1E-CE87-4627-B76B-DE86EB68DB73}"/>
    <cellStyle name="Normal 2 18 3" xfId="32138" xr:uid="{19B48E93-0644-4A08-B414-855A2B835638}"/>
    <cellStyle name="Normal 2 18 3 2" xfId="32139" xr:uid="{9E992106-E1E5-437D-805A-CCBC891649AB}"/>
    <cellStyle name="Normal 2 18 4" xfId="32140" xr:uid="{BD2810D0-A349-47AF-98C9-B316FC29E515}"/>
    <cellStyle name="Normal 2 18 4 2" xfId="32141" xr:uid="{A1CBC323-D4DD-476D-A05C-85F5EDB18179}"/>
    <cellStyle name="Normal 2 18 5" xfId="32142" xr:uid="{2556B20E-9E69-4869-BE24-FD48DEA59E79}"/>
    <cellStyle name="Normal 2 18 5 2" xfId="32143" xr:uid="{6C872BAB-B00B-4844-A130-4D7CD424F1BE}"/>
    <cellStyle name="Normal 2 18 6" xfId="32144" xr:uid="{AA4AAC87-FEC8-4B36-A9B8-59054EEF0809}"/>
    <cellStyle name="Normal 2 18 6 2" xfId="32145" xr:uid="{41B236D5-EE3F-4169-988C-C3793F55A961}"/>
    <cellStyle name="Normal 2 18 7" xfId="32146" xr:uid="{CB6EB033-DF79-477C-BB96-417E3D56CD12}"/>
    <cellStyle name="Normal 2 18 7 2" xfId="32147" xr:uid="{8CEDB8E9-225E-4C58-87E5-A9E1B1DBB54B}"/>
    <cellStyle name="Normal 2 18 8" xfId="32148" xr:uid="{A2801511-849A-4109-8971-D2FE5B0A6AB7}"/>
    <cellStyle name="Normal 2 18 8 2" xfId="32149" xr:uid="{7AEAC160-F715-44BD-B08F-5F4686FC2B19}"/>
    <cellStyle name="Normal 2 18 9" xfId="32150" xr:uid="{A3A780E7-9D75-48B7-A79C-3D129CC115DB}"/>
    <cellStyle name="Normal 2 18 9 2" xfId="32151" xr:uid="{46BCAC41-4EDF-4A10-A679-742BC197384F}"/>
    <cellStyle name="Normal 2 19" xfId="32152" xr:uid="{906203A9-7620-4591-B14D-0E8FBFF787FA}"/>
    <cellStyle name="Normal 2 19 10" xfId="32153" xr:uid="{FD7243A4-B9C9-47D3-8531-8C69561AD90E}"/>
    <cellStyle name="Normal 2 19 10 2" xfId="32154" xr:uid="{3EFFF620-3414-4D54-97E7-EDB32BDAA217}"/>
    <cellStyle name="Normal 2 19 11" xfId="32155" xr:uid="{08CE963C-05F8-4430-9CB7-9801A261D64C}"/>
    <cellStyle name="Normal 2 19 11 2" xfId="32156" xr:uid="{EE55FAFF-69CE-4E91-8493-04CF661CF236}"/>
    <cellStyle name="Normal 2 19 12" xfId="32157" xr:uid="{E08985F1-347E-4826-811E-EF85B03CF728}"/>
    <cellStyle name="Normal 2 19 12 2" xfId="32158" xr:uid="{FF39AA7B-ACE8-485C-BFB1-9B12F73F2E75}"/>
    <cellStyle name="Normal 2 19 13" xfId="32159" xr:uid="{8006E7E4-5A75-4CB6-8AA6-30B77B201926}"/>
    <cellStyle name="Normal 2 19 13 2" xfId="32160" xr:uid="{A2DE8C96-0BD8-4394-A02B-5AFF6146B587}"/>
    <cellStyle name="Normal 2 19 14" xfId="32161" xr:uid="{AE4D8A21-53FB-49F2-87EE-CA8015BB9F16}"/>
    <cellStyle name="Normal 2 19 14 2" xfId="32162" xr:uid="{37AE90CF-4616-4E10-B45C-7EABF6CE5BFC}"/>
    <cellStyle name="Normal 2 19 15" xfId="32163" xr:uid="{97FB6419-9D81-420E-A278-5026C44B9C29}"/>
    <cellStyle name="Normal 2 19 15 2" xfId="32164" xr:uid="{FCC18640-AB2A-4CAC-9143-34C050A60C28}"/>
    <cellStyle name="Normal 2 19 16" xfId="32165" xr:uid="{2048CF2F-8604-45BF-BD0A-1300CF176D65}"/>
    <cellStyle name="Normal 2 19 16 2" xfId="32166" xr:uid="{280A4185-796D-4BEA-9E22-F163E1321A0E}"/>
    <cellStyle name="Normal 2 19 17" xfId="32167" xr:uid="{A63B7CCC-9C2B-4AF1-8A1C-E7C122686CE5}"/>
    <cellStyle name="Normal 2 19 17 2" xfId="32168" xr:uid="{8D16BD31-978D-42BF-9285-C5F29C959E9F}"/>
    <cellStyle name="Normal 2 19 18" xfId="32169" xr:uid="{9D6C259A-7FB7-434E-9574-3AF11C03CAF5}"/>
    <cellStyle name="Normal 2 19 18 2" xfId="32170" xr:uid="{80D0C04F-F20A-4E3E-BC41-1B510287F8DA}"/>
    <cellStyle name="Normal 2 19 19" xfId="32171" xr:uid="{6DA3693B-8EF8-4C80-9C97-38876A375E65}"/>
    <cellStyle name="Normal 2 19 19 2" xfId="32172" xr:uid="{717F2FF9-3B62-4729-BF2A-534AE99EF6AA}"/>
    <cellStyle name="Normal 2 19 2" xfId="32173" xr:uid="{CA75C22C-DC69-4898-9F01-E4F3F765DB9B}"/>
    <cellStyle name="Normal 2 19 2 2" xfId="32174" xr:uid="{A4133113-DF1A-4EE8-88B9-EE076E540E2E}"/>
    <cellStyle name="Normal 2 19 20" xfId="32175" xr:uid="{EDA74FD1-B0C5-46C2-B1E6-CDED8796A7DA}"/>
    <cellStyle name="Normal 2 19 20 2" xfId="32176" xr:uid="{72546A63-102F-416B-BB01-0EEB2BC653C7}"/>
    <cellStyle name="Normal 2 19 21" xfId="32177" xr:uid="{D7A2420C-7FC9-4617-8B1D-79DAC699FB0F}"/>
    <cellStyle name="Normal 2 19 21 2" xfId="32178" xr:uid="{660C9004-A522-4D1E-813F-E92259D99435}"/>
    <cellStyle name="Normal 2 19 22" xfId="32179" xr:uid="{322289E7-863B-4826-88BA-4B8549599CBF}"/>
    <cellStyle name="Normal 2 19 22 2" xfId="32180" xr:uid="{9101BF26-E0C7-4190-A937-35D62D0145B2}"/>
    <cellStyle name="Normal 2 19 23" xfId="32181" xr:uid="{1ED06BC9-90D1-43BF-ACE8-D8FC29628B3E}"/>
    <cellStyle name="Normal 2 19 23 2" xfId="32182" xr:uid="{9480A3A8-2868-4959-8168-A197406A4761}"/>
    <cellStyle name="Normal 2 19 24" xfId="32183" xr:uid="{B8323E18-2A59-441D-9D58-66FF3675180C}"/>
    <cellStyle name="Normal 2 19 3" xfId="32184" xr:uid="{F7F3E8E7-5BBF-4102-B5B0-7D60A8A7760A}"/>
    <cellStyle name="Normal 2 19 3 2" xfId="32185" xr:uid="{D1AE6BBD-3D14-41FF-918E-44B73A2D3A83}"/>
    <cellStyle name="Normal 2 19 4" xfId="32186" xr:uid="{AC57BD9D-CF8E-4BC3-A9BB-D22A523F7FFC}"/>
    <cellStyle name="Normal 2 19 4 2" xfId="32187" xr:uid="{2F9FB8CD-0A28-4961-9427-E21318586C0E}"/>
    <cellStyle name="Normal 2 19 5" xfId="32188" xr:uid="{C3E6FECD-7769-4788-A38D-E86569BD4D9C}"/>
    <cellStyle name="Normal 2 19 5 2" xfId="32189" xr:uid="{31A6B84B-67D2-4821-A988-EA073B2CC43E}"/>
    <cellStyle name="Normal 2 19 6" xfId="32190" xr:uid="{4758B724-ACE9-47E1-8377-7B346098B651}"/>
    <cellStyle name="Normal 2 19 6 2" xfId="32191" xr:uid="{8C09EAD5-0C66-490D-BD9A-08E53443E93E}"/>
    <cellStyle name="Normal 2 19 7" xfId="32192" xr:uid="{80164F93-127E-4763-BD69-0C1C87CF1BB5}"/>
    <cellStyle name="Normal 2 19 7 2" xfId="32193" xr:uid="{757E7C62-63BB-4840-A3BE-00A88D1BFEE7}"/>
    <cellStyle name="Normal 2 19 8" xfId="32194" xr:uid="{08F2B88D-6FFC-4871-A551-1DDF827D7CD8}"/>
    <cellStyle name="Normal 2 19 8 2" xfId="32195" xr:uid="{9C7F648B-905F-4A89-B7ED-1A90B3821D05}"/>
    <cellStyle name="Normal 2 19 9" xfId="32196" xr:uid="{97B92089-5045-4E68-BB18-B8EE00DC587B}"/>
    <cellStyle name="Normal 2 19 9 2" xfId="32197" xr:uid="{225DA363-D467-416B-AFF4-94A611921274}"/>
    <cellStyle name="Normal 2 2" xfId="139" xr:uid="{00000000-0005-0000-0000-00008B000000}"/>
    <cellStyle name="Normal 2 2 2" xfId="525" xr:uid="{00000000-0005-0000-0000-000012020000}"/>
    <cellStyle name="Normal 2 2 2 2" xfId="31340" xr:uid="{798FEBF9-3AB4-40CA-8DC3-5C2933547415}"/>
    <cellStyle name="Normal 2 2 2 3" xfId="32198" xr:uid="{11DEA823-CCAB-49B1-8039-3F2BC298E23A}"/>
    <cellStyle name="Normal 2 2 3" xfId="838" xr:uid="{00000000-0005-0000-0000-00004B030000}"/>
    <cellStyle name="Normal 2 2 3 10" xfId="6206" xr:uid="{00000000-0005-0000-0000-000044180000}"/>
    <cellStyle name="Normal 2 2 3 10 3" xfId="21310" xr:uid="{00000000-0005-0000-0000-000044530000}"/>
    <cellStyle name="Normal 2 2 3 11" xfId="32199" xr:uid="{0640ADDC-647F-4FF1-AC08-095EF5D282B2}"/>
    <cellStyle name="Normal 2 2 3 12" xfId="16295" xr:uid="{00000000-0005-0000-0000-0000AD3F0000}"/>
    <cellStyle name="Normal 2 2 3 2" xfId="1170" xr:uid="{00000000-0005-0000-0000-000098040000}"/>
    <cellStyle name="Normal 2 2 3 2 11" xfId="16349" xr:uid="{00000000-0005-0000-0000-0000E33F0000}"/>
    <cellStyle name="Normal 2 2 3 2 2" xfId="1278" xr:uid="{00000000-0005-0000-0000-000004050000}"/>
    <cellStyle name="Normal 2 2 3 2 2 10" xfId="16453" xr:uid="{00000000-0005-0000-0000-00004B400000}"/>
    <cellStyle name="Normal 2 2 3 2 2 2" xfId="1495" xr:uid="{00000000-0005-0000-0000-0000DD050000}"/>
    <cellStyle name="Normal 2 2 3 2 2 2 2" xfId="1916" xr:uid="{00000000-0005-0000-0000-000082070000}"/>
    <cellStyle name="Normal 2 2 3 2 2 2 2 2" xfId="2755" xr:uid="{00000000-0005-0000-0000-0000C90A0000}"/>
    <cellStyle name="Normal 2 2 3 2 2 2 2 2 2" xfId="4445" xr:uid="{00000000-0005-0000-0000-000063110000}"/>
    <cellStyle name="Normal 2 2 3 2 2 2 2 2 2 2" xfId="14518" xr:uid="{00000000-0005-0000-0000-0000BC380000}"/>
    <cellStyle name="Normal 2 2 3 2 2 2 2 2 2 2 3" xfId="29616" xr:uid="{00000000-0005-0000-0000-0000B6730000}"/>
    <cellStyle name="Normal 2 2 3 2 2 2 2 2 2 3" xfId="9498" xr:uid="{00000000-0005-0000-0000-000020250000}"/>
    <cellStyle name="Normal 2 2 3 2 2 2 2 2 2 3 3" xfId="24599" xr:uid="{00000000-0005-0000-0000-00001D600000}"/>
    <cellStyle name="Normal 2 2 3 2 2 2 2 2 2 5" xfId="19586" xr:uid="{00000000-0005-0000-0000-0000884C0000}"/>
    <cellStyle name="Normal 2 2 3 2 2 2 2 2 3" xfId="6137" xr:uid="{00000000-0005-0000-0000-0000FF170000}"/>
    <cellStyle name="Normal 2 2 3 2 2 2 2 2 3 2" xfId="16189" xr:uid="{00000000-0005-0000-0000-0000433F0000}"/>
    <cellStyle name="Normal 2 2 3 2 2 2 2 2 3 2 3" xfId="31287" xr:uid="{00000000-0005-0000-0000-00003D7A0000}"/>
    <cellStyle name="Normal 2 2 3 2 2 2 2 2 3 3" xfId="11169" xr:uid="{00000000-0005-0000-0000-0000A72B0000}"/>
    <cellStyle name="Normal 2 2 3 2 2 2 2 2 3 3 3" xfId="26270" xr:uid="{00000000-0005-0000-0000-0000A4660000}"/>
    <cellStyle name="Normal 2 2 3 2 2 2 2 2 3 5" xfId="21257" xr:uid="{00000000-0005-0000-0000-00000F530000}"/>
    <cellStyle name="Normal 2 2 3 2 2 2 2 2 4" xfId="12847" xr:uid="{00000000-0005-0000-0000-000035320000}"/>
    <cellStyle name="Normal 2 2 3 2 2 2 2 2 4 3" xfId="27945" xr:uid="{00000000-0005-0000-0000-00002F6D0000}"/>
    <cellStyle name="Normal 2 2 3 2 2 2 2 2 5" xfId="7826" xr:uid="{00000000-0005-0000-0000-0000981E0000}"/>
    <cellStyle name="Normal 2 2 3 2 2 2 2 2 5 3" xfId="22928" xr:uid="{00000000-0005-0000-0000-000096590000}"/>
    <cellStyle name="Normal 2 2 3 2 2 2 2 2 7" xfId="17915" xr:uid="{00000000-0005-0000-0000-000001460000}"/>
    <cellStyle name="Normal 2 2 3 2 2 2 2 3" xfId="3608" xr:uid="{00000000-0005-0000-0000-00001E0E0000}"/>
    <cellStyle name="Normal 2 2 3 2 2 2 2 3 2" xfId="13682" xr:uid="{00000000-0005-0000-0000-000078350000}"/>
    <cellStyle name="Normal 2 2 3 2 2 2 2 3 2 3" xfId="28780" xr:uid="{00000000-0005-0000-0000-000072700000}"/>
    <cellStyle name="Normal 2 2 3 2 2 2 2 3 3" xfId="8662" xr:uid="{00000000-0005-0000-0000-0000DC210000}"/>
    <cellStyle name="Normal 2 2 3 2 2 2 2 3 3 3" xfId="23763" xr:uid="{00000000-0005-0000-0000-0000D95C0000}"/>
    <cellStyle name="Normal 2 2 3 2 2 2 2 3 5" xfId="18750" xr:uid="{00000000-0005-0000-0000-000044490000}"/>
    <cellStyle name="Normal 2 2 3 2 2 2 2 4" xfId="5301" xr:uid="{00000000-0005-0000-0000-0000BB140000}"/>
    <cellStyle name="Normal 2 2 3 2 2 2 2 4 2" xfId="15353" xr:uid="{00000000-0005-0000-0000-0000FF3B0000}"/>
    <cellStyle name="Normal 2 2 3 2 2 2 2 4 2 3" xfId="30451" xr:uid="{00000000-0005-0000-0000-0000F9760000}"/>
    <cellStyle name="Normal 2 2 3 2 2 2 2 4 3" xfId="10333" xr:uid="{00000000-0005-0000-0000-000063280000}"/>
    <cellStyle name="Normal 2 2 3 2 2 2 2 4 3 3" xfId="25434" xr:uid="{00000000-0005-0000-0000-000060630000}"/>
    <cellStyle name="Normal 2 2 3 2 2 2 2 4 5" xfId="20421" xr:uid="{00000000-0005-0000-0000-0000CB4F0000}"/>
    <cellStyle name="Normal 2 2 3 2 2 2 2 5" xfId="12011" xr:uid="{00000000-0005-0000-0000-0000F12E0000}"/>
    <cellStyle name="Normal 2 2 3 2 2 2 2 5 3" xfId="27109" xr:uid="{00000000-0005-0000-0000-0000EB690000}"/>
    <cellStyle name="Normal 2 2 3 2 2 2 2 6" xfId="6990" xr:uid="{00000000-0005-0000-0000-0000541B0000}"/>
    <cellStyle name="Normal 2 2 3 2 2 2 2 6 3" xfId="22092" xr:uid="{00000000-0005-0000-0000-000052560000}"/>
    <cellStyle name="Normal 2 2 3 2 2 2 2 8" xfId="17079" xr:uid="{00000000-0005-0000-0000-0000BD420000}"/>
    <cellStyle name="Normal 2 2 3 2 2 2 3" xfId="2337" xr:uid="{00000000-0005-0000-0000-000027090000}"/>
    <cellStyle name="Normal 2 2 3 2 2 2 3 2" xfId="4027" xr:uid="{00000000-0005-0000-0000-0000C10F0000}"/>
    <cellStyle name="Normal 2 2 3 2 2 2 3 2 2" xfId="14100" xr:uid="{00000000-0005-0000-0000-00001A370000}"/>
    <cellStyle name="Normal 2 2 3 2 2 2 3 2 2 3" xfId="29198" xr:uid="{00000000-0005-0000-0000-000014720000}"/>
    <cellStyle name="Normal 2 2 3 2 2 2 3 2 3" xfId="9080" xr:uid="{00000000-0005-0000-0000-00007E230000}"/>
    <cellStyle name="Normal 2 2 3 2 2 2 3 2 3 3" xfId="24181" xr:uid="{00000000-0005-0000-0000-00007B5E0000}"/>
    <cellStyle name="Normal 2 2 3 2 2 2 3 2 5" xfId="19168" xr:uid="{00000000-0005-0000-0000-0000E64A0000}"/>
    <cellStyle name="Normal 2 2 3 2 2 2 3 3" xfId="5719" xr:uid="{00000000-0005-0000-0000-00005D160000}"/>
    <cellStyle name="Normal 2 2 3 2 2 2 3 3 2" xfId="15771" xr:uid="{00000000-0005-0000-0000-0000A13D0000}"/>
    <cellStyle name="Normal 2 2 3 2 2 2 3 3 2 3" xfId="30869" xr:uid="{00000000-0005-0000-0000-00009B780000}"/>
    <cellStyle name="Normal 2 2 3 2 2 2 3 3 3" xfId="10751" xr:uid="{00000000-0005-0000-0000-0000052A0000}"/>
    <cellStyle name="Normal 2 2 3 2 2 2 3 3 3 3" xfId="25852" xr:uid="{00000000-0005-0000-0000-000002650000}"/>
    <cellStyle name="Normal 2 2 3 2 2 2 3 3 5" xfId="20839" xr:uid="{00000000-0005-0000-0000-00006D510000}"/>
    <cellStyle name="Normal 2 2 3 2 2 2 3 4" xfId="12429" xr:uid="{00000000-0005-0000-0000-000093300000}"/>
    <cellStyle name="Normal 2 2 3 2 2 2 3 4 3" xfId="27527" xr:uid="{00000000-0005-0000-0000-00008D6B0000}"/>
    <cellStyle name="Normal 2 2 3 2 2 2 3 5" xfId="7408" xr:uid="{00000000-0005-0000-0000-0000F61C0000}"/>
    <cellStyle name="Normal 2 2 3 2 2 2 3 5 3" xfId="22510" xr:uid="{00000000-0005-0000-0000-0000F4570000}"/>
    <cellStyle name="Normal 2 2 3 2 2 2 3 7" xfId="17497" xr:uid="{00000000-0005-0000-0000-00005F440000}"/>
    <cellStyle name="Normal 2 2 3 2 2 2 4" xfId="3190" xr:uid="{00000000-0005-0000-0000-00007C0C0000}"/>
    <cellStyle name="Normal 2 2 3 2 2 2 4 2" xfId="13264" xr:uid="{00000000-0005-0000-0000-0000D6330000}"/>
    <cellStyle name="Normal 2 2 3 2 2 2 4 2 3" xfId="28362" xr:uid="{00000000-0005-0000-0000-0000D06E0000}"/>
    <cellStyle name="Normal 2 2 3 2 2 2 4 3" xfId="8244" xr:uid="{00000000-0005-0000-0000-00003A200000}"/>
    <cellStyle name="Normal 2 2 3 2 2 2 4 3 3" xfId="23345" xr:uid="{00000000-0005-0000-0000-0000375B0000}"/>
    <cellStyle name="Normal 2 2 3 2 2 2 4 5" xfId="18332" xr:uid="{00000000-0005-0000-0000-0000A2470000}"/>
    <cellStyle name="Normal 2 2 3 2 2 2 5" xfId="4883" xr:uid="{00000000-0005-0000-0000-000019130000}"/>
    <cellStyle name="Normal 2 2 3 2 2 2 5 2" xfId="14935" xr:uid="{00000000-0005-0000-0000-00005D3A0000}"/>
    <cellStyle name="Normal 2 2 3 2 2 2 5 2 3" xfId="30033" xr:uid="{00000000-0005-0000-0000-000057750000}"/>
    <cellStyle name="Normal 2 2 3 2 2 2 5 3" xfId="9915" xr:uid="{00000000-0005-0000-0000-0000C1260000}"/>
    <cellStyle name="Normal 2 2 3 2 2 2 5 3 3" xfId="25016" xr:uid="{00000000-0005-0000-0000-0000BE610000}"/>
    <cellStyle name="Normal 2 2 3 2 2 2 5 5" xfId="20003" xr:uid="{00000000-0005-0000-0000-0000294E0000}"/>
    <cellStyle name="Normal 2 2 3 2 2 2 6" xfId="11593" xr:uid="{00000000-0005-0000-0000-00004F2D0000}"/>
    <cellStyle name="Normal 2 2 3 2 2 2 6 3" xfId="26691" xr:uid="{00000000-0005-0000-0000-000049680000}"/>
    <cellStyle name="Normal 2 2 3 2 2 2 7" xfId="6572" xr:uid="{00000000-0005-0000-0000-0000B2190000}"/>
    <cellStyle name="Normal 2 2 3 2 2 2 7 3" xfId="21674" xr:uid="{00000000-0005-0000-0000-0000B0540000}"/>
    <cellStyle name="Normal 2 2 3 2 2 2 9" xfId="16661" xr:uid="{00000000-0005-0000-0000-00001B410000}"/>
    <cellStyle name="Normal 2 2 3 2 2 3" xfId="1708" xr:uid="{00000000-0005-0000-0000-0000B2060000}"/>
    <cellStyle name="Normal 2 2 3 2 2 3 2" xfId="2547" xr:uid="{00000000-0005-0000-0000-0000F9090000}"/>
    <cellStyle name="Normal 2 2 3 2 2 3 2 2" xfId="4237" xr:uid="{00000000-0005-0000-0000-000093100000}"/>
    <cellStyle name="Normal 2 2 3 2 2 3 2 2 2" xfId="14310" xr:uid="{00000000-0005-0000-0000-0000EC370000}"/>
    <cellStyle name="Normal 2 2 3 2 2 3 2 2 2 3" xfId="29408" xr:uid="{00000000-0005-0000-0000-0000E6720000}"/>
    <cellStyle name="Normal 2 2 3 2 2 3 2 2 3" xfId="9290" xr:uid="{00000000-0005-0000-0000-000050240000}"/>
    <cellStyle name="Normal 2 2 3 2 2 3 2 2 3 3" xfId="24391" xr:uid="{00000000-0005-0000-0000-00004D5F0000}"/>
    <cellStyle name="Normal 2 2 3 2 2 3 2 2 5" xfId="19378" xr:uid="{00000000-0005-0000-0000-0000B84B0000}"/>
    <cellStyle name="Normal 2 2 3 2 2 3 2 3" xfId="5929" xr:uid="{00000000-0005-0000-0000-00002F170000}"/>
    <cellStyle name="Normal 2 2 3 2 2 3 2 3 2" xfId="15981" xr:uid="{00000000-0005-0000-0000-0000733E0000}"/>
    <cellStyle name="Normal 2 2 3 2 2 3 2 3 2 3" xfId="31079" xr:uid="{00000000-0005-0000-0000-00006D790000}"/>
    <cellStyle name="Normal 2 2 3 2 2 3 2 3 3" xfId="10961" xr:uid="{00000000-0005-0000-0000-0000D72A0000}"/>
    <cellStyle name="Normal 2 2 3 2 2 3 2 3 3 3" xfId="26062" xr:uid="{00000000-0005-0000-0000-0000D4650000}"/>
    <cellStyle name="Normal 2 2 3 2 2 3 2 3 5" xfId="21049" xr:uid="{00000000-0005-0000-0000-00003F520000}"/>
    <cellStyle name="Normal 2 2 3 2 2 3 2 4" xfId="12639" xr:uid="{00000000-0005-0000-0000-000065310000}"/>
    <cellStyle name="Normal 2 2 3 2 2 3 2 4 3" xfId="27737" xr:uid="{00000000-0005-0000-0000-00005F6C0000}"/>
    <cellStyle name="Normal 2 2 3 2 2 3 2 5" xfId="7618" xr:uid="{00000000-0005-0000-0000-0000C81D0000}"/>
    <cellStyle name="Normal 2 2 3 2 2 3 2 5 3" xfId="22720" xr:uid="{00000000-0005-0000-0000-0000C6580000}"/>
    <cellStyle name="Normal 2 2 3 2 2 3 2 7" xfId="17707" xr:uid="{00000000-0005-0000-0000-000031450000}"/>
    <cellStyle name="Normal 2 2 3 2 2 3 3" xfId="3400" xr:uid="{00000000-0005-0000-0000-00004E0D0000}"/>
    <cellStyle name="Normal 2 2 3 2 2 3 3 2" xfId="13474" xr:uid="{00000000-0005-0000-0000-0000A8340000}"/>
    <cellStyle name="Normal 2 2 3 2 2 3 3 2 3" xfId="28572" xr:uid="{00000000-0005-0000-0000-0000A26F0000}"/>
    <cellStyle name="Normal 2 2 3 2 2 3 3 3" xfId="8454" xr:uid="{00000000-0005-0000-0000-00000C210000}"/>
    <cellStyle name="Normal 2 2 3 2 2 3 3 3 3" xfId="23555" xr:uid="{00000000-0005-0000-0000-0000095C0000}"/>
    <cellStyle name="Normal 2 2 3 2 2 3 3 5" xfId="18542" xr:uid="{00000000-0005-0000-0000-000074480000}"/>
    <cellStyle name="Normal 2 2 3 2 2 3 4" xfId="5093" xr:uid="{00000000-0005-0000-0000-0000EB130000}"/>
    <cellStyle name="Normal 2 2 3 2 2 3 4 2" xfId="15145" xr:uid="{00000000-0005-0000-0000-00002F3B0000}"/>
    <cellStyle name="Normal 2 2 3 2 2 3 4 2 3" xfId="30243" xr:uid="{00000000-0005-0000-0000-000029760000}"/>
    <cellStyle name="Normal 2 2 3 2 2 3 4 3" xfId="10125" xr:uid="{00000000-0005-0000-0000-000093270000}"/>
    <cellStyle name="Normal 2 2 3 2 2 3 4 3 3" xfId="25226" xr:uid="{00000000-0005-0000-0000-000090620000}"/>
    <cellStyle name="Normal 2 2 3 2 2 3 4 5" xfId="20213" xr:uid="{00000000-0005-0000-0000-0000FB4E0000}"/>
    <cellStyle name="Normal 2 2 3 2 2 3 5" xfId="11803" xr:uid="{00000000-0005-0000-0000-0000212E0000}"/>
    <cellStyle name="Normal 2 2 3 2 2 3 5 3" xfId="26901" xr:uid="{00000000-0005-0000-0000-00001B690000}"/>
    <cellStyle name="Normal 2 2 3 2 2 3 6" xfId="6782" xr:uid="{00000000-0005-0000-0000-0000841A0000}"/>
    <cellStyle name="Normal 2 2 3 2 2 3 6 3" xfId="21884" xr:uid="{00000000-0005-0000-0000-000082550000}"/>
    <cellStyle name="Normal 2 2 3 2 2 3 8" xfId="16871" xr:uid="{00000000-0005-0000-0000-0000ED410000}"/>
    <cellStyle name="Normal 2 2 3 2 2 4" xfId="2129" xr:uid="{00000000-0005-0000-0000-000057080000}"/>
    <cellStyle name="Normal 2 2 3 2 2 4 2" xfId="3819" xr:uid="{00000000-0005-0000-0000-0000F10E0000}"/>
    <cellStyle name="Normal 2 2 3 2 2 4 2 2" xfId="13892" xr:uid="{00000000-0005-0000-0000-00004A360000}"/>
    <cellStyle name="Normal 2 2 3 2 2 4 2 2 3" xfId="28990" xr:uid="{00000000-0005-0000-0000-000044710000}"/>
    <cellStyle name="Normal 2 2 3 2 2 4 2 3" xfId="8872" xr:uid="{00000000-0005-0000-0000-0000AE220000}"/>
    <cellStyle name="Normal 2 2 3 2 2 4 2 3 3" xfId="23973" xr:uid="{00000000-0005-0000-0000-0000AB5D0000}"/>
    <cellStyle name="Normal 2 2 3 2 2 4 2 5" xfId="18960" xr:uid="{00000000-0005-0000-0000-0000164A0000}"/>
    <cellStyle name="Normal 2 2 3 2 2 4 3" xfId="5511" xr:uid="{00000000-0005-0000-0000-00008D150000}"/>
    <cellStyle name="Normal 2 2 3 2 2 4 3 2" xfId="15563" xr:uid="{00000000-0005-0000-0000-0000D13C0000}"/>
    <cellStyle name="Normal 2 2 3 2 2 4 3 2 3" xfId="30661" xr:uid="{00000000-0005-0000-0000-0000CB770000}"/>
    <cellStyle name="Normal 2 2 3 2 2 4 3 3" xfId="10543" xr:uid="{00000000-0005-0000-0000-000035290000}"/>
    <cellStyle name="Normal 2 2 3 2 2 4 3 3 3" xfId="25644" xr:uid="{00000000-0005-0000-0000-000032640000}"/>
    <cellStyle name="Normal 2 2 3 2 2 4 3 5" xfId="20631" xr:uid="{00000000-0005-0000-0000-00009D500000}"/>
    <cellStyle name="Normal 2 2 3 2 2 4 4" xfId="12221" xr:uid="{00000000-0005-0000-0000-0000C32F0000}"/>
    <cellStyle name="Normal 2 2 3 2 2 4 4 3" xfId="27319" xr:uid="{00000000-0005-0000-0000-0000BD6A0000}"/>
    <cellStyle name="Normal 2 2 3 2 2 4 5" xfId="7200" xr:uid="{00000000-0005-0000-0000-0000261C0000}"/>
    <cellStyle name="Normal 2 2 3 2 2 4 5 3" xfId="22302" xr:uid="{00000000-0005-0000-0000-000024570000}"/>
    <cellStyle name="Normal 2 2 3 2 2 4 7" xfId="17289" xr:uid="{00000000-0005-0000-0000-00008F430000}"/>
    <cellStyle name="Normal 2 2 3 2 2 5" xfId="2982" xr:uid="{00000000-0005-0000-0000-0000AC0B0000}"/>
    <cellStyle name="Normal 2 2 3 2 2 5 2" xfId="13056" xr:uid="{00000000-0005-0000-0000-000006330000}"/>
    <cellStyle name="Normal 2 2 3 2 2 5 2 3" xfId="28154" xr:uid="{00000000-0005-0000-0000-0000006E0000}"/>
    <cellStyle name="Normal 2 2 3 2 2 5 3" xfId="8036" xr:uid="{00000000-0005-0000-0000-00006A1F0000}"/>
    <cellStyle name="Normal 2 2 3 2 2 5 3 3" xfId="23137" xr:uid="{00000000-0005-0000-0000-0000675A0000}"/>
    <cellStyle name="Normal 2 2 3 2 2 5 5" xfId="18124" xr:uid="{00000000-0005-0000-0000-0000D2460000}"/>
    <cellStyle name="Normal 2 2 3 2 2 6" xfId="4675" xr:uid="{00000000-0005-0000-0000-000049120000}"/>
    <cellStyle name="Normal 2 2 3 2 2 6 2" xfId="14727" xr:uid="{00000000-0005-0000-0000-00008D390000}"/>
    <cellStyle name="Normal 2 2 3 2 2 6 2 3" xfId="29825" xr:uid="{00000000-0005-0000-0000-000087740000}"/>
    <cellStyle name="Normal 2 2 3 2 2 6 3" xfId="9707" xr:uid="{00000000-0005-0000-0000-0000F1250000}"/>
    <cellStyle name="Normal 2 2 3 2 2 6 3 3" xfId="24808" xr:uid="{00000000-0005-0000-0000-0000EE600000}"/>
    <cellStyle name="Normal 2 2 3 2 2 6 5" xfId="19795" xr:uid="{00000000-0005-0000-0000-0000594D0000}"/>
    <cellStyle name="Normal 2 2 3 2 2 7" xfId="11385" xr:uid="{00000000-0005-0000-0000-00007F2C0000}"/>
    <cellStyle name="Normal 2 2 3 2 2 7 3" xfId="26483" xr:uid="{00000000-0005-0000-0000-000079670000}"/>
    <cellStyle name="Normal 2 2 3 2 2 8" xfId="6364" xr:uid="{00000000-0005-0000-0000-0000E2180000}"/>
    <cellStyle name="Normal 2 2 3 2 2 8 3" xfId="21466" xr:uid="{00000000-0005-0000-0000-0000E0530000}"/>
    <cellStyle name="Normal 2 2 3 2 3" xfId="1391" xr:uid="{00000000-0005-0000-0000-000075050000}"/>
    <cellStyle name="Normal 2 2 3 2 3 2" xfId="1812" xr:uid="{00000000-0005-0000-0000-00001A070000}"/>
    <cellStyle name="Normal 2 2 3 2 3 2 2" xfId="2651" xr:uid="{00000000-0005-0000-0000-0000610A0000}"/>
    <cellStyle name="Normal 2 2 3 2 3 2 2 2" xfId="4341" xr:uid="{00000000-0005-0000-0000-0000FB100000}"/>
    <cellStyle name="Normal 2 2 3 2 3 2 2 2 2" xfId="14414" xr:uid="{00000000-0005-0000-0000-000054380000}"/>
    <cellStyle name="Normal 2 2 3 2 3 2 2 2 2 3" xfId="29512" xr:uid="{00000000-0005-0000-0000-00004E730000}"/>
    <cellStyle name="Normal 2 2 3 2 3 2 2 2 3" xfId="9394" xr:uid="{00000000-0005-0000-0000-0000B8240000}"/>
    <cellStyle name="Normal 2 2 3 2 3 2 2 2 3 3" xfId="24495" xr:uid="{00000000-0005-0000-0000-0000B55F0000}"/>
    <cellStyle name="Normal 2 2 3 2 3 2 2 2 5" xfId="19482" xr:uid="{00000000-0005-0000-0000-0000204C0000}"/>
    <cellStyle name="Normal 2 2 3 2 3 2 2 3" xfId="6033" xr:uid="{00000000-0005-0000-0000-000097170000}"/>
    <cellStyle name="Normal 2 2 3 2 3 2 2 3 2" xfId="16085" xr:uid="{00000000-0005-0000-0000-0000DB3E0000}"/>
    <cellStyle name="Normal 2 2 3 2 3 2 2 3 2 3" xfId="31183" xr:uid="{00000000-0005-0000-0000-0000D5790000}"/>
    <cellStyle name="Normal 2 2 3 2 3 2 2 3 3" xfId="11065" xr:uid="{00000000-0005-0000-0000-00003F2B0000}"/>
    <cellStyle name="Normal 2 2 3 2 3 2 2 3 3 3" xfId="26166" xr:uid="{00000000-0005-0000-0000-00003C660000}"/>
    <cellStyle name="Normal 2 2 3 2 3 2 2 3 5" xfId="21153" xr:uid="{00000000-0005-0000-0000-0000A7520000}"/>
    <cellStyle name="Normal 2 2 3 2 3 2 2 4" xfId="12743" xr:uid="{00000000-0005-0000-0000-0000CD310000}"/>
    <cellStyle name="Normal 2 2 3 2 3 2 2 4 3" xfId="27841" xr:uid="{00000000-0005-0000-0000-0000C76C0000}"/>
    <cellStyle name="Normal 2 2 3 2 3 2 2 5" xfId="7722" xr:uid="{00000000-0005-0000-0000-0000301E0000}"/>
    <cellStyle name="Normal 2 2 3 2 3 2 2 5 3" xfId="22824" xr:uid="{00000000-0005-0000-0000-00002E590000}"/>
    <cellStyle name="Normal 2 2 3 2 3 2 2 7" xfId="17811" xr:uid="{00000000-0005-0000-0000-000099450000}"/>
    <cellStyle name="Normal 2 2 3 2 3 2 3" xfId="3504" xr:uid="{00000000-0005-0000-0000-0000B60D0000}"/>
    <cellStyle name="Normal 2 2 3 2 3 2 3 2" xfId="13578" xr:uid="{00000000-0005-0000-0000-000010350000}"/>
    <cellStyle name="Normal 2 2 3 2 3 2 3 2 3" xfId="28676" xr:uid="{00000000-0005-0000-0000-00000A700000}"/>
    <cellStyle name="Normal 2 2 3 2 3 2 3 3" xfId="8558" xr:uid="{00000000-0005-0000-0000-000074210000}"/>
    <cellStyle name="Normal 2 2 3 2 3 2 3 3 3" xfId="23659" xr:uid="{00000000-0005-0000-0000-0000715C0000}"/>
    <cellStyle name="Normal 2 2 3 2 3 2 3 5" xfId="18646" xr:uid="{00000000-0005-0000-0000-0000DC480000}"/>
    <cellStyle name="Normal 2 2 3 2 3 2 4" xfId="5197" xr:uid="{00000000-0005-0000-0000-000053140000}"/>
    <cellStyle name="Normal 2 2 3 2 3 2 4 2" xfId="15249" xr:uid="{00000000-0005-0000-0000-0000973B0000}"/>
    <cellStyle name="Normal 2 2 3 2 3 2 4 2 3" xfId="30347" xr:uid="{00000000-0005-0000-0000-000091760000}"/>
    <cellStyle name="Normal 2 2 3 2 3 2 4 3" xfId="10229" xr:uid="{00000000-0005-0000-0000-0000FB270000}"/>
    <cellStyle name="Normal 2 2 3 2 3 2 4 3 3" xfId="25330" xr:uid="{00000000-0005-0000-0000-0000F8620000}"/>
    <cellStyle name="Normal 2 2 3 2 3 2 4 5" xfId="20317" xr:uid="{00000000-0005-0000-0000-0000634F0000}"/>
    <cellStyle name="Normal 2 2 3 2 3 2 5" xfId="11907" xr:uid="{00000000-0005-0000-0000-0000892E0000}"/>
    <cellStyle name="Normal 2 2 3 2 3 2 5 3" xfId="27005" xr:uid="{00000000-0005-0000-0000-000083690000}"/>
    <cellStyle name="Normal 2 2 3 2 3 2 6" xfId="6886" xr:uid="{00000000-0005-0000-0000-0000EC1A0000}"/>
    <cellStyle name="Normal 2 2 3 2 3 2 6 3" xfId="21988" xr:uid="{00000000-0005-0000-0000-0000EA550000}"/>
    <cellStyle name="Normal 2 2 3 2 3 2 8" xfId="16975" xr:uid="{00000000-0005-0000-0000-000055420000}"/>
    <cellStyle name="Normal 2 2 3 2 3 3" xfId="2233" xr:uid="{00000000-0005-0000-0000-0000BF080000}"/>
    <cellStyle name="Normal 2 2 3 2 3 3 2" xfId="3923" xr:uid="{00000000-0005-0000-0000-0000590F0000}"/>
    <cellStyle name="Normal 2 2 3 2 3 3 2 2" xfId="13996" xr:uid="{00000000-0005-0000-0000-0000B2360000}"/>
    <cellStyle name="Normal 2 2 3 2 3 3 2 2 3" xfId="29094" xr:uid="{00000000-0005-0000-0000-0000AC710000}"/>
    <cellStyle name="Normal 2 2 3 2 3 3 2 3" xfId="8976" xr:uid="{00000000-0005-0000-0000-000016230000}"/>
    <cellStyle name="Normal 2 2 3 2 3 3 2 3 3" xfId="24077" xr:uid="{00000000-0005-0000-0000-0000135E0000}"/>
    <cellStyle name="Normal 2 2 3 2 3 3 2 5" xfId="19064" xr:uid="{00000000-0005-0000-0000-00007E4A0000}"/>
    <cellStyle name="Normal 2 2 3 2 3 3 3" xfId="5615" xr:uid="{00000000-0005-0000-0000-0000F5150000}"/>
    <cellStyle name="Normal 2 2 3 2 3 3 3 2" xfId="15667" xr:uid="{00000000-0005-0000-0000-0000393D0000}"/>
    <cellStyle name="Normal 2 2 3 2 3 3 3 2 3" xfId="30765" xr:uid="{00000000-0005-0000-0000-000033780000}"/>
    <cellStyle name="Normal 2 2 3 2 3 3 3 3" xfId="10647" xr:uid="{00000000-0005-0000-0000-00009D290000}"/>
    <cellStyle name="Normal 2 2 3 2 3 3 3 3 3" xfId="25748" xr:uid="{00000000-0005-0000-0000-00009A640000}"/>
    <cellStyle name="Normal 2 2 3 2 3 3 3 5" xfId="20735" xr:uid="{00000000-0005-0000-0000-000005510000}"/>
    <cellStyle name="Normal 2 2 3 2 3 3 4" xfId="12325" xr:uid="{00000000-0005-0000-0000-00002B300000}"/>
    <cellStyle name="Normal 2 2 3 2 3 3 4 3" xfId="27423" xr:uid="{00000000-0005-0000-0000-0000256B0000}"/>
    <cellStyle name="Normal 2 2 3 2 3 3 5" xfId="7304" xr:uid="{00000000-0005-0000-0000-00008E1C0000}"/>
    <cellStyle name="Normal 2 2 3 2 3 3 5 3" xfId="22406" xr:uid="{00000000-0005-0000-0000-00008C570000}"/>
    <cellStyle name="Normal 2 2 3 2 3 3 7" xfId="17393" xr:uid="{00000000-0005-0000-0000-0000F7430000}"/>
    <cellStyle name="Normal 2 2 3 2 3 4" xfId="3086" xr:uid="{00000000-0005-0000-0000-0000140C0000}"/>
    <cellStyle name="Normal 2 2 3 2 3 4 2" xfId="13160" xr:uid="{00000000-0005-0000-0000-00006E330000}"/>
    <cellStyle name="Normal 2 2 3 2 3 4 2 3" xfId="28258" xr:uid="{00000000-0005-0000-0000-0000686E0000}"/>
    <cellStyle name="Normal 2 2 3 2 3 4 3" xfId="8140" xr:uid="{00000000-0005-0000-0000-0000D21F0000}"/>
    <cellStyle name="Normal 2 2 3 2 3 4 3 3" xfId="23241" xr:uid="{00000000-0005-0000-0000-0000CF5A0000}"/>
    <cellStyle name="Normal 2 2 3 2 3 4 5" xfId="18228" xr:uid="{00000000-0005-0000-0000-00003A470000}"/>
    <cellStyle name="Normal 2 2 3 2 3 5" xfId="4779" xr:uid="{00000000-0005-0000-0000-0000B1120000}"/>
    <cellStyle name="Normal 2 2 3 2 3 5 2" xfId="14831" xr:uid="{00000000-0005-0000-0000-0000F5390000}"/>
    <cellStyle name="Normal 2 2 3 2 3 5 2 3" xfId="29929" xr:uid="{00000000-0005-0000-0000-0000EF740000}"/>
    <cellStyle name="Normal 2 2 3 2 3 5 3" xfId="9811" xr:uid="{00000000-0005-0000-0000-000059260000}"/>
    <cellStyle name="Normal 2 2 3 2 3 5 3 3" xfId="24912" xr:uid="{00000000-0005-0000-0000-000056610000}"/>
    <cellStyle name="Normal 2 2 3 2 3 5 5" xfId="19899" xr:uid="{00000000-0005-0000-0000-0000C14D0000}"/>
    <cellStyle name="Normal 2 2 3 2 3 6" xfId="11489" xr:uid="{00000000-0005-0000-0000-0000E72C0000}"/>
    <cellStyle name="Normal 2 2 3 2 3 6 3" xfId="26587" xr:uid="{00000000-0005-0000-0000-0000E1670000}"/>
    <cellStyle name="Normal 2 2 3 2 3 7" xfId="6468" xr:uid="{00000000-0005-0000-0000-00004A190000}"/>
    <cellStyle name="Normal 2 2 3 2 3 7 3" xfId="21570" xr:uid="{00000000-0005-0000-0000-000048540000}"/>
    <cellStyle name="Normal 2 2 3 2 3 9" xfId="16557" xr:uid="{00000000-0005-0000-0000-0000B3400000}"/>
    <cellStyle name="Normal 2 2 3 2 4" xfId="1604" xr:uid="{00000000-0005-0000-0000-00004A060000}"/>
    <cellStyle name="Normal 2 2 3 2 4 2" xfId="2443" xr:uid="{00000000-0005-0000-0000-000091090000}"/>
    <cellStyle name="Normal 2 2 3 2 4 2 2" xfId="4133" xr:uid="{00000000-0005-0000-0000-00002B100000}"/>
    <cellStyle name="Normal 2 2 3 2 4 2 2 2" xfId="14206" xr:uid="{00000000-0005-0000-0000-000084370000}"/>
    <cellStyle name="Normal 2 2 3 2 4 2 2 2 3" xfId="29304" xr:uid="{00000000-0005-0000-0000-00007E720000}"/>
    <cellStyle name="Normal 2 2 3 2 4 2 2 3" xfId="9186" xr:uid="{00000000-0005-0000-0000-0000E8230000}"/>
    <cellStyle name="Normal 2 2 3 2 4 2 2 3 3" xfId="24287" xr:uid="{00000000-0005-0000-0000-0000E55E0000}"/>
    <cellStyle name="Normal 2 2 3 2 4 2 2 5" xfId="19274" xr:uid="{00000000-0005-0000-0000-0000504B0000}"/>
    <cellStyle name="Normal 2 2 3 2 4 2 3" xfId="5825" xr:uid="{00000000-0005-0000-0000-0000C7160000}"/>
    <cellStyle name="Normal 2 2 3 2 4 2 3 2" xfId="15877" xr:uid="{00000000-0005-0000-0000-00000B3E0000}"/>
    <cellStyle name="Normal 2 2 3 2 4 2 3 2 3" xfId="30975" xr:uid="{00000000-0005-0000-0000-000005790000}"/>
    <cellStyle name="Normal 2 2 3 2 4 2 3 3" xfId="10857" xr:uid="{00000000-0005-0000-0000-00006F2A0000}"/>
    <cellStyle name="Normal 2 2 3 2 4 2 3 3 3" xfId="25958" xr:uid="{00000000-0005-0000-0000-00006C650000}"/>
    <cellStyle name="Normal 2 2 3 2 4 2 3 5" xfId="20945" xr:uid="{00000000-0005-0000-0000-0000D7510000}"/>
    <cellStyle name="Normal 2 2 3 2 4 2 4" xfId="12535" xr:uid="{00000000-0005-0000-0000-0000FD300000}"/>
    <cellStyle name="Normal 2 2 3 2 4 2 4 3" xfId="27633" xr:uid="{00000000-0005-0000-0000-0000F76B0000}"/>
    <cellStyle name="Normal 2 2 3 2 4 2 5" xfId="7514" xr:uid="{00000000-0005-0000-0000-0000601D0000}"/>
    <cellStyle name="Normal 2 2 3 2 4 2 5 3" xfId="22616" xr:uid="{00000000-0005-0000-0000-00005E580000}"/>
    <cellStyle name="Normal 2 2 3 2 4 2 7" xfId="17603" xr:uid="{00000000-0005-0000-0000-0000C9440000}"/>
    <cellStyle name="Normal 2 2 3 2 4 3" xfId="3296" xr:uid="{00000000-0005-0000-0000-0000E60C0000}"/>
    <cellStyle name="Normal 2 2 3 2 4 3 2" xfId="13370" xr:uid="{00000000-0005-0000-0000-000040340000}"/>
    <cellStyle name="Normal 2 2 3 2 4 3 2 3" xfId="28468" xr:uid="{00000000-0005-0000-0000-00003A6F0000}"/>
    <cellStyle name="Normal 2 2 3 2 4 3 3" xfId="8350" xr:uid="{00000000-0005-0000-0000-0000A4200000}"/>
    <cellStyle name="Normal 2 2 3 2 4 3 3 3" xfId="23451" xr:uid="{00000000-0005-0000-0000-0000A15B0000}"/>
    <cellStyle name="Normal 2 2 3 2 4 3 5" xfId="18438" xr:uid="{00000000-0005-0000-0000-00000C480000}"/>
    <cellStyle name="Normal 2 2 3 2 4 4" xfId="4989" xr:uid="{00000000-0005-0000-0000-000083130000}"/>
    <cellStyle name="Normal 2 2 3 2 4 4 2" xfId="15041" xr:uid="{00000000-0005-0000-0000-0000C73A0000}"/>
    <cellStyle name="Normal 2 2 3 2 4 4 2 3" xfId="30139" xr:uid="{00000000-0005-0000-0000-0000C1750000}"/>
    <cellStyle name="Normal 2 2 3 2 4 4 3" xfId="10021" xr:uid="{00000000-0005-0000-0000-00002B270000}"/>
    <cellStyle name="Normal 2 2 3 2 4 4 3 3" xfId="25122" xr:uid="{00000000-0005-0000-0000-000028620000}"/>
    <cellStyle name="Normal 2 2 3 2 4 4 5" xfId="20109" xr:uid="{00000000-0005-0000-0000-0000934E0000}"/>
    <cellStyle name="Normal 2 2 3 2 4 5" xfId="11699" xr:uid="{00000000-0005-0000-0000-0000B92D0000}"/>
    <cellStyle name="Normal 2 2 3 2 4 5 3" xfId="26797" xr:uid="{00000000-0005-0000-0000-0000B3680000}"/>
    <cellStyle name="Normal 2 2 3 2 4 6" xfId="6678" xr:uid="{00000000-0005-0000-0000-00001C1A0000}"/>
    <cellStyle name="Normal 2 2 3 2 4 6 3" xfId="21780" xr:uid="{00000000-0005-0000-0000-00001A550000}"/>
    <cellStyle name="Normal 2 2 3 2 4 8" xfId="16767" xr:uid="{00000000-0005-0000-0000-000085410000}"/>
    <cellStyle name="Normal 2 2 3 2 5" xfId="2025" xr:uid="{00000000-0005-0000-0000-0000EF070000}"/>
    <cellStyle name="Normal 2 2 3 2 5 2" xfId="3715" xr:uid="{00000000-0005-0000-0000-0000890E0000}"/>
    <cellStyle name="Normal 2 2 3 2 5 2 2" xfId="13788" xr:uid="{00000000-0005-0000-0000-0000E2350000}"/>
    <cellStyle name="Normal 2 2 3 2 5 2 2 3" xfId="28886" xr:uid="{00000000-0005-0000-0000-0000DC700000}"/>
    <cellStyle name="Normal 2 2 3 2 5 2 3" xfId="8768" xr:uid="{00000000-0005-0000-0000-000046220000}"/>
    <cellStyle name="Normal 2 2 3 2 5 2 3 3" xfId="23869" xr:uid="{00000000-0005-0000-0000-0000435D0000}"/>
    <cellStyle name="Normal 2 2 3 2 5 2 5" xfId="18856" xr:uid="{00000000-0005-0000-0000-0000AE490000}"/>
    <cellStyle name="Normal 2 2 3 2 5 3" xfId="5407" xr:uid="{00000000-0005-0000-0000-000025150000}"/>
    <cellStyle name="Normal 2 2 3 2 5 3 2" xfId="15459" xr:uid="{00000000-0005-0000-0000-0000693C0000}"/>
    <cellStyle name="Normal 2 2 3 2 5 3 2 3" xfId="30557" xr:uid="{00000000-0005-0000-0000-000063770000}"/>
    <cellStyle name="Normal 2 2 3 2 5 3 3" xfId="10439" xr:uid="{00000000-0005-0000-0000-0000CD280000}"/>
    <cellStyle name="Normal 2 2 3 2 5 3 3 3" xfId="25540" xr:uid="{00000000-0005-0000-0000-0000CA630000}"/>
    <cellStyle name="Normal 2 2 3 2 5 3 5" xfId="20527" xr:uid="{00000000-0005-0000-0000-000035500000}"/>
    <cellStyle name="Normal 2 2 3 2 5 4" xfId="12117" xr:uid="{00000000-0005-0000-0000-00005B2F0000}"/>
    <cellStyle name="Normal 2 2 3 2 5 4 3" xfId="27215" xr:uid="{00000000-0005-0000-0000-0000556A0000}"/>
    <cellStyle name="Normal 2 2 3 2 5 5" xfId="7096" xr:uid="{00000000-0005-0000-0000-0000BE1B0000}"/>
    <cellStyle name="Normal 2 2 3 2 5 5 3" xfId="22198" xr:uid="{00000000-0005-0000-0000-0000BC560000}"/>
    <cellStyle name="Normal 2 2 3 2 5 7" xfId="17185" xr:uid="{00000000-0005-0000-0000-000027430000}"/>
    <cellStyle name="Normal 2 2 3 2 6" xfId="2878" xr:uid="{00000000-0005-0000-0000-0000440B0000}"/>
    <cellStyle name="Normal 2 2 3 2 6 2" xfId="12952" xr:uid="{00000000-0005-0000-0000-00009E320000}"/>
    <cellStyle name="Normal 2 2 3 2 6 2 3" xfId="28050" xr:uid="{00000000-0005-0000-0000-0000986D0000}"/>
    <cellStyle name="Normal 2 2 3 2 6 3" xfId="7932" xr:uid="{00000000-0005-0000-0000-0000021F0000}"/>
    <cellStyle name="Normal 2 2 3 2 6 3 3" xfId="23033" xr:uid="{00000000-0005-0000-0000-0000FF590000}"/>
    <cellStyle name="Normal 2 2 3 2 6 5" xfId="18020" xr:uid="{00000000-0005-0000-0000-00006A460000}"/>
    <cellStyle name="Normal 2 2 3 2 7" xfId="4571" xr:uid="{00000000-0005-0000-0000-0000E1110000}"/>
    <cellStyle name="Normal 2 2 3 2 7 2" xfId="14623" xr:uid="{00000000-0005-0000-0000-000025390000}"/>
    <cellStyle name="Normal 2 2 3 2 7 2 3" xfId="29721" xr:uid="{00000000-0005-0000-0000-00001F740000}"/>
    <cellStyle name="Normal 2 2 3 2 7 3" xfId="9603" xr:uid="{00000000-0005-0000-0000-000089250000}"/>
    <cellStyle name="Normal 2 2 3 2 7 3 3" xfId="24704" xr:uid="{00000000-0005-0000-0000-000086600000}"/>
    <cellStyle name="Normal 2 2 3 2 7 5" xfId="19691" xr:uid="{00000000-0005-0000-0000-0000F14C0000}"/>
    <cellStyle name="Normal 2 2 3 2 8" xfId="11281" xr:uid="{00000000-0005-0000-0000-0000172C0000}"/>
    <cellStyle name="Normal 2 2 3 2 8 3" xfId="26379" xr:uid="{00000000-0005-0000-0000-000011670000}"/>
    <cellStyle name="Normal 2 2 3 2 9" xfId="6260" xr:uid="{00000000-0005-0000-0000-00007A180000}"/>
    <cellStyle name="Normal 2 2 3 2 9 3" xfId="21362" xr:uid="{00000000-0005-0000-0000-000078530000}"/>
    <cellStyle name="Normal 2 2 3 3" xfId="1224" xr:uid="{00000000-0005-0000-0000-0000CE040000}"/>
    <cellStyle name="Normal 2 2 3 3 10" xfId="16401" xr:uid="{00000000-0005-0000-0000-000017400000}"/>
    <cellStyle name="Normal 2 2 3 3 2" xfId="1443" xr:uid="{00000000-0005-0000-0000-0000A9050000}"/>
    <cellStyle name="Normal 2 2 3 3 2 2" xfId="1864" xr:uid="{00000000-0005-0000-0000-00004E070000}"/>
    <cellStyle name="Normal 2 2 3 3 2 2 2" xfId="2703" xr:uid="{00000000-0005-0000-0000-0000950A0000}"/>
    <cellStyle name="Normal 2 2 3 3 2 2 2 2" xfId="4393" xr:uid="{00000000-0005-0000-0000-00002F110000}"/>
    <cellStyle name="Normal 2 2 3 3 2 2 2 2 2" xfId="14466" xr:uid="{00000000-0005-0000-0000-000088380000}"/>
    <cellStyle name="Normal 2 2 3 3 2 2 2 2 2 3" xfId="29564" xr:uid="{00000000-0005-0000-0000-000082730000}"/>
    <cellStyle name="Normal 2 2 3 3 2 2 2 2 3" xfId="9446" xr:uid="{00000000-0005-0000-0000-0000EC240000}"/>
    <cellStyle name="Normal 2 2 3 3 2 2 2 2 3 3" xfId="24547" xr:uid="{00000000-0005-0000-0000-0000E95F0000}"/>
    <cellStyle name="Normal 2 2 3 3 2 2 2 2 5" xfId="19534" xr:uid="{00000000-0005-0000-0000-0000544C0000}"/>
    <cellStyle name="Normal 2 2 3 3 2 2 2 3" xfId="6085" xr:uid="{00000000-0005-0000-0000-0000CB170000}"/>
    <cellStyle name="Normal 2 2 3 3 2 2 2 3 2" xfId="16137" xr:uid="{00000000-0005-0000-0000-00000F3F0000}"/>
    <cellStyle name="Normal 2 2 3 3 2 2 2 3 2 3" xfId="31235" xr:uid="{00000000-0005-0000-0000-0000097A0000}"/>
    <cellStyle name="Normal 2 2 3 3 2 2 2 3 3" xfId="11117" xr:uid="{00000000-0005-0000-0000-0000732B0000}"/>
    <cellStyle name="Normal 2 2 3 3 2 2 2 3 3 3" xfId="26218" xr:uid="{00000000-0005-0000-0000-000070660000}"/>
    <cellStyle name="Normal 2 2 3 3 2 2 2 3 5" xfId="21205" xr:uid="{00000000-0005-0000-0000-0000DB520000}"/>
    <cellStyle name="Normal 2 2 3 3 2 2 2 4" xfId="12795" xr:uid="{00000000-0005-0000-0000-000001320000}"/>
    <cellStyle name="Normal 2 2 3 3 2 2 2 4 3" xfId="27893" xr:uid="{00000000-0005-0000-0000-0000FB6C0000}"/>
    <cellStyle name="Normal 2 2 3 3 2 2 2 5" xfId="7774" xr:uid="{00000000-0005-0000-0000-0000641E0000}"/>
    <cellStyle name="Normal 2 2 3 3 2 2 2 5 3" xfId="22876" xr:uid="{00000000-0005-0000-0000-000062590000}"/>
    <cellStyle name="Normal 2 2 3 3 2 2 2 7" xfId="17863" xr:uid="{00000000-0005-0000-0000-0000CD450000}"/>
    <cellStyle name="Normal 2 2 3 3 2 2 3" xfId="3556" xr:uid="{00000000-0005-0000-0000-0000EA0D0000}"/>
    <cellStyle name="Normal 2 2 3 3 2 2 3 2" xfId="13630" xr:uid="{00000000-0005-0000-0000-000044350000}"/>
    <cellStyle name="Normal 2 2 3 3 2 2 3 2 3" xfId="28728" xr:uid="{00000000-0005-0000-0000-00003E700000}"/>
    <cellStyle name="Normal 2 2 3 3 2 2 3 3" xfId="8610" xr:uid="{00000000-0005-0000-0000-0000A8210000}"/>
    <cellStyle name="Normal 2 2 3 3 2 2 3 3 3" xfId="23711" xr:uid="{00000000-0005-0000-0000-0000A55C0000}"/>
    <cellStyle name="Normal 2 2 3 3 2 2 3 5" xfId="18698" xr:uid="{00000000-0005-0000-0000-000010490000}"/>
    <cellStyle name="Normal 2 2 3 3 2 2 4" xfId="5249" xr:uid="{00000000-0005-0000-0000-000087140000}"/>
    <cellStyle name="Normal 2 2 3 3 2 2 4 2" xfId="15301" xr:uid="{00000000-0005-0000-0000-0000CB3B0000}"/>
    <cellStyle name="Normal 2 2 3 3 2 2 4 2 3" xfId="30399" xr:uid="{00000000-0005-0000-0000-0000C5760000}"/>
    <cellStyle name="Normal 2 2 3 3 2 2 4 3" xfId="10281" xr:uid="{00000000-0005-0000-0000-00002F280000}"/>
    <cellStyle name="Normal 2 2 3 3 2 2 4 3 3" xfId="25382" xr:uid="{00000000-0005-0000-0000-00002C630000}"/>
    <cellStyle name="Normal 2 2 3 3 2 2 4 5" xfId="20369" xr:uid="{00000000-0005-0000-0000-0000974F0000}"/>
    <cellStyle name="Normal 2 2 3 3 2 2 5" xfId="11959" xr:uid="{00000000-0005-0000-0000-0000BD2E0000}"/>
    <cellStyle name="Normal 2 2 3 3 2 2 5 3" xfId="27057" xr:uid="{00000000-0005-0000-0000-0000B7690000}"/>
    <cellStyle name="Normal 2 2 3 3 2 2 6" xfId="6938" xr:uid="{00000000-0005-0000-0000-0000201B0000}"/>
    <cellStyle name="Normal 2 2 3 3 2 2 6 3" xfId="22040" xr:uid="{00000000-0005-0000-0000-00001E560000}"/>
    <cellStyle name="Normal 2 2 3 3 2 2 8" xfId="17027" xr:uid="{00000000-0005-0000-0000-000089420000}"/>
    <cellStyle name="Normal 2 2 3 3 2 3" xfId="2285" xr:uid="{00000000-0005-0000-0000-0000F3080000}"/>
    <cellStyle name="Normal 2 2 3 3 2 3 2" xfId="3975" xr:uid="{00000000-0005-0000-0000-00008D0F0000}"/>
    <cellStyle name="Normal 2 2 3 3 2 3 2 2" xfId="14048" xr:uid="{00000000-0005-0000-0000-0000E6360000}"/>
    <cellStyle name="Normal 2 2 3 3 2 3 2 2 3" xfId="29146" xr:uid="{00000000-0005-0000-0000-0000E0710000}"/>
    <cellStyle name="Normal 2 2 3 3 2 3 2 3" xfId="9028" xr:uid="{00000000-0005-0000-0000-00004A230000}"/>
    <cellStyle name="Normal 2 2 3 3 2 3 2 3 3" xfId="24129" xr:uid="{00000000-0005-0000-0000-0000475E0000}"/>
    <cellStyle name="Normal 2 2 3 3 2 3 2 5" xfId="19116" xr:uid="{00000000-0005-0000-0000-0000B24A0000}"/>
    <cellStyle name="Normal 2 2 3 3 2 3 3" xfId="5667" xr:uid="{00000000-0005-0000-0000-000029160000}"/>
    <cellStyle name="Normal 2 2 3 3 2 3 3 2" xfId="15719" xr:uid="{00000000-0005-0000-0000-00006D3D0000}"/>
    <cellStyle name="Normal 2 2 3 3 2 3 3 2 3" xfId="30817" xr:uid="{00000000-0005-0000-0000-000067780000}"/>
    <cellStyle name="Normal 2 2 3 3 2 3 3 3" xfId="10699" xr:uid="{00000000-0005-0000-0000-0000D1290000}"/>
    <cellStyle name="Normal 2 2 3 3 2 3 3 3 3" xfId="25800" xr:uid="{00000000-0005-0000-0000-0000CE640000}"/>
    <cellStyle name="Normal 2 2 3 3 2 3 3 5" xfId="20787" xr:uid="{00000000-0005-0000-0000-000039510000}"/>
    <cellStyle name="Normal 2 2 3 3 2 3 4" xfId="12377" xr:uid="{00000000-0005-0000-0000-00005F300000}"/>
    <cellStyle name="Normal 2 2 3 3 2 3 4 3" xfId="27475" xr:uid="{00000000-0005-0000-0000-0000596B0000}"/>
    <cellStyle name="Normal 2 2 3 3 2 3 5" xfId="7356" xr:uid="{00000000-0005-0000-0000-0000C21C0000}"/>
    <cellStyle name="Normal 2 2 3 3 2 3 5 3" xfId="22458" xr:uid="{00000000-0005-0000-0000-0000C0570000}"/>
    <cellStyle name="Normal 2 2 3 3 2 3 7" xfId="17445" xr:uid="{00000000-0005-0000-0000-00002B440000}"/>
    <cellStyle name="Normal 2 2 3 3 2 4" xfId="3138" xr:uid="{00000000-0005-0000-0000-0000480C0000}"/>
    <cellStyle name="Normal 2 2 3 3 2 4 2" xfId="13212" xr:uid="{00000000-0005-0000-0000-0000A2330000}"/>
    <cellStyle name="Normal 2 2 3 3 2 4 2 3" xfId="28310" xr:uid="{00000000-0005-0000-0000-00009C6E0000}"/>
    <cellStyle name="Normal 2 2 3 3 2 4 3" xfId="8192" xr:uid="{00000000-0005-0000-0000-000006200000}"/>
    <cellStyle name="Normal 2 2 3 3 2 4 3 3" xfId="23293" xr:uid="{00000000-0005-0000-0000-0000035B0000}"/>
    <cellStyle name="Normal 2 2 3 3 2 4 5" xfId="18280" xr:uid="{00000000-0005-0000-0000-00006E470000}"/>
    <cellStyle name="Normal 2 2 3 3 2 5" xfId="4831" xr:uid="{00000000-0005-0000-0000-0000E5120000}"/>
    <cellStyle name="Normal 2 2 3 3 2 5 2" xfId="14883" xr:uid="{00000000-0005-0000-0000-0000293A0000}"/>
    <cellStyle name="Normal 2 2 3 3 2 5 2 3" xfId="29981" xr:uid="{00000000-0005-0000-0000-000023750000}"/>
    <cellStyle name="Normal 2 2 3 3 2 5 3" xfId="9863" xr:uid="{00000000-0005-0000-0000-00008D260000}"/>
    <cellStyle name="Normal 2 2 3 3 2 5 3 3" xfId="24964" xr:uid="{00000000-0005-0000-0000-00008A610000}"/>
    <cellStyle name="Normal 2 2 3 3 2 5 5" xfId="19951" xr:uid="{00000000-0005-0000-0000-0000F54D0000}"/>
    <cellStyle name="Normal 2 2 3 3 2 6" xfId="11541" xr:uid="{00000000-0005-0000-0000-00001B2D0000}"/>
    <cellStyle name="Normal 2 2 3 3 2 6 3" xfId="26639" xr:uid="{00000000-0005-0000-0000-000015680000}"/>
    <cellStyle name="Normal 2 2 3 3 2 7" xfId="6520" xr:uid="{00000000-0005-0000-0000-00007E190000}"/>
    <cellStyle name="Normal 2 2 3 3 2 7 3" xfId="21622" xr:uid="{00000000-0005-0000-0000-00007C540000}"/>
    <cellStyle name="Normal 2 2 3 3 2 9" xfId="16609" xr:uid="{00000000-0005-0000-0000-0000E7400000}"/>
    <cellStyle name="Normal 2 2 3 3 3" xfId="1656" xr:uid="{00000000-0005-0000-0000-00007E060000}"/>
    <cellStyle name="Normal 2 2 3 3 3 2" xfId="2495" xr:uid="{00000000-0005-0000-0000-0000C5090000}"/>
    <cellStyle name="Normal 2 2 3 3 3 2 2" xfId="4185" xr:uid="{00000000-0005-0000-0000-00005F100000}"/>
    <cellStyle name="Normal 2 2 3 3 3 2 2 2" xfId="14258" xr:uid="{00000000-0005-0000-0000-0000B8370000}"/>
    <cellStyle name="Normal 2 2 3 3 3 2 2 2 3" xfId="29356" xr:uid="{00000000-0005-0000-0000-0000B2720000}"/>
    <cellStyle name="Normal 2 2 3 3 3 2 2 3" xfId="9238" xr:uid="{00000000-0005-0000-0000-00001C240000}"/>
    <cellStyle name="Normal 2 2 3 3 3 2 2 3 3" xfId="24339" xr:uid="{00000000-0005-0000-0000-0000195F0000}"/>
    <cellStyle name="Normal 2 2 3 3 3 2 2 5" xfId="19326" xr:uid="{00000000-0005-0000-0000-0000844B0000}"/>
    <cellStyle name="Normal 2 2 3 3 3 2 3" xfId="5877" xr:uid="{00000000-0005-0000-0000-0000FB160000}"/>
    <cellStyle name="Normal 2 2 3 3 3 2 3 2" xfId="15929" xr:uid="{00000000-0005-0000-0000-00003F3E0000}"/>
    <cellStyle name="Normal 2 2 3 3 3 2 3 2 3" xfId="31027" xr:uid="{00000000-0005-0000-0000-000039790000}"/>
    <cellStyle name="Normal 2 2 3 3 3 2 3 3" xfId="10909" xr:uid="{00000000-0005-0000-0000-0000A32A0000}"/>
    <cellStyle name="Normal 2 2 3 3 3 2 3 3 3" xfId="26010" xr:uid="{00000000-0005-0000-0000-0000A0650000}"/>
    <cellStyle name="Normal 2 2 3 3 3 2 3 5" xfId="20997" xr:uid="{00000000-0005-0000-0000-00000B520000}"/>
    <cellStyle name="Normal 2 2 3 3 3 2 4" xfId="12587" xr:uid="{00000000-0005-0000-0000-000031310000}"/>
    <cellStyle name="Normal 2 2 3 3 3 2 4 3" xfId="27685" xr:uid="{00000000-0005-0000-0000-00002B6C0000}"/>
    <cellStyle name="Normal 2 2 3 3 3 2 5" xfId="7566" xr:uid="{00000000-0005-0000-0000-0000941D0000}"/>
    <cellStyle name="Normal 2 2 3 3 3 2 5 3" xfId="22668" xr:uid="{00000000-0005-0000-0000-000092580000}"/>
    <cellStyle name="Normal 2 2 3 3 3 2 7" xfId="17655" xr:uid="{00000000-0005-0000-0000-0000FD440000}"/>
    <cellStyle name="Normal 2 2 3 3 3 3" xfId="3348" xr:uid="{00000000-0005-0000-0000-00001A0D0000}"/>
    <cellStyle name="Normal 2 2 3 3 3 3 2" xfId="13422" xr:uid="{00000000-0005-0000-0000-000074340000}"/>
    <cellStyle name="Normal 2 2 3 3 3 3 2 3" xfId="28520" xr:uid="{00000000-0005-0000-0000-00006E6F0000}"/>
    <cellStyle name="Normal 2 2 3 3 3 3 3" xfId="8402" xr:uid="{00000000-0005-0000-0000-0000D8200000}"/>
    <cellStyle name="Normal 2 2 3 3 3 3 3 3" xfId="23503" xr:uid="{00000000-0005-0000-0000-0000D55B0000}"/>
    <cellStyle name="Normal 2 2 3 3 3 3 5" xfId="18490" xr:uid="{00000000-0005-0000-0000-000040480000}"/>
    <cellStyle name="Normal 2 2 3 3 3 4" xfId="5041" xr:uid="{00000000-0005-0000-0000-0000B7130000}"/>
    <cellStyle name="Normal 2 2 3 3 3 4 2" xfId="15093" xr:uid="{00000000-0005-0000-0000-0000FB3A0000}"/>
    <cellStyle name="Normal 2 2 3 3 3 4 2 3" xfId="30191" xr:uid="{00000000-0005-0000-0000-0000F5750000}"/>
    <cellStyle name="Normal 2 2 3 3 3 4 3" xfId="10073" xr:uid="{00000000-0005-0000-0000-00005F270000}"/>
    <cellStyle name="Normal 2 2 3 3 3 4 3 3" xfId="25174" xr:uid="{00000000-0005-0000-0000-00005C620000}"/>
    <cellStyle name="Normal 2 2 3 3 3 4 5" xfId="20161" xr:uid="{00000000-0005-0000-0000-0000C74E0000}"/>
    <cellStyle name="Normal 2 2 3 3 3 5" xfId="11751" xr:uid="{00000000-0005-0000-0000-0000ED2D0000}"/>
    <cellStyle name="Normal 2 2 3 3 3 5 3" xfId="26849" xr:uid="{00000000-0005-0000-0000-0000E7680000}"/>
    <cellStyle name="Normal 2 2 3 3 3 6" xfId="6730" xr:uid="{00000000-0005-0000-0000-0000501A0000}"/>
    <cellStyle name="Normal 2 2 3 3 3 6 3" xfId="21832" xr:uid="{00000000-0005-0000-0000-00004E550000}"/>
    <cellStyle name="Normal 2 2 3 3 3 8" xfId="16819" xr:uid="{00000000-0005-0000-0000-0000B9410000}"/>
    <cellStyle name="Normal 2 2 3 3 4" xfId="2077" xr:uid="{00000000-0005-0000-0000-000023080000}"/>
    <cellStyle name="Normal 2 2 3 3 4 2" xfId="3767" xr:uid="{00000000-0005-0000-0000-0000BD0E0000}"/>
    <cellStyle name="Normal 2 2 3 3 4 2 2" xfId="13840" xr:uid="{00000000-0005-0000-0000-000016360000}"/>
    <cellStyle name="Normal 2 2 3 3 4 2 2 3" xfId="28938" xr:uid="{00000000-0005-0000-0000-000010710000}"/>
    <cellStyle name="Normal 2 2 3 3 4 2 3" xfId="8820" xr:uid="{00000000-0005-0000-0000-00007A220000}"/>
    <cellStyle name="Normal 2 2 3 3 4 2 3 3" xfId="23921" xr:uid="{00000000-0005-0000-0000-0000775D0000}"/>
    <cellStyle name="Normal 2 2 3 3 4 2 5" xfId="18908" xr:uid="{00000000-0005-0000-0000-0000E2490000}"/>
    <cellStyle name="Normal 2 2 3 3 4 3" xfId="5459" xr:uid="{00000000-0005-0000-0000-000059150000}"/>
    <cellStyle name="Normal 2 2 3 3 4 3 2" xfId="15511" xr:uid="{00000000-0005-0000-0000-00009D3C0000}"/>
    <cellStyle name="Normal 2 2 3 3 4 3 2 3" xfId="30609" xr:uid="{00000000-0005-0000-0000-000097770000}"/>
    <cellStyle name="Normal 2 2 3 3 4 3 3" xfId="10491" xr:uid="{00000000-0005-0000-0000-000001290000}"/>
    <cellStyle name="Normal 2 2 3 3 4 3 3 3" xfId="25592" xr:uid="{00000000-0005-0000-0000-0000FE630000}"/>
    <cellStyle name="Normal 2 2 3 3 4 3 5" xfId="20579" xr:uid="{00000000-0005-0000-0000-000069500000}"/>
    <cellStyle name="Normal 2 2 3 3 4 4" xfId="12169" xr:uid="{00000000-0005-0000-0000-00008F2F0000}"/>
    <cellStyle name="Normal 2 2 3 3 4 4 3" xfId="27267" xr:uid="{00000000-0005-0000-0000-0000896A0000}"/>
    <cellStyle name="Normal 2 2 3 3 4 5" xfId="7148" xr:uid="{00000000-0005-0000-0000-0000F21B0000}"/>
    <cellStyle name="Normal 2 2 3 3 4 5 3" xfId="22250" xr:uid="{00000000-0005-0000-0000-0000F0560000}"/>
    <cellStyle name="Normal 2 2 3 3 4 7" xfId="17237" xr:uid="{00000000-0005-0000-0000-00005B430000}"/>
    <cellStyle name="Normal 2 2 3 3 5" xfId="2930" xr:uid="{00000000-0005-0000-0000-0000780B0000}"/>
    <cellStyle name="Normal 2 2 3 3 5 2" xfId="13004" xr:uid="{00000000-0005-0000-0000-0000D2320000}"/>
    <cellStyle name="Normal 2 2 3 3 5 2 3" xfId="28102" xr:uid="{00000000-0005-0000-0000-0000CC6D0000}"/>
    <cellStyle name="Normal 2 2 3 3 5 3" xfId="7984" xr:uid="{00000000-0005-0000-0000-0000361F0000}"/>
    <cellStyle name="Normal 2 2 3 3 5 3 3" xfId="23085" xr:uid="{00000000-0005-0000-0000-0000335A0000}"/>
    <cellStyle name="Normal 2 2 3 3 5 5" xfId="18072" xr:uid="{00000000-0005-0000-0000-00009E460000}"/>
    <cellStyle name="Normal 2 2 3 3 6" xfId="4623" xr:uid="{00000000-0005-0000-0000-000015120000}"/>
    <cellStyle name="Normal 2 2 3 3 6 2" xfId="14675" xr:uid="{00000000-0005-0000-0000-000059390000}"/>
    <cellStyle name="Normal 2 2 3 3 6 2 3" xfId="29773" xr:uid="{00000000-0005-0000-0000-000053740000}"/>
    <cellStyle name="Normal 2 2 3 3 6 3" xfId="9655" xr:uid="{00000000-0005-0000-0000-0000BD250000}"/>
    <cellStyle name="Normal 2 2 3 3 6 3 3" xfId="24756" xr:uid="{00000000-0005-0000-0000-0000BA600000}"/>
    <cellStyle name="Normal 2 2 3 3 6 5" xfId="19743" xr:uid="{00000000-0005-0000-0000-0000254D0000}"/>
    <cellStyle name="Normal 2 2 3 3 7" xfId="11333" xr:uid="{00000000-0005-0000-0000-00004B2C0000}"/>
    <cellStyle name="Normal 2 2 3 3 7 3" xfId="26431" xr:uid="{00000000-0005-0000-0000-000045670000}"/>
    <cellStyle name="Normal 2 2 3 3 8" xfId="6312" xr:uid="{00000000-0005-0000-0000-0000AE180000}"/>
    <cellStyle name="Normal 2 2 3 3 8 3" xfId="21414" xr:uid="{00000000-0005-0000-0000-0000AC530000}"/>
    <cellStyle name="Normal 2 2 3 4" xfId="1337" xr:uid="{00000000-0005-0000-0000-00003F050000}"/>
    <cellStyle name="Normal 2 2 3 4 2" xfId="1760" xr:uid="{00000000-0005-0000-0000-0000E6060000}"/>
    <cellStyle name="Normal 2 2 3 4 2 2" xfId="2599" xr:uid="{00000000-0005-0000-0000-00002D0A0000}"/>
    <cellStyle name="Normal 2 2 3 4 2 2 2" xfId="4289" xr:uid="{00000000-0005-0000-0000-0000C7100000}"/>
    <cellStyle name="Normal 2 2 3 4 2 2 2 2" xfId="14362" xr:uid="{00000000-0005-0000-0000-000020380000}"/>
    <cellStyle name="Normal 2 2 3 4 2 2 2 2 3" xfId="29460" xr:uid="{00000000-0005-0000-0000-00001A730000}"/>
    <cellStyle name="Normal 2 2 3 4 2 2 2 3" xfId="9342" xr:uid="{00000000-0005-0000-0000-000084240000}"/>
    <cellStyle name="Normal 2 2 3 4 2 2 2 3 3" xfId="24443" xr:uid="{00000000-0005-0000-0000-0000815F0000}"/>
    <cellStyle name="Normal 2 2 3 4 2 2 2 5" xfId="19430" xr:uid="{00000000-0005-0000-0000-0000EC4B0000}"/>
    <cellStyle name="Normal 2 2 3 4 2 2 3" xfId="5981" xr:uid="{00000000-0005-0000-0000-000063170000}"/>
    <cellStyle name="Normal 2 2 3 4 2 2 3 2" xfId="16033" xr:uid="{00000000-0005-0000-0000-0000A73E0000}"/>
    <cellStyle name="Normal 2 2 3 4 2 2 3 2 3" xfId="31131" xr:uid="{00000000-0005-0000-0000-0000A1790000}"/>
    <cellStyle name="Normal 2 2 3 4 2 2 3 3" xfId="11013" xr:uid="{00000000-0005-0000-0000-00000B2B0000}"/>
    <cellStyle name="Normal 2 2 3 4 2 2 3 3 3" xfId="26114" xr:uid="{00000000-0005-0000-0000-000008660000}"/>
    <cellStyle name="Normal 2 2 3 4 2 2 3 5" xfId="21101" xr:uid="{00000000-0005-0000-0000-000073520000}"/>
    <cellStyle name="Normal 2 2 3 4 2 2 4" xfId="12691" xr:uid="{00000000-0005-0000-0000-000099310000}"/>
    <cellStyle name="Normal 2 2 3 4 2 2 4 3" xfId="27789" xr:uid="{00000000-0005-0000-0000-0000936C0000}"/>
    <cellStyle name="Normal 2 2 3 4 2 2 5" xfId="7670" xr:uid="{00000000-0005-0000-0000-0000FC1D0000}"/>
    <cellStyle name="Normal 2 2 3 4 2 2 5 3" xfId="22772" xr:uid="{00000000-0005-0000-0000-0000FA580000}"/>
    <cellStyle name="Normal 2 2 3 4 2 2 7" xfId="17759" xr:uid="{00000000-0005-0000-0000-000065450000}"/>
    <cellStyle name="Normal 2 2 3 4 2 3" xfId="3452" xr:uid="{00000000-0005-0000-0000-0000820D0000}"/>
    <cellStyle name="Normal 2 2 3 4 2 3 2" xfId="13526" xr:uid="{00000000-0005-0000-0000-0000DC340000}"/>
    <cellStyle name="Normal 2 2 3 4 2 3 2 3" xfId="28624" xr:uid="{00000000-0005-0000-0000-0000D66F0000}"/>
    <cellStyle name="Normal 2 2 3 4 2 3 3" xfId="8506" xr:uid="{00000000-0005-0000-0000-000040210000}"/>
    <cellStyle name="Normal 2 2 3 4 2 3 3 3" xfId="23607" xr:uid="{00000000-0005-0000-0000-00003D5C0000}"/>
    <cellStyle name="Normal 2 2 3 4 2 3 5" xfId="18594" xr:uid="{00000000-0005-0000-0000-0000A8480000}"/>
    <cellStyle name="Normal 2 2 3 4 2 4" xfId="5145" xr:uid="{00000000-0005-0000-0000-00001F140000}"/>
    <cellStyle name="Normal 2 2 3 4 2 4 2" xfId="15197" xr:uid="{00000000-0005-0000-0000-0000633B0000}"/>
    <cellStyle name="Normal 2 2 3 4 2 4 2 3" xfId="30295" xr:uid="{00000000-0005-0000-0000-00005D760000}"/>
    <cellStyle name="Normal 2 2 3 4 2 4 3" xfId="10177" xr:uid="{00000000-0005-0000-0000-0000C7270000}"/>
    <cellStyle name="Normal 2 2 3 4 2 4 3 3" xfId="25278" xr:uid="{00000000-0005-0000-0000-0000C4620000}"/>
    <cellStyle name="Normal 2 2 3 4 2 4 5" xfId="20265" xr:uid="{00000000-0005-0000-0000-00002F4F0000}"/>
    <cellStyle name="Normal 2 2 3 4 2 5" xfId="11855" xr:uid="{00000000-0005-0000-0000-0000552E0000}"/>
    <cellStyle name="Normal 2 2 3 4 2 5 3" xfId="26953" xr:uid="{00000000-0005-0000-0000-00004F690000}"/>
    <cellStyle name="Normal 2 2 3 4 2 6" xfId="6834" xr:uid="{00000000-0005-0000-0000-0000B81A0000}"/>
    <cellStyle name="Normal 2 2 3 4 2 6 3" xfId="21936" xr:uid="{00000000-0005-0000-0000-0000B6550000}"/>
    <cellStyle name="Normal 2 2 3 4 2 8" xfId="16923" xr:uid="{00000000-0005-0000-0000-000021420000}"/>
    <cellStyle name="Normal 2 2 3 4 3" xfId="2181" xr:uid="{00000000-0005-0000-0000-00008B080000}"/>
    <cellStyle name="Normal 2 2 3 4 3 2" xfId="3871" xr:uid="{00000000-0005-0000-0000-0000250F0000}"/>
    <cellStyle name="Normal 2 2 3 4 3 2 2" xfId="13944" xr:uid="{00000000-0005-0000-0000-00007E360000}"/>
    <cellStyle name="Normal 2 2 3 4 3 2 2 3" xfId="29042" xr:uid="{00000000-0005-0000-0000-000078710000}"/>
    <cellStyle name="Normal 2 2 3 4 3 2 3" xfId="8924" xr:uid="{00000000-0005-0000-0000-0000E2220000}"/>
    <cellStyle name="Normal 2 2 3 4 3 2 3 3" xfId="24025" xr:uid="{00000000-0005-0000-0000-0000DF5D0000}"/>
    <cellStyle name="Normal 2 2 3 4 3 2 5" xfId="19012" xr:uid="{00000000-0005-0000-0000-00004A4A0000}"/>
    <cellStyle name="Normal 2 2 3 4 3 3" xfId="5563" xr:uid="{00000000-0005-0000-0000-0000C1150000}"/>
    <cellStyle name="Normal 2 2 3 4 3 3 2" xfId="15615" xr:uid="{00000000-0005-0000-0000-0000053D0000}"/>
    <cellStyle name="Normal 2 2 3 4 3 3 2 3" xfId="30713" xr:uid="{00000000-0005-0000-0000-0000FF770000}"/>
    <cellStyle name="Normal 2 2 3 4 3 3 3" xfId="10595" xr:uid="{00000000-0005-0000-0000-000069290000}"/>
    <cellStyle name="Normal 2 2 3 4 3 3 3 3" xfId="25696" xr:uid="{00000000-0005-0000-0000-000066640000}"/>
    <cellStyle name="Normal 2 2 3 4 3 3 5" xfId="20683" xr:uid="{00000000-0005-0000-0000-0000D1500000}"/>
    <cellStyle name="Normal 2 2 3 4 3 4" xfId="12273" xr:uid="{00000000-0005-0000-0000-0000F72F0000}"/>
    <cellStyle name="Normal 2 2 3 4 3 4 3" xfId="27371" xr:uid="{00000000-0005-0000-0000-0000F16A0000}"/>
    <cellStyle name="Normal 2 2 3 4 3 5" xfId="7252" xr:uid="{00000000-0005-0000-0000-00005A1C0000}"/>
    <cellStyle name="Normal 2 2 3 4 3 5 3" xfId="22354" xr:uid="{00000000-0005-0000-0000-000058570000}"/>
    <cellStyle name="Normal 2 2 3 4 3 7" xfId="17341" xr:uid="{00000000-0005-0000-0000-0000C3430000}"/>
    <cellStyle name="Normal 2 2 3 4 4" xfId="3034" xr:uid="{00000000-0005-0000-0000-0000E00B0000}"/>
    <cellStyle name="Normal 2 2 3 4 4 2" xfId="13108" xr:uid="{00000000-0005-0000-0000-00003A330000}"/>
    <cellStyle name="Normal 2 2 3 4 4 2 3" xfId="28206" xr:uid="{00000000-0005-0000-0000-0000346E0000}"/>
    <cellStyle name="Normal 2 2 3 4 4 3" xfId="8088" xr:uid="{00000000-0005-0000-0000-00009E1F0000}"/>
    <cellStyle name="Normal 2 2 3 4 4 3 3" xfId="23189" xr:uid="{00000000-0005-0000-0000-00009B5A0000}"/>
    <cellStyle name="Normal 2 2 3 4 4 5" xfId="18176" xr:uid="{00000000-0005-0000-0000-000006470000}"/>
    <cellStyle name="Normal 2 2 3 4 5" xfId="4727" xr:uid="{00000000-0005-0000-0000-00007D120000}"/>
    <cellStyle name="Normal 2 2 3 4 5 2" xfId="14779" xr:uid="{00000000-0005-0000-0000-0000C1390000}"/>
    <cellStyle name="Normal 2 2 3 4 5 2 3" xfId="29877" xr:uid="{00000000-0005-0000-0000-0000BB740000}"/>
    <cellStyle name="Normal 2 2 3 4 5 3" xfId="9759" xr:uid="{00000000-0005-0000-0000-000025260000}"/>
    <cellStyle name="Normal 2 2 3 4 5 3 3" xfId="24860" xr:uid="{00000000-0005-0000-0000-000022610000}"/>
    <cellStyle name="Normal 2 2 3 4 5 5" xfId="19847" xr:uid="{00000000-0005-0000-0000-00008D4D0000}"/>
    <cellStyle name="Normal 2 2 3 4 6" xfId="11437" xr:uid="{00000000-0005-0000-0000-0000B32C0000}"/>
    <cellStyle name="Normal 2 2 3 4 6 3" xfId="26535" xr:uid="{00000000-0005-0000-0000-0000AD670000}"/>
    <cellStyle name="Normal 2 2 3 4 7" xfId="6416" xr:uid="{00000000-0005-0000-0000-000016190000}"/>
    <cellStyle name="Normal 2 2 3 4 7 3" xfId="21518" xr:uid="{00000000-0005-0000-0000-000014540000}"/>
    <cellStyle name="Normal 2 2 3 4 9" xfId="16505" xr:uid="{00000000-0005-0000-0000-00007F400000}"/>
    <cellStyle name="Normal 2 2 3 5" xfId="1550" xr:uid="{00000000-0005-0000-0000-000014060000}"/>
    <cellStyle name="Normal 2 2 3 5 2" xfId="2391" xr:uid="{00000000-0005-0000-0000-00005D090000}"/>
    <cellStyle name="Normal 2 2 3 5 2 2" xfId="4081" xr:uid="{00000000-0005-0000-0000-0000F70F0000}"/>
    <cellStyle name="Normal 2 2 3 5 2 2 2" xfId="14154" xr:uid="{00000000-0005-0000-0000-000050370000}"/>
    <cellStyle name="Normal 2 2 3 5 2 2 2 3" xfId="29252" xr:uid="{00000000-0005-0000-0000-00004A720000}"/>
    <cellStyle name="Normal 2 2 3 5 2 2 3" xfId="9134" xr:uid="{00000000-0005-0000-0000-0000B4230000}"/>
    <cellStyle name="Normal 2 2 3 5 2 2 3 3" xfId="24235" xr:uid="{00000000-0005-0000-0000-0000B15E0000}"/>
    <cellStyle name="Normal 2 2 3 5 2 2 5" xfId="19222" xr:uid="{00000000-0005-0000-0000-00001C4B0000}"/>
    <cellStyle name="Normal 2 2 3 5 2 3" xfId="5773" xr:uid="{00000000-0005-0000-0000-000093160000}"/>
    <cellStyle name="Normal 2 2 3 5 2 3 2" xfId="15825" xr:uid="{00000000-0005-0000-0000-0000D73D0000}"/>
    <cellStyle name="Normal 2 2 3 5 2 3 2 3" xfId="30923" xr:uid="{00000000-0005-0000-0000-0000D1780000}"/>
    <cellStyle name="Normal 2 2 3 5 2 3 3" xfId="10805" xr:uid="{00000000-0005-0000-0000-00003B2A0000}"/>
    <cellStyle name="Normal 2 2 3 5 2 3 3 3" xfId="25906" xr:uid="{00000000-0005-0000-0000-000038650000}"/>
    <cellStyle name="Normal 2 2 3 5 2 3 5" xfId="20893" xr:uid="{00000000-0005-0000-0000-0000A3510000}"/>
    <cellStyle name="Normal 2 2 3 5 2 4" xfId="12483" xr:uid="{00000000-0005-0000-0000-0000C9300000}"/>
    <cellStyle name="Normal 2 2 3 5 2 4 3" xfId="27581" xr:uid="{00000000-0005-0000-0000-0000C36B0000}"/>
    <cellStyle name="Normal 2 2 3 5 2 5" xfId="7462" xr:uid="{00000000-0005-0000-0000-00002C1D0000}"/>
    <cellStyle name="Normal 2 2 3 5 2 5 3" xfId="22564" xr:uid="{00000000-0005-0000-0000-00002A580000}"/>
    <cellStyle name="Normal 2 2 3 5 2 7" xfId="17551" xr:uid="{00000000-0005-0000-0000-000095440000}"/>
    <cellStyle name="Normal 2 2 3 5 3" xfId="3244" xr:uid="{00000000-0005-0000-0000-0000B20C0000}"/>
    <cellStyle name="Normal 2 2 3 5 3 2" xfId="13318" xr:uid="{00000000-0005-0000-0000-00000C340000}"/>
    <cellStyle name="Normal 2 2 3 5 3 2 3" xfId="28416" xr:uid="{00000000-0005-0000-0000-0000066F0000}"/>
    <cellStyle name="Normal 2 2 3 5 3 3" xfId="8298" xr:uid="{00000000-0005-0000-0000-000070200000}"/>
    <cellStyle name="Normal 2 2 3 5 3 3 3" xfId="23399" xr:uid="{00000000-0005-0000-0000-00006D5B0000}"/>
    <cellStyle name="Normal 2 2 3 5 3 5" xfId="18386" xr:uid="{00000000-0005-0000-0000-0000D8470000}"/>
    <cellStyle name="Normal 2 2 3 5 4" xfId="4937" xr:uid="{00000000-0005-0000-0000-00004F130000}"/>
    <cellStyle name="Normal 2 2 3 5 4 2" xfId="14989" xr:uid="{00000000-0005-0000-0000-0000933A0000}"/>
    <cellStyle name="Normal 2 2 3 5 4 2 3" xfId="30087" xr:uid="{00000000-0005-0000-0000-00008D750000}"/>
    <cellStyle name="Normal 2 2 3 5 4 3" xfId="9969" xr:uid="{00000000-0005-0000-0000-0000F7260000}"/>
    <cellStyle name="Normal 2 2 3 5 4 3 3" xfId="25070" xr:uid="{00000000-0005-0000-0000-0000F4610000}"/>
    <cellStyle name="Normal 2 2 3 5 4 5" xfId="20057" xr:uid="{00000000-0005-0000-0000-00005F4E0000}"/>
    <cellStyle name="Normal 2 2 3 5 5" xfId="11647" xr:uid="{00000000-0005-0000-0000-0000852D0000}"/>
    <cellStyle name="Normal 2 2 3 5 5 3" xfId="26745" xr:uid="{00000000-0005-0000-0000-00007F680000}"/>
    <cellStyle name="Normal 2 2 3 5 6" xfId="6626" xr:uid="{00000000-0005-0000-0000-0000E8190000}"/>
    <cellStyle name="Normal 2 2 3 5 6 3" xfId="21728" xr:uid="{00000000-0005-0000-0000-0000E6540000}"/>
    <cellStyle name="Normal 2 2 3 5 8" xfId="16715" xr:uid="{00000000-0005-0000-0000-000051410000}"/>
    <cellStyle name="Normal 2 2 3 6" xfId="1971" xr:uid="{00000000-0005-0000-0000-0000B9070000}"/>
    <cellStyle name="Normal 2 2 3 6 2" xfId="3663" xr:uid="{00000000-0005-0000-0000-0000550E0000}"/>
    <cellStyle name="Normal 2 2 3 6 2 2" xfId="13736" xr:uid="{00000000-0005-0000-0000-0000AE350000}"/>
    <cellStyle name="Normal 2 2 3 6 2 2 3" xfId="28834" xr:uid="{00000000-0005-0000-0000-0000A8700000}"/>
    <cellStyle name="Normal 2 2 3 6 2 3" xfId="8716" xr:uid="{00000000-0005-0000-0000-000012220000}"/>
    <cellStyle name="Normal 2 2 3 6 2 3 3" xfId="23817" xr:uid="{00000000-0005-0000-0000-00000F5D0000}"/>
    <cellStyle name="Normal 2 2 3 6 2 5" xfId="18804" xr:uid="{00000000-0005-0000-0000-00007A490000}"/>
    <cellStyle name="Normal 2 2 3 6 3" xfId="5355" xr:uid="{00000000-0005-0000-0000-0000F1140000}"/>
    <cellStyle name="Normal 2 2 3 6 3 2" xfId="15407" xr:uid="{00000000-0005-0000-0000-0000353C0000}"/>
    <cellStyle name="Normal 2 2 3 6 3 2 3" xfId="30505" xr:uid="{00000000-0005-0000-0000-00002F770000}"/>
    <cellStyle name="Normal 2 2 3 6 3 3" xfId="10387" xr:uid="{00000000-0005-0000-0000-000099280000}"/>
    <cellStyle name="Normal 2 2 3 6 3 3 3" xfId="25488" xr:uid="{00000000-0005-0000-0000-000096630000}"/>
    <cellStyle name="Normal 2 2 3 6 3 5" xfId="20475" xr:uid="{00000000-0005-0000-0000-000001500000}"/>
    <cellStyle name="Normal 2 2 3 6 4" xfId="12065" xr:uid="{00000000-0005-0000-0000-0000272F0000}"/>
    <cellStyle name="Normal 2 2 3 6 4 3" xfId="27163" xr:uid="{00000000-0005-0000-0000-0000216A0000}"/>
    <cellStyle name="Normal 2 2 3 6 5" xfId="7044" xr:uid="{00000000-0005-0000-0000-00008A1B0000}"/>
    <cellStyle name="Normal 2 2 3 6 5 3" xfId="22146" xr:uid="{00000000-0005-0000-0000-000088560000}"/>
    <cellStyle name="Normal 2 2 3 6 7" xfId="17133" xr:uid="{00000000-0005-0000-0000-0000F3420000}"/>
    <cellStyle name="Normal 2 2 3 7" xfId="2822" xr:uid="{00000000-0005-0000-0000-00000C0B0000}"/>
    <cellStyle name="Normal 2 2 3 7 2" xfId="12900" xr:uid="{00000000-0005-0000-0000-00006A320000}"/>
    <cellStyle name="Normal 2 2 3 7 2 3" xfId="27998" xr:uid="{00000000-0005-0000-0000-0000646D0000}"/>
    <cellStyle name="Normal 2 2 3 7 3" xfId="7880" xr:uid="{00000000-0005-0000-0000-0000CE1E0000}"/>
    <cellStyle name="Normal 2 2 3 7 3 3" xfId="22981" xr:uid="{00000000-0005-0000-0000-0000CB590000}"/>
    <cellStyle name="Normal 2 2 3 7 5" xfId="17968" xr:uid="{00000000-0005-0000-0000-000036460000}"/>
    <cellStyle name="Normal 2 2 3 8" xfId="4516" xr:uid="{00000000-0005-0000-0000-0000AA110000}"/>
    <cellStyle name="Normal 2 2 3 8 2" xfId="14571" xr:uid="{00000000-0005-0000-0000-0000F1380000}"/>
    <cellStyle name="Normal 2 2 3 8 2 3" xfId="29669" xr:uid="{00000000-0005-0000-0000-0000EB730000}"/>
    <cellStyle name="Normal 2 2 3 8 3" xfId="9551" xr:uid="{00000000-0005-0000-0000-000055250000}"/>
    <cellStyle name="Normal 2 2 3 8 3 3" xfId="24652" xr:uid="{00000000-0005-0000-0000-000052600000}"/>
    <cellStyle name="Normal 2 2 3 8 5" xfId="19639" xr:uid="{00000000-0005-0000-0000-0000BD4C0000}"/>
    <cellStyle name="Normal 2 2 3 9" xfId="11227" xr:uid="{00000000-0005-0000-0000-0000E12B0000}"/>
    <cellStyle name="Normal 2 2 3 9 3" xfId="26327" xr:uid="{00000000-0005-0000-0000-0000DD660000}"/>
    <cellStyle name="Normal 2 2 4" xfId="426" xr:uid="{00000000-0005-0000-0000-0000AF010000}"/>
    <cellStyle name="Normal 2 20" xfId="32200" xr:uid="{A3949A4C-A1F3-4838-8AA5-FD9FF288CFA4}"/>
    <cellStyle name="Normal 2 20 10" xfId="32201" xr:uid="{7DCFE73A-578B-430B-B045-6CF88ED05D28}"/>
    <cellStyle name="Normal 2 20 10 2" xfId="32202" xr:uid="{7CF4A9B7-D150-4F2B-B176-1C12FCDC1E3C}"/>
    <cellStyle name="Normal 2 20 11" xfId="32203" xr:uid="{5D3ACADB-2FC0-4E85-AC9A-97A522C3EF04}"/>
    <cellStyle name="Normal 2 20 11 2" xfId="32204" xr:uid="{6E6535D9-E8CD-435F-A56C-4BCD281DDD2F}"/>
    <cellStyle name="Normal 2 20 12" xfId="32205" xr:uid="{1F16650D-E414-481F-9ABC-AD844FE057B5}"/>
    <cellStyle name="Normal 2 20 12 2" xfId="32206" xr:uid="{5497612A-F6EC-4A1E-A5E2-87A64785BA77}"/>
    <cellStyle name="Normal 2 20 13" xfId="32207" xr:uid="{CCB8F106-3F31-4D09-A93D-7770E1AFCD02}"/>
    <cellStyle name="Normal 2 20 13 2" xfId="32208" xr:uid="{4AD464DC-48BF-4DF3-81E9-EB68AAD20707}"/>
    <cellStyle name="Normal 2 20 14" xfId="32209" xr:uid="{D36C683A-2725-486F-8AA0-737251802E9D}"/>
    <cellStyle name="Normal 2 20 14 2" xfId="32210" xr:uid="{2334B997-2DA8-41DD-860B-160D12F9A3CF}"/>
    <cellStyle name="Normal 2 20 15" xfId="32211" xr:uid="{00C29C6A-0238-4F43-8F41-D8E3049CCC2C}"/>
    <cellStyle name="Normal 2 20 15 2" xfId="32212" xr:uid="{38732112-82D9-4F72-8021-7EA92FE696B1}"/>
    <cellStyle name="Normal 2 20 16" xfId="32213" xr:uid="{8FE55F3E-EA7F-4C1E-BA46-3A32C4077F15}"/>
    <cellStyle name="Normal 2 20 16 2" xfId="32214" xr:uid="{2D1A976C-874A-4D8D-88D2-57DE2704318A}"/>
    <cellStyle name="Normal 2 20 17" xfId="32215" xr:uid="{9A717045-E1BA-44FA-B9DC-34B47E0D1F3B}"/>
    <cellStyle name="Normal 2 20 17 2" xfId="32216" xr:uid="{D7C733B6-EC3B-47E7-AAC6-13B70FBAFB5D}"/>
    <cellStyle name="Normal 2 20 18" xfId="32217" xr:uid="{CFEA98CF-17B0-49AA-8A2B-3F66B6B62C64}"/>
    <cellStyle name="Normal 2 20 18 2" xfId="32218" xr:uid="{3B71E820-1C8C-4C0D-A035-2BC2CC456BDE}"/>
    <cellStyle name="Normal 2 20 19" xfId="32219" xr:uid="{BDB5EFD9-5ECE-4DD8-B745-D8E1AEA0E72D}"/>
    <cellStyle name="Normal 2 20 19 2" xfId="32220" xr:uid="{97E6839F-EDC3-4E42-ADE6-49C2E96DDDF7}"/>
    <cellStyle name="Normal 2 20 2" xfId="32221" xr:uid="{4AE3D6C7-975A-4A22-B072-9D0EE36ACB06}"/>
    <cellStyle name="Normal 2 20 2 2" xfId="32222" xr:uid="{66632B32-047D-4AF9-98AB-93C7B622AE7D}"/>
    <cellStyle name="Normal 2 20 20" xfId="32223" xr:uid="{5662831B-2F38-4EDE-97AC-A24E722E1C02}"/>
    <cellStyle name="Normal 2 20 20 2" xfId="32224" xr:uid="{163D865F-92F3-48E8-9E7C-FEFDB0AB5C10}"/>
    <cellStyle name="Normal 2 20 21" xfId="32225" xr:uid="{E6A0DE26-11F9-444E-AE15-4E97A6D21E3C}"/>
    <cellStyle name="Normal 2 20 21 2" xfId="32226" xr:uid="{F7FD0BC8-7777-4AA7-9A8E-237C374332F2}"/>
    <cellStyle name="Normal 2 20 22" xfId="32227" xr:uid="{7FC46ACC-4FD5-4A0A-86E6-D4DD58541A5C}"/>
    <cellStyle name="Normal 2 20 22 2" xfId="32228" xr:uid="{6081A342-74B1-4966-92E5-F6774C0EEC9B}"/>
    <cellStyle name="Normal 2 20 23" xfId="32229" xr:uid="{8C08DCF7-D484-4A36-BDAA-05A3817F3128}"/>
    <cellStyle name="Normal 2 20 23 2" xfId="32230" xr:uid="{0A01DDEF-8937-4E4F-9B53-C2849AD879FA}"/>
    <cellStyle name="Normal 2 20 24" xfId="32231" xr:uid="{E23E88E5-BC23-4E02-8845-0A9BE830962F}"/>
    <cellStyle name="Normal 2 20 3" xfId="32232" xr:uid="{74E1E6A7-0B89-46C5-9132-D1B8C9DD993D}"/>
    <cellStyle name="Normal 2 20 3 2" xfId="32233" xr:uid="{874A36E9-CDF2-4A39-B986-E9684993D56C}"/>
    <cellStyle name="Normal 2 20 4" xfId="32234" xr:uid="{3C53FC67-7682-44A9-9FC9-BAD1DFBA3777}"/>
    <cellStyle name="Normal 2 20 4 2" xfId="32235" xr:uid="{97388E03-FE3F-4889-AEE2-483CB90294EA}"/>
    <cellStyle name="Normal 2 20 5" xfId="32236" xr:uid="{F50E70EF-3FBD-41F7-826A-E0E5FB4CB052}"/>
    <cellStyle name="Normal 2 20 5 2" xfId="32237" xr:uid="{2DED4453-C594-4FB1-92DB-8CC27FBE986B}"/>
    <cellStyle name="Normal 2 20 6" xfId="32238" xr:uid="{A76342C3-FC1A-457C-97E3-AB25355D9103}"/>
    <cellStyle name="Normal 2 20 6 2" xfId="32239" xr:uid="{C338C4D2-AA6D-4BE9-8F49-D20A98058D31}"/>
    <cellStyle name="Normal 2 20 7" xfId="32240" xr:uid="{D98165A0-974F-47DB-824F-276E58835EF9}"/>
    <cellStyle name="Normal 2 20 7 2" xfId="32241" xr:uid="{BD949517-D570-4BFB-9F50-92D3C63D682A}"/>
    <cellStyle name="Normal 2 20 8" xfId="32242" xr:uid="{E4CF6ED5-B8E5-4A2B-9CF1-A42EAF3BD0E0}"/>
    <cellStyle name="Normal 2 20 8 2" xfId="32243" xr:uid="{D3541F4E-7960-4388-9C9F-76B2A7DBCCAC}"/>
    <cellStyle name="Normal 2 20 9" xfId="32244" xr:uid="{CDEA2DB8-70C5-452E-A397-0C6EA550DC0B}"/>
    <cellStyle name="Normal 2 20 9 2" xfId="32245" xr:uid="{96F1C51B-60CB-4D53-A21B-AE5777A58A55}"/>
    <cellStyle name="Normal 2 21" xfId="32246" xr:uid="{7B888494-FA6E-4053-9376-E7498F1DDADF}"/>
    <cellStyle name="Normal 2 21 10" xfId="32247" xr:uid="{3388B44D-A62F-46A2-A255-53F72ED7C08A}"/>
    <cellStyle name="Normal 2 21 10 2" xfId="32248" xr:uid="{DEF671D7-2040-4B53-A35D-E3426E27FAF1}"/>
    <cellStyle name="Normal 2 21 11" xfId="32249" xr:uid="{4D52A099-A87F-4B01-AFD3-5D5FC280CC9E}"/>
    <cellStyle name="Normal 2 21 11 2" xfId="32250" xr:uid="{04E98F55-2C9D-48DD-958E-2339BB856FEE}"/>
    <cellStyle name="Normal 2 21 12" xfId="32251" xr:uid="{DABD6219-6826-4590-82AE-55A21E1F162A}"/>
    <cellStyle name="Normal 2 21 12 2" xfId="32252" xr:uid="{CF3BEBDB-F0BD-46FD-A00C-E4F21537D47A}"/>
    <cellStyle name="Normal 2 21 13" xfId="32253" xr:uid="{AC309D95-F887-4C08-8025-101C73A4840F}"/>
    <cellStyle name="Normal 2 21 13 2" xfId="32254" xr:uid="{11DE4EB1-32BD-4376-93CE-F6CE91CA93D1}"/>
    <cellStyle name="Normal 2 21 14" xfId="32255" xr:uid="{3FA080B2-CCF8-402F-8C14-BF3A1F9516BA}"/>
    <cellStyle name="Normal 2 21 14 2" xfId="32256" xr:uid="{044FD601-8233-4BC8-98EC-D416D4E2FB67}"/>
    <cellStyle name="Normal 2 21 15" xfId="32257" xr:uid="{3CFD2025-7C2F-4778-8147-A9CB5DE2A017}"/>
    <cellStyle name="Normal 2 21 15 2" xfId="32258" xr:uid="{5C826974-E1D6-4542-8142-399AD4EC8F42}"/>
    <cellStyle name="Normal 2 21 16" xfId="32259" xr:uid="{542EDB79-EA2E-49B6-80F8-AC940572CC5D}"/>
    <cellStyle name="Normal 2 21 16 2" xfId="32260" xr:uid="{B747E562-6DC6-439D-B878-6B6CAA954151}"/>
    <cellStyle name="Normal 2 21 17" xfId="32261" xr:uid="{8B0E0C64-006F-432B-B486-D6493E2C17C1}"/>
    <cellStyle name="Normal 2 21 17 2" xfId="32262" xr:uid="{2867977D-C3BD-4C8E-9F9F-250C35504B20}"/>
    <cellStyle name="Normal 2 21 18" xfId="32263" xr:uid="{0A81922C-144A-418B-A340-683E030857C7}"/>
    <cellStyle name="Normal 2 21 18 2" xfId="32264" xr:uid="{6AA14800-1441-4998-905B-EA6E324CB08E}"/>
    <cellStyle name="Normal 2 21 19" xfId="32265" xr:uid="{50B0D757-F0C1-441D-9C79-692453F37CA6}"/>
    <cellStyle name="Normal 2 21 19 2" xfId="32266" xr:uid="{8EEAD6E8-FEB8-40EA-947E-550D9131333B}"/>
    <cellStyle name="Normal 2 21 2" xfId="32267" xr:uid="{DE5AC3D1-C1B7-4C3E-AE45-48B5F1A48C77}"/>
    <cellStyle name="Normal 2 21 2 2" xfId="32268" xr:uid="{CBBA8171-8B25-4F5E-A328-F04E3CD9810E}"/>
    <cellStyle name="Normal 2 21 20" xfId="32269" xr:uid="{16A8B7D8-C231-486E-AE26-C04B9567E5A6}"/>
    <cellStyle name="Normal 2 21 20 2" xfId="32270" xr:uid="{1FF89447-DF8E-465F-966F-588E0F25D272}"/>
    <cellStyle name="Normal 2 21 21" xfId="32271" xr:uid="{415D6C94-3483-4E05-94EB-7493412AB519}"/>
    <cellStyle name="Normal 2 21 21 2" xfId="32272" xr:uid="{9CF989E6-3CB4-419D-AB33-C5226C2F30A9}"/>
    <cellStyle name="Normal 2 21 22" xfId="32273" xr:uid="{D6749C8C-2F56-490F-8F1C-38C58A872E62}"/>
    <cellStyle name="Normal 2 21 22 2" xfId="32274" xr:uid="{831BAAA5-34BC-4EB5-A9BF-CD5235DCE9B8}"/>
    <cellStyle name="Normal 2 21 23" xfId="32275" xr:uid="{E661F0FD-8E5F-43E8-A508-C08AB4A98564}"/>
    <cellStyle name="Normal 2 21 23 2" xfId="32276" xr:uid="{4519768D-4064-420F-B554-28B61235251F}"/>
    <cellStyle name="Normal 2 21 24" xfId="32277" xr:uid="{C91C0510-E1A2-4D48-8E7A-FC0DC28AD52A}"/>
    <cellStyle name="Normal 2 21 3" xfId="32278" xr:uid="{DBBBD729-616E-4ABB-9F45-6C48AE29CB48}"/>
    <cellStyle name="Normal 2 21 3 2" xfId="32279" xr:uid="{50EB90B0-34AE-4031-89B3-5F21BC57430F}"/>
    <cellStyle name="Normal 2 21 4" xfId="32280" xr:uid="{D276C4FE-BFFA-4DFB-9E60-1B9E3B318329}"/>
    <cellStyle name="Normal 2 21 4 2" xfId="32281" xr:uid="{40BA162F-55AD-4E89-8549-7C010A1E75AB}"/>
    <cellStyle name="Normal 2 21 5" xfId="32282" xr:uid="{549D9AC7-A528-48E7-BB91-90087A4F5B76}"/>
    <cellStyle name="Normal 2 21 5 2" xfId="32283" xr:uid="{5F6FEB40-4751-47BD-9BA2-C0440F897D14}"/>
    <cellStyle name="Normal 2 21 6" xfId="32284" xr:uid="{2DAEDCEA-9C71-4302-A9C2-C3045CBB1828}"/>
    <cellStyle name="Normal 2 21 6 2" xfId="32285" xr:uid="{0C48D2BC-4A62-4C18-A5C7-F29A0C3B0303}"/>
    <cellStyle name="Normal 2 21 7" xfId="32286" xr:uid="{81FD7E53-CA23-458E-85FB-1708B07FD2D0}"/>
    <cellStyle name="Normal 2 21 7 2" xfId="32287" xr:uid="{53A02F03-C966-4A19-ACD3-C2D47F46C6C8}"/>
    <cellStyle name="Normal 2 21 8" xfId="32288" xr:uid="{29B73927-12D5-419C-AD37-6E4BBAAF20E4}"/>
    <cellStyle name="Normal 2 21 8 2" xfId="32289" xr:uid="{D84FB422-387E-414E-9E71-F6B7336D9E1B}"/>
    <cellStyle name="Normal 2 21 9" xfId="32290" xr:uid="{51761376-6194-43C7-BB07-A4B8739A7BAA}"/>
    <cellStyle name="Normal 2 21 9 2" xfId="32291" xr:uid="{F0F53391-0422-46A2-92EC-1800EA41B48E}"/>
    <cellStyle name="Normal 2 22" xfId="32292" xr:uid="{D409A004-34B2-4E75-BC71-43522410C6DD}"/>
    <cellStyle name="Normal 2 22 10" xfId="32293" xr:uid="{6652DAA4-0ABA-429A-9B90-FD91E24CAF76}"/>
    <cellStyle name="Normal 2 22 10 2" xfId="32294" xr:uid="{C037992A-DC94-4493-BEF0-EAC380375583}"/>
    <cellStyle name="Normal 2 22 11" xfId="32295" xr:uid="{C8A900B7-6F41-4363-BE6A-F6CEECE864C3}"/>
    <cellStyle name="Normal 2 22 11 2" xfId="32296" xr:uid="{9D010E68-968F-4608-AC44-2361EE3E6C88}"/>
    <cellStyle name="Normal 2 22 12" xfId="32297" xr:uid="{E96B1541-05D6-44D4-8BA5-8DBF0C67ED94}"/>
    <cellStyle name="Normal 2 22 12 2" xfId="32298" xr:uid="{DDDF80BA-5FEE-42EE-B28B-E277E2649D0F}"/>
    <cellStyle name="Normal 2 22 13" xfId="32299" xr:uid="{267A403D-4BD3-4417-8AEF-2B7D61075C40}"/>
    <cellStyle name="Normal 2 22 13 2" xfId="32300" xr:uid="{EB0AE3A4-FF12-401A-899D-8646E1B939CB}"/>
    <cellStyle name="Normal 2 22 14" xfId="32301" xr:uid="{6FABB33C-20D2-4AE2-9DF2-943251A16F7D}"/>
    <cellStyle name="Normal 2 22 14 2" xfId="32302" xr:uid="{3AB6F71F-FD96-481C-B77C-39AC27B06A0D}"/>
    <cellStyle name="Normal 2 22 15" xfId="32303" xr:uid="{3E5E6B85-2A19-484F-99C3-E103FA29CAFE}"/>
    <cellStyle name="Normal 2 22 15 2" xfId="32304" xr:uid="{5AC76649-98E4-4832-A8C4-2BC908D492DC}"/>
    <cellStyle name="Normal 2 22 16" xfId="32305" xr:uid="{F09D58C7-C173-44FE-8D0A-D8DD2E101EA8}"/>
    <cellStyle name="Normal 2 22 16 2" xfId="32306" xr:uid="{1997F1CB-42D6-4F06-96B6-E073264F29C5}"/>
    <cellStyle name="Normal 2 22 17" xfId="32307" xr:uid="{5ECAD47B-FE1E-45EB-832C-8221AC137943}"/>
    <cellStyle name="Normal 2 22 17 2" xfId="32308" xr:uid="{02734171-7F65-444C-B4A5-445787B68369}"/>
    <cellStyle name="Normal 2 22 18" xfId="32309" xr:uid="{DF545311-9693-4501-99AD-555560EC7B65}"/>
    <cellStyle name="Normal 2 22 18 2" xfId="32310" xr:uid="{F9851885-EA3C-4A13-B66B-BEA817A2A622}"/>
    <cellStyle name="Normal 2 22 19" xfId="32311" xr:uid="{D50E68CE-CC39-4127-A73B-15264915EDC5}"/>
    <cellStyle name="Normal 2 22 19 2" xfId="32312" xr:uid="{352838E6-A658-47B4-ADE4-AD79D682862D}"/>
    <cellStyle name="Normal 2 22 2" xfId="32313" xr:uid="{6A0C80C4-EDCC-40BE-8080-4B4869BFB20D}"/>
    <cellStyle name="Normal 2 22 2 2" xfId="32314" xr:uid="{A10AB3CD-716C-4099-9B3E-FCF12CBD8DC4}"/>
    <cellStyle name="Normal 2 22 20" xfId="32315" xr:uid="{B22E2708-B08B-4C9D-8807-870C67537C44}"/>
    <cellStyle name="Normal 2 22 20 2" xfId="32316" xr:uid="{71F42B42-17BA-4E55-AF56-AC189831C0AF}"/>
    <cellStyle name="Normal 2 22 21" xfId="32317" xr:uid="{AEA6F230-A346-461D-8A51-CE8F8F502D5F}"/>
    <cellStyle name="Normal 2 22 21 2" xfId="32318" xr:uid="{219ED0D4-5C1E-4AA1-858F-1EECE3B287E0}"/>
    <cellStyle name="Normal 2 22 22" xfId="32319" xr:uid="{D05B51FF-90C1-4CEA-BE42-2B7A03E68D94}"/>
    <cellStyle name="Normal 2 22 22 2" xfId="32320" xr:uid="{3135FD38-75AB-478A-95E4-D727CA50288F}"/>
    <cellStyle name="Normal 2 22 23" xfId="32321" xr:uid="{43684D23-C318-4CBF-8FB8-B83E782551C3}"/>
    <cellStyle name="Normal 2 22 23 2" xfId="32322" xr:uid="{E2B19FEB-671A-4F07-899A-C263F8F56FB6}"/>
    <cellStyle name="Normal 2 22 24" xfId="32323" xr:uid="{97F44969-7B86-45DA-8F60-E4EA20C17CE2}"/>
    <cellStyle name="Normal 2 22 3" xfId="32324" xr:uid="{D3836CEF-5CCE-4A41-B313-F3F86DF96B2D}"/>
    <cellStyle name="Normal 2 22 3 2" xfId="32325" xr:uid="{80C74ACA-17BD-4167-BE00-FBB7BF42DC39}"/>
    <cellStyle name="Normal 2 22 4" xfId="32326" xr:uid="{C271A8B0-A844-44E4-BACC-AAA74F622B3C}"/>
    <cellStyle name="Normal 2 22 4 2" xfId="32327" xr:uid="{61708117-795C-4F36-86F2-9E04BDE6D16C}"/>
    <cellStyle name="Normal 2 22 5" xfId="32328" xr:uid="{9F14D39C-313C-4AFD-B8F4-59582F8EE63D}"/>
    <cellStyle name="Normal 2 22 5 2" xfId="32329" xr:uid="{32A69CFD-182D-4005-9465-97AB2389F88E}"/>
    <cellStyle name="Normal 2 22 6" xfId="32330" xr:uid="{FFF2367A-B68F-4E92-B143-32D598237F2D}"/>
    <cellStyle name="Normal 2 22 6 2" xfId="32331" xr:uid="{D8635B8E-627D-47AE-AB9F-28E121CC749E}"/>
    <cellStyle name="Normal 2 22 7" xfId="32332" xr:uid="{F5CAB563-C351-4EBC-B5BE-E0D78D46F48D}"/>
    <cellStyle name="Normal 2 22 7 2" xfId="32333" xr:uid="{F32EC59A-B593-49F9-B734-59C4AA80047C}"/>
    <cellStyle name="Normal 2 22 8" xfId="32334" xr:uid="{F6677B9B-89D1-452A-AED4-51E48EF9EAD2}"/>
    <cellStyle name="Normal 2 22 8 2" xfId="32335" xr:uid="{219969D1-C5F4-42C0-98B8-AA3C3E1346F3}"/>
    <cellStyle name="Normal 2 22 9" xfId="32336" xr:uid="{18FBB856-EBD9-40A4-8B33-00D09984F1FF}"/>
    <cellStyle name="Normal 2 22 9 2" xfId="32337" xr:uid="{B7E0F5B3-AEB0-402A-835B-6156F51532CE}"/>
    <cellStyle name="Normal 2 23" xfId="32338" xr:uid="{9D29E9F1-47C4-49B0-8800-D90BE56ED1D3}"/>
    <cellStyle name="Normal 2 23 10" xfId="32339" xr:uid="{7DD4A81E-A06A-4594-9F88-D719FE5EF73C}"/>
    <cellStyle name="Normal 2 23 10 2" xfId="32340" xr:uid="{8E932083-1DA5-4A9A-A701-E9B6FF145A55}"/>
    <cellStyle name="Normal 2 23 11" xfId="32341" xr:uid="{C0C98567-0A33-4A4B-A1B4-B7083BF30F72}"/>
    <cellStyle name="Normal 2 23 11 2" xfId="32342" xr:uid="{A45494DB-BD8E-4EFA-943F-53C7064287F9}"/>
    <cellStyle name="Normal 2 23 12" xfId="32343" xr:uid="{DA60D62F-3E25-462A-84F8-0E536D7C0A0A}"/>
    <cellStyle name="Normal 2 23 12 2" xfId="32344" xr:uid="{076DDD3B-5899-4A70-A014-02354F9B90B0}"/>
    <cellStyle name="Normal 2 23 13" xfId="32345" xr:uid="{22C8A726-29CF-4230-8A63-ADD4A2F55C26}"/>
    <cellStyle name="Normal 2 23 13 2" xfId="32346" xr:uid="{5896BFA4-C21E-4631-BB49-052DE3AEAFD6}"/>
    <cellStyle name="Normal 2 23 14" xfId="32347" xr:uid="{B77396BE-B762-43C0-9AB2-DE7236D3D673}"/>
    <cellStyle name="Normal 2 23 14 2" xfId="32348" xr:uid="{BE390B36-CF8E-454F-A0CB-E0B1BF24765F}"/>
    <cellStyle name="Normal 2 23 15" xfId="32349" xr:uid="{D106A5C1-1BF8-4B2C-82E9-52A07942361D}"/>
    <cellStyle name="Normal 2 23 15 2" xfId="32350" xr:uid="{5ED6F99A-3981-4B6A-A95A-5EBC0D80AFAB}"/>
    <cellStyle name="Normal 2 23 16" xfId="32351" xr:uid="{2513C225-2E0B-41CD-9818-32783FCEA0C7}"/>
    <cellStyle name="Normal 2 23 16 2" xfId="32352" xr:uid="{6194FC72-A8EB-4999-A26B-23462D571457}"/>
    <cellStyle name="Normal 2 23 17" xfId="32353" xr:uid="{150201B4-3784-414B-88DA-EC1879611134}"/>
    <cellStyle name="Normal 2 23 17 2" xfId="32354" xr:uid="{40DA4A41-7D5F-42BB-B0CF-DDB8D99F5146}"/>
    <cellStyle name="Normal 2 23 18" xfId="32355" xr:uid="{29A6BEC1-310D-4126-90E0-93690C875219}"/>
    <cellStyle name="Normal 2 23 18 2" xfId="32356" xr:uid="{20EF8F9A-3C1D-494D-B20E-2F7664A70EE5}"/>
    <cellStyle name="Normal 2 23 19" xfId="32357" xr:uid="{E4BE6C89-2A62-4D8A-A38F-D2D66CF991E5}"/>
    <cellStyle name="Normal 2 23 19 2" xfId="32358" xr:uid="{8C91F7D6-241D-4C13-A6FC-B605489506D7}"/>
    <cellStyle name="Normal 2 23 2" xfId="32359" xr:uid="{FA50B30C-BF21-4C56-97AF-8FEDAF380ED4}"/>
    <cellStyle name="Normal 2 23 2 2" xfId="32360" xr:uid="{002F5BBB-A690-4EDA-A558-0B89B8D4731B}"/>
    <cellStyle name="Normal 2 23 20" xfId="32361" xr:uid="{EFA02237-25CD-499C-B247-C1527833D162}"/>
    <cellStyle name="Normal 2 23 20 2" xfId="32362" xr:uid="{983EB929-033A-41A7-9139-25D1F0AF42B5}"/>
    <cellStyle name="Normal 2 23 21" xfId="32363" xr:uid="{580A5A92-7C70-4EA0-AE0D-25FB93FBE1C0}"/>
    <cellStyle name="Normal 2 23 21 2" xfId="32364" xr:uid="{530FE34B-C5BF-4D99-90F4-8E0506DC45FF}"/>
    <cellStyle name="Normal 2 23 22" xfId="32365" xr:uid="{601EB08A-28FA-443B-B755-6CEDD8FA9432}"/>
    <cellStyle name="Normal 2 23 22 2" xfId="32366" xr:uid="{325994BE-A379-4389-8CA7-67909FF8E4AC}"/>
    <cellStyle name="Normal 2 23 23" xfId="32367" xr:uid="{E3D8864E-4E2C-49CB-99DC-1DDD645B7447}"/>
    <cellStyle name="Normal 2 23 23 2" xfId="32368" xr:uid="{CCCF225E-2B8B-4331-8EAB-72648334CC27}"/>
    <cellStyle name="Normal 2 23 24" xfId="32369" xr:uid="{6D1F7EA3-1887-4F52-A577-CA9A7FB548F8}"/>
    <cellStyle name="Normal 2 23 3" xfId="32370" xr:uid="{15C6B527-C735-4497-A743-EF16B0E07347}"/>
    <cellStyle name="Normal 2 23 3 2" xfId="32371" xr:uid="{8B06B042-F475-4E14-B4C5-05C3E46BF0C3}"/>
    <cellStyle name="Normal 2 23 4" xfId="32372" xr:uid="{CA427081-A4CA-4FD8-A844-D4BA57271357}"/>
    <cellStyle name="Normal 2 23 4 2" xfId="32373" xr:uid="{187F0AAE-C9E5-4A1B-BAD5-B0DD9F60B4A0}"/>
    <cellStyle name="Normal 2 23 5" xfId="32374" xr:uid="{0E42CF91-2CC0-4867-8558-467A91188C65}"/>
    <cellStyle name="Normal 2 23 5 2" xfId="32375" xr:uid="{1CCEE075-E86E-4257-813F-17588E184D78}"/>
    <cellStyle name="Normal 2 23 6" xfId="32376" xr:uid="{14EE8EF8-1F81-48D4-9455-B362DCC0E417}"/>
    <cellStyle name="Normal 2 23 6 2" xfId="32377" xr:uid="{ACB6C969-99A7-4CB8-92E0-A1CCD5237D35}"/>
    <cellStyle name="Normal 2 23 7" xfId="32378" xr:uid="{D85C51A5-86EE-4445-AAC6-3016599E7FFF}"/>
    <cellStyle name="Normal 2 23 7 2" xfId="32379" xr:uid="{DB2F33DC-15E3-41D7-B041-2EBF0520F5FF}"/>
    <cellStyle name="Normal 2 23 8" xfId="32380" xr:uid="{90EF11DE-E248-415D-B986-549C23579B51}"/>
    <cellStyle name="Normal 2 23 8 2" xfId="32381" xr:uid="{D941E290-A3A3-45E0-8964-C021423D7277}"/>
    <cellStyle name="Normal 2 23 9" xfId="32382" xr:uid="{85FF93DF-4BC0-4C3B-BDE8-92A50D02A1A9}"/>
    <cellStyle name="Normal 2 23 9 2" xfId="32383" xr:uid="{270EF2B4-2798-4638-8F27-100924DCC90C}"/>
    <cellStyle name="Normal 2 24" xfId="32384" xr:uid="{7792B62B-1853-41B2-896A-D4ED6BFD87A2}"/>
    <cellStyle name="Normal 2 24 10" xfId="32385" xr:uid="{234ED9F2-AA78-4169-A32B-400F2120F1A7}"/>
    <cellStyle name="Normal 2 24 10 2" xfId="32386" xr:uid="{2DE8EFA8-30AA-4D54-BCE4-A0AB41EFA98E}"/>
    <cellStyle name="Normal 2 24 11" xfId="32387" xr:uid="{CAD61B08-6686-49CB-B280-7E821D4F508B}"/>
    <cellStyle name="Normal 2 24 11 2" xfId="32388" xr:uid="{244B7F39-32F8-460B-9009-B4650D8B5E6B}"/>
    <cellStyle name="Normal 2 24 12" xfId="32389" xr:uid="{2AC324DF-6066-4A91-ADA5-D574A06F0B8D}"/>
    <cellStyle name="Normal 2 24 12 2" xfId="32390" xr:uid="{4556F07D-452D-490A-8219-93095AD570C2}"/>
    <cellStyle name="Normal 2 24 13" xfId="32391" xr:uid="{15321425-FC04-4E1E-B1FC-77588C3A2D29}"/>
    <cellStyle name="Normal 2 24 13 2" xfId="32392" xr:uid="{10731CF5-6AF2-4C71-A19D-D6532AF2ADAF}"/>
    <cellStyle name="Normal 2 24 14" xfId="32393" xr:uid="{62A5C248-5BC7-4F1B-9CCC-E67712E86ABF}"/>
    <cellStyle name="Normal 2 24 14 2" xfId="32394" xr:uid="{4E1FEED3-63C2-43D0-9508-22DABD3AB489}"/>
    <cellStyle name="Normal 2 24 15" xfId="32395" xr:uid="{EB90C72D-327D-452E-A424-F4A77DB750DB}"/>
    <cellStyle name="Normal 2 24 15 2" xfId="32396" xr:uid="{B5B73665-3730-43CE-8F79-10B40BD783D2}"/>
    <cellStyle name="Normal 2 24 16" xfId="32397" xr:uid="{F29E5FE7-8FB4-41D6-95ED-E16AC4823CCA}"/>
    <cellStyle name="Normal 2 24 16 2" xfId="32398" xr:uid="{87C62E95-F750-45FC-8196-C488E3028454}"/>
    <cellStyle name="Normal 2 24 17" xfId="32399" xr:uid="{F1A05858-E40C-4488-92C2-5041A549A1DA}"/>
    <cellStyle name="Normal 2 24 17 2" xfId="32400" xr:uid="{405E40B4-6147-4348-9BE9-EBD9295F9429}"/>
    <cellStyle name="Normal 2 24 18" xfId="32401" xr:uid="{34E78656-DD9E-4F72-A2F1-0B6EF88AB313}"/>
    <cellStyle name="Normal 2 24 18 2" xfId="32402" xr:uid="{05161DEC-E1D3-4CD4-9EB3-153AA9E057D3}"/>
    <cellStyle name="Normal 2 24 19" xfId="32403" xr:uid="{FC69928A-4442-47BA-9EF4-A90DF6B7FBDF}"/>
    <cellStyle name="Normal 2 24 19 2" xfId="32404" xr:uid="{D26A40A9-7FA6-4E82-8BBB-E394E8664CFB}"/>
    <cellStyle name="Normal 2 24 2" xfId="32405" xr:uid="{CB8154DD-2B20-4ADE-99B2-6B9E3C351D0E}"/>
    <cellStyle name="Normal 2 24 2 2" xfId="32406" xr:uid="{21A75815-58B3-44A4-A42F-20CE9F0F55C9}"/>
    <cellStyle name="Normal 2 24 20" xfId="32407" xr:uid="{F3667D8A-06B9-4911-9F3C-AF5254F44EAA}"/>
    <cellStyle name="Normal 2 24 20 2" xfId="32408" xr:uid="{2D56A03B-0645-4A83-BBF9-3565FBD1A4D3}"/>
    <cellStyle name="Normal 2 24 21" xfId="32409" xr:uid="{57E46883-7710-4897-A75A-E37A8EA48E99}"/>
    <cellStyle name="Normal 2 24 21 2" xfId="32410" xr:uid="{FCD1F562-79BF-4933-823F-349A165B8430}"/>
    <cellStyle name="Normal 2 24 22" xfId="32411" xr:uid="{B0E2947C-0317-40C5-88DD-5ECE9EC4FCA4}"/>
    <cellStyle name="Normal 2 24 22 2" xfId="32412" xr:uid="{44DAF754-768C-408C-8E5C-4E71105C3107}"/>
    <cellStyle name="Normal 2 24 23" xfId="32413" xr:uid="{490AD026-0556-43A9-9DD2-5A8C8A943EE2}"/>
    <cellStyle name="Normal 2 24 23 2" xfId="32414" xr:uid="{C3802A23-F548-4E9B-B817-754461DB9B31}"/>
    <cellStyle name="Normal 2 24 24" xfId="32415" xr:uid="{D4C75E0B-B820-4B25-804E-93E3BB24CAA1}"/>
    <cellStyle name="Normal 2 24 3" xfId="32416" xr:uid="{4D0C9DDF-02BD-4A06-95D8-CBB33CE8325B}"/>
    <cellStyle name="Normal 2 24 3 2" xfId="32417" xr:uid="{F160001F-C4E6-45D8-B8F5-8845AC31D2DB}"/>
    <cellStyle name="Normal 2 24 4" xfId="32418" xr:uid="{91632311-054A-463F-83D7-733DB1F802A1}"/>
    <cellStyle name="Normal 2 24 4 2" xfId="32419" xr:uid="{659D5878-5AD3-4BA0-B609-B85BE35EA7BB}"/>
    <cellStyle name="Normal 2 24 5" xfId="32420" xr:uid="{EFC706E3-23FA-4A92-A614-D1DB43D1756F}"/>
    <cellStyle name="Normal 2 24 5 2" xfId="32421" xr:uid="{BD074FB5-4F7A-4615-9270-C057BCEFDAAF}"/>
    <cellStyle name="Normal 2 24 6" xfId="32422" xr:uid="{6A784541-24BA-47A7-A5F0-3372430733C9}"/>
    <cellStyle name="Normal 2 24 6 2" xfId="32423" xr:uid="{35C92ADF-93D4-42BC-A4FE-F4D086482C0C}"/>
    <cellStyle name="Normal 2 24 7" xfId="32424" xr:uid="{EFB47FA1-20E7-4F63-BE6B-A6BA170728FA}"/>
    <cellStyle name="Normal 2 24 7 2" xfId="32425" xr:uid="{EF1653BD-44E6-41B5-8C3A-EAA033533820}"/>
    <cellStyle name="Normal 2 24 8" xfId="32426" xr:uid="{3D69C540-BAD2-47BE-9072-B61455A0A56E}"/>
    <cellStyle name="Normal 2 24 8 2" xfId="32427" xr:uid="{572F4DFB-0BC6-4381-8E21-DE6D6EC08728}"/>
    <cellStyle name="Normal 2 24 9" xfId="32428" xr:uid="{8E92DA15-9130-459E-B3E8-9F7583A7299A}"/>
    <cellStyle name="Normal 2 24 9 2" xfId="32429" xr:uid="{525C9063-34D4-4054-BAFA-B9DACF00BBAB}"/>
    <cellStyle name="Normal 2 25" xfId="32430" xr:uid="{9A137AAD-47B2-48C5-A68B-7FEC4333048B}"/>
    <cellStyle name="Normal 2 25 10" xfId="32431" xr:uid="{76197F56-DAC5-4104-9EE5-5190463BB913}"/>
    <cellStyle name="Normal 2 25 10 2" xfId="32432" xr:uid="{BB3863AA-5DFF-4B18-AF2B-4EAAB79F9A88}"/>
    <cellStyle name="Normal 2 25 11" xfId="32433" xr:uid="{24941A08-4CEF-421B-972C-4D8FB156187A}"/>
    <cellStyle name="Normal 2 25 11 2" xfId="32434" xr:uid="{F6FD41BC-877D-4D46-B05D-006615714E99}"/>
    <cellStyle name="Normal 2 25 12" xfId="32435" xr:uid="{83DBA93B-3C1A-480A-9C48-8CB53602CAD5}"/>
    <cellStyle name="Normal 2 25 12 2" xfId="32436" xr:uid="{470464F0-574F-4A0B-A266-BA59E327C6AD}"/>
    <cellStyle name="Normal 2 25 13" xfId="32437" xr:uid="{BF10B357-92CA-4838-A8B0-93B3BB9E81E2}"/>
    <cellStyle name="Normal 2 25 13 2" xfId="32438" xr:uid="{4D016D8D-EBF6-45BF-BFCB-4F432C0515FB}"/>
    <cellStyle name="Normal 2 25 14" xfId="32439" xr:uid="{9691A094-DB39-48E4-ADC4-C0E8B910CF63}"/>
    <cellStyle name="Normal 2 25 14 2" xfId="32440" xr:uid="{06A04521-CACC-4B76-8C88-2F0A7ADBB3D2}"/>
    <cellStyle name="Normal 2 25 15" xfId="32441" xr:uid="{AFFA4B28-9948-4BE5-BAE5-DF76C4D956CF}"/>
    <cellStyle name="Normal 2 25 15 2" xfId="32442" xr:uid="{31741910-B583-42CF-B269-8168D418D2F2}"/>
    <cellStyle name="Normal 2 25 16" xfId="32443" xr:uid="{0E9A1515-3967-44EE-9FB3-B6A7F122FC47}"/>
    <cellStyle name="Normal 2 25 16 2" xfId="32444" xr:uid="{38E7CD8B-A4AC-4A18-AA1D-4C3D48D533D9}"/>
    <cellStyle name="Normal 2 25 17" xfId="32445" xr:uid="{0D2B483B-F9A8-4D4C-9BDE-4A54E78A9355}"/>
    <cellStyle name="Normal 2 25 17 2" xfId="32446" xr:uid="{A5039362-E414-46E6-A3C2-E91166BF1EA5}"/>
    <cellStyle name="Normal 2 25 18" xfId="32447" xr:uid="{7380D4D7-4B26-4635-85E2-9B39B6AEBF7E}"/>
    <cellStyle name="Normal 2 25 18 2" xfId="32448" xr:uid="{66C8C1CF-6405-4BA6-B116-1196C3ADF70E}"/>
    <cellStyle name="Normal 2 25 19" xfId="32449" xr:uid="{4A008CB2-E1D5-4D98-818E-AE7B2C3CAAC1}"/>
    <cellStyle name="Normal 2 25 19 2" xfId="32450" xr:uid="{AC22D7D6-4D42-4054-AD49-5EEFF206026C}"/>
    <cellStyle name="Normal 2 25 2" xfId="32451" xr:uid="{E8FA68C1-B846-4D8E-809C-D36E0065F0C2}"/>
    <cellStyle name="Normal 2 25 2 2" xfId="32452" xr:uid="{B7FFEF27-B51B-42F4-8893-A79CBC907B26}"/>
    <cellStyle name="Normal 2 25 20" xfId="32453" xr:uid="{4C5F1CCA-AC8D-4953-9182-9AB566C48331}"/>
    <cellStyle name="Normal 2 25 20 2" xfId="32454" xr:uid="{2918E740-BFAB-424F-A34B-8536C0E98EEB}"/>
    <cellStyle name="Normal 2 25 21" xfId="32455" xr:uid="{1B21CB65-1368-4E62-BAC8-7D6C0730A640}"/>
    <cellStyle name="Normal 2 25 21 2" xfId="32456" xr:uid="{9E1E73B5-AF58-4E6E-932F-03A2385D2EAC}"/>
    <cellStyle name="Normal 2 25 22" xfId="32457" xr:uid="{854EF0F6-7FFF-4BC1-BFF0-C1E1280FC2DF}"/>
    <cellStyle name="Normal 2 25 22 2" xfId="32458" xr:uid="{C74771F3-38B5-4924-8A82-FA56217DA4C6}"/>
    <cellStyle name="Normal 2 25 23" xfId="32459" xr:uid="{7512CE0F-1D92-469C-8944-084D7894632F}"/>
    <cellStyle name="Normal 2 25 23 2" xfId="32460" xr:uid="{27BB9C9C-B576-4156-AC89-958B628AC133}"/>
    <cellStyle name="Normal 2 25 24" xfId="32461" xr:uid="{CA393021-10FC-4FE3-A503-0066AFE7828A}"/>
    <cellStyle name="Normal 2 25 3" xfId="32462" xr:uid="{B41628CE-AE73-4291-A849-D59BF529DBEF}"/>
    <cellStyle name="Normal 2 25 3 2" xfId="32463" xr:uid="{429DBF17-05FA-4B63-8D39-D8CCFCA77BC9}"/>
    <cellStyle name="Normal 2 25 4" xfId="32464" xr:uid="{ED72D16F-B1E1-4CCF-8398-66CF8EC5546B}"/>
    <cellStyle name="Normal 2 25 4 2" xfId="32465" xr:uid="{EBEC3177-2686-4C95-9778-B2FB431B27BA}"/>
    <cellStyle name="Normal 2 25 5" xfId="32466" xr:uid="{0B2ECA7A-E97C-4ECA-9919-9E4C047F579E}"/>
    <cellStyle name="Normal 2 25 5 2" xfId="32467" xr:uid="{133796DE-5FC2-450C-B246-AFCDF1C18758}"/>
    <cellStyle name="Normal 2 25 6" xfId="32468" xr:uid="{05D75EA7-AF9E-45F3-AF1B-126B0194097C}"/>
    <cellStyle name="Normal 2 25 6 2" xfId="32469" xr:uid="{414E5A63-22AB-4F77-9958-A79954C6E449}"/>
    <cellStyle name="Normal 2 25 7" xfId="32470" xr:uid="{DA13A7C5-E886-4E01-9E02-3D39FD6C8D66}"/>
    <cellStyle name="Normal 2 25 7 2" xfId="32471" xr:uid="{3CFBCBD9-8661-4CB4-B7BF-F795D8468D06}"/>
    <cellStyle name="Normal 2 25 8" xfId="32472" xr:uid="{3E3D2CCE-4CA8-4DB4-9FE8-69299595375D}"/>
    <cellStyle name="Normal 2 25 8 2" xfId="32473" xr:uid="{4F15E387-26B8-4A23-B75B-FEA337E7E95A}"/>
    <cellStyle name="Normal 2 25 9" xfId="32474" xr:uid="{E80EE449-AD30-4DD0-BECD-3E6E97B49816}"/>
    <cellStyle name="Normal 2 25 9 2" xfId="32475" xr:uid="{9AD1A53C-44DB-48FB-A12D-65413C04A93C}"/>
    <cellStyle name="Normal 2 26" xfId="32476" xr:uid="{C2BDE27F-003C-46F2-A2F2-E2D29CE270CD}"/>
    <cellStyle name="Normal 2 26 10" xfId="32477" xr:uid="{17DFBC2D-AE96-46ED-9074-4D22585F1EFF}"/>
    <cellStyle name="Normal 2 26 10 2" xfId="32478" xr:uid="{806FC6E7-A080-42E1-9C60-8D7D202DEBCF}"/>
    <cellStyle name="Normal 2 26 11" xfId="32479" xr:uid="{E54C6278-CB2D-4EBB-8F6A-470EC5A9710E}"/>
    <cellStyle name="Normal 2 26 11 2" xfId="32480" xr:uid="{D942A76C-87DA-469F-BD2D-4C945AC62B76}"/>
    <cellStyle name="Normal 2 26 12" xfId="32481" xr:uid="{07EBEE3C-700A-48EF-B34A-22F738306016}"/>
    <cellStyle name="Normal 2 26 12 2" xfId="32482" xr:uid="{B81075BB-31A4-4B2D-AA18-CB9D3E15EF47}"/>
    <cellStyle name="Normal 2 26 13" xfId="32483" xr:uid="{46EBA3B7-7AC3-43AB-A3C8-2D8EE734FF0D}"/>
    <cellStyle name="Normal 2 26 13 2" xfId="32484" xr:uid="{560E8DE4-81E2-408F-859B-DF87958AC2A2}"/>
    <cellStyle name="Normal 2 26 14" xfId="32485" xr:uid="{E9317136-671F-4D94-83F4-9846E48B5C65}"/>
    <cellStyle name="Normal 2 26 14 2" xfId="32486" xr:uid="{208A06D8-361F-4C63-ACDC-0C3579F593CA}"/>
    <cellStyle name="Normal 2 26 15" xfId="32487" xr:uid="{BD6D1B27-FC3E-4915-BB26-607156C2F961}"/>
    <cellStyle name="Normal 2 26 15 2" xfId="32488" xr:uid="{BECB98DF-8F85-49EA-82CF-169FAA152A07}"/>
    <cellStyle name="Normal 2 26 16" xfId="32489" xr:uid="{4145A303-2DD5-473E-8F96-2ED47581C315}"/>
    <cellStyle name="Normal 2 26 16 2" xfId="32490" xr:uid="{04EC3812-FFF6-4623-AE3C-BA2152A7FD74}"/>
    <cellStyle name="Normal 2 26 17" xfId="32491" xr:uid="{7B99EFD5-376D-4AFE-A21A-35E80B34CDC4}"/>
    <cellStyle name="Normal 2 26 17 2" xfId="32492" xr:uid="{C9D4154A-ACE5-4F23-94A3-3589D82C1BC6}"/>
    <cellStyle name="Normal 2 26 18" xfId="32493" xr:uid="{9FEAB9DD-33AC-478E-8A63-9C8B12E72E12}"/>
    <cellStyle name="Normal 2 26 18 2" xfId="32494" xr:uid="{3D37B4AC-1DB2-4B22-9C66-7E82AFA31E3D}"/>
    <cellStyle name="Normal 2 26 19" xfId="32495" xr:uid="{1CDCF351-ED7B-45F7-B80F-18ADAD78E445}"/>
    <cellStyle name="Normal 2 26 19 2" xfId="32496" xr:uid="{35CDC36A-5C19-49A0-8054-D1B68FF2B55D}"/>
    <cellStyle name="Normal 2 26 2" xfId="32497" xr:uid="{2564AD65-81C0-429A-8917-FC27E6F442C5}"/>
    <cellStyle name="Normal 2 26 2 2" xfId="32498" xr:uid="{1FBA9E17-7106-470B-ABDD-7A4351BAA47D}"/>
    <cellStyle name="Normal 2 26 20" xfId="32499" xr:uid="{361E30E4-A84C-4F91-A890-186C40B83D35}"/>
    <cellStyle name="Normal 2 26 20 2" xfId="32500" xr:uid="{3CB9279A-53F8-4006-A82D-5BB9D11C2957}"/>
    <cellStyle name="Normal 2 26 21" xfId="32501" xr:uid="{FA5C55F3-7DCE-4A8E-947E-2849D54467A2}"/>
    <cellStyle name="Normal 2 26 21 2" xfId="32502" xr:uid="{260B13D9-9236-452A-87FC-F12ED6993500}"/>
    <cellStyle name="Normal 2 26 22" xfId="32503" xr:uid="{EBD64EB9-EAC6-4D6A-AF6E-3B9420E0BADB}"/>
    <cellStyle name="Normal 2 26 22 2" xfId="32504" xr:uid="{B2AAADBD-2968-400F-B425-08550FD3A8D7}"/>
    <cellStyle name="Normal 2 26 23" xfId="32505" xr:uid="{40B7A81C-1273-45C6-B1E7-1E19ACCC1AF6}"/>
    <cellStyle name="Normal 2 26 23 2" xfId="32506" xr:uid="{51B44E8A-E311-4F5B-AF9F-D2ABD494655F}"/>
    <cellStyle name="Normal 2 26 24" xfId="32507" xr:uid="{27382678-2232-4C3A-8040-A8686DC5323E}"/>
    <cellStyle name="Normal 2 26 3" xfId="32508" xr:uid="{D0A1F92D-4237-45FF-8069-4E6BC84BB1D2}"/>
    <cellStyle name="Normal 2 26 3 2" xfId="32509" xr:uid="{0B0821D7-7558-4248-A1C2-2443E7951FAD}"/>
    <cellStyle name="Normal 2 26 4" xfId="32510" xr:uid="{92E33EDB-DC7C-401D-96B4-275BEC640EE6}"/>
    <cellStyle name="Normal 2 26 4 2" xfId="32511" xr:uid="{8CB6D837-ACA3-4DF2-8204-A9E888337BB5}"/>
    <cellStyle name="Normal 2 26 5" xfId="32512" xr:uid="{B5A06F08-C1DF-4124-9CFA-9C9DE5610FE7}"/>
    <cellStyle name="Normal 2 26 5 2" xfId="32513" xr:uid="{567698AC-D4AB-4FAC-8A86-4E472D3E4485}"/>
    <cellStyle name="Normal 2 26 6" xfId="32514" xr:uid="{C7E92EE9-FAA4-46A4-9C6A-107EE2D29EA7}"/>
    <cellStyle name="Normal 2 26 6 2" xfId="32515" xr:uid="{64D35CCF-4065-47CB-8E25-61DDC8A3F792}"/>
    <cellStyle name="Normal 2 26 7" xfId="32516" xr:uid="{A939F1D6-9974-4B94-ABA3-CA099CA31ABA}"/>
    <cellStyle name="Normal 2 26 7 2" xfId="32517" xr:uid="{B89B2518-892B-4431-97E0-04C6518587C2}"/>
    <cellStyle name="Normal 2 26 8" xfId="32518" xr:uid="{30259347-C76F-4E23-9F2C-247AC34FFD08}"/>
    <cellStyle name="Normal 2 26 8 2" xfId="32519" xr:uid="{6F4EA1FC-B3FC-4E5B-956D-21A861C20A3C}"/>
    <cellStyle name="Normal 2 26 9" xfId="32520" xr:uid="{1C4E9A79-13C1-43CE-8375-2A03D62B0CC0}"/>
    <cellStyle name="Normal 2 26 9 2" xfId="32521" xr:uid="{3030835C-11B3-493E-8C4A-2EEF6D7A3DD2}"/>
    <cellStyle name="Normal 2 27" xfId="32522" xr:uid="{712C15CF-F831-4750-A1B5-3255396AE1F7}"/>
    <cellStyle name="Normal 2 27 10" xfId="32523" xr:uid="{7710ED2B-C1CE-460B-928F-BC752FB887C3}"/>
    <cellStyle name="Normal 2 27 10 2" xfId="32524" xr:uid="{ACFC56EE-753D-48BB-9B9F-DFFDBEFEBBF3}"/>
    <cellStyle name="Normal 2 27 11" xfId="32525" xr:uid="{4ECA21B1-0EF6-4E20-983B-ACDF23828994}"/>
    <cellStyle name="Normal 2 27 11 2" xfId="32526" xr:uid="{141BDF33-1093-4724-9122-0C173414A775}"/>
    <cellStyle name="Normal 2 27 12" xfId="32527" xr:uid="{B4A11AF5-6575-40A0-A05D-5AFC207B7EFD}"/>
    <cellStyle name="Normal 2 27 12 2" xfId="32528" xr:uid="{71D4A400-83A6-402F-90B5-6B7305659F48}"/>
    <cellStyle name="Normal 2 27 13" xfId="32529" xr:uid="{5DF48DF7-EE51-4DD1-8EA8-D6FF74457AD1}"/>
    <cellStyle name="Normal 2 27 13 2" xfId="32530" xr:uid="{614637C1-0CFD-40FF-92DE-326B61000B78}"/>
    <cellStyle name="Normal 2 27 14" xfId="32531" xr:uid="{52B38FA8-F20D-425B-9F77-3EEA5D4066DF}"/>
    <cellStyle name="Normal 2 27 14 2" xfId="32532" xr:uid="{36C95A92-43D2-4BEF-8301-621D5E8E6C72}"/>
    <cellStyle name="Normal 2 27 15" xfId="32533" xr:uid="{0D1AA5FE-27DD-4FFB-8D6C-E60B52981D98}"/>
    <cellStyle name="Normal 2 27 15 2" xfId="32534" xr:uid="{1C791F75-D410-47D4-B889-44B6B4B15A9E}"/>
    <cellStyle name="Normal 2 27 16" xfId="32535" xr:uid="{29D9006B-7588-4058-962F-64801394BB2D}"/>
    <cellStyle name="Normal 2 27 16 2" xfId="32536" xr:uid="{40F50469-F8C2-4A2E-B98A-F3CEEA523E09}"/>
    <cellStyle name="Normal 2 27 17" xfId="32537" xr:uid="{738D01E7-2784-4426-926A-0147886C4983}"/>
    <cellStyle name="Normal 2 27 17 2" xfId="32538" xr:uid="{4C4A0025-831A-43DE-A4CA-B958CF847AF2}"/>
    <cellStyle name="Normal 2 27 18" xfId="32539" xr:uid="{3E680B39-6AA2-4202-AC8E-DA34502D85DE}"/>
    <cellStyle name="Normal 2 27 18 2" xfId="32540" xr:uid="{1B2E58E5-17DB-4563-93E5-9754FD76E8DE}"/>
    <cellStyle name="Normal 2 27 19" xfId="32541" xr:uid="{0F425281-1CF9-41BA-B414-6F81D138D125}"/>
    <cellStyle name="Normal 2 27 19 2" xfId="32542" xr:uid="{0942B404-06D7-444A-8D84-9952F7934D0D}"/>
    <cellStyle name="Normal 2 27 2" xfId="32543" xr:uid="{484BE19E-0FE5-4B6B-B28C-C2255BD9E860}"/>
    <cellStyle name="Normal 2 27 2 2" xfId="32544" xr:uid="{FB19CBCE-1DA4-46B5-AF35-5C3FFA9F53B2}"/>
    <cellStyle name="Normal 2 27 20" xfId="32545" xr:uid="{9826542C-75C3-4855-85E6-8FE27744D909}"/>
    <cellStyle name="Normal 2 27 20 2" xfId="32546" xr:uid="{C8CB8B94-C4D6-4744-8A7B-7A2111013634}"/>
    <cellStyle name="Normal 2 27 21" xfId="32547" xr:uid="{E4A0D606-76C4-4CF9-A798-756B60622C9D}"/>
    <cellStyle name="Normal 2 27 21 2" xfId="32548" xr:uid="{34FA8295-FDE7-4AE0-A109-533E0544EDC7}"/>
    <cellStyle name="Normal 2 27 22" xfId="32549" xr:uid="{B24CF1CC-4775-4FA5-B6A3-5D0942A030CB}"/>
    <cellStyle name="Normal 2 27 22 2" xfId="32550" xr:uid="{1624E3EA-8B32-4E35-B0A1-414D423178E5}"/>
    <cellStyle name="Normal 2 27 23" xfId="32551" xr:uid="{9F55AFB9-89CB-411C-874F-6F6DB5F3B4BA}"/>
    <cellStyle name="Normal 2 27 23 2" xfId="32552" xr:uid="{95158A25-3F33-45B1-9CDC-FC53E5098BDF}"/>
    <cellStyle name="Normal 2 27 24" xfId="32553" xr:uid="{3BA661BE-7962-41AD-9379-C92685B417B4}"/>
    <cellStyle name="Normal 2 27 3" xfId="32554" xr:uid="{9A7387AB-923A-4B50-AE26-4A96DB2B1CFD}"/>
    <cellStyle name="Normal 2 27 3 2" xfId="32555" xr:uid="{ADD6B6D3-5293-49D6-8110-1CDADB69321A}"/>
    <cellStyle name="Normal 2 27 4" xfId="32556" xr:uid="{4ECBDFC2-B173-40A4-A298-84D4B576D36B}"/>
    <cellStyle name="Normal 2 27 4 2" xfId="32557" xr:uid="{77E70309-49CC-464F-9208-D9DB4B659197}"/>
    <cellStyle name="Normal 2 27 5" xfId="32558" xr:uid="{1AF67B22-326F-4906-ADD8-5D2E473D5127}"/>
    <cellStyle name="Normal 2 27 5 2" xfId="32559" xr:uid="{8DA0D7D8-CFDB-4670-963C-888FB0058D1E}"/>
    <cellStyle name="Normal 2 27 6" xfId="32560" xr:uid="{04FA2019-0A2B-4CEE-9C57-F51567478FDA}"/>
    <cellStyle name="Normal 2 27 6 2" xfId="32561" xr:uid="{190E38A2-D84A-41F4-BE9A-F67E55D746B5}"/>
    <cellStyle name="Normal 2 27 7" xfId="32562" xr:uid="{BDB667CD-F4FE-4998-A779-D2F000DB4214}"/>
    <cellStyle name="Normal 2 27 7 2" xfId="32563" xr:uid="{BB9AB35C-3B34-4FEF-A5DB-3C965434BC7B}"/>
    <cellStyle name="Normal 2 27 8" xfId="32564" xr:uid="{B7EAAF9F-FD02-465E-85B9-81786F7D6B0F}"/>
    <cellStyle name="Normal 2 27 8 2" xfId="32565" xr:uid="{485C3E0D-95BF-4ED4-9AFE-083DD5EA70FE}"/>
    <cellStyle name="Normal 2 27 9" xfId="32566" xr:uid="{8DBAF7EC-1CFB-4056-A54E-9D43F7673FEC}"/>
    <cellStyle name="Normal 2 27 9 2" xfId="32567" xr:uid="{59663978-181F-41DF-8AC2-EDC25E2F609A}"/>
    <cellStyle name="Normal 2 28" xfId="32568" xr:uid="{60A66591-61E9-47BE-84D6-DADD6CDF26B6}"/>
    <cellStyle name="Normal 2 28 10" xfId="32569" xr:uid="{CFDA160A-835F-4A78-A85D-D3A59545541A}"/>
    <cellStyle name="Normal 2 28 10 2" xfId="32570" xr:uid="{06DB088A-E0EE-428A-BB44-1D7107FFAA4B}"/>
    <cellStyle name="Normal 2 28 11" xfId="32571" xr:uid="{6D1F86DB-FD2D-49A8-BEF0-DDBAABA67970}"/>
    <cellStyle name="Normal 2 28 11 2" xfId="32572" xr:uid="{03E49C8C-8DB2-4FAF-9718-AD0B99F72273}"/>
    <cellStyle name="Normal 2 28 12" xfId="32573" xr:uid="{8A308836-FF54-4A27-A5AC-668F922D7FD4}"/>
    <cellStyle name="Normal 2 28 12 2" xfId="32574" xr:uid="{E8A080DD-4068-4DC2-ABA1-89D627F343D4}"/>
    <cellStyle name="Normal 2 28 13" xfId="32575" xr:uid="{B718ADF0-564D-4121-81F0-6236B82BE130}"/>
    <cellStyle name="Normal 2 28 13 2" xfId="32576" xr:uid="{FF9DFB1E-A5A8-407C-933E-94A9EAD728F8}"/>
    <cellStyle name="Normal 2 28 14" xfId="32577" xr:uid="{241CCEFE-69B9-4EE7-83C6-943B2CAE74B3}"/>
    <cellStyle name="Normal 2 28 14 2" xfId="32578" xr:uid="{F03DACC2-3F7B-4550-B54F-F74E5A915BFF}"/>
    <cellStyle name="Normal 2 28 15" xfId="32579" xr:uid="{A14B4791-822E-463A-BE4F-342E1097C8C0}"/>
    <cellStyle name="Normal 2 28 15 2" xfId="32580" xr:uid="{7F1347DA-7433-4F58-915C-62FDB4CEE48E}"/>
    <cellStyle name="Normal 2 28 16" xfId="32581" xr:uid="{3449B89B-56EB-4983-8BE8-0FCEE0358F71}"/>
    <cellStyle name="Normal 2 28 16 2" xfId="32582" xr:uid="{052E0B96-6371-4EE3-9730-7F4152A16187}"/>
    <cellStyle name="Normal 2 28 17" xfId="32583" xr:uid="{9C920EF5-8E84-4905-AA64-32AC59968F47}"/>
    <cellStyle name="Normal 2 28 17 2" xfId="32584" xr:uid="{55185245-1FC6-41E5-A9FE-60FB235B9BBC}"/>
    <cellStyle name="Normal 2 28 18" xfId="32585" xr:uid="{B2587551-1C5F-4929-9FB2-EAD10F6F0BD8}"/>
    <cellStyle name="Normal 2 28 18 2" xfId="32586" xr:uid="{E551BD2E-6304-4062-95B2-AEE7C8C1AA4E}"/>
    <cellStyle name="Normal 2 28 19" xfId="32587" xr:uid="{1F68B7FE-35C4-4AC7-90C6-6434A940E0DE}"/>
    <cellStyle name="Normal 2 28 19 2" xfId="32588" xr:uid="{2BAE2C46-158F-43DB-81DA-FEAB5E7E289A}"/>
    <cellStyle name="Normal 2 28 2" xfId="32589" xr:uid="{8ACEDE26-2A5E-4A72-A585-850D227EF14F}"/>
    <cellStyle name="Normal 2 28 2 2" xfId="32590" xr:uid="{495E5CF2-98DF-419C-A0BF-69ABDA7FF2D9}"/>
    <cellStyle name="Normal 2 28 20" xfId="32591" xr:uid="{965523F7-A751-4E80-933E-02E557CA0A2B}"/>
    <cellStyle name="Normal 2 28 20 2" xfId="32592" xr:uid="{3A1867F8-D9BF-432E-AFA3-C7A9D3AB2F25}"/>
    <cellStyle name="Normal 2 28 21" xfId="32593" xr:uid="{ACCD8BA9-C88E-45B6-B577-F2878BDAAECE}"/>
    <cellStyle name="Normal 2 28 21 2" xfId="32594" xr:uid="{6DB5B9AD-1AF5-4DD3-A9C1-475D5722CCC6}"/>
    <cellStyle name="Normal 2 28 22" xfId="32595" xr:uid="{669DA4C6-F6DC-4A6D-829E-0B6B2B7D7BB2}"/>
    <cellStyle name="Normal 2 28 22 2" xfId="32596" xr:uid="{5E5F8EF8-6801-4DE1-AB76-FF5741E1835B}"/>
    <cellStyle name="Normal 2 28 23" xfId="32597" xr:uid="{BC9E80B3-9B78-4E30-99FF-0C70093A065E}"/>
    <cellStyle name="Normal 2 28 23 2" xfId="32598" xr:uid="{6209D00E-E101-4467-8F0C-50FED04AA4DD}"/>
    <cellStyle name="Normal 2 28 24" xfId="32599" xr:uid="{97A1759F-7B25-47D6-8B55-EEBC318BFFDC}"/>
    <cellStyle name="Normal 2 28 3" xfId="32600" xr:uid="{FF321455-3D4E-425A-8F6E-C2D2026994CE}"/>
    <cellStyle name="Normal 2 28 3 2" xfId="32601" xr:uid="{6E1E7C56-1C22-4D74-823D-6A830B999381}"/>
    <cellStyle name="Normal 2 28 4" xfId="32602" xr:uid="{96FE6B02-E4FD-4AEB-837A-436E4F71AC39}"/>
    <cellStyle name="Normal 2 28 4 2" xfId="32603" xr:uid="{5C64BB4B-1567-4F62-93E4-D3685DFA717E}"/>
    <cellStyle name="Normal 2 28 5" xfId="32604" xr:uid="{FC273726-7FB3-4FDA-8E88-AFAF8CC8094F}"/>
    <cellStyle name="Normal 2 28 5 2" xfId="32605" xr:uid="{083E7FC6-6842-4E06-BEB1-14548263DF16}"/>
    <cellStyle name="Normal 2 28 6" xfId="32606" xr:uid="{621FE625-0BC4-4A87-81EF-1F10580DB9E2}"/>
    <cellStyle name="Normal 2 28 6 2" xfId="32607" xr:uid="{5FB823D7-3965-48DB-9368-824E1AF9FE33}"/>
    <cellStyle name="Normal 2 28 7" xfId="32608" xr:uid="{42D6691A-9C22-4E5A-AFA4-1827AD5246F7}"/>
    <cellStyle name="Normal 2 28 7 2" xfId="32609" xr:uid="{452718E2-1EF4-4AFF-B4FD-2C53A1AE81AC}"/>
    <cellStyle name="Normal 2 28 8" xfId="32610" xr:uid="{5BD82042-5D22-463D-9DDC-CF6FD5A5A546}"/>
    <cellStyle name="Normal 2 28 8 2" xfId="32611" xr:uid="{9F587501-FB13-4F35-92B9-6964B13A53AD}"/>
    <cellStyle name="Normal 2 28 9" xfId="32612" xr:uid="{E00B9A69-677E-40D2-9F97-324EBDC2B585}"/>
    <cellStyle name="Normal 2 28 9 2" xfId="32613" xr:uid="{1C9F5451-B62C-43FC-BC61-7EFD44F2D9E7}"/>
    <cellStyle name="Normal 2 29" xfId="32614" xr:uid="{962ACCD0-C864-4FE1-BFC7-9C6B556E1C1F}"/>
    <cellStyle name="Normal 2 29 10" xfId="32615" xr:uid="{B22D0DD9-4BA8-4CA4-B3F7-E2B3CDF23285}"/>
    <cellStyle name="Normal 2 29 10 2" xfId="32616" xr:uid="{D4A629BA-2247-449E-91BE-607D86E10F62}"/>
    <cellStyle name="Normal 2 29 11" xfId="32617" xr:uid="{9E7476D4-1C27-4854-B569-B481EAC6F15B}"/>
    <cellStyle name="Normal 2 29 11 2" xfId="32618" xr:uid="{C8FC4C68-84BA-412C-BF2C-22D49A9597E1}"/>
    <cellStyle name="Normal 2 29 12" xfId="32619" xr:uid="{8A3CCCE1-6768-4D69-8068-6E40F14264C5}"/>
    <cellStyle name="Normal 2 29 12 2" xfId="32620" xr:uid="{A554E37D-2D32-4012-A475-0DAC804C523B}"/>
    <cellStyle name="Normal 2 29 13" xfId="32621" xr:uid="{2E248D97-5BDD-49BD-A75D-AF5836B991D2}"/>
    <cellStyle name="Normal 2 29 13 2" xfId="32622" xr:uid="{FC8A1EF4-B3A0-4497-A777-C8DBB0027B18}"/>
    <cellStyle name="Normal 2 29 14" xfId="32623" xr:uid="{52CCD6BC-EF13-456B-9A60-FF535231CCF3}"/>
    <cellStyle name="Normal 2 29 14 2" xfId="32624" xr:uid="{1D83BA0D-6DC3-4292-A27E-86399D3185E4}"/>
    <cellStyle name="Normal 2 29 15" xfId="32625" xr:uid="{55B3ED9B-F2C3-4C41-B19D-2910F5BD4EE0}"/>
    <cellStyle name="Normal 2 29 15 2" xfId="32626" xr:uid="{2310C6F7-40E2-4741-9E5D-608D34DEC4C1}"/>
    <cellStyle name="Normal 2 29 16" xfId="32627" xr:uid="{311242E1-CC50-4322-85E5-2E5E8A7A1C6C}"/>
    <cellStyle name="Normal 2 29 16 2" xfId="32628" xr:uid="{4C2229A5-B523-483D-B045-4047846D69AC}"/>
    <cellStyle name="Normal 2 29 17" xfId="32629" xr:uid="{F3EE3C76-B092-4E8E-840A-7169747A06C4}"/>
    <cellStyle name="Normal 2 29 17 2" xfId="32630" xr:uid="{CADA897D-5E10-4175-8BB0-738A945C3A1B}"/>
    <cellStyle name="Normal 2 29 18" xfId="32631" xr:uid="{A66703CC-824E-4933-98F4-CDCD822EFE6D}"/>
    <cellStyle name="Normal 2 29 18 2" xfId="32632" xr:uid="{C32432BA-807C-4ABE-9E06-27C6A8391D90}"/>
    <cellStyle name="Normal 2 29 19" xfId="32633" xr:uid="{13463681-1ADE-4FE3-AEA4-63CFF2BCD8CA}"/>
    <cellStyle name="Normal 2 29 19 2" xfId="32634" xr:uid="{455219A9-3B72-4F7B-847B-96E8D55C8D12}"/>
    <cellStyle name="Normal 2 29 2" xfId="32635" xr:uid="{109D889B-FEDE-44C3-823B-0C9C68C23B1A}"/>
    <cellStyle name="Normal 2 29 2 2" xfId="32636" xr:uid="{F40D8CD7-E105-4320-877E-8CE18ECFACD5}"/>
    <cellStyle name="Normal 2 29 20" xfId="32637" xr:uid="{49DD0AE9-CE7A-423D-9B42-FAF15AC87A74}"/>
    <cellStyle name="Normal 2 29 20 2" xfId="32638" xr:uid="{AE86CA23-EF7D-4E02-802C-4148D20EF710}"/>
    <cellStyle name="Normal 2 29 21" xfId="32639" xr:uid="{93497998-2646-403F-9A47-6AE4D64647AB}"/>
    <cellStyle name="Normal 2 29 21 2" xfId="32640" xr:uid="{801C47BC-04CE-4867-8111-A97490488BC6}"/>
    <cellStyle name="Normal 2 29 22" xfId="32641" xr:uid="{73D72CAE-9C07-4EEB-9121-2F47CCF18922}"/>
    <cellStyle name="Normal 2 29 22 2" xfId="32642" xr:uid="{1C97923B-6CAF-49EA-A55B-76F36D9E77C3}"/>
    <cellStyle name="Normal 2 29 23" xfId="32643" xr:uid="{F5B2BEBA-4C1F-427E-954D-FABACE343B4A}"/>
    <cellStyle name="Normal 2 29 23 2" xfId="32644" xr:uid="{344027B2-182E-40D6-A720-BAD2F8983697}"/>
    <cellStyle name="Normal 2 29 24" xfId="32645" xr:uid="{7E01786D-FDD0-42FE-B200-855E2C2FC3BE}"/>
    <cellStyle name="Normal 2 29 3" xfId="32646" xr:uid="{EB7D0E70-1742-422E-9DB4-26B1B3F642FB}"/>
    <cellStyle name="Normal 2 29 3 2" xfId="32647" xr:uid="{D4AAE73C-2B4E-4A29-9888-3629A796DA19}"/>
    <cellStyle name="Normal 2 29 4" xfId="32648" xr:uid="{431B7813-0DE1-4DD6-90BA-E4B88C35E9F1}"/>
    <cellStyle name="Normal 2 29 4 2" xfId="32649" xr:uid="{53A7DDC8-8675-461D-B4A3-0A7574FF29F0}"/>
    <cellStyle name="Normal 2 29 5" xfId="32650" xr:uid="{9BF94163-452D-4698-BF6B-B7E70C13B986}"/>
    <cellStyle name="Normal 2 29 5 2" xfId="32651" xr:uid="{215CC72C-8C44-4AC7-93A5-6BBBDA7AE455}"/>
    <cellStyle name="Normal 2 29 6" xfId="32652" xr:uid="{BDC2EE65-55E6-4EE5-B3DB-F56005D4F77C}"/>
    <cellStyle name="Normal 2 29 6 2" xfId="32653" xr:uid="{CC3D68A0-C86D-47F7-B486-039AAA2FF1F1}"/>
    <cellStyle name="Normal 2 29 7" xfId="32654" xr:uid="{7F379872-9597-4EDC-B710-17E39DF7B69F}"/>
    <cellStyle name="Normal 2 29 7 2" xfId="32655" xr:uid="{495788B7-FF32-4F4A-AEEE-F72B01A92525}"/>
    <cellStyle name="Normal 2 29 8" xfId="32656" xr:uid="{73E85B0F-6D29-4F57-8A46-9BA016ACC992}"/>
    <cellStyle name="Normal 2 29 8 2" xfId="32657" xr:uid="{EB56A791-9B8C-4193-A7E3-3609BE4DE260}"/>
    <cellStyle name="Normal 2 29 9" xfId="32658" xr:uid="{B2CC7340-4A98-4875-AC8F-3AD0AB36B8FC}"/>
    <cellStyle name="Normal 2 29 9 2" xfId="32659" xr:uid="{4D2F098E-0108-42FC-B760-C5466981FA6B}"/>
    <cellStyle name="Normal 2 3" xfId="140" xr:uid="{00000000-0005-0000-0000-00008C000000}"/>
    <cellStyle name="Normal 2 3 2" xfId="840" xr:uid="{00000000-0005-0000-0000-00004D030000}"/>
    <cellStyle name="Normal 2 3 2 10" xfId="6208" xr:uid="{00000000-0005-0000-0000-000046180000}"/>
    <cellStyle name="Normal 2 3 2 10 3" xfId="21312" xr:uid="{00000000-0005-0000-0000-000046530000}"/>
    <cellStyle name="Normal 2 3 2 11" xfId="32660" xr:uid="{2EF67FF4-BD85-4381-B5FE-C9B232519B84}"/>
    <cellStyle name="Normal 2 3 2 12" xfId="16297" xr:uid="{00000000-0005-0000-0000-0000AF3F0000}"/>
    <cellStyle name="Normal 2 3 2 2" xfId="1172" xr:uid="{00000000-0005-0000-0000-00009A040000}"/>
    <cellStyle name="Normal 2 3 2 2 11" xfId="16351" xr:uid="{00000000-0005-0000-0000-0000E53F0000}"/>
    <cellStyle name="Normal 2 3 2 2 2" xfId="1280" xr:uid="{00000000-0005-0000-0000-000006050000}"/>
    <cellStyle name="Normal 2 3 2 2 2 10" xfId="16455" xr:uid="{00000000-0005-0000-0000-00004D400000}"/>
    <cellStyle name="Normal 2 3 2 2 2 2" xfId="1497" xr:uid="{00000000-0005-0000-0000-0000DF050000}"/>
    <cellStyle name="Normal 2 3 2 2 2 2 2" xfId="1918" xr:uid="{00000000-0005-0000-0000-000084070000}"/>
    <cellStyle name="Normal 2 3 2 2 2 2 2 2" xfId="2757" xr:uid="{00000000-0005-0000-0000-0000CB0A0000}"/>
    <cellStyle name="Normal 2 3 2 2 2 2 2 2 2" xfId="4447" xr:uid="{00000000-0005-0000-0000-000065110000}"/>
    <cellStyle name="Normal 2 3 2 2 2 2 2 2 2 2" xfId="14520" xr:uid="{00000000-0005-0000-0000-0000BE380000}"/>
    <cellStyle name="Normal 2 3 2 2 2 2 2 2 2 2 3" xfId="29618" xr:uid="{00000000-0005-0000-0000-0000B8730000}"/>
    <cellStyle name="Normal 2 3 2 2 2 2 2 2 2 3" xfId="9500" xr:uid="{00000000-0005-0000-0000-000022250000}"/>
    <cellStyle name="Normal 2 3 2 2 2 2 2 2 2 3 3" xfId="24601" xr:uid="{00000000-0005-0000-0000-00001F600000}"/>
    <cellStyle name="Normal 2 3 2 2 2 2 2 2 2 5" xfId="19588" xr:uid="{00000000-0005-0000-0000-00008A4C0000}"/>
    <cellStyle name="Normal 2 3 2 2 2 2 2 2 3" xfId="6139" xr:uid="{00000000-0005-0000-0000-000001180000}"/>
    <cellStyle name="Normal 2 3 2 2 2 2 2 2 3 2" xfId="16191" xr:uid="{00000000-0005-0000-0000-0000453F0000}"/>
    <cellStyle name="Normal 2 3 2 2 2 2 2 2 3 2 3" xfId="31289" xr:uid="{00000000-0005-0000-0000-00003F7A0000}"/>
    <cellStyle name="Normal 2 3 2 2 2 2 2 2 3 3" xfId="11171" xr:uid="{00000000-0005-0000-0000-0000A92B0000}"/>
    <cellStyle name="Normal 2 3 2 2 2 2 2 2 3 3 3" xfId="26272" xr:uid="{00000000-0005-0000-0000-0000A6660000}"/>
    <cellStyle name="Normal 2 3 2 2 2 2 2 2 3 5" xfId="21259" xr:uid="{00000000-0005-0000-0000-000011530000}"/>
    <cellStyle name="Normal 2 3 2 2 2 2 2 2 4" xfId="12849" xr:uid="{00000000-0005-0000-0000-000037320000}"/>
    <cellStyle name="Normal 2 3 2 2 2 2 2 2 4 3" xfId="27947" xr:uid="{00000000-0005-0000-0000-0000316D0000}"/>
    <cellStyle name="Normal 2 3 2 2 2 2 2 2 5" xfId="7828" xr:uid="{00000000-0005-0000-0000-00009A1E0000}"/>
    <cellStyle name="Normal 2 3 2 2 2 2 2 2 5 3" xfId="22930" xr:uid="{00000000-0005-0000-0000-000098590000}"/>
    <cellStyle name="Normal 2 3 2 2 2 2 2 2 7" xfId="17917" xr:uid="{00000000-0005-0000-0000-000003460000}"/>
    <cellStyle name="Normal 2 3 2 2 2 2 2 3" xfId="3610" xr:uid="{00000000-0005-0000-0000-0000200E0000}"/>
    <cellStyle name="Normal 2 3 2 2 2 2 2 3 2" xfId="13684" xr:uid="{00000000-0005-0000-0000-00007A350000}"/>
    <cellStyle name="Normal 2 3 2 2 2 2 2 3 2 3" xfId="28782" xr:uid="{00000000-0005-0000-0000-000074700000}"/>
    <cellStyle name="Normal 2 3 2 2 2 2 2 3 3" xfId="8664" xr:uid="{00000000-0005-0000-0000-0000DE210000}"/>
    <cellStyle name="Normal 2 3 2 2 2 2 2 3 3 3" xfId="23765" xr:uid="{00000000-0005-0000-0000-0000DB5C0000}"/>
    <cellStyle name="Normal 2 3 2 2 2 2 2 3 5" xfId="18752" xr:uid="{00000000-0005-0000-0000-000046490000}"/>
    <cellStyle name="Normal 2 3 2 2 2 2 2 4" xfId="5303" xr:uid="{00000000-0005-0000-0000-0000BD140000}"/>
    <cellStyle name="Normal 2 3 2 2 2 2 2 4 2" xfId="15355" xr:uid="{00000000-0005-0000-0000-0000013C0000}"/>
    <cellStyle name="Normal 2 3 2 2 2 2 2 4 2 3" xfId="30453" xr:uid="{00000000-0005-0000-0000-0000FB760000}"/>
    <cellStyle name="Normal 2 3 2 2 2 2 2 4 3" xfId="10335" xr:uid="{00000000-0005-0000-0000-000065280000}"/>
    <cellStyle name="Normal 2 3 2 2 2 2 2 4 3 3" xfId="25436" xr:uid="{00000000-0005-0000-0000-000062630000}"/>
    <cellStyle name="Normal 2 3 2 2 2 2 2 4 5" xfId="20423" xr:uid="{00000000-0005-0000-0000-0000CD4F0000}"/>
    <cellStyle name="Normal 2 3 2 2 2 2 2 5" xfId="12013" xr:uid="{00000000-0005-0000-0000-0000F32E0000}"/>
    <cellStyle name="Normal 2 3 2 2 2 2 2 5 3" xfId="27111" xr:uid="{00000000-0005-0000-0000-0000ED690000}"/>
    <cellStyle name="Normal 2 3 2 2 2 2 2 6" xfId="6992" xr:uid="{00000000-0005-0000-0000-0000561B0000}"/>
    <cellStyle name="Normal 2 3 2 2 2 2 2 6 3" xfId="22094" xr:uid="{00000000-0005-0000-0000-000054560000}"/>
    <cellStyle name="Normal 2 3 2 2 2 2 2 8" xfId="17081" xr:uid="{00000000-0005-0000-0000-0000BF420000}"/>
    <cellStyle name="Normal 2 3 2 2 2 2 3" xfId="2339" xr:uid="{00000000-0005-0000-0000-000029090000}"/>
    <cellStyle name="Normal 2 3 2 2 2 2 3 2" xfId="4029" xr:uid="{00000000-0005-0000-0000-0000C30F0000}"/>
    <cellStyle name="Normal 2 3 2 2 2 2 3 2 2" xfId="14102" xr:uid="{00000000-0005-0000-0000-00001C370000}"/>
    <cellStyle name="Normal 2 3 2 2 2 2 3 2 2 3" xfId="29200" xr:uid="{00000000-0005-0000-0000-000016720000}"/>
    <cellStyle name="Normal 2 3 2 2 2 2 3 2 3" xfId="9082" xr:uid="{00000000-0005-0000-0000-000080230000}"/>
    <cellStyle name="Normal 2 3 2 2 2 2 3 2 3 3" xfId="24183" xr:uid="{00000000-0005-0000-0000-00007D5E0000}"/>
    <cellStyle name="Normal 2 3 2 2 2 2 3 2 5" xfId="19170" xr:uid="{00000000-0005-0000-0000-0000E84A0000}"/>
    <cellStyle name="Normal 2 3 2 2 2 2 3 3" xfId="5721" xr:uid="{00000000-0005-0000-0000-00005F160000}"/>
    <cellStyle name="Normal 2 3 2 2 2 2 3 3 2" xfId="15773" xr:uid="{00000000-0005-0000-0000-0000A33D0000}"/>
    <cellStyle name="Normal 2 3 2 2 2 2 3 3 2 3" xfId="30871" xr:uid="{00000000-0005-0000-0000-00009D780000}"/>
    <cellStyle name="Normal 2 3 2 2 2 2 3 3 3" xfId="10753" xr:uid="{00000000-0005-0000-0000-0000072A0000}"/>
    <cellStyle name="Normal 2 3 2 2 2 2 3 3 3 3" xfId="25854" xr:uid="{00000000-0005-0000-0000-000004650000}"/>
    <cellStyle name="Normal 2 3 2 2 2 2 3 3 5" xfId="20841" xr:uid="{00000000-0005-0000-0000-00006F510000}"/>
    <cellStyle name="Normal 2 3 2 2 2 2 3 4" xfId="12431" xr:uid="{00000000-0005-0000-0000-000095300000}"/>
    <cellStyle name="Normal 2 3 2 2 2 2 3 4 3" xfId="27529" xr:uid="{00000000-0005-0000-0000-00008F6B0000}"/>
    <cellStyle name="Normal 2 3 2 2 2 2 3 5" xfId="7410" xr:uid="{00000000-0005-0000-0000-0000F81C0000}"/>
    <cellStyle name="Normal 2 3 2 2 2 2 3 5 3" xfId="22512" xr:uid="{00000000-0005-0000-0000-0000F6570000}"/>
    <cellStyle name="Normal 2 3 2 2 2 2 3 7" xfId="17499" xr:uid="{00000000-0005-0000-0000-000061440000}"/>
    <cellStyle name="Normal 2 3 2 2 2 2 4" xfId="3192" xr:uid="{00000000-0005-0000-0000-00007E0C0000}"/>
    <cellStyle name="Normal 2 3 2 2 2 2 4 2" xfId="13266" xr:uid="{00000000-0005-0000-0000-0000D8330000}"/>
    <cellStyle name="Normal 2 3 2 2 2 2 4 2 3" xfId="28364" xr:uid="{00000000-0005-0000-0000-0000D26E0000}"/>
    <cellStyle name="Normal 2 3 2 2 2 2 4 3" xfId="8246" xr:uid="{00000000-0005-0000-0000-00003C200000}"/>
    <cellStyle name="Normal 2 3 2 2 2 2 4 3 3" xfId="23347" xr:uid="{00000000-0005-0000-0000-0000395B0000}"/>
    <cellStyle name="Normal 2 3 2 2 2 2 4 5" xfId="18334" xr:uid="{00000000-0005-0000-0000-0000A4470000}"/>
    <cellStyle name="Normal 2 3 2 2 2 2 5" xfId="4885" xr:uid="{00000000-0005-0000-0000-00001B130000}"/>
    <cellStyle name="Normal 2 3 2 2 2 2 5 2" xfId="14937" xr:uid="{00000000-0005-0000-0000-00005F3A0000}"/>
    <cellStyle name="Normal 2 3 2 2 2 2 5 2 3" xfId="30035" xr:uid="{00000000-0005-0000-0000-000059750000}"/>
    <cellStyle name="Normal 2 3 2 2 2 2 5 3" xfId="9917" xr:uid="{00000000-0005-0000-0000-0000C3260000}"/>
    <cellStyle name="Normal 2 3 2 2 2 2 5 3 3" xfId="25018" xr:uid="{00000000-0005-0000-0000-0000C0610000}"/>
    <cellStyle name="Normal 2 3 2 2 2 2 5 5" xfId="20005" xr:uid="{00000000-0005-0000-0000-00002B4E0000}"/>
    <cellStyle name="Normal 2 3 2 2 2 2 6" xfId="11595" xr:uid="{00000000-0005-0000-0000-0000512D0000}"/>
    <cellStyle name="Normal 2 3 2 2 2 2 6 3" xfId="26693" xr:uid="{00000000-0005-0000-0000-00004B680000}"/>
    <cellStyle name="Normal 2 3 2 2 2 2 7" xfId="6574" xr:uid="{00000000-0005-0000-0000-0000B4190000}"/>
    <cellStyle name="Normal 2 3 2 2 2 2 7 3" xfId="21676" xr:uid="{00000000-0005-0000-0000-0000B2540000}"/>
    <cellStyle name="Normal 2 3 2 2 2 2 9" xfId="16663" xr:uid="{00000000-0005-0000-0000-00001D410000}"/>
    <cellStyle name="Normal 2 3 2 2 2 3" xfId="1710" xr:uid="{00000000-0005-0000-0000-0000B4060000}"/>
    <cellStyle name="Normal 2 3 2 2 2 3 2" xfId="2549" xr:uid="{00000000-0005-0000-0000-0000FB090000}"/>
    <cellStyle name="Normal 2 3 2 2 2 3 2 2" xfId="4239" xr:uid="{00000000-0005-0000-0000-000095100000}"/>
    <cellStyle name="Normal 2 3 2 2 2 3 2 2 2" xfId="14312" xr:uid="{00000000-0005-0000-0000-0000EE370000}"/>
    <cellStyle name="Normal 2 3 2 2 2 3 2 2 2 3" xfId="29410" xr:uid="{00000000-0005-0000-0000-0000E8720000}"/>
    <cellStyle name="Normal 2 3 2 2 2 3 2 2 3" xfId="9292" xr:uid="{00000000-0005-0000-0000-000052240000}"/>
    <cellStyle name="Normal 2 3 2 2 2 3 2 2 3 3" xfId="24393" xr:uid="{00000000-0005-0000-0000-00004F5F0000}"/>
    <cellStyle name="Normal 2 3 2 2 2 3 2 2 5" xfId="19380" xr:uid="{00000000-0005-0000-0000-0000BA4B0000}"/>
    <cellStyle name="Normal 2 3 2 2 2 3 2 3" xfId="5931" xr:uid="{00000000-0005-0000-0000-000031170000}"/>
    <cellStyle name="Normal 2 3 2 2 2 3 2 3 2" xfId="15983" xr:uid="{00000000-0005-0000-0000-0000753E0000}"/>
    <cellStyle name="Normal 2 3 2 2 2 3 2 3 2 3" xfId="31081" xr:uid="{00000000-0005-0000-0000-00006F790000}"/>
    <cellStyle name="Normal 2 3 2 2 2 3 2 3 3" xfId="10963" xr:uid="{00000000-0005-0000-0000-0000D92A0000}"/>
    <cellStyle name="Normal 2 3 2 2 2 3 2 3 3 3" xfId="26064" xr:uid="{00000000-0005-0000-0000-0000D6650000}"/>
    <cellStyle name="Normal 2 3 2 2 2 3 2 3 5" xfId="21051" xr:uid="{00000000-0005-0000-0000-000041520000}"/>
    <cellStyle name="Normal 2 3 2 2 2 3 2 4" xfId="12641" xr:uid="{00000000-0005-0000-0000-000067310000}"/>
    <cellStyle name="Normal 2 3 2 2 2 3 2 4 3" xfId="27739" xr:uid="{00000000-0005-0000-0000-0000616C0000}"/>
    <cellStyle name="Normal 2 3 2 2 2 3 2 5" xfId="7620" xr:uid="{00000000-0005-0000-0000-0000CA1D0000}"/>
    <cellStyle name="Normal 2 3 2 2 2 3 2 5 3" xfId="22722" xr:uid="{00000000-0005-0000-0000-0000C8580000}"/>
    <cellStyle name="Normal 2 3 2 2 2 3 2 7" xfId="17709" xr:uid="{00000000-0005-0000-0000-000033450000}"/>
    <cellStyle name="Normal 2 3 2 2 2 3 3" xfId="3402" xr:uid="{00000000-0005-0000-0000-0000500D0000}"/>
    <cellStyle name="Normal 2 3 2 2 2 3 3 2" xfId="13476" xr:uid="{00000000-0005-0000-0000-0000AA340000}"/>
    <cellStyle name="Normal 2 3 2 2 2 3 3 2 3" xfId="28574" xr:uid="{00000000-0005-0000-0000-0000A46F0000}"/>
    <cellStyle name="Normal 2 3 2 2 2 3 3 3" xfId="8456" xr:uid="{00000000-0005-0000-0000-00000E210000}"/>
    <cellStyle name="Normal 2 3 2 2 2 3 3 3 3" xfId="23557" xr:uid="{00000000-0005-0000-0000-00000B5C0000}"/>
    <cellStyle name="Normal 2 3 2 2 2 3 3 5" xfId="18544" xr:uid="{00000000-0005-0000-0000-000076480000}"/>
    <cellStyle name="Normal 2 3 2 2 2 3 4" xfId="5095" xr:uid="{00000000-0005-0000-0000-0000ED130000}"/>
    <cellStyle name="Normal 2 3 2 2 2 3 4 2" xfId="15147" xr:uid="{00000000-0005-0000-0000-0000313B0000}"/>
    <cellStyle name="Normal 2 3 2 2 2 3 4 2 3" xfId="30245" xr:uid="{00000000-0005-0000-0000-00002B760000}"/>
    <cellStyle name="Normal 2 3 2 2 2 3 4 3" xfId="10127" xr:uid="{00000000-0005-0000-0000-000095270000}"/>
    <cellStyle name="Normal 2 3 2 2 2 3 4 3 3" xfId="25228" xr:uid="{00000000-0005-0000-0000-000092620000}"/>
    <cellStyle name="Normal 2 3 2 2 2 3 4 5" xfId="20215" xr:uid="{00000000-0005-0000-0000-0000FD4E0000}"/>
    <cellStyle name="Normal 2 3 2 2 2 3 5" xfId="11805" xr:uid="{00000000-0005-0000-0000-0000232E0000}"/>
    <cellStyle name="Normal 2 3 2 2 2 3 5 3" xfId="26903" xr:uid="{00000000-0005-0000-0000-00001D690000}"/>
    <cellStyle name="Normal 2 3 2 2 2 3 6" xfId="6784" xr:uid="{00000000-0005-0000-0000-0000861A0000}"/>
    <cellStyle name="Normal 2 3 2 2 2 3 6 3" xfId="21886" xr:uid="{00000000-0005-0000-0000-000084550000}"/>
    <cellStyle name="Normal 2 3 2 2 2 3 8" xfId="16873" xr:uid="{00000000-0005-0000-0000-0000EF410000}"/>
    <cellStyle name="Normal 2 3 2 2 2 4" xfId="2131" xr:uid="{00000000-0005-0000-0000-000059080000}"/>
    <cellStyle name="Normal 2 3 2 2 2 4 2" xfId="3821" xr:uid="{00000000-0005-0000-0000-0000F30E0000}"/>
    <cellStyle name="Normal 2 3 2 2 2 4 2 2" xfId="13894" xr:uid="{00000000-0005-0000-0000-00004C360000}"/>
    <cellStyle name="Normal 2 3 2 2 2 4 2 2 3" xfId="28992" xr:uid="{00000000-0005-0000-0000-000046710000}"/>
    <cellStyle name="Normal 2 3 2 2 2 4 2 3" xfId="8874" xr:uid="{00000000-0005-0000-0000-0000B0220000}"/>
    <cellStyle name="Normal 2 3 2 2 2 4 2 3 3" xfId="23975" xr:uid="{00000000-0005-0000-0000-0000AD5D0000}"/>
    <cellStyle name="Normal 2 3 2 2 2 4 2 5" xfId="18962" xr:uid="{00000000-0005-0000-0000-0000184A0000}"/>
    <cellStyle name="Normal 2 3 2 2 2 4 3" xfId="5513" xr:uid="{00000000-0005-0000-0000-00008F150000}"/>
    <cellStyle name="Normal 2 3 2 2 2 4 3 2" xfId="15565" xr:uid="{00000000-0005-0000-0000-0000D33C0000}"/>
    <cellStyle name="Normal 2 3 2 2 2 4 3 2 3" xfId="30663" xr:uid="{00000000-0005-0000-0000-0000CD770000}"/>
    <cellStyle name="Normal 2 3 2 2 2 4 3 3" xfId="10545" xr:uid="{00000000-0005-0000-0000-000037290000}"/>
    <cellStyle name="Normal 2 3 2 2 2 4 3 3 3" xfId="25646" xr:uid="{00000000-0005-0000-0000-000034640000}"/>
    <cellStyle name="Normal 2 3 2 2 2 4 3 5" xfId="20633" xr:uid="{00000000-0005-0000-0000-00009F500000}"/>
    <cellStyle name="Normal 2 3 2 2 2 4 4" xfId="12223" xr:uid="{00000000-0005-0000-0000-0000C52F0000}"/>
    <cellStyle name="Normal 2 3 2 2 2 4 4 3" xfId="27321" xr:uid="{00000000-0005-0000-0000-0000BF6A0000}"/>
    <cellStyle name="Normal 2 3 2 2 2 4 5" xfId="7202" xr:uid="{00000000-0005-0000-0000-0000281C0000}"/>
    <cellStyle name="Normal 2 3 2 2 2 4 5 3" xfId="22304" xr:uid="{00000000-0005-0000-0000-000026570000}"/>
    <cellStyle name="Normal 2 3 2 2 2 4 7" xfId="17291" xr:uid="{00000000-0005-0000-0000-000091430000}"/>
    <cellStyle name="Normal 2 3 2 2 2 5" xfId="2984" xr:uid="{00000000-0005-0000-0000-0000AE0B0000}"/>
    <cellStyle name="Normal 2 3 2 2 2 5 2" xfId="13058" xr:uid="{00000000-0005-0000-0000-000008330000}"/>
    <cellStyle name="Normal 2 3 2 2 2 5 2 3" xfId="28156" xr:uid="{00000000-0005-0000-0000-0000026E0000}"/>
    <cellStyle name="Normal 2 3 2 2 2 5 3" xfId="8038" xr:uid="{00000000-0005-0000-0000-00006C1F0000}"/>
    <cellStyle name="Normal 2 3 2 2 2 5 3 3" xfId="23139" xr:uid="{00000000-0005-0000-0000-0000695A0000}"/>
    <cellStyle name="Normal 2 3 2 2 2 5 5" xfId="18126" xr:uid="{00000000-0005-0000-0000-0000D4460000}"/>
    <cellStyle name="Normal 2 3 2 2 2 6" xfId="4677" xr:uid="{00000000-0005-0000-0000-00004B120000}"/>
    <cellStyle name="Normal 2 3 2 2 2 6 2" xfId="14729" xr:uid="{00000000-0005-0000-0000-00008F390000}"/>
    <cellStyle name="Normal 2 3 2 2 2 6 2 3" xfId="29827" xr:uid="{00000000-0005-0000-0000-000089740000}"/>
    <cellStyle name="Normal 2 3 2 2 2 6 3" xfId="9709" xr:uid="{00000000-0005-0000-0000-0000F3250000}"/>
    <cellStyle name="Normal 2 3 2 2 2 6 3 3" xfId="24810" xr:uid="{00000000-0005-0000-0000-0000F0600000}"/>
    <cellStyle name="Normal 2 3 2 2 2 6 5" xfId="19797" xr:uid="{00000000-0005-0000-0000-00005B4D0000}"/>
    <cellStyle name="Normal 2 3 2 2 2 7" xfId="11387" xr:uid="{00000000-0005-0000-0000-0000812C0000}"/>
    <cellStyle name="Normal 2 3 2 2 2 7 3" xfId="26485" xr:uid="{00000000-0005-0000-0000-00007B670000}"/>
    <cellStyle name="Normal 2 3 2 2 2 8" xfId="6366" xr:uid="{00000000-0005-0000-0000-0000E4180000}"/>
    <cellStyle name="Normal 2 3 2 2 2 8 3" xfId="21468" xr:uid="{00000000-0005-0000-0000-0000E2530000}"/>
    <cellStyle name="Normal 2 3 2 2 3" xfId="1393" xr:uid="{00000000-0005-0000-0000-000077050000}"/>
    <cellStyle name="Normal 2 3 2 2 3 2" xfId="1814" xr:uid="{00000000-0005-0000-0000-00001C070000}"/>
    <cellStyle name="Normal 2 3 2 2 3 2 2" xfId="2653" xr:uid="{00000000-0005-0000-0000-0000630A0000}"/>
    <cellStyle name="Normal 2 3 2 2 3 2 2 2" xfId="4343" xr:uid="{00000000-0005-0000-0000-0000FD100000}"/>
    <cellStyle name="Normal 2 3 2 2 3 2 2 2 2" xfId="14416" xr:uid="{00000000-0005-0000-0000-000056380000}"/>
    <cellStyle name="Normal 2 3 2 2 3 2 2 2 2 3" xfId="29514" xr:uid="{00000000-0005-0000-0000-000050730000}"/>
    <cellStyle name="Normal 2 3 2 2 3 2 2 2 3" xfId="9396" xr:uid="{00000000-0005-0000-0000-0000BA240000}"/>
    <cellStyle name="Normal 2 3 2 2 3 2 2 2 3 3" xfId="24497" xr:uid="{00000000-0005-0000-0000-0000B75F0000}"/>
    <cellStyle name="Normal 2 3 2 2 3 2 2 2 5" xfId="19484" xr:uid="{00000000-0005-0000-0000-0000224C0000}"/>
    <cellStyle name="Normal 2 3 2 2 3 2 2 3" xfId="6035" xr:uid="{00000000-0005-0000-0000-000099170000}"/>
    <cellStyle name="Normal 2 3 2 2 3 2 2 3 2" xfId="16087" xr:uid="{00000000-0005-0000-0000-0000DD3E0000}"/>
    <cellStyle name="Normal 2 3 2 2 3 2 2 3 2 3" xfId="31185" xr:uid="{00000000-0005-0000-0000-0000D7790000}"/>
    <cellStyle name="Normal 2 3 2 2 3 2 2 3 3" xfId="11067" xr:uid="{00000000-0005-0000-0000-0000412B0000}"/>
    <cellStyle name="Normal 2 3 2 2 3 2 2 3 3 3" xfId="26168" xr:uid="{00000000-0005-0000-0000-00003E660000}"/>
    <cellStyle name="Normal 2 3 2 2 3 2 2 3 5" xfId="21155" xr:uid="{00000000-0005-0000-0000-0000A9520000}"/>
    <cellStyle name="Normal 2 3 2 2 3 2 2 4" xfId="12745" xr:uid="{00000000-0005-0000-0000-0000CF310000}"/>
    <cellStyle name="Normal 2 3 2 2 3 2 2 4 3" xfId="27843" xr:uid="{00000000-0005-0000-0000-0000C96C0000}"/>
    <cellStyle name="Normal 2 3 2 2 3 2 2 5" xfId="7724" xr:uid="{00000000-0005-0000-0000-0000321E0000}"/>
    <cellStyle name="Normal 2 3 2 2 3 2 2 5 3" xfId="22826" xr:uid="{00000000-0005-0000-0000-000030590000}"/>
    <cellStyle name="Normal 2 3 2 2 3 2 2 7" xfId="17813" xr:uid="{00000000-0005-0000-0000-00009B450000}"/>
    <cellStyle name="Normal 2 3 2 2 3 2 3" xfId="3506" xr:uid="{00000000-0005-0000-0000-0000B80D0000}"/>
    <cellStyle name="Normal 2 3 2 2 3 2 3 2" xfId="13580" xr:uid="{00000000-0005-0000-0000-000012350000}"/>
    <cellStyle name="Normal 2 3 2 2 3 2 3 2 3" xfId="28678" xr:uid="{00000000-0005-0000-0000-00000C700000}"/>
    <cellStyle name="Normal 2 3 2 2 3 2 3 3" xfId="8560" xr:uid="{00000000-0005-0000-0000-000076210000}"/>
    <cellStyle name="Normal 2 3 2 2 3 2 3 3 3" xfId="23661" xr:uid="{00000000-0005-0000-0000-0000735C0000}"/>
    <cellStyle name="Normal 2 3 2 2 3 2 3 5" xfId="18648" xr:uid="{00000000-0005-0000-0000-0000DE480000}"/>
    <cellStyle name="Normal 2 3 2 2 3 2 4" xfId="5199" xr:uid="{00000000-0005-0000-0000-000055140000}"/>
    <cellStyle name="Normal 2 3 2 2 3 2 4 2" xfId="15251" xr:uid="{00000000-0005-0000-0000-0000993B0000}"/>
    <cellStyle name="Normal 2 3 2 2 3 2 4 2 3" xfId="30349" xr:uid="{00000000-0005-0000-0000-000093760000}"/>
    <cellStyle name="Normal 2 3 2 2 3 2 4 3" xfId="10231" xr:uid="{00000000-0005-0000-0000-0000FD270000}"/>
    <cellStyle name="Normal 2 3 2 2 3 2 4 3 3" xfId="25332" xr:uid="{00000000-0005-0000-0000-0000FA620000}"/>
    <cellStyle name="Normal 2 3 2 2 3 2 4 5" xfId="20319" xr:uid="{00000000-0005-0000-0000-0000654F0000}"/>
    <cellStyle name="Normal 2 3 2 2 3 2 5" xfId="11909" xr:uid="{00000000-0005-0000-0000-00008B2E0000}"/>
    <cellStyle name="Normal 2 3 2 2 3 2 5 3" xfId="27007" xr:uid="{00000000-0005-0000-0000-000085690000}"/>
    <cellStyle name="Normal 2 3 2 2 3 2 6" xfId="6888" xr:uid="{00000000-0005-0000-0000-0000EE1A0000}"/>
    <cellStyle name="Normal 2 3 2 2 3 2 6 3" xfId="21990" xr:uid="{00000000-0005-0000-0000-0000EC550000}"/>
    <cellStyle name="Normal 2 3 2 2 3 2 8" xfId="16977" xr:uid="{00000000-0005-0000-0000-000057420000}"/>
    <cellStyle name="Normal 2 3 2 2 3 3" xfId="2235" xr:uid="{00000000-0005-0000-0000-0000C1080000}"/>
    <cellStyle name="Normal 2 3 2 2 3 3 2" xfId="3925" xr:uid="{00000000-0005-0000-0000-00005B0F0000}"/>
    <cellStyle name="Normal 2 3 2 2 3 3 2 2" xfId="13998" xr:uid="{00000000-0005-0000-0000-0000B4360000}"/>
    <cellStyle name="Normal 2 3 2 2 3 3 2 2 3" xfId="29096" xr:uid="{00000000-0005-0000-0000-0000AE710000}"/>
    <cellStyle name="Normal 2 3 2 2 3 3 2 3" xfId="8978" xr:uid="{00000000-0005-0000-0000-000018230000}"/>
    <cellStyle name="Normal 2 3 2 2 3 3 2 3 3" xfId="24079" xr:uid="{00000000-0005-0000-0000-0000155E0000}"/>
    <cellStyle name="Normal 2 3 2 2 3 3 2 5" xfId="19066" xr:uid="{00000000-0005-0000-0000-0000804A0000}"/>
    <cellStyle name="Normal 2 3 2 2 3 3 3" xfId="5617" xr:uid="{00000000-0005-0000-0000-0000F7150000}"/>
    <cellStyle name="Normal 2 3 2 2 3 3 3 2" xfId="15669" xr:uid="{00000000-0005-0000-0000-00003B3D0000}"/>
    <cellStyle name="Normal 2 3 2 2 3 3 3 2 3" xfId="30767" xr:uid="{00000000-0005-0000-0000-000035780000}"/>
    <cellStyle name="Normal 2 3 2 2 3 3 3 3" xfId="10649" xr:uid="{00000000-0005-0000-0000-00009F290000}"/>
    <cellStyle name="Normal 2 3 2 2 3 3 3 3 3" xfId="25750" xr:uid="{00000000-0005-0000-0000-00009C640000}"/>
    <cellStyle name="Normal 2 3 2 2 3 3 3 5" xfId="20737" xr:uid="{00000000-0005-0000-0000-000007510000}"/>
    <cellStyle name="Normal 2 3 2 2 3 3 4" xfId="12327" xr:uid="{00000000-0005-0000-0000-00002D300000}"/>
    <cellStyle name="Normal 2 3 2 2 3 3 4 3" xfId="27425" xr:uid="{00000000-0005-0000-0000-0000276B0000}"/>
    <cellStyle name="Normal 2 3 2 2 3 3 5" xfId="7306" xr:uid="{00000000-0005-0000-0000-0000901C0000}"/>
    <cellStyle name="Normal 2 3 2 2 3 3 5 3" xfId="22408" xr:uid="{00000000-0005-0000-0000-00008E570000}"/>
    <cellStyle name="Normal 2 3 2 2 3 3 7" xfId="17395" xr:uid="{00000000-0005-0000-0000-0000F9430000}"/>
    <cellStyle name="Normal 2 3 2 2 3 4" xfId="3088" xr:uid="{00000000-0005-0000-0000-0000160C0000}"/>
    <cellStyle name="Normal 2 3 2 2 3 4 2" xfId="13162" xr:uid="{00000000-0005-0000-0000-000070330000}"/>
    <cellStyle name="Normal 2 3 2 2 3 4 2 3" xfId="28260" xr:uid="{00000000-0005-0000-0000-00006A6E0000}"/>
    <cellStyle name="Normal 2 3 2 2 3 4 3" xfId="8142" xr:uid="{00000000-0005-0000-0000-0000D41F0000}"/>
    <cellStyle name="Normal 2 3 2 2 3 4 3 3" xfId="23243" xr:uid="{00000000-0005-0000-0000-0000D15A0000}"/>
    <cellStyle name="Normal 2 3 2 2 3 4 5" xfId="18230" xr:uid="{00000000-0005-0000-0000-00003C470000}"/>
    <cellStyle name="Normal 2 3 2 2 3 5" xfId="4781" xr:uid="{00000000-0005-0000-0000-0000B3120000}"/>
    <cellStyle name="Normal 2 3 2 2 3 5 2" xfId="14833" xr:uid="{00000000-0005-0000-0000-0000F7390000}"/>
    <cellStyle name="Normal 2 3 2 2 3 5 2 3" xfId="29931" xr:uid="{00000000-0005-0000-0000-0000F1740000}"/>
    <cellStyle name="Normal 2 3 2 2 3 5 3" xfId="9813" xr:uid="{00000000-0005-0000-0000-00005B260000}"/>
    <cellStyle name="Normal 2 3 2 2 3 5 3 3" xfId="24914" xr:uid="{00000000-0005-0000-0000-000058610000}"/>
    <cellStyle name="Normal 2 3 2 2 3 5 5" xfId="19901" xr:uid="{00000000-0005-0000-0000-0000C34D0000}"/>
    <cellStyle name="Normal 2 3 2 2 3 6" xfId="11491" xr:uid="{00000000-0005-0000-0000-0000E92C0000}"/>
    <cellStyle name="Normal 2 3 2 2 3 6 3" xfId="26589" xr:uid="{00000000-0005-0000-0000-0000E3670000}"/>
    <cellStyle name="Normal 2 3 2 2 3 7" xfId="6470" xr:uid="{00000000-0005-0000-0000-00004C190000}"/>
    <cellStyle name="Normal 2 3 2 2 3 7 3" xfId="21572" xr:uid="{00000000-0005-0000-0000-00004A540000}"/>
    <cellStyle name="Normal 2 3 2 2 3 9" xfId="16559" xr:uid="{00000000-0005-0000-0000-0000B5400000}"/>
    <cellStyle name="Normal 2 3 2 2 4" xfId="1606" xr:uid="{00000000-0005-0000-0000-00004C060000}"/>
    <cellStyle name="Normal 2 3 2 2 4 2" xfId="2445" xr:uid="{00000000-0005-0000-0000-000093090000}"/>
    <cellStyle name="Normal 2 3 2 2 4 2 2" xfId="4135" xr:uid="{00000000-0005-0000-0000-00002D100000}"/>
    <cellStyle name="Normal 2 3 2 2 4 2 2 2" xfId="14208" xr:uid="{00000000-0005-0000-0000-000086370000}"/>
    <cellStyle name="Normal 2 3 2 2 4 2 2 2 3" xfId="29306" xr:uid="{00000000-0005-0000-0000-000080720000}"/>
    <cellStyle name="Normal 2 3 2 2 4 2 2 3" xfId="9188" xr:uid="{00000000-0005-0000-0000-0000EA230000}"/>
    <cellStyle name="Normal 2 3 2 2 4 2 2 3 3" xfId="24289" xr:uid="{00000000-0005-0000-0000-0000E75E0000}"/>
    <cellStyle name="Normal 2 3 2 2 4 2 2 5" xfId="19276" xr:uid="{00000000-0005-0000-0000-0000524B0000}"/>
    <cellStyle name="Normal 2 3 2 2 4 2 3" xfId="5827" xr:uid="{00000000-0005-0000-0000-0000C9160000}"/>
    <cellStyle name="Normal 2 3 2 2 4 2 3 2" xfId="15879" xr:uid="{00000000-0005-0000-0000-00000D3E0000}"/>
    <cellStyle name="Normal 2 3 2 2 4 2 3 2 3" xfId="30977" xr:uid="{00000000-0005-0000-0000-000007790000}"/>
    <cellStyle name="Normal 2 3 2 2 4 2 3 3" xfId="10859" xr:uid="{00000000-0005-0000-0000-0000712A0000}"/>
    <cellStyle name="Normal 2 3 2 2 4 2 3 3 3" xfId="25960" xr:uid="{00000000-0005-0000-0000-00006E650000}"/>
    <cellStyle name="Normal 2 3 2 2 4 2 3 5" xfId="20947" xr:uid="{00000000-0005-0000-0000-0000D9510000}"/>
    <cellStyle name="Normal 2 3 2 2 4 2 4" xfId="12537" xr:uid="{00000000-0005-0000-0000-0000FF300000}"/>
    <cellStyle name="Normal 2 3 2 2 4 2 4 3" xfId="27635" xr:uid="{00000000-0005-0000-0000-0000F96B0000}"/>
    <cellStyle name="Normal 2 3 2 2 4 2 5" xfId="7516" xr:uid="{00000000-0005-0000-0000-0000621D0000}"/>
    <cellStyle name="Normal 2 3 2 2 4 2 5 3" xfId="22618" xr:uid="{00000000-0005-0000-0000-000060580000}"/>
    <cellStyle name="Normal 2 3 2 2 4 2 7" xfId="17605" xr:uid="{00000000-0005-0000-0000-0000CB440000}"/>
    <cellStyle name="Normal 2 3 2 2 4 3" xfId="3298" xr:uid="{00000000-0005-0000-0000-0000E80C0000}"/>
    <cellStyle name="Normal 2 3 2 2 4 3 2" xfId="13372" xr:uid="{00000000-0005-0000-0000-000042340000}"/>
    <cellStyle name="Normal 2 3 2 2 4 3 2 3" xfId="28470" xr:uid="{00000000-0005-0000-0000-00003C6F0000}"/>
    <cellStyle name="Normal 2 3 2 2 4 3 3" xfId="8352" xr:uid="{00000000-0005-0000-0000-0000A6200000}"/>
    <cellStyle name="Normal 2 3 2 2 4 3 3 3" xfId="23453" xr:uid="{00000000-0005-0000-0000-0000A35B0000}"/>
    <cellStyle name="Normal 2 3 2 2 4 3 5" xfId="18440" xr:uid="{00000000-0005-0000-0000-00000E480000}"/>
    <cellStyle name="Normal 2 3 2 2 4 4" xfId="4991" xr:uid="{00000000-0005-0000-0000-000085130000}"/>
    <cellStyle name="Normal 2 3 2 2 4 4 2" xfId="15043" xr:uid="{00000000-0005-0000-0000-0000C93A0000}"/>
    <cellStyle name="Normal 2 3 2 2 4 4 2 3" xfId="30141" xr:uid="{00000000-0005-0000-0000-0000C3750000}"/>
    <cellStyle name="Normal 2 3 2 2 4 4 3" xfId="10023" xr:uid="{00000000-0005-0000-0000-00002D270000}"/>
    <cellStyle name="Normal 2 3 2 2 4 4 3 3" xfId="25124" xr:uid="{00000000-0005-0000-0000-00002A620000}"/>
    <cellStyle name="Normal 2 3 2 2 4 4 5" xfId="20111" xr:uid="{00000000-0005-0000-0000-0000954E0000}"/>
    <cellStyle name="Normal 2 3 2 2 4 5" xfId="11701" xr:uid="{00000000-0005-0000-0000-0000BB2D0000}"/>
    <cellStyle name="Normal 2 3 2 2 4 5 3" xfId="26799" xr:uid="{00000000-0005-0000-0000-0000B5680000}"/>
    <cellStyle name="Normal 2 3 2 2 4 6" xfId="6680" xr:uid="{00000000-0005-0000-0000-00001E1A0000}"/>
    <cellStyle name="Normal 2 3 2 2 4 6 3" xfId="21782" xr:uid="{00000000-0005-0000-0000-00001C550000}"/>
    <cellStyle name="Normal 2 3 2 2 4 8" xfId="16769" xr:uid="{00000000-0005-0000-0000-000087410000}"/>
    <cellStyle name="Normal 2 3 2 2 5" xfId="2027" xr:uid="{00000000-0005-0000-0000-0000F1070000}"/>
    <cellStyle name="Normal 2 3 2 2 5 2" xfId="3717" xr:uid="{00000000-0005-0000-0000-00008B0E0000}"/>
    <cellStyle name="Normal 2 3 2 2 5 2 2" xfId="13790" xr:uid="{00000000-0005-0000-0000-0000E4350000}"/>
    <cellStyle name="Normal 2 3 2 2 5 2 2 3" xfId="28888" xr:uid="{00000000-0005-0000-0000-0000DE700000}"/>
    <cellStyle name="Normal 2 3 2 2 5 2 3" xfId="8770" xr:uid="{00000000-0005-0000-0000-000048220000}"/>
    <cellStyle name="Normal 2 3 2 2 5 2 3 3" xfId="23871" xr:uid="{00000000-0005-0000-0000-0000455D0000}"/>
    <cellStyle name="Normal 2 3 2 2 5 2 5" xfId="18858" xr:uid="{00000000-0005-0000-0000-0000B0490000}"/>
    <cellStyle name="Normal 2 3 2 2 5 3" xfId="5409" xr:uid="{00000000-0005-0000-0000-000027150000}"/>
    <cellStyle name="Normal 2 3 2 2 5 3 2" xfId="15461" xr:uid="{00000000-0005-0000-0000-00006B3C0000}"/>
    <cellStyle name="Normal 2 3 2 2 5 3 2 3" xfId="30559" xr:uid="{00000000-0005-0000-0000-000065770000}"/>
    <cellStyle name="Normal 2 3 2 2 5 3 3" xfId="10441" xr:uid="{00000000-0005-0000-0000-0000CF280000}"/>
    <cellStyle name="Normal 2 3 2 2 5 3 3 3" xfId="25542" xr:uid="{00000000-0005-0000-0000-0000CC630000}"/>
    <cellStyle name="Normal 2 3 2 2 5 3 5" xfId="20529" xr:uid="{00000000-0005-0000-0000-000037500000}"/>
    <cellStyle name="Normal 2 3 2 2 5 4" xfId="12119" xr:uid="{00000000-0005-0000-0000-00005D2F0000}"/>
    <cellStyle name="Normal 2 3 2 2 5 4 3" xfId="27217" xr:uid="{00000000-0005-0000-0000-0000576A0000}"/>
    <cellStyle name="Normal 2 3 2 2 5 5" xfId="7098" xr:uid="{00000000-0005-0000-0000-0000C01B0000}"/>
    <cellStyle name="Normal 2 3 2 2 5 5 3" xfId="22200" xr:uid="{00000000-0005-0000-0000-0000BE560000}"/>
    <cellStyle name="Normal 2 3 2 2 5 7" xfId="17187" xr:uid="{00000000-0005-0000-0000-000029430000}"/>
    <cellStyle name="Normal 2 3 2 2 6" xfId="2880" xr:uid="{00000000-0005-0000-0000-0000460B0000}"/>
    <cellStyle name="Normal 2 3 2 2 6 2" xfId="12954" xr:uid="{00000000-0005-0000-0000-0000A0320000}"/>
    <cellStyle name="Normal 2 3 2 2 6 2 3" xfId="28052" xr:uid="{00000000-0005-0000-0000-00009A6D0000}"/>
    <cellStyle name="Normal 2 3 2 2 6 3" xfId="7934" xr:uid="{00000000-0005-0000-0000-0000041F0000}"/>
    <cellStyle name="Normal 2 3 2 2 6 3 3" xfId="23035" xr:uid="{00000000-0005-0000-0000-0000015A0000}"/>
    <cellStyle name="Normal 2 3 2 2 6 5" xfId="18022" xr:uid="{00000000-0005-0000-0000-00006C460000}"/>
    <cellStyle name="Normal 2 3 2 2 7" xfId="4573" xr:uid="{00000000-0005-0000-0000-0000E3110000}"/>
    <cellStyle name="Normal 2 3 2 2 7 2" xfId="14625" xr:uid="{00000000-0005-0000-0000-000027390000}"/>
    <cellStyle name="Normal 2 3 2 2 7 2 3" xfId="29723" xr:uid="{00000000-0005-0000-0000-000021740000}"/>
    <cellStyle name="Normal 2 3 2 2 7 3" xfId="9605" xr:uid="{00000000-0005-0000-0000-00008B250000}"/>
    <cellStyle name="Normal 2 3 2 2 7 3 3" xfId="24706" xr:uid="{00000000-0005-0000-0000-000088600000}"/>
    <cellStyle name="Normal 2 3 2 2 7 5" xfId="19693" xr:uid="{00000000-0005-0000-0000-0000F34C0000}"/>
    <cellStyle name="Normal 2 3 2 2 8" xfId="11283" xr:uid="{00000000-0005-0000-0000-0000192C0000}"/>
    <cellStyle name="Normal 2 3 2 2 8 3" xfId="26381" xr:uid="{00000000-0005-0000-0000-000013670000}"/>
    <cellStyle name="Normal 2 3 2 2 9" xfId="6262" xr:uid="{00000000-0005-0000-0000-00007C180000}"/>
    <cellStyle name="Normal 2 3 2 2 9 3" xfId="21364" xr:uid="{00000000-0005-0000-0000-00007A530000}"/>
    <cellStyle name="Normal 2 3 2 3" xfId="1226" xr:uid="{00000000-0005-0000-0000-0000D0040000}"/>
    <cellStyle name="Normal 2 3 2 3 10" xfId="16403" xr:uid="{00000000-0005-0000-0000-000019400000}"/>
    <cellStyle name="Normal 2 3 2 3 2" xfId="1445" xr:uid="{00000000-0005-0000-0000-0000AB050000}"/>
    <cellStyle name="Normal 2 3 2 3 2 2" xfId="1866" xr:uid="{00000000-0005-0000-0000-000050070000}"/>
    <cellStyle name="Normal 2 3 2 3 2 2 2" xfId="2705" xr:uid="{00000000-0005-0000-0000-0000970A0000}"/>
    <cellStyle name="Normal 2 3 2 3 2 2 2 2" xfId="4395" xr:uid="{00000000-0005-0000-0000-000031110000}"/>
    <cellStyle name="Normal 2 3 2 3 2 2 2 2 2" xfId="14468" xr:uid="{00000000-0005-0000-0000-00008A380000}"/>
    <cellStyle name="Normal 2 3 2 3 2 2 2 2 2 3" xfId="29566" xr:uid="{00000000-0005-0000-0000-000084730000}"/>
    <cellStyle name="Normal 2 3 2 3 2 2 2 2 3" xfId="9448" xr:uid="{00000000-0005-0000-0000-0000EE240000}"/>
    <cellStyle name="Normal 2 3 2 3 2 2 2 2 3 3" xfId="24549" xr:uid="{00000000-0005-0000-0000-0000EB5F0000}"/>
    <cellStyle name="Normal 2 3 2 3 2 2 2 2 5" xfId="19536" xr:uid="{00000000-0005-0000-0000-0000564C0000}"/>
    <cellStyle name="Normal 2 3 2 3 2 2 2 3" xfId="6087" xr:uid="{00000000-0005-0000-0000-0000CD170000}"/>
    <cellStyle name="Normal 2 3 2 3 2 2 2 3 2" xfId="16139" xr:uid="{00000000-0005-0000-0000-0000113F0000}"/>
    <cellStyle name="Normal 2 3 2 3 2 2 2 3 2 3" xfId="31237" xr:uid="{00000000-0005-0000-0000-00000B7A0000}"/>
    <cellStyle name="Normal 2 3 2 3 2 2 2 3 3" xfId="11119" xr:uid="{00000000-0005-0000-0000-0000752B0000}"/>
    <cellStyle name="Normal 2 3 2 3 2 2 2 3 3 3" xfId="26220" xr:uid="{00000000-0005-0000-0000-000072660000}"/>
    <cellStyle name="Normal 2 3 2 3 2 2 2 3 5" xfId="21207" xr:uid="{00000000-0005-0000-0000-0000DD520000}"/>
    <cellStyle name="Normal 2 3 2 3 2 2 2 4" xfId="12797" xr:uid="{00000000-0005-0000-0000-000003320000}"/>
    <cellStyle name="Normal 2 3 2 3 2 2 2 4 3" xfId="27895" xr:uid="{00000000-0005-0000-0000-0000FD6C0000}"/>
    <cellStyle name="Normal 2 3 2 3 2 2 2 5" xfId="7776" xr:uid="{00000000-0005-0000-0000-0000661E0000}"/>
    <cellStyle name="Normal 2 3 2 3 2 2 2 5 3" xfId="22878" xr:uid="{00000000-0005-0000-0000-000064590000}"/>
    <cellStyle name="Normal 2 3 2 3 2 2 2 7" xfId="17865" xr:uid="{00000000-0005-0000-0000-0000CF450000}"/>
    <cellStyle name="Normal 2 3 2 3 2 2 3" xfId="3558" xr:uid="{00000000-0005-0000-0000-0000EC0D0000}"/>
    <cellStyle name="Normal 2 3 2 3 2 2 3 2" xfId="13632" xr:uid="{00000000-0005-0000-0000-000046350000}"/>
    <cellStyle name="Normal 2 3 2 3 2 2 3 2 3" xfId="28730" xr:uid="{00000000-0005-0000-0000-000040700000}"/>
    <cellStyle name="Normal 2 3 2 3 2 2 3 3" xfId="8612" xr:uid="{00000000-0005-0000-0000-0000AA210000}"/>
    <cellStyle name="Normal 2 3 2 3 2 2 3 3 3" xfId="23713" xr:uid="{00000000-0005-0000-0000-0000A75C0000}"/>
    <cellStyle name="Normal 2 3 2 3 2 2 3 5" xfId="18700" xr:uid="{00000000-0005-0000-0000-000012490000}"/>
    <cellStyle name="Normal 2 3 2 3 2 2 4" xfId="5251" xr:uid="{00000000-0005-0000-0000-000089140000}"/>
    <cellStyle name="Normal 2 3 2 3 2 2 4 2" xfId="15303" xr:uid="{00000000-0005-0000-0000-0000CD3B0000}"/>
    <cellStyle name="Normal 2 3 2 3 2 2 4 2 3" xfId="30401" xr:uid="{00000000-0005-0000-0000-0000C7760000}"/>
    <cellStyle name="Normal 2 3 2 3 2 2 4 3" xfId="10283" xr:uid="{00000000-0005-0000-0000-000031280000}"/>
    <cellStyle name="Normal 2 3 2 3 2 2 4 3 3" xfId="25384" xr:uid="{00000000-0005-0000-0000-00002E630000}"/>
    <cellStyle name="Normal 2 3 2 3 2 2 4 5" xfId="20371" xr:uid="{00000000-0005-0000-0000-0000994F0000}"/>
    <cellStyle name="Normal 2 3 2 3 2 2 5" xfId="11961" xr:uid="{00000000-0005-0000-0000-0000BF2E0000}"/>
    <cellStyle name="Normal 2 3 2 3 2 2 5 3" xfId="27059" xr:uid="{00000000-0005-0000-0000-0000B9690000}"/>
    <cellStyle name="Normal 2 3 2 3 2 2 6" xfId="6940" xr:uid="{00000000-0005-0000-0000-0000221B0000}"/>
    <cellStyle name="Normal 2 3 2 3 2 2 6 3" xfId="22042" xr:uid="{00000000-0005-0000-0000-000020560000}"/>
    <cellStyle name="Normal 2 3 2 3 2 2 8" xfId="17029" xr:uid="{00000000-0005-0000-0000-00008B420000}"/>
    <cellStyle name="Normal 2 3 2 3 2 3" xfId="2287" xr:uid="{00000000-0005-0000-0000-0000F5080000}"/>
    <cellStyle name="Normal 2 3 2 3 2 3 2" xfId="3977" xr:uid="{00000000-0005-0000-0000-00008F0F0000}"/>
    <cellStyle name="Normal 2 3 2 3 2 3 2 2" xfId="14050" xr:uid="{00000000-0005-0000-0000-0000E8360000}"/>
    <cellStyle name="Normal 2 3 2 3 2 3 2 2 3" xfId="29148" xr:uid="{00000000-0005-0000-0000-0000E2710000}"/>
    <cellStyle name="Normal 2 3 2 3 2 3 2 3" xfId="9030" xr:uid="{00000000-0005-0000-0000-00004C230000}"/>
    <cellStyle name="Normal 2 3 2 3 2 3 2 3 3" xfId="24131" xr:uid="{00000000-0005-0000-0000-0000495E0000}"/>
    <cellStyle name="Normal 2 3 2 3 2 3 2 5" xfId="19118" xr:uid="{00000000-0005-0000-0000-0000B44A0000}"/>
    <cellStyle name="Normal 2 3 2 3 2 3 3" xfId="5669" xr:uid="{00000000-0005-0000-0000-00002B160000}"/>
    <cellStyle name="Normal 2 3 2 3 2 3 3 2" xfId="15721" xr:uid="{00000000-0005-0000-0000-00006F3D0000}"/>
    <cellStyle name="Normal 2 3 2 3 2 3 3 2 3" xfId="30819" xr:uid="{00000000-0005-0000-0000-000069780000}"/>
    <cellStyle name="Normal 2 3 2 3 2 3 3 3" xfId="10701" xr:uid="{00000000-0005-0000-0000-0000D3290000}"/>
    <cellStyle name="Normal 2 3 2 3 2 3 3 3 3" xfId="25802" xr:uid="{00000000-0005-0000-0000-0000D0640000}"/>
    <cellStyle name="Normal 2 3 2 3 2 3 3 5" xfId="20789" xr:uid="{00000000-0005-0000-0000-00003B510000}"/>
    <cellStyle name="Normal 2 3 2 3 2 3 4" xfId="12379" xr:uid="{00000000-0005-0000-0000-000061300000}"/>
    <cellStyle name="Normal 2 3 2 3 2 3 4 3" xfId="27477" xr:uid="{00000000-0005-0000-0000-00005B6B0000}"/>
    <cellStyle name="Normal 2 3 2 3 2 3 5" xfId="7358" xr:uid="{00000000-0005-0000-0000-0000C41C0000}"/>
    <cellStyle name="Normal 2 3 2 3 2 3 5 3" xfId="22460" xr:uid="{00000000-0005-0000-0000-0000C2570000}"/>
    <cellStyle name="Normal 2 3 2 3 2 3 7" xfId="17447" xr:uid="{00000000-0005-0000-0000-00002D440000}"/>
    <cellStyle name="Normal 2 3 2 3 2 4" xfId="3140" xr:uid="{00000000-0005-0000-0000-00004A0C0000}"/>
    <cellStyle name="Normal 2 3 2 3 2 4 2" xfId="13214" xr:uid="{00000000-0005-0000-0000-0000A4330000}"/>
    <cellStyle name="Normal 2 3 2 3 2 4 2 3" xfId="28312" xr:uid="{00000000-0005-0000-0000-00009E6E0000}"/>
    <cellStyle name="Normal 2 3 2 3 2 4 3" xfId="8194" xr:uid="{00000000-0005-0000-0000-000008200000}"/>
    <cellStyle name="Normal 2 3 2 3 2 4 3 3" xfId="23295" xr:uid="{00000000-0005-0000-0000-0000055B0000}"/>
    <cellStyle name="Normal 2 3 2 3 2 4 5" xfId="18282" xr:uid="{00000000-0005-0000-0000-000070470000}"/>
    <cellStyle name="Normal 2 3 2 3 2 5" xfId="4833" xr:uid="{00000000-0005-0000-0000-0000E7120000}"/>
    <cellStyle name="Normal 2 3 2 3 2 5 2" xfId="14885" xr:uid="{00000000-0005-0000-0000-00002B3A0000}"/>
    <cellStyle name="Normal 2 3 2 3 2 5 2 3" xfId="29983" xr:uid="{00000000-0005-0000-0000-000025750000}"/>
    <cellStyle name="Normal 2 3 2 3 2 5 3" xfId="9865" xr:uid="{00000000-0005-0000-0000-00008F260000}"/>
    <cellStyle name="Normal 2 3 2 3 2 5 3 3" xfId="24966" xr:uid="{00000000-0005-0000-0000-00008C610000}"/>
    <cellStyle name="Normal 2 3 2 3 2 5 5" xfId="19953" xr:uid="{00000000-0005-0000-0000-0000F74D0000}"/>
    <cellStyle name="Normal 2 3 2 3 2 6" xfId="11543" xr:uid="{00000000-0005-0000-0000-00001D2D0000}"/>
    <cellStyle name="Normal 2 3 2 3 2 6 3" xfId="26641" xr:uid="{00000000-0005-0000-0000-000017680000}"/>
    <cellStyle name="Normal 2 3 2 3 2 7" xfId="6522" xr:uid="{00000000-0005-0000-0000-000080190000}"/>
    <cellStyle name="Normal 2 3 2 3 2 7 3" xfId="21624" xr:uid="{00000000-0005-0000-0000-00007E540000}"/>
    <cellStyle name="Normal 2 3 2 3 2 9" xfId="16611" xr:uid="{00000000-0005-0000-0000-0000E9400000}"/>
    <cellStyle name="Normal 2 3 2 3 3" xfId="1658" xr:uid="{00000000-0005-0000-0000-000080060000}"/>
    <cellStyle name="Normal 2 3 2 3 3 2" xfId="2497" xr:uid="{00000000-0005-0000-0000-0000C7090000}"/>
    <cellStyle name="Normal 2 3 2 3 3 2 2" xfId="4187" xr:uid="{00000000-0005-0000-0000-000061100000}"/>
    <cellStyle name="Normal 2 3 2 3 3 2 2 2" xfId="14260" xr:uid="{00000000-0005-0000-0000-0000BA370000}"/>
    <cellStyle name="Normal 2 3 2 3 3 2 2 2 3" xfId="29358" xr:uid="{00000000-0005-0000-0000-0000B4720000}"/>
    <cellStyle name="Normal 2 3 2 3 3 2 2 3" xfId="9240" xr:uid="{00000000-0005-0000-0000-00001E240000}"/>
    <cellStyle name="Normal 2 3 2 3 3 2 2 3 3" xfId="24341" xr:uid="{00000000-0005-0000-0000-00001B5F0000}"/>
    <cellStyle name="Normal 2 3 2 3 3 2 2 5" xfId="19328" xr:uid="{00000000-0005-0000-0000-0000864B0000}"/>
    <cellStyle name="Normal 2 3 2 3 3 2 3" xfId="5879" xr:uid="{00000000-0005-0000-0000-0000FD160000}"/>
    <cellStyle name="Normal 2 3 2 3 3 2 3 2" xfId="15931" xr:uid="{00000000-0005-0000-0000-0000413E0000}"/>
    <cellStyle name="Normal 2 3 2 3 3 2 3 2 3" xfId="31029" xr:uid="{00000000-0005-0000-0000-00003B790000}"/>
    <cellStyle name="Normal 2 3 2 3 3 2 3 3" xfId="10911" xr:uid="{00000000-0005-0000-0000-0000A52A0000}"/>
    <cellStyle name="Normal 2 3 2 3 3 2 3 3 3" xfId="26012" xr:uid="{00000000-0005-0000-0000-0000A2650000}"/>
    <cellStyle name="Normal 2 3 2 3 3 2 3 5" xfId="20999" xr:uid="{00000000-0005-0000-0000-00000D520000}"/>
    <cellStyle name="Normal 2 3 2 3 3 2 4" xfId="12589" xr:uid="{00000000-0005-0000-0000-000033310000}"/>
    <cellStyle name="Normal 2 3 2 3 3 2 4 3" xfId="27687" xr:uid="{00000000-0005-0000-0000-00002D6C0000}"/>
    <cellStyle name="Normal 2 3 2 3 3 2 5" xfId="7568" xr:uid="{00000000-0005-0000-0000-0000961D0000}"/>
    <cellStyle name="Normal 2 3 2 3 3 2 5 3" xfId="22670" xr:uid="{00000000-0005-0000-0000-000094580000}"/>
    <cellStyle name="Normal 2 3 2 3 3 2 7" xfId="17657" xr:uid="{00000000-0005-0000-0000-0000FF440000}"/>
    <cellStyle name="Normal 2 3 2 3 3 3" xfId="3350" xr:uid="{00000000-0005-0000-0000-00001C0D0000}"/>
    <cellStyle name="Normal 2 3 2 3 3 3 2" xfId="13424" xr:uid="{00000000-0005-0000-0000-000076340000}"/>
    <cellStyle name="Normal 2 3 2 3 3 3 2 3" xfId="28522" xr:uid="{00000000-0005-0000-0000-0000706F0000}"/>
    <cellStyle name="Normal 2 3 2 3 3 3 3" xfId="8404" xr:uid="{00000000-0005-0000-0000-0000DA200000}"/>
    <cellStyle name="Normal 2 3 2 3 3 3 3 3" xfId="23505" xr:uid="{00000000-0005-0000-0000-0000D75B0000}"/>
    <cellStyle name="Normal 2 3 2 3 3 3 5" xfId="18492" xr:uid="{00000000-0005-0000-0000-000042480000}"/>
    <cellStyle name="Normal 2 3 2 3 3 4" xfId="5043" xr:uid="{00000000-0005-0000-0000-0000B9130000}"/>
    <cellStyle name="Normal 2 3 2 3 3 4 2" xfId="15095" xr:uid="{00000000-0005-0000-0000-0000FD3A0000}"/>
    <cellStyle name="Normal 2 3 2 3 3 4 2 3" xfId="30193" xr:uid="{00000000-0005-0000-0000-0000F7750000}"/>
    <cellStyle name="Normal 2 3 2 3 3 4 3" xfId="10075" xr:uid="{00000000-0005-0000-0000-000061270000}"/>
    <cellStyle name="Normal 2 3 2 3 3 4 3 3" xfId="25176" xr:uid="{00000000-0005-0000-0000-00005E620000}"/>
    <cellStyle name="Normal 2 3 2 3 3 4 5" xfId="20163" xr:uid="{00000000-0005-0000-0000-0000C94E0000}"/>
    <cellStyle name="Normal 2 3 2 3 3 5" xfId="11753" xr:uid="{00000000-0005-0000-0000-0000EF2D0000}"/>
    <cellStyle name="Normal 2 3 2 3 3 5 3" xfId="26851" xr:uid="{00000000-0005-0000-0000-0000E9680000}"/>
    <cellStyle name="Normal 2 3 2 3 3 6" xfId="6732" xr:uid="{00000000-0005-0000-0000-0000521A0000}"/>
    <cellStyle name="Normal 2 3 2 3 3 6 3" xfId="21834" xr:uid="{00000000-0005-0000-0000-000050550000}"/>
    <cellStyle name="Normal 2 3 2 3 3 8" xfId="16821" xr:uid="{00000000-0005-0000-0000-0000BB410000}"/>
    <cellStyle name="Normal 2 3 2 3 4" xfId="2079" xr:uid="{00000000-0005-0000-0000-000025080000}"/>
    <cellStyle name="Normal 2 3 2 3 4 2" xfId="3769" xr:uid="{00000000-0005-0000-0000-0000BF0E0000}"/>
    <cellStyle name="Normal 2 3 2 3 4 2 2" xfId="13842" xr:uid="{00000000-0005-0000-0000-000018360000}"/>
    <cellStyle name="Normal 2 3 2 3 4 2 2 3" xfId="28940" xr:uid="{00000000-0005-0000-0000-000012710000}"/>
    <cellStyle name="Normal 2 3 2 3 4 2 3" xfId="8822" xr:uid="{00000000-0005-0000-0000-00007C220000}"/>
    <cellStyle name="Normal 2 3 2 3 4 2 3 3" xfId="23923" xr:uid="{00000000-0005-0000-0000-0000795D0000}"/>
    <cellStyle name="Normal 2 3 2 3 4 2 5" xfId="18910" xr:uid="{00000000-0005-0000-0000-0000E4490000}"/>
    <cellStyle name="Normal 2 3 2 3 4 3" xfId="5461" xr:uid="{00000000-0005-0000-0000-00005B150000}"/>
    <cellStyle name="Normal 2 3 2 3 4 3 2" xfId="15513" xr:uid="{00000000-0005-0000-0000-00009F3C0000}"/>
    <cellStyle name="Normal 2 3 2 3 4 3 2 3" xfId="30611" xr:uid="{00000000-0005-0000-0000-000099770000}"/>
    <cellStyle name="Normal 2 3 2 3 4 3 3" xfId="10493" xr:uid="{00000000-0005-0000-0000-000003290000}"/>
    <cellStyle name="Normal 2 3 2 3 4 3 3 3" xfId="25594" xr:uid="{00000000-0005-0000-0000-000000640000}"/>
    <cellStyle name="Normal 2 3 2 3 4 3 5" xfId="20581" xr:uid="{00000000-0005-0000-0000-00006B500000}"/>
    <cellStyle name="Normal 2 3 2 3 4 4" xfId="12171" xr:uid="{00000000-0005-0000-0000-0000912F0000}"/>
    <cellStyle name="Normal 2 3 2 3 4 4 3" xfId="27269" xr:uid="{00000000-0005-0000-0000-00008B6A0000}"/>
    <cellStyle name="Normal 2 3 2 3 4 5" xfId="7150" xr:uid="{00000000-0005-0000-0000-0000F41B0000}"/>
    <cellStyle name="Normal 2 3 2 3 4 5 3" xfId="22252" xr:uid="{00000000-0005-0000-0000-0000F2560000}"/>
    <cellStyle name="Normal 2 3 2 3 4 7" xfId="17239" xr:uid="{00000000-0005-0000-0000-00005D430000}"/>
    <cellStyle name="Normal 2 3 2 3 5" xfId="2932" xr:uid="{00000000-0005-0000-0000-00007A0B0000}"/>
    <cellStyle name="Normal 2 3 2 3 5 2" xfId="13006" xr:uid="{00000000-0005-0000-0000-0000D4320000}"/>
    <cellStyle name="Normal 2 3 2 3 5 2 3" xfId="28104" xr:uid="{00000000-0005-0000-0000-0000CE6D0000}"/>
    <cellStyle name="Normal 2 3 2 3 5 3" xfId="7986" xr:uid="{00000000-0005-0000-0000-0000381F0000}"/>
    <cellStyle name="Normal 2 3 2 3 5 3 3" xfId="23087" xr:uid="{00000000-0005-0000-0000-0000355A0000}"/>
    <cellStyle name="Normal 2 3 2 3 5 5" xfId="18074" xr:uid="{00000000-0005-0000-0000-0000A0460000}"/>
    <cellStyle name="Normal 2 3 2 3 6" xfId="4625" xr:uid="{00000000-0005-0000-0000-000017120000}"/>
    <cellStyle name="Normal 2 3 2 3 6 2" xfId="14677" xr:uid="{00000000-0005-0000-0000-00005B390000}"/>
    <cellStyle name="Normal 2 3 2 3 6 2 3" xfId="29775" xr:uid="{00000000-0005-0000-0000-000055740000}"/>
    <cellStyle name="Normal 2 3 2 3 6 3" xfId="9657" xr:uid="{00000000-0005-0000-0000-0000BF250000}"/>
    <cellStyle name="Normal 2 3 2 3 6 3 3" xfId="24758" xr:uid="{00000000-0005-0000-0000-0000BC600000}"/>
    <cellStyle name="Normal 2 3 2 3 6 5" xfId="19745" xr:uid="{00000000-0005-0000-0000-0000274D0000}"/>
    <cellStyle name="Normal 2 3 2 3 7" xfId="11335" xr:uid="{00000000-0005-0000-0000-00004D2C0000}"/>
    <cellStyle name="Normal 2 3 2 3 7 3" xfId="26433" xr:uid="{00000000-0005-0000-0000-000047670000}"/>
    <cellStyle name="Normal 2 3 2 3 8" xfId="6314" xr:uid="{00000000-0005-0000-0000-0000B0180000}"/>
    <cellStyle name="Normal 2 3 2 3 8 3" xfId="21416" xr:uid="{00000000-0005-0000-0000-0000AE530000}"/>
    <cellStyle name="Normal 2 3 2 4" xfId="1339" xr:uid="{00000000-0005-0000-0000-000041050000}"/>
    <cellStyle name="Normal 2 3 2 4 2" xfId="1762" xr:uid="{00000000-0005-0000-0000-0000E8060000}"/>
    <cellStyle name="Normal 2 3 2 4 2 2" xfId="2601" xr:uid="{00000000-0005-0000-0000-00002F0A0000}"/>
    <cellStyle name="Normal 2 3 2 4 2 2 2" xfId="4291" xr:uid="{00000000-0005-0000-0000-0000C9100000}"/>
    <cellStyle name="Normal 2 3 2 4 2 2 2 2" xfId="14364" xr:uid="{00000000-0005-0000-0000-000022380000}"/>
    <cellStyle name="Normal 2 3 2 4 2 2 2 2 3" xfId="29462" xr:uid="{00000000-0005-0000-0000-00001C730000}"/>
    <cellStyle name="Normal 2 3 2 4 2 2 2 3" xfId="9344" xr:uid="{00000000-0005-0000-0000-000086240000}"/>
    <cellStyle name="Normal 2 3 2 4 2 2 2 3 3" xfId="24445" xr:uid="{00000000-0005-0000-0000-0000835F0000}"/>
    <cellStyle name="Normal 2 3 2 4 2 2 2 5" xfId="19432" xr:uid="{00000000-0005-0000-0000-0000EE4B0000}"/>
    <cellStyle name="Normal 2 3 2 4 2 2 3" xfId="5983" xr:uid="{00000000-0005-0000-0000-000065170000}"/>
    <cellStyle name="Normal 2 3 2 4 2 2 3 2" xfId="16035" xr:uid="{00000000-0005-0000-0000-0000A93E0000}"/>
    <cellStyle name="Normal 2 3 2 4 2 2 3 2 3" xfId="31133" xr:uid="{00000000-0005-0000-0000-0000A3790000}"/>
    <cellStyle name="Normal 2 3 2 4 2 2 3 3" xfId="11015" xr:uid="{00000000-0005-0000-0000-00000D2B0000}"/>
    <cellStyle name="Normal 2 3 2 4 2 2 3 3 3" xfId="26116" xr:uid="{00000000-0005-0000-0000-00000A660000}"/>
    <cellStyle name="Normal 2 3 2 4 2 2 3 5" xfId="21103" xr:uid="{00000000-0005-0000-0000-000075520000}"/>
    <cellStyle name="Normal 2 3 2 4 2 2 4" xfId="12693" xr:uid="{00000000-0005-0000-0000-00009B310000}"/>
    <cellStyle name="Normal 2 3 2 4 2 2 4 3" xfId="27791" xr:uid="{00000000-0005-0000-0000-0000956C0000}"/>
    <cellStyle name="Normal 2 3 2 4 2 2 5" xfId="7672" xr:uid="{00000000-0005-0000-0000-0000FE1D0000}"/>
    <cellStyle name="Normal 2 3 2 4 2 2 5 3" xfId="22774" xr:uid="{00000000-0005-0000-0000-0000FC580000}"/>
    <cellStyle name="Normal 2 3 2 4 2 2 7" xfId="17761" xr:uid="{00000000-0005-0000-0000-000067450000}"/>
    <cellStyle name="Normal 2 3 2 4 2 3" xfId="3454" xr:uid="{00000000-0005-0000-0000-0000840D0000}"/>
    <cellStyle name="Normal 2 3 2 4 2 3 2" xfId="13528" xr:uid="{00000000-0005-0000-0000-0000DE340000}"/>
    <cellStyle name="Normal 2 3 2 4 2 3 2 3" xfId="28626" xr:uid="{00000000-0005-0000-0000-0000D86F0000}"/>
    <cellStyle name="Normal 2 3 2 4 2 3 3" xfId="8508" xr:uid="{00000000-0005-0000-0000-000042210000}"/>
    <cellStyle name="Normal 2 3 2 4 2 3 3 3" xfId="23609" xr:uid="{00000000-0005-0000-0000-00003F5C0000}"/>
    <cellStyle name="Normal 2 3 2 4 2 3 5" xfId="18596" xr:uid="{00000000-0005-0000-0000-0000AA480000}"/>
    <cellStyle name="Normal 2 3 2 4 2 4" xfId="5147" xr:uid="{00000000-0005-0000-0000-000021140000}"/>
    <cellStyle name="Normal 2 3 2 4 2 4 2" xfId="15199" xr:uid="{00000000-0005-0000-0000-0000653B0000}"/>
    <cellStyle name="Normal 2 3 2 4 2 4 2 3" xfId="30297" xr:uid="{00000000-0005-0000-0000-00005F760000}"/>
    <cellStyle name="Normal 2 3 2 4 2 4 3" xfId="10179" xr:uid="{00000000-0005-0000-0000-0000C9270000}"/>
    <cellStyle name="Normal 2 3 2 4 2 4 3 3" xfId="25280" xr:uid="{00000000-0005-0000-0000-0000C6620000}"/>
    <cellStyle name="Normal 2 3 2 4 2 4 5" xfId="20267" xr:uid="{00000000-0005-0000-0000-0000314F0000}"/>
    <cellStyle name="Normal 2 3 2 4 2 5" xfId="11857" xr:uid="{00000000-0005-0000-0000-0000572E0000}"/>
    <cellStyle name="Normal 2 3 2 4 2 5 3" xfId="26955" xr:uid="{00000000-0005-0000-0000-000051690000}"/>
    <cellStyle name="Normal 2 3 2 4 2 6" xfId="6836" xr:uid="{00000000-0005-0000-0000-0000BA1A0000}"/>
    <cellStyle name="Normal 2 3 2 4 2 6 3" xfId="21938" xr:uid="{00000000-0005-0000-0000-0000B8550000}"/>
    <cellStyle name="Normal 2 3 2 4 2 8" xfId="16925" xr:uid="{00000000-0005-0000-0000-000023420000}"/>
    <cellStyle name="Normal 2 3 2 4 3" xfId="2183" xr:uid="{00000000-0005-0000-0000-00008D080000}"/>
    <cellStyle name="Normal 2 3 2 4 3 2" xfId="3873" xr:uid="{00000000-0005-0000-0000-0000270F0000}"/>
    <cellStyle name="Normal 2 3 2 4 3 2 2" xfId="13946" xr:uid="{00000000-0005-0000-0000-000080360000}"/>
    <cellStyle name="Normal 2 3 2 4 3 2 2 3" xfId="29044" xr:uid="{00000000-0005-0000-0000-00007A710000}"/>
    <cellStyle name="Normal 2 3 2 4 3 2 3" xfId="8926" xr:uid="{00000000-0005-0000-0000-0000E4220000}"/>
    <cellStyle name="Normal 2 3 2 4 3 2 3 3" xfId="24027" xr:uid="{00000000-0005-0000-0000-0000E15D0000}"/>
    <cellStyle name="Normal 2 3 2 4 3 2 5" xfId="19014" xr:uid="{00000000-0005-0000-0000-00004C4A0000}"/>
    <cellStyle name="Normal 2 3 2 4 3 3" xfId="5565" xr:uid="{00000000-0005-0000-0000-0000C3150000}"/>
    <cellStyle name="Normal 2 3 2 4 3 3 2" xfId="15617" xr:uid="{00000000-0005-0000-0000-0000073D0000}"/>
    <cellStyle name="Normal 2 3 2 4 3 3 2 3" xfId="30715" xr:uid="{00000000-0005-0000-0000-000001780000}"/>
    <cellStyle name="Normal 2 3 2 4 3 3 3" xfId="10597" xr:uid="{00000000-0005-0000-0000-00006B290000}"/>
    <cellStyle name="Normal 2 3 2 4 3 3 3 3" xfId="25698" xr:uid="{00000000-0005-0000-0000-000068640000}"/>
    <cellStyle name="Normal 2 3 2 4 3 3 5" xfId="20685" xr:uid="{00000000-0005-0000-0000-0000D3500000}"/>
    <cellStyle name="Normal 2 3 2 4 3 4" xfId="12275" xr:uid="{00000000-0005-0000-0000-0000F92F0000}"/>
    <cellStyle name="Normal 2 3 2 4 3 4 3" xfId="27373" xr:uid="{00000000-0005-0000-0000-0000F36A0000}"/>
    <cellStyle name="Normal 2 3 2 4 3 5" xfId="7254" xr:uid="{00000000-0005-0000-0000-00005C1C0000}"/>
    <cellStyle name="Normal 2 3 2 4 3 5 3" xfId="22356" xr:uid="{00000000-0005-0000-0000-00005A570000}"/>
    <cellStyle name="Normal 2 3 2 4 3 7" xfId="17343" xr:uid="{00000000-0005-0000-0000-0000C5430000}"/>
    <cellStyle name="Normal 2 3 2 4 4" xfId="3036" xr:uid="{00000000-0005-0000-0000-0000E20B0000}"/>
    <cellStyle name="Normal 2 3 2 4 4 2" xfId="13110" xr:uid="{00000000-0005-0000-0000-00003C330000}"/>
    <cellStyle name="Normal 2 3 2 4 4 2 3" xfId="28208" xr:uid="{00000000-0005-0000-0000-0000366E0000}"/>
    <cellStyle name="Normal 2 3 2 4 4 3" xfId="8090" xr:uid="{00000000-0005-0000-0000-0000A01F0000}"/>
    <cellStyle name="Normal 2 3 2 4 4 3 3" xfId="23191" xr:uid="{00000000-0005-0000-0000-00009D5A0000}"/>
    <cellStyle name="Normal 2 3 2 4 4 5" xfId="18178" xr:uid="{00000000-0005-0000-0000-000008470000}"/>
    <cellStyle name="Normal 2 3 2 4 5" xfId="4729" xr:uid="{00000000-0005-0000-0000-00007F120000}"/>
    <cellStyle name="Normal 2 3 2 4 5 2" xfId="14781" xr:uid="{00000000-0005-0000-0000-0000C3390000}"/>
    <cellStyle name="Normal 2 3 2 4 5 2 3" xfId="29879" xr:uid="{00000000-0005-0000-0000-0000BD740000}"/>
    <cellStyle name="Normal 2 3 2 4 5 3" xfId="9761" xr:uid="{00000000-0005-0000-0000-000027260000}"/>
    <cellStyle name="Normal 2 3 2 4 5 3 3" xfId="24862" xr:uid="{00000000-0005-0000-0000-000024610000}"/>
    <cellStyle name="Normal 2 3 2 4 5 5" xfId="19849" xr:uid="{00000000-0005-0000-0000-00008F4D0000}"/>
    <cellStyle name="Normal 2 3 2 4 6" xfId="11439" xr:uid="{00000000-0005-0000-0000-0000B52C0000}"/>
    <cellStyle name="Normal 2 3 2 4 6 3" xfId="26537" xr:uid="{00000000-0005-0000-0000-0000AF670000}"/>
    <cellStyle name="Normal 2 3 2 4 7" xfId="6418" xr:uid="{00000000-0005-0000-0000-000018190000}"/>
    <cellStyle name="Normal 2 3 2 4 7 3" xfId="21520" xr:uid="{00000000-0005-0000-0000-000016540000}"/>
    <cellStyle name="Normal 2 3 2 4 9" xfId="16507" xr:uid="{00000000-0005-0000-0000-000081400000}"/>
    <cellStyle name="Normal 2 3 2 5" xfId="1552" xr:uid="{00000000-0005-0000-0000-000016060000}"/>
    <cellStyle name="Normal 2 3 2 5 2" xfId="2393" xr:uid="{00000000-0005-0000-0000-00005F090000}"/>
    <cellStyle name="Normal 2 3 2 5 2 2" xfId="4083" xr:uid="{00000000-0005-0000-0000-0000F90F0000}"/>
    <cellStyle name="Normal 2 3 2 5 2 2 2" xfId="14156" xr:uid="{00000000-0005-0000-0000-000052370000}"/>
    <cellStyle name="Normal 2 3 2 5 2 2 2 3" xfId="29254" xr:uid="{00000000-0005-0000-0000-00004C720000}"/>
    <cellStyle name="Normal 2 3 2 5 2 2 3" xfId="9136" xr:uid="{00000000-0005-0000-0000-0000B6230000}"/>
    <cellStyle name="Normal 2 3 2 5 2 2 3 3" xfId="24237" xr:uid="{00000000-0005-0000-0000-0000B35E0000}"/>
    <cellStyle name="Normal 2 3 2 5 2 2 5" xfId="19224" xr:uid="{00000000-0005-0000-0000-00001E4B0000}"/>
    <cellStyle name="Normal 2 3 2 5 2 3" xfId="5775" xr:uid="{00000000-0005-0000-0000-000095160000}"/>
    <cellStyle name="Normal 2 3 2 5 2 3 2" xfId="15827" xr:uid="{00000000-0005-0000-0000-0000D93D0000}"/>
    <cellStyle name="Normal 2 3 2 5 2 3 2 3" xfId="30925" xr:uid="{00000000-0005-0000-0000-0000D3780000}"/>
    <cellStyle name="Normal 2 3 2 5 2 3 3" xfId="10807" xr:uid="{00000000-0005-0000-0000-00003D2A0000}"/>
    <cellStyle name="Normal 2 3 2 5 2 3 3 3" xfId="25908" xr:uid="{00000000-0005-0000-0000-00003A650000}"/>
    <cellStyle name="Normal 2 3 2 5 2 3 5" xfId="20895" xr:uid="{00000000-0005-0000-0000-0000A5510000}"/>
    <cellStyle name="Normal 2 3 2 5 2 4" xfId="12485" xr:uid="{00000000-0005-0000-0000-0000CB300000}"/>
    <cellStyle name="Normal 2 3 2 5 2 4 3" xfId="27583" xr:uid="{00000000-0005-0000-0000-0000C56B0000}"/>
    <cellStyle name="Normal 2 3 2 5 2 5" xfId="7464" xr:uid="{00000000-0005-0000-0000-00002E1D0000}"/>
    <cellStyle name="Normal 2 3 2 5 2 5 3" xfId="22566" xr:uid="{00000000-0005-0000-0000-00002C580000}"/>
    <cellStyle name="Normal 2 3 2 5 2 7" xfId="17553" xr:uid="{00000000-0005-0000-0000-000097440000}"/>
    <cellStyle name="Normal 2 3 2 5 3" xfId="3246" xr:uid="{00000000-0005-0000-0000-0000B40C0000}"/>
    <cellStyle name="Normal 2 3 2 5 3 2" xfId="13320" xr:uid="{00000000-0005-0000-0000-00000E340000}"/>
    <cellStyle name="Normal 2 3 2 5 3 2 3" xfId="28418" xr:uid="{00000000-0005-0000-0000-0000086F0000}"/>
    <cellStyle name="Normal 2 3 2 5 3 3" xfId="8300" xr:uid="{00000000-0005-0000-0000-000072200000}"/>
    <cellStyle name="Normal 2 3 2 5 3 3 3" xfId="23401" xr:uid="{00000000-0005-0000-0000-00006F5B0000}"/>
    <cellStyle name="Normal 2 3 2 5 3 5" xfId="18388" xr:uid="{00000000-0005-0000-0000-0000DA470000}"/>
    <cellStyle name="Normal 2 3 2 5 4" xfId="4939" xr:uid="{00000000-0005-0000-0000-000051130000}"/>
    <cellStyle name="Normal 2 3 2 5 4 2" xfId="14991" xr:uid="{00000000-0005-0000-0000-0000953A0000}"/>
    <cellStyle name="Normal 2 3 2 5 4 2 3" xfId="30089" xr:uid="{00000000-0005-0000-0000-00008F750000}"/>
    <cellStyle name="Normal 2 3 2 5 4 3" xfId="9971" xr:uid="{00000000-0005-0000-0000-0000F9260000}"/>
    <cellStyle name="Normal 2 3 2 5 4 3 3" xfId="25072" xr:uid="{00000000-0005-0000-0000-0000F6610000}"/>
    <cellStyle name="Normal 2 3 2 5 4 5" xfId="20059" xr:uid="{00000000-0005-0000-0000-0000614E0000}"/>
    <cellStyle name="Normal 2 3 2 5 5" xfId="11649" xr:uid="{00000000-0005-0000-0000-0000872D0000}"/>
    <cellStyle name="Normal 2 3 2 5 5 3" xfId="26747" xr:uid="{00000000-0005-0000-0000-000081680000}"/>
    <cellStyle name="Normal 2 3 2 5 6" xfId="6628" xr:uid="{00000000-0005-0000-0000-0000EA190000}"/>
    <cellStyle name="Normal 2 3 2 5 6 3" xfId="21730" xr:uid="{00000000-0005-0000-0000-0000E8540000}"/>
    <cellStyle name="Normal 2 3 2 5 8" xfId="16717" xr:uid="{00000000-0005-0000-0000-000053410000}"/>
    <cellStyle name="Normal 2 3 2 6" xfId="1973" xr:uid="{00000000-0005-0000-0000-0000BB070000}"/>
    <cellStyle name="Normal 2 3 2 6 2" xfId="3665" xr:uid="{00000000-0005-0000-0000-0000570E0000}"/>
    <cellStyle name="Normal 2 3 2 6 2 2" xfId="13738" xr:uid="{00000000-0005-0000-0000-0000B0350000}"/>
    <cellStyle name="Normal 2 3 2 6 2 2 3" xfId="28836" xr:uid="{00000000-0005-0000-0000-0000AA700000}"/>
    <cellStyle name="Normal 2 3 2 6 2 3" xfId="8718" xr:uid="{00000000-0005-0000-0000-000014220000}"/>
    <cellStyle name="Normal 2 3 2 6 2 3 3" xfId="23819" xr:uid="{00000000-0005-0000-0000-0000115D0000}"/>
    <cellStyle name="Normal 2 3 2 6 2 5" xfId="18806" xr:uid="{00000000-0005-0000-0000-00007C490000}"/>
    <cellStyle name="Normal 2 3 2 6 3" xfId="5357" xr:uid="{00000000-0005-0000-0000-0000F3140000}"/>
    <cellStyle name="Normal 2 3 2 6 3 2" xfId="15409" xr:uid="{00000000-0005-0000-0000-0000373C0000}"/>
    <cellStyle name="Normal 2 3 2 6 3 2 3" xfId="30507" xr:uid="{00000000-0005-0000-0000-000031770000}"/>
    <cellStyle name="Normal 2 3 2 6 3 3" xfId="10389" xr:uid="{00000000-0005-0000-0000-00009B280000}"/>
    <cellStyle name="Normal 2 3 2 6 3 3 3" xfId="25490" xr:uid="{00000000-0005-0000-0000-000098630000}"/>
    <cellStyle name="Normal 2 3 2 6 3 5" xfId="20477" xr:uid="{00000000-0005-0000-0000-000003500000}"/>
    <cellStyle name="Normal 2 3 2 6 4" xfId="12067" xr:uid="{00000000-0005-0000-0000-0000292F0000}"/>
    <cellStyle name="Normal 2 3 2 6 4 3" xfId="27165" xr:uid="{00000000-0005-0000-0000-0000236A0000}"/>
    <cellStyle name="Normal 2 3 2 6 5" xfId="7046" xr:uid="{00000000-0005-0000-0000-00008C1B0000}"/>
    <cellStyle name="Normal 2 3 2 6 5 3" xfId="22148" xr:uid="{00000000-0005-0000-0000-00008A560000}"/>
    <cellStyle name="Normal 2 3 2 6 7" xfId="17135" xr:uid="{00000000-0005-0000-0000-0000F5420000}"/>
    <cellStyle name="Normal 2 3 2 7" xfId="2824" xr:uid="{00000000-0005-0000-0000-00000E0B0000}"/>
    <cellStyle name="Normal 2 3 2 7 2" xfId="12902" xr:uid="{00000000-0005-0000-0000-00006C320000}"/>
    <cellStyle name="Normal 2 3 2 7 2 3" xfId="28000" xr:uid="{00000000-0005-0000-0000-0000666D0000}"/>
    <cellStyle name="Normal 2 3 2 7 3" xfId="7882" xr:uid="{00000000-0005-0000-0000-0000D01E0000}"/>
    <cellStyle name="Normal 2 3 2 7 3 3" xfId="22983" xr:uid="{00000000-0005-0000-0000-0000CD590000}"/>
    <cellStyle name="Normal 2 3 2 7 5" xfId="17970" xr:uid="{00000000-0005-0000-0000-000038460000}"/>
    <cellStyle name="Normal 2 3 2 8" xfId="4518" xr:uid="{00000000-0005-0000-0000-0000AC110000}"/>
    <cellStyle name="Normal 2 3 2 8 2" xfId="14573" xr:uid="{00000000-0005-0000-0000-0000F3380000}"/>
    <cellStyle name="Normal 2 3 2 8 2 3" xfId="29671" xr:uid="{00000000-0005-0000-0000-0000ED730000}"/>
    <cellStyle name="Normal 2 3 2 8 3" xfId="9553" xr:uid="{00000000-0005-0000-0000-000057250000}"/>
    <cellStyle name="Normal 2 3 2 8 3 3" xfId="24654" xr:uid="{00000000-0005-0000-0000-000054600000}"/>
    <cellStyle name="Normal 2 3 2 8 5" xfId="19641" xr:uid="{00000000-0005-0000-0000-0000BF4C0000}"/>
    <cellStyle name="Normal 2 3 2 9" xfId="11229" xr:uid="{00000000-0005-0000-0000-0000E32B0000}"/>
    <cellStyle name="Normal 2 3 2 9 3" xfId="26329" xr:uid="{00000000-0005-0000-0000-0000DF660000}"/>
    <cellStyle name="Normal 2 3 3" xfId="841" xr:uid="{00000000-0005-0000-0000-00004E030000}"/>
    <cellStyle name="Normal 2 3 4" xfId="842" xr:uid="{00000000-0005-0000-0000-00004F030000}"/>
    <cellStyle name="Normal 2 3 4 10" xfId="6209" xr:uid="{00000000-0005-0000-0000-000047180000}"/>
    <cellStyle name="Normal 2 3 4 10 3" xfId="21313" xr:uid="{00000000-0005-0000-0000-000047530000}"/>
    <cellStyle name="Normal 2 3 4 12" xfId="16298" xr:uid="{00000000-0005-0000-0000-0000B03F0000}"/>
    <cellStyle name="Normal 2 3 4 2" xfId="1173" xr:uid="{00000000-0005-0000-0000-00009B040000}"/>
    <cellStyle name="Normal 2 3 4 2 11" xfId="16352" xr:uid="{00000000-0005-0000-0000-0000E63F0000}"/>
    <cellStyle name="Normal 2 3 4 2 2" xfId="1281" xr:uid="{00000000-0005-0000-0000-000007050000}"/>
    <cellStyle name="Normal 2 3 4 2 2 10" xfId="16456" xr:uid="{00000000-0005-0000-0000-00004E400000}"/>
    <cellStyle name="Normal 2 3 4 2 2 2" xfId="1498" xr:uid="{00000000-0005-0000-0000-0000E0050000}"/>
    <cellStyle name="Normal 2 3 4 2 2 2 2" xfId="1919" xr:uid="{00000000-0005-0000-0000-000085070000}"/>
    <cellStyle name="Normal 2 3 4 2 2 2 2 2" xfId="2758" xr:uid="{00000000-0005-0000-0000-0000CC0A0000}"/>
    <cellStyle name="Normal 2 3 4 2 2 2 2 2 2" xfId="4448" xr:uid="{00000000-0005-0000-0000-000066110000}"/>
    <cellStyle name="Normal 2 3 4 2 2 2 2 2 2 2" xfId="14521" xr:uid="{00000000-0005-0000-0000-0000BF380000}"/>
    <cellStyle name="Normal 2 3 4 2 2 2 2 2 2 2 3" xfId="29619" xr:uid="{00000000-0005-0000-0000-0000B9730000}"/>
    <cellStyle name="Normal 2 3 4 2 2 2 2 2 2 3" xfId="9501" xr:uid="{00000000-0005-0000-0000-000023250000}"/>
    <cellStyle name="Normal 2 3 4 2 2 2 2 2 2 3 3" xfId="24602" xr:uid="{00000000-0005-0000-0000-000020600000}"/>
    <cellStyle name="Normal 2 3 4 2 2 2 2 2 2 5" xfId="19589" xr:uid="{00000000-0005-0000-0000-00008B4C0000}"/>
    <cellStyle name="Normal 2 3 4 2 2 2 2 2 3" xfId="6140" xr:uid="{00000000-0005-0000-0000-000002180000}"/>
    <cellStyle name="Normal 2 3 4 2 2 2 2 2 3 2" xfId="16192" xr:uid="{00000000-0005-0000-0000-0000463F0000}"/>
    <cellStyle name="Normal 2 3 4 2 2 2 2 2 3 2 3" xfId="31290" xr:uid="{00000000-0005-0000-0000-0000407A0000}"/>
    <cellStyle name="Normal 2 3 4 2 2 2 2 2 3 3" xfId="11172" xr:uid="{00000000-0005-0000-0000-0000AA2B0000}"/>
    <cellStyle name="Normal 2 3 4 2 2 2 2 2 3 3 3" xfId="26273" xr:uid="{00000000-0005-0000-0000-0000A7660000}"/>
    <cellStyle name="Normal 2 3 4 2 2 2 2 2 3 5" xfId="21260" xr:uid="{00000000-0005-0000-0000-000012530000}"/>
    <cellStyle name="Normal 2 3 4 2 2 2 2 2 4" xfId="12850" xr:uid="{00000000-0005-0000-0000-000038320000}"/>
    <cellStyle name="Normal 2 3 4 2 2 2 2 2 4 3" xfId="27948" xr:uid="{00000000-0005-0000-0000-0000326D0000}"/>
    <cellStyle name="Normal 2 3 4 2 2 2 2 2 5" xfId="7829" xr:uid="{00000000-0005-0000-0000-00009B1E0000}"/>
    <cellStyle name="Normal 2 3 4 2 2 2 2 2 5 3" xfId="22931" xr:uid="{00000000-0005-0000-0000-000099590000}"/>
    <cellStyle name="Normal 2 3 4 2 2 2 2 2 7" xfId="17918" xr:uid="{00000000-0005-0000-0000-000004460000}"/>
    <cellStyle name="Normal 2 3 4 2 2 2 2 3" xfId="3611" xr:uid="{00000000-0005-0000-0000-0000210E0000}"/>
    <cellStyle name="Normal 2 3 4 2 2 2 2 3 2" xfId="13685" xr:uid="{00000000-0005-0000-0000-00007B350000}"/>
    <cellStyle name="Normal 2 3 4 2 2 2 2 3 2 3" xfId="28783" xr:uid="{00000000-0005-0000-0000-000075700000}"/>
    <cellStyle name="Normal 2 3 4 2 2 2 2 3 3" xfId="8665" xr:uid="{00000000-0005-0000-0000-0000DF210000}"/>
    <cellStyle name="Normal 2 3 4 2 2 2 2 3 3 3" xfId="23766" xr:uid="{00000000-0005-0000-0000-0000DC5C0000}"/>
    <cellStyle name="Normal 2 3 4 2 2 2 2 3 5" xfId="18753" xr:uid="{00000000-0005-0000-0000-000047490000}"/>
    <cellStyle name="Normal 2 3 4 2 2 2 2 4" xfId="5304" xr:uid="{00000000-0005-0000-0000-0000BE140000}"/>
    <cellStyle name="Normal 2 3 4 2 2 2 2 4 2" xfId="15356" xr:uid="{00000000-0005-0000-0000-0000023C0000}"/>
    <cellStyle name="Normal 2 3 4 2 2 2 2 4 2 3" xfId="30454" xr:uid="{00000000-0005-0000-0000-0000FC760000}"/>
    <cellStyle name="Normal 2 3 4 2 2 2 2 4 3" xfId="10336" xr:uid="{00000000-0005-0000-0000-000066280000}"/>
    <cellStyle name="Normal 2 3 4 2 2 2 2 4 3 3" xfId="25437" xr:uid="{00000000-0005-0000-0000-000063630000}"/>
    <cellStyle name="Normal 2 3 4 2 2 2 2 4 5" xfId="20424" xr:uid="{00000000-0005-0000-0000-0000CE4F0000}"/>
    <cellStyle name="Normal 2 3 4 2 2 2 2 5" xfId="12014" xr:uid="{00000000-0005-0000-0000-0000F42E0000}"/>
    <cellStyle name="Normal 2 3 4 2 2 2 2 5 3" xfId="27112" xr:uid="{00000000-0005-0000-0000-0000EE690000}"/>
    <cellStyle name="Normal 2 3 4 2 2 2 2 6" xfId="6993" xr:uid="{00000000-0005-0000-0000-0000571B0000}"/>
    <cellStyle name="Normal 2 3 4 2 2 2 2 6 3" xfId="22095" xr:uid="{00000000-0005-0000-0000-000055560000}"/>
    <cellStyle name="Normal 2 3 4 2 2 2 2 8" xfId="17082" xr:uid="{00000000-0005-0000-0000-0000C0420000}"/>
    <cellStyle name="Normal 2 3 4 2 2 2 3" xfId="2340" xr:uid="{00000000-0005-0000-0000-00002A090000}"/>
    <cellStyle name="Normal 2 3 4 2 2 2 3 2" xfId="4030" xr:uid="{00000000-0005-0000-0000-0000C40F0000}"/>
    <cellStyle name="Normal 2 3 4 2 2 2 3 2 2" xfId="14103" xr:uid="{00000000-0005-0000-0000-00001D370000}"/>
    <cellStyle name="Normal 2 3 4 2 2 2 3 2 2 3" xfId="29201" xr:uid="{00000000-0005-0000-0000-000017720000}"/>
    <cellStyle name="Normal 2 3 4 2 2 2 3 2 3" xfId="9083" xr:uid="{00000000-0005-0000-0000-000081230000}"/>
    <cellStyle name="Normal 2 3 4 2 2 2 3 2 3 3" xfId="24184" xr:uid="{00000000-0005-0000-0000-00007E5E0000}"/>
    <cellStyle name="Normal 2 3 4 2 2 2 3 2 5" xfId="19171" xr:uid="{00000000-0005-0000-0000-0000E94A0000}"/>
    <cellStyle name="Normal 2 3 4 2 2 2 3 3" xfId="5722" xr:uid="{00000000-0005-0000-0000-000060160000}"/>
    <cellStyle name="Normal 2 3 4 2 2 2 3 3 2" xfId="15774" xr:uid="{00000000-0005-0000-0000-0000A43D0000}"/>
    <cellStyle name="Normal 2 3 4 2 2 2 3 3 2 3" xfId="30872" xr:uid="{00000000-0005-0000-0000-00009E780000}"/>
    <cellStyle name="Normal 2 3 4 2 2 2 3 3 3" xfId="10754" xr:uid="{00000000-0005-0000-0000-0000082A0000}"/>
    <cellStyle name="Normal 2 3 4 2 2 2 3 3 3 3" xfId="25855" xr:uid="{00000000-0005-0000-0000-000005650000}"/>
    <cellStyle name="Normal 2 3 4 2 2 2 3 3 5" xfId="20842" xr:uid="{00000000-0005-0000-0000-000070510000}"/>
    <cellStyle name="Normal 2 3 4 2 2 2 3 4" xfId="12432" xr:uid="{00000000-0005-0000-0000-000096300000}"/>
    <cellStyle name="Normal 2 3 4 2 2 2 3 4 3" xfId="27530" xr:uid="{00000000-0005-0000-0000-0000906B0000}"/>
    <cellStyle name="Normal 2 3 4 2 2 2 3 5" xfId="7411" xr:uid="{00000000-0005-0000-0000-0000F91C0000}"/>
    <cellStyle name="Normal 2 3 4 2 2 2 3 5 3" xfId="22513" xr:uid="{00000000-0005-0000-0000-0000F7570000}"/>
    <cellStyle name="Normal 2 3 4 2 2 2 3 7" xfId="17500" xr:uid="{00000000-0005-0000-0000-000062440000}"/>
    <cellStyle name="Normal 2 3 4 2 2 2 4" xfId="3193" xr:uid="{00000000-0005-0000-0000-00007F0C0000}"/>
    <cellStyle name="Normal 2 3 4 2 2 2 4 2" xfId="13267" xr:uid="{00000000-0005-0000-0000-0000D9330000}"/>
    <cellStyle name="Normal 2 3 4 2 2 2 4 2 3" xfId="28365" xr:uid="{00000000-0005-0000-0000-0000D36E0000}"/>
    <cellStyle name="Normal 2 3 4 2 2 2 4 3" xfId="8247" xr:uid="{00000000-0005-0000-0000-00003D200000}"/>
    <cellStyle name="Normal 2 3 4 2 2 2 4 3 3" xfId="23348" xr:uid="{00000000-0005-0000-0000-00003A5B0000}"/>
    <cellStyle name="Normal 2 3 4 2 2 2 4 5" xfId="18335" xr:uid="{00000000-0005-0000-0000-0000A5470000}"/>
    <cellStyle name="Normal 2 3 4 2 2 2 5" xfId="4886" xr:uid="{00000000-0005-0000-0000-00001C130000}"/>
    <cellStyle name="Normal 2 3 4 2 2 2 5 2" xfId="14938" xr:uid="{00000000-0005-0000-0000-0000603A0000}"/>
    <cellStyle name="Normal 2 3 4 2 2 2 5 2 3" xfId="30036" xr:uid="{00000000-0005-0000-0000-00005A750000}"/>
    <cellStyle name="Normal 2 3 4 2 2 2 5 3" xfId="9918" xr:uid="{00000000-0005-0000-0000-0000C4260000}"/>
    <cellStyle name="Normal 2 3 4 2 2 2 5 3 3" xfId="25019" xr:uid="{00000000-0005-0000-0000-0000C1610000}"/>
    <cellStyle name="Normal 2 3 4 2 2 2 5 5" xfId="20006" xr:uid="{00000000-0005-0000-0000-00002C4E0000}"/>
    <cellStyle name="Normal 2 3 4 2 2 2 6" xfId="11596" xr:uid="{00000000-0005-0000-0000-0000522D0000}"/>
    <cellStyle name="Normal 2 3 4 2 2 2 6 3" xfId="26694" xr:uid="{00000000-0005-0000-0000-00004C680000}"/>
    <cellStyle name="Normal 2 3 4 2 2 2 7" xfId="6575" xr:uid="{00000000-0005-0000-0000-0000B5190000}"/>
    <cellStyle name="Normal 2 3 4 2 2 2 7 3" xfId="21677" xr:uid="{00000000-0005-0000-0000-0000B3540000}"/>
    <cellStyle name="Normal 2 3 4 2 2 2 9" xfId="16664" xr:uid="{00000000-0005-0000-0000-00001E410000}"/>
    <cellStyle name="Normal 2 3 4 2 2 3" xfId="1711" xr:uid="{00000000-0005-0000-0000-0000B5060000}"/>
    <cellStyle name="Normal 2 3 4 2 2 3 2" xfId="2550" xr:uid="{00000000-0005-0000-0000-0000FC090000}"/>
    <cellStyle name="Normal 2 3 4 2 2 3 2 2" xfId="4240" xr:uid="{00000000-0005-0000-0000-000096100000}"/>
    <cellStyle name="Normal 2 3 4 2 2 3 2 2 2" xfId="14313" xr:uid="{00000000-0005-0000-0000-0000EF370000}"/>
    <cellStyle name="Normal 2 3 4 2 2 3 2 2 2 3" xfId="29411" xr:uid="{00000000-0005-0000-0000-0000E9720000}"/>
    <cellStyle name="Normal 2 3 4 2 2 3 2 2 3" xfId="9293" xr:uid="{00000000-0005-0000-0000-000053240000}"/>
    <cellStyle name="Normal 2 3 4 2 2 3 2 2 3 3" xfId="24394" xr:uid="{00000000-0005-0000-0000-0000505F0000}"/>
    <cellStyle name="Normal 2 3 4 2 2 3 2 2 5" xfId="19381" xr:uid="{00000000-0005-0000-0000-0000BB4B0000}"/>
    <cellStyle name="Normal 2 3 4 2 2 3 2 3" xfId="5932" xr:uid="{00000000-0005-0000-0000-000032170000}"/>
    <cellStyle name="Normal 2 3 4 2 2 3 2 3 2" xfId="15984" xr:uid="{00000000-0005-0000-0000-0000763E0000}"/>
    <cellStyle name="Normal 2 3 4 2 2 3 2 3 2 3" xfId="31082" xr:uid="{00000000-0005-0000-0000-000070790000}"/>
    <cellStyle name="Normal 2 3 4 2 2 3 2 3 3" xfId="10964" xr:uid="{00000000-0005-0000-0000-0000DA2A0000}"/>
    <cellStyle name="Normal 2 3 4 2 2 3 2 3 3 3" xfId="26065" xr:uid="{00000000-0005-0000-0000-0000D7650000}"/>
    <cellStyle name="Normal 2 3 4 2 2 3 2 3 5" xfId="21052" xr:uid="{00000000-0005-0000-0000-000042520000}"/>
    <cellStyle name="Normal 2 3 4 2 2 3 2 4" xfId="12642" xr:uid="{00000000-0005-0000-0000-000068310000}"/>
    <cellStyle name="Normal 2 3 4 2 2 3 2 4 3" xfId="27740" xr:uid="{00000000-0005-0000-0000-0000626C0000}"/>
    <cellStyle name="Normal 2 3 4 2 2 3 2 5" xfId="7621" xr:uid="{00000000-0005-0000-0000-0000CB1D0000}"/>
    <cellStyle name="Normal 2 3 4 2 2 3 2 5 3" xfId="22723" xr:uid="{00000000-0005-0000-0000-0000C9580000}"/>
    <cellStyle name="Normal 2 3 4 2 2 3 2 7" xfId="17710" xr:uid="{00000000-0005-0000-0000-000034450000}"/>
    <cellStyle name="Normal 2 3 4 2 2 3 3" xfId="3403" xr:uid="{00000000-0005-0000-0000-0000510D0000}"/>
    <cellStyle name="Normal 2 3 4 2 2 3 3 2" xfId="13477" xr:uid="{00000000-0005-0000-0000-0000AB340000}"/>
    <cellStyle name="Normal 2 3 4 2 2 3 3 2 3" xfId="28575" xr:uid="{00000000-0005-0000-0000-0000A56F0000}"/>
    <cellStyle name="Normal 2 3 4 2 2 3 3 3" xfId="8457" xr:uid="{00000000-0005-0000-0000-00000F210000}"/>
    <cellStyle name="Normal 2 3 4 2 2 3 3 3 3" xfId="23558" xr:uid="{00000000-0005-0000-0000-00000C5C0000}"/>
    <cellStyle name="Normal 2 3 4 2 2 3 3 5" xfId="18545" xr:uid="{00000000-0005-0000-0000-000077480000}"/>
    <cellStyle name="Normal 2 3 4 2 2 3 4" xfId="5096" xr:uid="{00000000-0005-0000-0000-0000EE130000}"/>
    <cellStyle name="Normal 2 3 4 2 2 3 4 2" xfId="15148" xr:uid="{00000000-0005-0000-0000-0000323B0000}"/>
    <cellStyle name="Normal 2 3 4 2 2 3 4 2 3" xfId="30246" xr:uid="{00000000-0005-0000-0000-00002C760000}"/>
    <cellStyle name="Normal 2 3 4 2 2 3 4 3" xfId="10128" xr:uid="{00000000-0005-0000-0000-000096270000}"/>
    <cellStyle name="Normal 2 3 4 2 2 3 4 3 3" xfId="25229" xr:uid="{00000000-0005-0000-0000-000093620000}"/>
    <cellStyle name="Normal 2 3 4 2 2 3 4 5" xfId="20216" xr:uid="{00000000-0005-0000-0000-0000FE4E0000}"/>
    <cellStyle name="Normal 2 3 4 2 2 3 5" xfId="11806" xr:uid="{00000000-0005-0000-0000-0000242E0000}"/>
    <cellStyle name="Normal 2 3 4 2 2 3 5 3" xfId="26904" xr:uid="{00000000-0005-0000-0000-00001E690000}"/>
    <cellStyle name="Normal 2 3 4 2 2 3 6" xfId="6785" xr:uid="{00000000-0005-0000-0000-0000871A0000}"/>
    <cellStyle name="Normal 2 3 4 2 2 3 6 3" xfId="21887" xr:uid="{00000000-0005-0000-0000-000085550000}"/>
    <cellStyle name="Normal 2 3 4 2 2 3 8" xfId="16874" xr:uid="{00000000-0005-0000-0000-0000F0410000}"/>
    <cellStyle name="Normal 2 3 4 2 2 4" xfId="2132" xr:uid="{00000000-0005-0000-0000-00005A080000}"/>
    <cellStyle name="Normal 2 3 4 2 2 4 2" xfId="3822" xr:uid="{00000000-0005-0000-0000-0000F40E0000}"/>
    <cellStyle name="Normal 2 3 4 2 2 4 2 2" xfId="13895" xr:uid="{00000000-0005-0000-0000-00004D360000}"/>
    <cellStyle name="Normal 2 3 4 2 2 4 2 2 3" xfId="28993" xr:uid="{00000000-0005-0000-0000-000047710000}"/>
    <cellStyle name="Normal 2 3 4 2 2 4 2 3" xfId="8875" xr:uid="{00000000-0005-0000-0000-0000B1220000}"/>
    <cellStyle name="Normal 2 3 4 2 2 4 2 3 3" xfId="23976" xr:uid="{00000000-0005-0000-0000-0000AE5D0000}"/>
    <cellStyle name="Normal 2 3 4 2 2 4 2 5" xfId="18963" xr:uid="{00000000-0005-0000-0000-0000194A0000}"/>
    <cellStyle name="Normal 2 3 4 2 2 4 3" xfId="5514" xr:uid="{00000000-0005-0000-0000-000090150000}"/>
    <cellStyle name="Normal 2 3 4 2 2 4 3 2" xfId="15566" xr:uid="{00000000-0005-0000-0000-0000D43C0000}"/>
    <cellStyle name="Normal 2 3 4 2 2 4 3 2 3" xfId="30664" xr:uid="{00000000-0005-0000-0000-0000CE770000}"/>
    <cellStyle name="Normal 2 3 4 2 2 4 3 3" xfId="10546" xr:uid="{00000000-0005-0000-0000-000038290000}"/>
    <cellStyle name="Normal 2 3 4 2 2 4 3 3 3" xfId="25647" xr:uid="{00000000-0005-0000-0000-000035640000}"/>
    <cellStyle name="Normal 2 3 4 2 2 4 3 5" xfId="20634" xr:uid="{00000000-0005-0000-0000-0000A0500000}"/>
    <cellStyle name="Normal 2 3 4 2 2 4 4" xfId="12224" xr:uid="{00000000-0005-0000-0000-0000C62F0000}"/>
    <cellStyle name="Normal 2 3 4 2 2 4 4 3" xfId="27322" xr:uid="{00000000-0005-0000-0000-0000C06A0000}"/>
    <cellStyle name="Normal 2 3 4 2 2 4 5" xfId="7203" xr:uid="{00000000-0005-0000-0000-0000291C0000}"/>
    <cellStyle name="Normal 2 3 4 2 2 4 5 3" xfId="22305" xr:uid="{00000000-0005-0000-0000-000027570000}"/>
    <cellStyle name="Normal 2 3 4 2 2 4 7" xfId="17292" xr:uid="{00000000-0005-0000-0000-000092430000}"/>
    <cellStyle name="Normal 2 3 4 2 2 5" xfId="2985" xr:uid="{00000000-0005-0000-0000-0000AF0B0000}"/>
    <cellStyle name="Normal 2 3 4 2 2 5 2" xfId="13059" xr:uid="{00000000-0005-0000-0000-000009330000}"/>
    <cellStyle name="Normal 2 3 4 2 2 5 2 3" xfId="28157" xr:uid="{00000000-0005-0000-0000-0000036E0000}"/>
    <cellStyle name="Normal 2 3 4 2 2 5 3" xfId="8039" xr:uid="{00000000-0005-0000-0000-00006D1F0000}"/>
    <cellStyle name="Normal 2 3 4 2 2 5 3 3" xfId="23140" xr:uid="{00000000-0005-0000-0000-00006A5A0000}"/>
    <cellStyle name="Normal 2 3 4 2 2 5 5" xfId="18127" xr:uid="{00000000-0005-0000-0000-0000D5460000}"/>
    <cellStyle name="Normal 2 3 4 2 2 6" xfId="4678" xr:uid="{00000000-0005-0000-0000-00004C120000}"/>
    <cellStyle name="Normal 2 3 4 2 2 6 2" xfId="14730" xr:uid="{00000000-0005-0000-0000-000090390000}"/>
    <cellStyle name="Normal 2 3 4 2 2 6 2 3" xfId="29828" xr:uid="{00000000-0005-0000-0000-00008A740000}"/>
    <cellStyle name="Normal 2 3 4 2 2 6 3" xfId="9710" xr:uid="{00000000-0005-0000-0000-0000F4250000}"/>
    <cellStyle name="Normal 2 3 4 2 2 6 3 3" xfId="24811" xr:uid="{00000000-0005-0000-0000-0000F1600000}"/>
    <cellStyle name="Normal 2 3 4 2 2 6 5" xfId="19798" xr:uid="{00000000-0005-0000-0000-00005C4D0000}"/>
    <cellStyle name="Normal 2 3 4 2 2 7" xfId="11388" xr:uid="{00000000-0005-0000-0000-0000822C0000}"/>
    <cellStyle name="Normal 2 3 4 2 2 7 3" xfId="26486" xr:uid="{00000000-0005-0000-0000-00007C670000}"/>
    <cellStyle name="Normal 2 3 4 2 2 8" xfId="6367" xr:uid="{00000000-0005-0000-0000-0000E5180000}"/>
    <cellStyle name="Normal 2 3 4 2 2 8 3" xfId="21469" xr:uid="{00000000-0005-0000-0000-0000E3530000}"/>
    <cellStyle name="Normal 2 3 4 2 3" xfId="1394" xr:uid="{00000000-0005-0000-0000-000078050000}"/>
    <cellStyle name="Normal 2 3 4 2 3 2" xfId="1815" xr:uid="{00000000-0005-0000-0000-00001D070000}"/>
    <cellStyle name="Normal 2 3 4 2 3 2 2" xfId="2654" xr:uid="{00000000-0005-0000-0000-0000640A0000}"/>
    <cellStyle name="Normal 2 3 4 2 3 2 2 2" xfId="4344" xr:uid="{00000000-0005-0000-0000-0000FE100000}"/>
    <cellStyle name="Normal 2 3 4 2 3 2 2 2 2" xfId="14417" xr:uid="{00000000-0005-0000-0000-000057380000}"/>
    <cellStyle name="Normal 2 3 4 2 3 2 2 2 2 3" xfId="29515" xr:uid="{00000000-0005-0000-0000-000051730000}"/>
    <cellStyle name="Normal 2 3 4 2 3 2 2 2 3" xfId="9397" xr:uid="{00000000-0005-0000-0000-0000BB240000}"/>
    <cellStyle name="Normal 2 3 4 2 3 2 2 2 3 3" xfId="24498" xr:uid="{00000000-0005-0000-0000-0000B85F0000}"/>
    <cellStyle name="Normal 2 3 4 2 3 2 2 2 5" xfId="19485" xr:uid="{00000000-0005-0000-0000-0000234C0000}"/>
    <cellStyle name="Normal 2 3 4 2 3 2 2 3" xfId="6036" xr:uid="{00000000-0005-0000-0000-00009A170000}"/>
    <cellStyle name="Normal 2 3 4 2 3 2 2 3 2" xfId="16088" xr:uid="{00000000-0005-0000-0000-0000DE3E0000}"/>
    <cellStyle name="Normal 2 3 4 2 3 2 2 3 2 3" xfId="31186" xr:uid="{00000000-0005-0000-0000-0000D8790000}"/>
    <cellStyle name="Normal 2 3 4 2 3 2 2 3 3" xfId="11068" xr:uid="{00000000-0005-0000-0000-0000422B0000}"/>
    <cellStyle name="Normal 2 3 4 2 3 2 2 3 3 3" xfId="26169" xr:uid="{00000000-0005-0000-0000-00003F660000}"/>
    <cellStyle name="Normal 2 3 4 2 3 2 2 3 5" xfId="21156" xr:uid="{00000000-0005-0000-0000-0000AA520000}"/>
    <cellStyle name="Normal 2 3 4 2 3 2 2 4" xfId="12746" xr:uid="{00000000-0005-0000-0000-0000D0310000}"/>
    <cellStyle name="Normal 2 3 4 2 3 2 2 4 3" xfId="27844" xr:uid="{00000000-0005-0000-0000-0000CA6C0000}"/>
    <cellStyle name="Normal 2 3 4 2 3 2 2 5" xfId="7725" xr:uid="{00000000-0005-0000-0000-0000331E0000}"/>
    <cellStyle name="Normal 2 3 4 2 3 2 2 5 3" xfId="22827" xr:uid="{00000000-0005-0000-0000-000031590000}"/>
    <cellStyle name="Normal 2 3 4 2 3 2 2 7" xfId="17814" xr:uid="{00000000-0005-0000-0000-00009C450000}"/>
    <cellStyle name="Normal 2 3 4 2 3 2 3" xfId="3507" xr:uid="{00000000-0005-0000-0000-0000B90D0000}"/>
    <cellStyle name="Normal 2 3 4 2 3 2 3 2" xfId="13581" xr:uid="{00000000-0005-0000-0000-000013350000}"/>
    <cellStyle name="Normal 2 3 4 2 3 2 3 2 3" xfId="28679" xr:uid="{00000000-0005-0000-0000-00000D700000}"/>
    <cellStyle name="Normal 2 3 4 2 3 2 3 3" xfId="8561" xr:uid="{00000000-0005-0000-0000-000077210000}"/>
    <cellStyle name="Normal 2 3 4 2 3 2 3 3 3" xfId="23662" xr:uid="{00000000-0005-0000-0000-0000745C0000}"/>
    <cellStyle name="Normal 2 3 4 2 3 2 3 5" xfId="18649" xr:uid="{00000000-0005-0000-0000-0000DF480000}"/>
    <cellStyle name="Normal 2 3 4 2 3 2 4" xfId="5200" xr:uid="{00000000-0005-0000-0000-000056140000}"/>
    <cellStyle name="Normal 2 3 4 2 3 2 4 2" xfId="15252" xr:uid="{00000000-0005-0000-0000-00009A3B0000}"/>
    <cellStyle name="Normal 2 3 4 2 3 2 4 2 3" xfId="30350" xr:uid="{00000000-0005-0000-0000-000094760000}"/>
    <cellStyle name="Normal 2 3 4 2 3 2 4 3" xfId="10232" xr:uid="{00000000-0005-0000-0000-0000FE270000}"/>
    <cellStyle name="Normal 2 3 4 2 3 2 4 3 3" xfId="25333" xr:uid="{00000000-0005-0000-0000-0000FB620000}"/>
    <cellStyle name="Normal 2 3 4 2 3 2 4 5" xfId="20320" xr:uid="{00000000-0005-0000-0000-0000664F0000}"/>
    <cellStyle name="Normal 2 3 4 2 3 2 5" xfId="11910" xr:uid="{00000000-0005-0000-0000-00008C2E0000}"/>
    <cellStyle name="Normal 2 3 4 2 3 2 5 3" xfId="27008" xr:uid="{00000000-0005-0000-0000-000086690000}"/>
    <cellStyle name="Normal 2 3 4 2 3 2 6" xfId="6889" xr:uid="{00000000-0005-0000-0000-0000EF1A0000}"/>
    <cellStyle name="Normal 2 3 4 2 3 2 6 3" xfId="21991" xr:uid="{00000000-0005-0000-0000-0000ED550000}"/>
    <cellStyle name="Normal 2 3 4 2 3 2 8" xfId="16978" xr:uid="{00000000-0005-0000-0000-000058420000}"/>
    <cellStyle name="Normal 2 3 4 2 3 3" xfId="2236" xr:uid="{00000000-0005-0000-0000-0000C2080000}"/>
    <cellStyle name="Normal 2 3 4 2 3 3 2" xfId="3926" xr:uid="{00000000-0005-0000-0000-00005C0F0000}"/>
    <cellStyle name="Normal 2 3 4 2 3 3 2 2" xfId="13999" xr:uid="{00000000-0005-0000-0000-0000B5360000}"/>
    <cellStyle name="Normal 2 3 4 2 3 3 2 2 3" xfId="29097" xr:uid="{00000000-0005-0000-0000-0000AF710000}"/>
    <cellStyle name="Normal 2 3 4 2 3 3 2 3" xfId="8979" xr:uid="{00000000-0005-0000-0000-000019230000}"/>
    <cellStyle name="Normal 2 3 4 2 3 3 2 3 3" xfId="24080" xr:uid="{00000000-0005-0000-0000-0000165E0000}"/>
    <cellStyle name="Normal 2 3 4 2 3 3 2 5" xfId="19067" xr:uid="{00000000-0005-0000-0000-0000814A0000}"/>
    <cellStyle name="Normal 2 3 4 2 3 3 3" xfId="5618" xr:uid="{00000000-0005-0000-0000-0000F8150000}"/>
    <cellStyle name="Normal 2 3 4 2 3 3 3 2" xfId="15670" xr:uid="{00000000-0005-0000-0000-00003C3D0000}"/>
    <cellStyle name="Normal 2 3 4 2 3 3 3 2 3" xfId="30768" xr:uid="{00000000-0005-0000-0000-000036780000}"/>
    <cellStyle name="Normal 2 3 4 2 3 3 3 3" xfId="10650" xr:uid="{00000000-0005-0000-0000-0000A0290000}"/>
    <cellStyle name="Normal 2 3 4 2 3 3 3 3 3" xfId="25751" xr:uid="{00000000-0005-0000-0000-00009D640000}"/>
    <cellStyle name="Normal 2 3 4 2 3 3 3 5" xfId="20738" xr:uid="{00000000-0005-0000-0000-000008510000}"/>
    <cellStyle name="Normal 2 3 4 2 3 3 4" xfId="12328" xr:uid="{00000000-0005-0000-0000-00002E300000}"/>
    <cellStyle name="Normal 2 3 4 2 3 3 4 3" xfId="27426" xr:uid="{00000000-0005-0000-0000-0000286B0000}"/>
    <cellStyle name="Normal 2 3 4 2 3 3 5" xfId="7307" xr:uid="{00000000-0005-0000-0000-0000911C0000}"/>
    <cellStyle name="Normal 2 3 4 2 3 3 5 3" xfId="22409" xr:uid="{00000000-0005-0000-0000-00008F570000}"/>
    <cellStyle name="Normal 2 3 4 2 3 3 7" xfId="17396" xr:uid="{00000000-0005-0000-0000-0000FA430000}"/>
    <cellStyle name="Normal 2 3 4 2 3 4" xfId="3089" xr:uid="{00000000-0005-0000-0000-0000170C0000}"/>
    <cellStyle name="Normal 2 3 4 2 3 4 2" xfId="13163" xr:uid="{00000000-0005-0000-0000-000071330000}"/>
    <cellStyle name="Normal 2 3 4 2 3 4 2 3" xfId="28261" xr:uid="{00000000-0005-0000-0000-00006B6E0000}"/>
    <cellStyle name="Normal 2 3 4 2 3 4 3" xfId="8143" xr:uid="{00000000-0005-0000-0000-0000D51F0000}"/>
    <cellStyle name="Normal 2 3 4 2 3 4 3 3" xfId="23244" xr:uid="{00000000-0005-0000-0000-0000D25A0000}"/>
    <cellStyle name="Normal 2 3 4 2 3 4 5" xfId="18231" xr:uid="{00000000-0005-0000-0000-00003D470000}"/>
    <cellStyle name="Normal 2 3 4 2 3 5" xfId="4782" xr:uid="{00000000-0005-0000-0000-0000B4120000}"/>
    <cellStyle name="Normal 2 3 4 2 3 5 2" xfId="14834" xr:uid="{00000000-0005-0000-0000-0000F8390000}"/>
    <cellStyle name="Normal 2 3 4 2 3 5 2 3" xfId="29932" xr:uid="{00000000-0005-0000-0000-0000F2740000}"/>
    <cellStyle name="Normal 2 3 4 2 3 5 3" xfId="9814" xr:uid="{00000000-0005-0000-0000-00005C260000}"/>
    <cellStyle name="Normal 2 3 4 2 3 5 3 3" xfId="24915" xr:uid="{00000000-0005-0000-0000-000059610000}"/>
    <cellStyle name="Normal 2 3 4 2 3 5 5" xfId="19902" xr:uid="{00000000-0005-0000-0000-0000C44D0000}"/>
    <cellStyle name="Normal 2 3 4 2 3 6" xfId="11492" xr:uid="{00000000-0005-0000-0000-0000EA2C0000}"/>
    <cellStyle name="Normal 2 3 4 2 3 6 3" xfId="26590" xr:uid="{00000000-0005-0000-0000-0000E4670000}"/>
    <cellStyle name="Normal 2 3 4 2 3 7" xfId="6471" xr:uid="{00000000-0005-0000-0000-00004D190000}"/>
    <cellStyle name="Normal 2 3 4 2 3 7 3" xfId="21573" xr:uid="{00000000-0005-0000-0000-00004B540000}"/>
    <cellStyle name="Normal 2 3 4 2 3 9" xfId="16560" xr:uid="{00000000-0005-0000-0000-0000B6400000}"/>
    <cellStyle name="Normal 2 3 4 2 4" xfId="1607" xr:uid="{00000000-0005-0000-0000-00004D060000}"/>
    <cellStyle name="Normal 2 3 4 2 4 2" xfId="2446" xr:uid="{00000000-0005-0000-0000-000094090000}"/>
    <cellStyle name="Normal 2 3 4 2 4 2 2" xfId="4136" xr:uid="{00000000-0005-0000-0000-00002E100000}"/>
    <cellStyle name="Normal 2 3 4 2 4 2 2 2" xfId="14209" xr:uid="{00000000-0005-0000-0000-000087370000}"/>
    <cellStyle name="Normal 2 3 4 2 4 2 2 2 3" xfId="29307" xr:uid="{00000000-0005-0000-0000-000081720000}"/>
    <cellStyle name="Normal 2 3 4 2 4 2 2 3" xfId="9189" xr:uid="{00000000-0005-0000-0000-0000EB230000}"/>
    <cellStyle name="Normal 2 3 4 2 4 2 2 3 3" xfId="24290" xr:uid="{00000000-0005-0000-0000-0000E85E0000}"/>
    <cellStyle name="Normal 2 3 4 2 4 2 2 5" xfId="19277" xr:uid="{00000000-0005-0000-0000-0000534B0000}"/>
    <cellStyle name="Normal 2 3 4 2 4 2 3" xfId="5828" xr:uid="{00000000-0005-0000-0000-0000CA160000}"/>
    <cellStyle name="Normal 2 3 4 2 4 2 3 2" xfId="15880" xr:uid="{00000000-0005-0000-0000-00000E3E0000}"/>
    <cellStyle name="Normal 2 3 4 2 4 2 3 2 3" xfId="30978" xr:uid="{00000000-0005-0000-0000-000008790000}"/>
    <cellStyle name="Normal 2 3 4 2 4 2 3 3" xfId="10860" xr:uid="{00000000-0005-0000-0000-0000722A0000}"/>
    <cellStyle name="Normal 2 3 4 2 4 2 3 3 3" xfId="25961" xr:uid="{00000000-0005-0000-0000-00006F650000}"/>
    <cellStyle name="Normal 2 3 4 2 4 2 3 5" xfId="20948" xr:uid="{00000000-0005-0000-0000-0000DA510000}"/>
    <cellStyle name="Normal 2 3 4 2 4 2 4" xfId="12538" xr:uid="{00000000-0005-0000-0000-000000310000}"/>
    <cellStyle name="Normal 2 3 4 2 4 2 4 3" xfId="27636" xr:uid="{00000000-0005-0000-0000-0000FA6B0000}"/>
    <cellStyle name="Normal 2 3 4 2 4 2 5" xfId="7517" xr:uid="{00000000-0005-0000-0000-0000631D0000}"/>
    <cellStyle name="Normal 2 3 4 2 4 2 5 3" xfId="22619" xr:uid="{00000000-0005-0000-0000-000061580000}"/>
    <cellStyle name="Normal 2 3 4 2 4 2 7" xfId="17606" xr:uid="{00000000-0005-0000-0000-0000CC440000}"/>
    <cellStyle name="Normal 2 3 4 2 4 3" xfId="3299" xr:uid="{00000000-0005-0000-0000-0000E90C0000}"/>
    <cellStyle name="Normal 2 3 4 2 4 3 2" xfId="13373" xr:uid="{00000000-0005-0000-0000-000043340000}"/>
    <cellStyle name="Normal 2 3 4 2 4 3 2 3" xfId="28471" xr:uid="{00000000-0005-0000-0000-00003D6F0000}"/>
    <cellStyle name="Normal 2 3 4 2 4 3 3" xfId="8353" xr:uid="{00000000-0005-0000-0000-0000A7200000}"/>
    <cellStyle name="Normal 2 3 4 2 4 3 3 3" xfId="23454" xr:uid="{00000000-0005-0000-0000-0000A45B0000}"/>
    <cellStyle name="Normal 2 3 4 2 4 3 5" xfId="18441" xr:uid="{00000000-0005-0000-0000-00000F480000}"/>
    <cellStyle name="Normal 2 3 4 2 4 4" xfId="4992" xr:uid="{00000000-0005-0000-0000-000086130000}"/>
    <cellStyle name="Normal 2 3 4 2 4 4 2" xfId="15044" xr:uid="{00000000-0005-0000-0000-0000CA3A0000}"/>
    <cellStyle name="Normal 2 3 4 2 4 4 2 3" xfId="30142" xr:uid="{00000000-0005-0000-0000-0000C4750000}"/>
    <cellStyle name="Normal 2 3 4 2 4 4 3" xfId="10024" xr:uid="{00000000-0005-0000-0000-00002E270000}"/>
    <cellStyle name="Normal 2 3 4 2 4 4 3 3" xfId="25125" xr:uid="{00000000-0005-0000-0000-00002B620000}"/>
    <cellStyle name="Normal 2 3 4 2 4 4 5" xfId="20112" xr:uid="{00000000-0005-0000-0000-0000964E0000}"/>
    <cellStyle name="Normal 2 3 4 2 4 5" xfId="11702" xr:uid="{00000000-0005-0000-0000-0000BC2D0000}"/>
    <cellStyle name="Normal 2 3 4 2 4 5 3" xfId="26800" xr:uid="{00000000-0005-0000-0000-0000B6680000}"/>
    <cellStyle name="Normal 2 3 4 2 4 6" xfId="6681" xr:uid="{00000000-0005-0000-0000-00001F1A0000}"/>
    <cellStyle name="Normal 2 3 4 2 4 6 3" xfId="21783" xr:uid="{00000000-0005-0000-0000-00001D550000}"/>
    <cellStyle name="Normal 2 3 4 2 4 8" xfId="16770" xr:uid="{00000000-0005-0000-0000-000088410000}"/>
    <cellStyle name="Normal 2 3 4 2 5" xfId="2028" xr:uid="{00000000-0005-0000-0000-0000F2070000}"/>
    <cellStyle name="Normal 2 3 4 2 5 2" xfId="3718" xr:uid="{00000000-0005-0000-0000-00008C0E0000}"/>
    <cellStyle name="Normal 2 3 4 2 5 2 2" xfId="13791" xr:uid="{00000000-0005-0000-0000-0000E5350000}"/>
    <cellStyle name="Normal 2 3 4 2 5 2 2 3" xfId="28889" xr:uid="{00000000-0005-0000-0000-0000DF700000}"/>
    <cellStyle name="Normal 2 3 4 2 5 2 3" xfId="8771" xr:uid="{00000000-0005-0000-0000-000049220000}"/>
    <cellStyle name="Normal 2 3 4 2 5 2 3 3" xfId="23872" xr:uid="{00000000-0005-0000-0000-0000465D0000}"/>
    <cellStyle name="Normal 2 3 4 2 5 2 5" xfId="18859" xr:uid="{00000000-0005-0000-0000-0000B1490000}"/>
    <cellStyle name="Normal 2 3 4 2 5 3" xfId="5410" xr:uid="{00000000-0005-0000-0000-000028150000}"/>
    <cellStyle name="Normal 2 3 4 2 5 3 2" xfId="15462" xr:uid="{00000000-0005-0000-0000-00006C3C0000}"/>
    <cellStyle name="Normal 2 3 4 2 5 3 2 3" xfId="30560" xr:uid="{00000000-0005-0000-0000-000066770000}"/>
    <cellStyle name="Normal 2 3 4 2 5 3 3" xfId="10442" xr:uid="{00000000-0005-0000-0000-0000D0280000}"/>
    <cellStyle name="Normal 2 3 4 2 5 3 3 3" xfId="25543" xr:uid="{00000000-0005-0000-0000-0000CD630000}"/>
    <cellStyle name="Normal 2 3 4 2 5 3 5" xfId="20530" xr:uid="{00000000-0005-0000-0000-000038500000}"/>
    <cellStyle name="Normal 2 3 4 2 5 4" xfId="12120" xr:uid="{00000000-0005-0000-0000-00005E2F0000}"/>
    <cellStyle name="Normal 2 3 4 2 5 4 3" xfId="27218" xr:uid="{00000000-0005-0000-0000-0000586A0000}"/>
    <cellStyle name="Normal 2 3 4 2 5 5" xfId="7099" xr:uid="{00000000-0005-0000-0000-0000C11B0000}"/>
    <cellStyle name="Normal 2 3 4 2 5 5 3" xfId="22201" xr:uid="{00000000-0005-0000-0000-0000BF560000}"/>
    <cellStyle name="Normal 2 3 4 2 5 7" xfId="17188" xr:uid="{00000000-0005-0000-0000-00002A430000}"/>
    <cellStyle name="Normal 2 3 4 2 6" xfId="2881" xr:uid="{00000000-0005-0000-0000-0000470B0000}"/>
    <cellStyle name="Normal 2 3 4 2 6 2" xfId="12955" xr:uid="{00000000-0005-0000-0000-0000A1320000}"/>
    <cellStyle name="Normal 2 3 4 2 6 2 3" xfId="28053" xr:uid="{00000000-0005-0000-0000-00009B6D0000}"/>
    <cellStyle name="Normal 2 3 4 2 6 3" xfId="7935" xr:uid="{00000000-0005-0000-0000-0000051F0000}"/>
    <cellStyle name="Normal 2 3 4 2 6 3 3" xfId="23036" xr:uid="{00000000-0005-0000-0000-0000025A0000}"/>
    <cellStyle name="Normal 2 3 4 2 6 5" xfId="18023" xr:uid="{00000000-0005-0000-0000-00006D460000}"/>
    <cellStyle name="Normal 2 3 4 2 7" xfId="4574" xr:uid="{00000000-0005-0000-0000-0000E4110000}"/>
    <cellStyle name="Normal 2 3 4 2 7 2" xfId="14626" xr:uid="{00000000-0005-0000-0000-000028390000}"/>
    <cellStyle name="Normal 2 3 4 2 7 2 3" xfId="29724" xr:uid="{00000000-0005-0000-0000-000022740000}"/>
    <cellStyle name="Normal 2 3 4 2 7 3" xfId="9606" xr:uid="{00000000-0005-0000-0000-00008C250000}"/>
    <cellStyle name="Normal 2 3 4 2 7 3 3" xfId="24707" xr:uid="{00000000-0005-0000-0000-000089600000}"/>
    <cellStyle name="Normal 2 3 4 2 7 5" xfId="19694" xr:uid="{00000000-0005-0000-0000-0000F44C0000}"/>
    <cellStyle name="Normal 2 3 4 2 8" xfId="11284" xr:uid="{00000000-0005-0000-0000-00001A2C0000}"/>
    <cellStyle name="Normal 2 3 4 2 8 3" xfId="26382" xr:uid="{00000000-0005-0000-0000-000014670000}"/>
    <cellStyle name="Normal 2 3 4 2 9" xfId="6263" xr:uid="{00000000-0005-0000-0000-00007D180000}"/>
    <cellStyle name="Normal 2 3 4 2 9 3" xfId="21365" xr:uid="{00000000-0005-0000-0000-00007B530000}"/>
    <cellStyle name="Normal 2 3 4 3" xfId="1227" xr:uid="{00000000-0005-0000-0000-0000D1040000}"/>
    <cellStyle name="Normal 2 3 4 3 10" xfId="16404" xr:uid="{00000000-0005-0000-0000-00001A400000}"/>
    <cellStyle name="Normal 2 3 4 3 2" xfId="1446" xr:uid="{00000000-0005-0000-0000-0000AC050000}"/>
    <cellStyle name="Normal 2 3 4 3 2 2" xfId="1867" xr:uid="{00000000-0005-0000-0000-000051070000}"/>
    <cellStyle name="Normal 2 3 4 3 2 2 2" xfId="2706" xr:uid="{00000000-0005-0000-0000-0000980A0000}"/>
    <cellStyle name="Normal 2 3 4 3 2 2 2 2" xfId="4396" xr:uid="{00000000-0005-0000-0000-000032110000}"/>
    <cellStyle name="Normal 2 3 4 3 2 2 2 2 2" xfId="14469" xr:uid="{00000000-0005-0000-0000-00008B380000}"/>
    <cellStyle name="Normal 2 3 4 3 2 2 2 2 2 3" xfId="29567" xr:uid="{00000000-0005-0000-0000-000085730000}"/>
    <cellStyle name="Normal 2 3 4 3 2 2 2 2 3" xfId="9449" xr:uid="{00000000-0005-0000-0000-0000EF240000}"/>
    <cellStyle name="Normal 2 3 4 3 2 2 2 2 3 3" xfId="24550" xr:uid="{00000000-0005-0000-0000-0000EC5F0000}"/>
    <cellStyle name="Normal 2 3 4 3 2 2 2 2 5" xfId="19537" xr:uid="{00000000-0005-0000-0000-0000574C0000}"/>
    <cellStyle name="Normal 2 3 4 3 2 2 2 3" xfId="6088" xr:uid="{00000000-0005-0000-0000-0000CE170000}"/>
    <cellStyle name="Normal 2 3 4 3 2 2 2 3 2" xfId="16140" xr:uid="{00000000-0005-0000-0000-0000123F0000}"/>
    <cellStyle name="Normal 2 3 4 3 2 2 2 3 2 3" xfId="31238" xr:uid="{00000000-0005-0000-0000-00000C7A0000}"/>
    <cellStyle name="Normal 2 3 4 3 2 2 2 3 3" xfId="11120" xr:uid="{00000000-0005-0000-0000-0000762B0000}"/>
    <cellStyle name="Normal 2 3 4 3 2 2 2 3 3 3" xfId="26221" xr:uid="{00000000-0005-0000-0000-000073660000}"/>
    <cellStyle name="Normal 2 3 4 3 2 2 2 3 5" xfId="21208" xr:uid="{00000000-0005-0000-0000-0000DE520000}"/>
    <cellStyle name="Normal 2 3 4 3 2 2 2 4" xfId="12798" xr:uid="{00000000-0005-0000-0000-000004320000}"/>
    <cellStyle name="Normal 2 3 4 3 2 2 2 4 3" xfId="27896" xr:uid="{00000000-0005-0000-0000-0000FE6C0000}"/>
    <cellStyle name="Normal 2 3 4 3 2 2 2 5" xfId="7777" xr:uid="{00000000-0005-0000-0000-0000671E0000}"/>
    <cellStyle name="Normal 2 3 4 3 2 2 2 5 3" xfId="22879" xr:uid="{00000000-0005-0000-0000-000065590000}"/>
    <cellStyle name="Normal 2 3 4 3 2 2 2 7" xfId="17866" xr:uid="{00000000-0005-0000-0000-0000D0450000}"/>
    <cellStyle name="Normal 2 3 4 3 2 2 3" xfId="3559" xr:uid="{00000000-0005-0000-0000-0000ED0D0000}"/>
    <cellStyle name="Normal 2 3 4 3 2 2 3 2" xfId="13633" xr:uid="{00000000-0005-0000-0000-000047350000}"/>
    <cellStyle name="Normal 2 3 4 3 2 2 3 2 3" xfId="28731" xr:uid="{00000000-0005-0000-0000-000041700000}"/>
    <cellStyle name="Normal 2 3 4 3 2 2 3 3" xfId="8613" xr:uid="{00000000-0005-0000-0000-0000AB210000}"/>
    <cellStyle name="Normal 2 3 4 3 2 2 3 3 3" xfId="23714" xr:uid="{00000000-0005-0000-0000-0000A85C0000}"/>
    <cellStyle name="Normal 2 3 4 3 2 2 3 5" xfId="18701" xr:uid="{00000000-0005-0000-0000-000013490000}"/>
    <cellStyle name="Normal 2 3 4 3 2 2 4" xfId="5252" xr:uid="{00000000-0005-0000-0000-00008A140000}"/>
    <cellStyle name="Normal 2 3 4 3 2 2 4 2" xfId="15304" xr:uid="{00000000-0005-0000-0000-0000CE3B0000}"/>
    <cellStyle name="Normal 2 3 4 3 2 2 4 2 3" xfId="30402" xr:uid="{00000000-0005-0000-0000-0000C8760000}"/>
    <cellStyle name="Normal 2 3 4 3 2 2 4 3" xfId="10284" xr:uid="{00000000-0005-0000-0000-000032280000}"/>
    <cellStyle name="Normal 2 3 4 3 2 2 4 3 3" xfId="25385" xr:uid="{00000000-0005-0000-0000-00002F630000}"/>
    <cellStyle name="Normal 2 3 4 3 2 2 4 5" xfId="20372" xr:uid="{00000000-0005-0000-0000-00009A4F0000}"/>
    <cellStyle name="Normal 2 3 4 3 2 2 5" xfId="11962" xr:uid="{00000000-0005-0000-0000-0000C02E0000}"/>
    <cellStyle name="Normal 2 3 4 3 2 2 5 3" xfId="27060" xr:uid="{00000000-0005-0000-0000-0000BA690000}"/>
    <cellStyle name="Normal 2 3 4 3 2 2 6" xfId="6941" xr:uid="{00000000-0005-0000-0000-0000231B0000}"/>
    <cellStyle name="Normal 2 3 4 3 2 2 6 3" xfId="22043" xr:uid="{00000000-0005-0000-0000-000021560000}"/>
    <cellStyle name="Normal 2 3 4 3 2 2 8" xfId="17030" xr:uid="{00000000-0005-0000-0000-00008C420000}"/>
    <cellStyle name="Normal 2 3 4 3 2 3" xfId="2288" xr:uid="{00000000-0005-0000-0000-0000F6080000}"/>
    <cellStyle name="Normal 2 3 4 3 2 3 2" xfId="3978" xr:uid="{00000000-0005-0000-0000-0000900F0000}"/>
    <cellStyle name="Normal 2 3 4 3 2 3 2 2" xfId="14051" xr:uid="{00000000-0005-0000-0000-0000E9360000}"/>
    <cellStyle name="Normal 2 3 4 3 2 3 2 2 3" xfId="29149" xr:uid="{00000000-0005-0000-0000-0000E3710000}"/>
    <cellStyle name="Normal 2 3 4 3 2 3 2 3" xfId="9031" xr:uid="{00000000-0005-0000-0000-00004D230000}"/>
    <cellStyle name="Normal 2 3 4 3 2 3 2 3 3" xfId="24132" xr:uid="{00000000-0005-0000-0000-00004A5E0000}"/>
    <cellStyle name="Normal 2 3 4 3 2 3 2 5" xfId="19119" xr:uid="{00000000-0005-0000-0000-0000B54A0000}"/>
    <cellStyle name="Normal 2 3 4 3 2 3 3" xfId="5670" xr:uid="{00000000-0005-0000-0000-00002C160000}"/>
    <cellStyle name="Normal 2 3 4 3 2 3 3 2" xfId="15722" xr:uid="{00000000-0005-0000-0000-0000703D0000}"/>
    <cellStyle name="Normal 2 3 4 3 2 3 3 2 3" xfId="30820" xr:uid="{00000000-0005-0000-0000-00006A780000}"/>
    <cellStyle name="Normal 2 3 4 3 2 3 3 3" xfId="10702" xr:uid="{00000000-0005-0000-0000-0000D4290000}"/>
    <cellStyle name="Normal 2 3 4 3 2 3 3 3 3" xfId="25803" xr:uid="{00000000-0005-0000-0000-0000D1640000}"/>
    <cellStyle name="Normal 2 3 4 3 2 3 3 5" xfId="20790" xr:uid="{00000000-0005-0000-0000-00003C510000}"/>
    <cellStyle name="Normal 2 3 4 3 2 3 4" xfId="12380" xr:uid="{00000000-0005-0000-0000-000062300000}"/>
    <cellStyle name="Normal 2 3 4 3 2 3 4 3" xfId="27478" xr:uid="{00000000-0005-0000-0000-00005C6B0000}"/>
    <cellStyle name="Normal 2 3 4 3 2 3 5" xfId="7359" xr:uid="{00000000-0005-0000-0000-0000C51C0000}"/>
    <cellStyle name="Normal 2 3 4 3 2 3 5 3" xfId="22461" xr:uid="{00000000-0005-0000-0000-0000C3570000}"/>
    <cellStyle name="Normal 2 3 4 3 2 3 7" xfId="17448" xr:uid="{00000000-0005-0000-0000-00002E440000}"/>
    <cellStyle name="Normal 2 3 4 3 2 4" xfId="3141" xr:uid="{00000000-0005-0000-0000-00004B0C0000}"/>
    <cellStyle name="Normal 2 3 4 3 2 4 2" xfId="13215" xr:uid="{00000000-0005-0000-0000-0000A5330000}"/>
    <cellStyle name="Normal 2 3 4 3 2 4 2 3" xfId="28313" xr:uid="{00000000-0005-0000-0000-00009F6E0000}"/>
    <cellStyle name="Normal 2 3 4 3 2 4 3" xfId="8195" xr:uid="{00000000-0005-0000-0000-000009200000}"/>
    <cellStyle name="Normal 2 3 4 3 2 4 3 3" xfId="23296" xr:uid="{00000000-0005-0000-0000-0000065B0000}"/>
    <cellStyle name="Normal 2 3 4 3 2 4 5" xfId="18283" xr:uid="{00000000-0005-0000-0000-000071470000}"/>
    <cellStyle name="Normal 2 3 4 3 2 5" xfId="4834" xr:uid="{00000000-0005-0000-0000-0000E8120000}"/>
    <cellStyle name="Normal 2 3 4 3 2 5 2" xfId="14886" xr:uid="{00000000-0005-0000-0000-00002C3A0000}"/>
    <cellStyle name="Normal 2 3 4 3 2 5 2 3" xfId="29984" xr:uid="{00000000-0005-0000-0000-000026750000}"/>
    <cellStyle name="Normal 2 3 4 3 2 5 3" xfId="9866" xr:uid="{00000000-0005-0000-0000-000090260000}"/>
    <cellStyle name="Normal 2 3 4 3 2 5 3 3" xfId="24967" xr:uid="{00000000-0005-0000-0000-00008D610000}"/>
    <cellStyle name="Normal 2 3 4 3 2 5 5" xfId="19954" xr:uid="{00000000-0005-0000-0000-0000F84D0000}"/>
    <cellStyle name="Normal 2 3 4 3 2 6" xfId="11544" xr:uid="{00000000-0005-0000-0000-00001E2D0000}"/>
    <cellStyle name="Normal 2 3 4 3 2 6 3" xfId="26642" xr:uid="{00000000-0005-0000-0000-000018680000}"/>
    <cellStyle name="Normal 2 3 4 3 2 7" xfId="6523" xr:uid="{00000000-0005-0000-0000-000081190000}"/>
    <cellStyle name="Normal 2 3 4 3 2 7 3" xfId="21625" xr:uid="{00000000-0005-0000-0000-00007F540000}"/>
    <cellStyle name="Normal 2 3 4 3 2 9" xfId="16612" xr:uid="{00000000-0005-0000-0000-0000EA400000}"/>
    <cellStyle name="Normal 2 3 4 3 3" xfId="1659" xr:uid="{00000000-0005-0000-0000-000081060000}"/>
    <cellStyle name="Normal 2 3 4 3 3 2" xfId="2498" xr:uid="{00000000-0005-0000-0000-0000C8090000}"/>
    <cellStyle name="Normal 2 3 4 3 3 2 2" xfId="4188" xr:uid="{00000000-0005-0000-0000-000062100000}"/>
    <cellStyle name="Normal 2 3 4 3 3 2 2 2" xfId="14261" xr:uid="{00000000-0005-0000-0000-0000BB370000}"/>
    <cellStyle name="Normal 2 3 4 3 3 2 2 2 3" xfId="29359" xr:uid="{00000000-0005-0000-0000-0000B5720000}"/>
    <cellStyle name="Normal 2 3 4 3 3 2 2 3" xfId="9241" xr:uid="{00000000-0005-0000-0000-00001F240000}"/>
    <cellStyle name="Normal 2 3 4 3 3 2 2 3 3" xfId="24342" xr:uid="{00000000-0005-0000-0000-00001C5F0000}"/>
    <cellStyle name="Normal 2 3 4 3 3 2 2 5" xfId="19329" xr:uid="{00000000-0005-0000-0000-0000874B0000}"/>
    <cellStyle name="Normal 2 3 4 3 3 2 3" xfId="5880" xr:uid="{00000000-0005-0000-0000-0000FE160000}"/>
    <cellStyle name="Normal 2 3 4 3 3 2 3 2" xfId="15932" xr:uid="{00000000-0005-0000-0000-0000423E0000}"/>
    <cellStyle name="Normal 2 3 4 3 3 2 3 2 3" xfId="31030" xr:uid="{00000000-0005-0000-0000-00003C790000}"/>
    <cellStyle name="Normal 2 3 4 3 3 2 3 3" xfId="10912" xr:uid="{00000000-0005-0000-0000-0000A62A0000}"/>
    <cellStyle name="Normal 2 3 4 3 3 2 3 3 3" xfId="26013" xr:uid="{00000000-0005-0000-0000-0000A3650000}"/>
    <cellStyle name="Normal 2 3 4 3 3 2 3 5" xfId="21000" xr:uid="{00000000-0005-0000-0000-00000E520000}"/>
    <cellStyle name="Normal 2 3 4 3 3 2 4" xfId="12590" xr:uid="{00000000-0005-0000-0000-000034310000}"/>
    <cellStyle name="Normal 2 3 4 3 3 2 4 3" xfId="27688" xr:uid="{00000000-0005-0000-0000-00002E6C0000}"/>
    <cellStyle name="Normal 2 3 4 3 3 2 5" xfId="7569" xr:uid="{00000000-0005-0000-0000-0000971D0000}"/>
    <cellStyle name="Normal 2 3 4 3 3 2 5 3" xfId="22671" xr:uid="{00000000-0005-0000-0000-000095580000}"/>
    <cellStyle name="Normal 2 3 4 3 3 2 7" xfId="17658" xr:uid="{00000000-0005-0000-0000-000000450000}"/>
    <cellStyle name="Normal 2 3 4 3 3 3" xfId="3351" xr:uid="{00000000-0005-0000-0000-00001D0D0000}"/>
    <cellStyle name="Normal 2 3 4 3 3 3 2" xfId="13425" xr:uid="{00000000-0005-0000-0000-000077340000}"/>
    <cellStyle name="Normal 2 3 4 3 3 3 2 3" xfId="28523" xr:uid="{00000000-0005-0000-0000-0000716F0000}"/>
    <cellStyle name="Normal 2 3 4 3 3 3 3" xfId="8405" xr:uid="{00000000-0005-0000-0000-0000DB200000}"/>
    <cellStyle name="Normal 2 3 4 3 3 3 3 3" xfId="23506" xr:uid="{00000000-0005-0000-0000-0000D85B0000}"/>
    <cellStyle name="Normal 2 3 4 3 3 3 5" xfId="18493" xr:uid="{00000000-0005-0000-0000-000043480000}"/>
    <cellStyle name="Normal 2 3 4 3 3 4" xfId="5044" xr:uid="{00000000-0005-0000-0000-0000BA130000}"/>
    <cellStyle name="Normal 2 3 4 3 3 4 2" xfId="15096" xr:uid="{00000000-0005-0000-0000-0000FE3A0000}"/>
    <cellStyle name="Normal 2 3 4 3 3 4 2 3" xfId="30194" xr:uid="{00000000-0005-0000-0000-0000F8750000}"/>
    <cellStyle name="Normal 2 3 4 3 3 4 3" xfId="10076" xr:uid="{00000000-0005-0000-0000-000062270000}"/>
    <cellStyle name="Normal 2 3 4 3 3 4 3 3" xfId="25177" xr:uid="{00000000-0005-0000-0000-00005F620000}"/>
    <cellStyle name="Normal 2 3 4 3 3 4 5" xfId="20164" xr:uid="{00000000-0005-0000-0000-0000CA4E0000}"/>
    <cellStyle name="Normal 2 3 4 3 3 5" xfId="11754" xr:uid="{00000000-0005-0000-0000-0000F02D0000}"/>
    <cellStyle name="Normal 2 3 4 3 3 5 3" xfId="26852" xr:uid="{00000000-0005-0000-0000-0000EA680000}"/>
    <cellStyle name="Normal 2 3 4 3 3 6" xfId="6733" xr:uid="{00000000-0005-0000-0000-0000531A0000}"/>
    <cellStyle name="Normal 2 3 4 3 3 6 3" xfId="21835" xr:uid="{00000000-0005-0000-0000-000051550000}"/>
    <cellStyle name="Normal 2 3 4 3 3 8" xfId="16822" xr:uid="{00000000-0005-0000-0000-0000BC410000}"/>
    <cellStyle name="Normal 2 3 4 3 4" xfId="2080" xr:uid="{00000000-0005-0000-0000-000026080000}"/>
    <cellStyle name="Normal 2 3 4 3 4 2" xfId="3770" xr:uid="{00000000-0005-0000-0000-0000C00E0000}"/>
    <cellStyle name="Normal 2 3 4 3 4 2 2" xfId="13843" xr:uid="{00000000-0005-0000-0000-000019360000}"/>
    <cellStyle name="Normal 2 3 4 3 4 2 2 3" xfId="28941" xr:uid="{00000000-0005-0000-0000-000013710000}"/>
    <cellStyle name="Normal 2 3 4 3 4 2 3" xfId="8823" xr:uid="{00000000-0005-0000-0000-00007D220000}"/>
    <cellStyle name="Normal 2 3 4 3 4 2 3 3" xfId="23924" xr:uid="{00000000-0005-0000-0000-00007A5D0000}"/>
    <cellStyle name="Normal 2 3 4 3 4 2 5" xfId="18911" xr:uid="{00000000-0005-0000-0000-0000E5490000}"/>
    <cellStyle name="Normal 2 3 4 3 4 3" xfId="5462" xr:uid="{00000000-0005-0000-0000-00005C150000}"/>
    <cellStyle name="Normal 2 3 4 3 4 3 2" xfId="15514" xr:uid="{00000000-0005-0000-0000-0000A03C0000}"/>
    <cellStyle name="Normal 2 3 4 3 4 3 2 3" xfId="30612" xr:uid="{00000000-0005-0000-0000-00009A770000}"/>
    <cellStyle name="Normal 2 3 4 3 4 3 3" xfId="10494" xr:uid="{00000000-0005-0000-0000-000004290000}"/>
    <cellStyle name="Normal 2 3 4 3 4 3 3 3" xfId="25595" xr:uid="{00000000-0005-0000-0000-000001640000}"/>
    <cellStyle name="Normal 2 3 4 3 4 3 5" xfId="20582" xr:uid="{00000000-0005-0000-0000-00006C500000}"/>
    <cellStyle name="Normal 2 3 4 3 4 4" xfId="12172" xr:uid="{00000000-0005-0000-0000-0000922F0000}"/>
    <cellStyle name="Normal 2 3 4 3 4 4 3" xfId="27270" xr:uid="{00000000-0005-0000-0000-00008C6A0000}"/>
    <cellStyle name="Normal 2 3 4 3 4 5" xfId="7151" xr:uid="{00000000-0005-0000-0000-0000F51B0000}"/>
    <cellStyle name="Normal 2 3 4 3 4 5 3" xfId="22253" xr:uid="{00000000-0005-0000-0000-0000F3560000}"/>
    <cellStyle name="Normal 2 3 4 3 4 7" xfId="17240" xr:uid="{00000000-0005-0000-0000-00005E430000}"/>
    <cellStyle name="Normal 2 3 4 3 5" xfId="2933" xr:uid="{00000000-0005-0000-0000-00007B0B0000}"/>
    <cellStyle name="Normal 2 3 4 3 5 2" xfId="13007" xr:uid="{00000000-0005-0000-0000-0000D5320000}"/>
    <cellStyle name="Normal 2 3 4 3 5 2 3" xfId="28105" xr:uid="{00000000-0005-0000-0000-0000CF6D0000}"/>
    <cellStyle name="Normal 2 3 4 3 5 3" xfId="7987" xr:uid="{00000000-0005-0000-0000-0000391F0000}"/>
    <cellStyle name="Normal 2 3 4 3 5 3 3" xfId="23088" xr:uid="{00000000-0005-0000-0000-0000365A0000}"/>
    <cellStyle name="Normal 2 3 4 3 5 5" xfId="18075" xr:uid="{00000000-0005-0000-0000-0000A1460000}"/>
    <cellStyle name="Normal 2 3 4 3 6" xfId="4626" xr:uid="{00000000-0005-0000-0000-000018120000}"/>
    <cellStyle name="Normal 2 3 4 3 6 2" xfId="14678" xr:uid="{00000000-0005-0000-0000-00005C390000}"/>
    <cellStyle name="Normal 2 3 4 3 6 2 3" xfId="29776" xr:uid="{00000000-0005-0000-0000-000056740000}"/>
    <cellStyle name="Normal 2 3 4 3 6 3" xfId="9658" xr:uid="{00000000-0005-0000-0000-0000C0250000}"/>
    <cellStyle name="Normal 2 3 4 3 6 3 3" xfId="24759" xr:uid="{00000000-0005-0000-0000-0000BD600000}"/>
    <cellStyle name="Normal 2 3 4 3 6 5" xfId="19746" xr:uid="{00000000-0005-0000-0000-0000284D0000}"/>
    <cellStyle name="Normal 2 3 4 3 7" xfId="11336" xr:uid="{00000000-0005-0000-0000-00004E2C0000}"/>
    <cellStyle name="Normal 2 3 4 3 7 3" xfId="26434" xr:uid="{00000000-0005-0000-0000-000048670000}"/>
    <cellStyle name="Normal 2 3 4 3 8" xfId="6315" xr:uid="{00000000-0005-0000-0000-0000B1180000}"/>
    <cellStyle name="Normal 2 3 4 3 8 3" xfId="21417" xr:uid="{00000000-0005-0000-0000-0000AF530000}"/>
    <cellStyle name="Normal 2 3 4 4" xfId="1340" xr:uid="{00000000-0005-0000-0000-000042050000}"/>
    <cellStyle name="Normal 2 3 4 4 2" xfId="1763" xr:uid="{00000000-0005-0000-0000-0000E9060000}"/>
    <cellStyle name="Normal 2 3 4 4 2 2" xfId="2602" xr:uid="{00000000-0005-0000-0000-0000300A0000}"/>
    <cellStyle name="Normal 2 3 4 4 2 2 2" xfId="4292" xr:uid="{00000000-0005-0000-0000-0000CA100000}"/>
    <cellStyle name="Normal 2 3 4 4 2 2 2 2" xfId="14365" xr:uid="{00000000-0005-0000-0000-000023380000}"/>
    <cellStyle name="Normal 2 3 4 4 2 2 2 2 3" xfId="29463" xr:uid="{00000000-0005-0000-0000-00001D730000}"/>
    <cellStyle name="Normal 2 3 4 4 2 2 2 3" xfId="9345" xr:uid="{00000000-0005-0000-0000-000087240000}"/>
    <cellStyle name="Normal 2 3 4 4 2 2 2 3 3" xfId="24446" xr:uid="{00000000-0005-0000-0000-0000845F0000}"/>
    <cellStyle name="Normal 2 3 4 4 2 2 2 5" xfId="19433" xr:uid="{00000000-0005-0000-0000-0000EF4B0000}"/>
    <cellStyle name="Normal 2 3 4 4 2 2 3" xfId="5984" xr:uid="{00000000-0005-0000-0000-000066170000}"/>
    <cellStyle name="Normal 2 3 4 4 2 2 3 2" xfId="16036" xr:uid="{00000000-0005-0000-0000-0000AA3E0000}"/>
    <cellStyle name="Normal 2 3 4 4 2 2 3 2 3" xfId="31134" xr:uid="{00000000-0005-0000-0000-0000A4790000}"/>
    <cellStyle name="Normal 2 3 4 4 2 2 3 3" xfId="11016" xr:uid="{00000000-0005-0000-0000-00000E2B0000}"/>
    <cellStyle name="Normal 2 3 4 4 2 2 3 3 3" xfId="26117" xr:uid="{00000000-0005-0000-0000-00000B660000}"/>
    <cellStyle name="Normal 2 3 4 4 2 2 3 5" xfId="21104" xr:uid="{00000000-0005-0000-0000-000076520000}"/>
    <cellStyle name="Normal 2 3 4 4 2 2 4" xfId="12694" xr:uid="{00000000-0005-0000-0000-00009C310000}"/>
    <cellStyle name="Normal 2 3 4 4 2 2 4 3" xfId="27792" xr:uid="{00000000-0005-0000-0000-0000966C0000}"/>
    <cellStyle name="Normal 2 3 4 4 2 2 5" xfId="7673" xr:uid="{00000000-0005-0000-0000-0000FF1D0000}"/>
    <cellStyle name="Normal 2 3 4 4 2 2 5 3" xfId="22775" xr:uid="{00000000-0005-0000-0000-0000FD580000}"/>
    <cellStyle name="Normal 2 3 4 4 2 2 7" xfId="17762" xr:uid="{00000000-0005-0000-0000-000068450000}"/>
    <cellStyle name="Normal 2 3 4 4 2 3" xfId="3455" xr:uid="{00000000-0005-0000-0000-0000850D0000}"/>
    <cellStyle name="Normal 2 3 4 4 2 3 2" xfId="13529" xr:uid="{00000000-0005-0000-0000-0000DF340000}"/>
    <cellStyle name="Normal 2 3 4 4 2 3 2 3" xfId="28627" xr:uid="{00000000-0005-0000-0000-0000D96F0000}"/>
    <cellStyle name="Normal 2 3 4 4 2 3 3" xfId="8509" xr:uid="{00000000-0005-0000-0000-000043210000}"/>
    <cellStyle name="Normal 2 3 4 4 2 3 3 3" xfId="23610" xr:uid="{00000000-0005-0000-0000-0000405C0000}"/>
    <cellStyle name="Normal 2 3 4 4 2 3 5" xfId="18597" xr:uid="{00000000-0005-0000-0000-0000AB480000}"/>
    <cellStyle name="Normal 2 3 4 4 2 4" xfId="5148" xr:uid="{00000000-0005-0000-0000-000022140000}"/>
    <cellStyle name="Normal 2 3 4 4 2 4 2" xfId="15200" xr:uid="{00000000-0005-0000-0000-0000663B0000}"/>
    <cellStyle name="Normal 2 3 4 4 2 4 2 3" xfId="30298" xr:uid="{00000000-0005-0000-0000-000060760000}"/>
    <cellStyle name="Normal 2 3 4 4 2 4 3" xfId="10180" xr:uid="{00000000-0005-0000-0000-0000CA270000}"/>
    <cellStyle name="Normal 2 3 4 4 2 4 3 3" xfId="25281" xr:uid="{00000000-0005-0000-0000-0000C7620000}"/>
    <cellStyle name="Normal 2 3 4 4 2 4 5" xfId="20268" xr:uid="{00000000-0005-0000-0000-0000324F0000}"/>
    <cellStyle name="Normal 2 3 4 4 2 5" xfId="11858" xr:uid="{00000000-0005-0000-0000-0000582E0000}"/>
    <cellStyle name="Normal 2 3 4 4 2 5 3" xfId="26956" xr:uid="{00000000-0005-0000-0000-000052690000}"/>
    <cellStyle name="Normal 2 3 4 4 2 6" xfId="6837" xr:uid="{00000000-0005-0000-0000-0000BB1A0000}"/>
    <cellStyle name="Normal 2 3 4 4 2 6 3" xfId="21939" xr:uid="{00000000-0005-0000-0000-0000B9550000}"/>
    <cellStyle name="Normal 2 3 4 4 2 8" xfId="16926" xr:uid="{00000000-0005-0000-0000-000024420000}"/>
    <cellStyle name="Normal 2 3 4 4 3" xfId="2184" xr:uid="{00000000-0005-0000-0000-00008E080000}"/>
    <cellStyle name="Normal 2 3 4 4 3 2" xfId="3874" xr:uid="{00000000-0005-0000-0000-0000280F0000}"/>
    <cellStyle name="Normal 2 3 4 4 3 2 2" xfId="13947" xr:uid="{00000000-0005-0000-0000-000081360000}"/>
    <cellStyle name="Normal 2 3 4 4 3 2 2 3" xfId="29045" xr:uid="{00000000-0005-0000-0000-00007B710000}"/>
    <cellStyle name="Normal 2 3 4 4 3 2 3" xfId="8927" xr:uid="{00000000-0005-0000-0000-0000E5220000}"/>
    <cellStyle name="Normal 2 3 4 4 3 2 3 3" xfId="24028" xr:uid="{00000000-0005-0000-0000-0000E25D0000}"/>
    <cellStyle name="Normal 2 3 4 4 3 2 5" xfId="19015" xr:uid="{00000000-0005-0000-0000-00004D4A0000}"/>
    <cellStyle name="Normal 2 3 4 4 3 3" xfId="5566" xr:uid="{00000000-0005-0000-0000-0000C4150000}"/>
    <cellStyle name="Normal 2 3 4 4 3 3 2" xfId="15618" xr:uid="{00000000-0005-0000-0000-0000083D0000}"/>
    <cellStyle name="Normal 2 3 4 4 3 3 2 3" xfId="30716" xr:uid="{00000000-0005-0000-0000-000002780000}"/>
    <cellStyle name="Normal 2 3 4 4 3 3 3" xfId="10598" xr:uid="{00000000-0005-0000-0000-00006C290000}"/>
    <cellStyle name="Normal 2 3 4 4 3 3 3 3" xfId="25699" xr:uid="{00000000-0005-0000-0000-000069640000}"/>
    <cellStyle name="Normal 2 3 4 4 3 3 5" xfId="20686" xr:uid="{00000000-0005-0000-0000-0000D4500000}"/>
    <cellStyle name="Normal 2 3 4 4 3 4" xfId="12276" xr:uid="{00000000-0005-0000-0000-0000FA2F0000}"/>
    <cellStyle name="Normal 2 3 4 4 3 4 3" xfId="27374" xr:uid="{00000000-0005-0000-0000-0000F46A0000}"/>
    <cellStyle name="Normal 2 3 4 4 3 5" xfId="7255" xr:uid="{00000000-0005-0000-0000-00005D1C0000}"/>
    <cellStyle name="Normal 2 3 4 4 3 5 3" xfId="22357" xr:uid="{00000000-0005-0000-0000-00005B570000}"/>
    <cellStyle name="Normal 2 3 4 4 3 7" xfId="17344" xr:uid="{00000000-0005-0000-0000-0000C6430000}"/>
    <cellStyle name="Normal 2 3 4 4 4" xfId="3037" xr:uid="{00000000-0005-0000-0000-0000E30B0000}"/>
    <cellStyle name="Normal 2 3 4 4 4 2" xfId="13111" xr:uid="{00000000-0005-0000-0000-00003D330000}"/>
    <cellStyle name="Normal 2 3 4 4 4 2 3" xfId="28209" xr:uid="{00000000-0005-0000-0000-0000376E0000}"/>
    <cellStyle name="Normal 2 3 4 4 4 3" xfId="8091" xr:uid="{00000000-0005-0000-0000-0000A11F0000}"/>
    <cellStyle name="Normal 2 3 4 4 4 3 3" xfId="23192" xr:uid="{00000000-0005-0000-0000-00009E5A0000}"/>
    <cellStyle name="Normal 2 3 4 4 4 5" xfId="18179" xr:uid="{00000000-0005-0000-0000-000009470000}"/>
    <cellStyle name="Normal 2 3 4 4 5" xfId="4730" xr:uid="{00000000-0005-0000-0000-000080120000}"/>
    <cellStyle name="Normal 2 3 4 4 5 2" xfId="14782" xr:uid="{00000000-0005-0000-0000-0000C4390000}"/>
    <cellStyle name="Normal 2 3 4 4 5 2 3" xfId="29880" xr:uid="{00000000-0005-0000-0000-0000BE740000}"/>
    <cellStyle name="Normal 2 3 4 4 5 3" xfId="9762" xr:uid="{00000000-0005-0000-0000-000028260000}"/>
    <cellStyle name="Normal 2 3 4 4 5 3 3" xfId="24863" xr:uid="{00000000-0005-0000-0000-000025610000}"/>
    <cellStyle name="Normal 2 3 4 4 5 5" xfId="19850" xr:uid="{00000000-0005-0000-0000-0000904D0000}"/>
    <cellStyle name="Normal 2 3 4 4 6" xfId="11440" xr:uid="{00000000-0005-0000-0000-0000B62C0000}"/>
    <cellStyle name="Normal 2 3 4 4 6 3" xfId="26538" xr:uid="{00000000-0005-0000-0000-0000B0670000}"/>
    <cellStyle name="Normal 2 3 4 4 7" xfId="6419" xr:uid="{00000000-0005-0000-0000-000019190000}"/>
    <cellStyle name="Normal 2 3 4 4 7 3" xfId="21521" xr:uid="{00000000-0005-0000-0000-000017540000}"/>
    <cellStyle name="Normal 2 3 4 4 9" xfId="16508" xr:uid="{00000000-0005-0000-0000-000082400000}"/>
    <cellStyle name="Normal 2 3 4 5" xfId="1553" xr:uid="{00000000-0005-0000-0000-000017060000}"/>
    <cellStyle name="Normal 2 3 4 5 2" xfId="2394" xr:uid="{00000000-0005-0000-0000-000060090000}"/>
    <cellStyle name="Normal 2 3 4 5 2 2" xfId="4084" xr:uid="{00000000-0005-0000-0000-0000FA0F0000}"/>
    <cellStyle name="Normal 2 3 4 5 2 2 2" xfId="14157" xr:uid="{00000000-0005-0000-0000-000053370000}"/>
    <cellStyle name="Normal 2 3 4 5 2 2 2 3" xfId="29255" xr:uid="{00000000-0005-0000-0000-00004D720000}"/>
    <cellStyle name="Normal 2 3 4 5 2 2 3" xfId="9137" xr:uid="{00000000-0005-0000-0000-0000B7230000}"/>
    <cellStyle name="Normal 2 3 4 5 2 2 3 3" xfId="24238" xr:uid="{00000000-0005-0000-0000-0000B45E0000}"/>
    <cellStyle name="Normal 2 3 4 5 2 2 5" xfId="19225" xr:uid="{00000000-0005-0000-0000-00001F4B0000}"/>
    <cellStyle name="Normal 2 3 4 5 2 3" xfId="5776" xr:uid="{00000000-0005-0000-0000-000096160000}"/>
    <cellStyle name="Normal 2 3 4 5 2 3 2" xfId="15828" xr:uid="{00000000-0005-0000-0000-0000DA3D0000}"/>
    <cellStyle name="Normal 2 3 4 5 2 3 2 3" xfId="30926" xr:uid="{00000000-0005-0000-0000-0000D4780000}"/>
    <cellStyle name="Normal 2 3 4 5 2 3 3" xfId="10808" xr:uid="{00000000-0005-0000-0000-00003E2A0000}"/>
    <cellStyle name="Normal 2 3 4 5 2 3 3 3" xfId="25909" xr:uid="{00000000-0005-0000-0000-00003B650000}"/>
    <cellStyle name="Normal 2 3 4 5 2 3 5" xfId="20896" xr:uid="{00000000-0005-0000-0000-0000A6510000}"/>
    <cellStyle name="Normal 2 3 4 5 2 4" xfId="12486" xr:uid="{00000000-0005-0000-0000-0000CC300000}"/>
    <cellStyle name="Normal 2 3 4 5 2 4 3" xfId="27584" xr:uid="{00000000-0005-0000-0000-0000C66B0000}"/>
    <cellStyle name="Normal 2 3 4 5 2 5" xfId="7465" xr:uid="{00000000-0005-0000-0000-00002F1D0000}"/>
    <cellStyle name="Normal 2 3 4 5 2 5 3" xfId="22567" xr:uid="{00000000-0005-0000-0000-00002D580000}"/>
    <cellStyle name="Normal 2 3 4 5 2 7" xfId="17554" xr:uid="{00000000-0005-0000-0000-000098440000}"/>
    <cellStyle name="Normal 2 3 4 5 3" xfId="3247" xr:uid="{00000000-0005-0000-0000-0000B50C0000}"/>
    <cellStyle name="Normal 2 3 4 5 3 2" xfId="13321" xr:uid="{00000000-0005-0000-0000-00000F340000}"/>
    <cellStyle name="Normal 2 3 4 5 3 2 3" xfId="28419" xr:uid="{00000000-0005-0000-0000-0000096F0000}"/>
    <cellStyle name="Normal 2 3 4 5 3 3" xfId="8301" xr:uid="{00000000-0005-0000-0000-000073200000}"/>
    <cellStyle name="Normal 2 3 4 5 3 3 3" xfId="23402" xr:uid="{00000000-0005-0000-0000-0000705B0000}"/>
    <cellStyle name="Normal 2 3 4 5 3 5" xfId="18389" xr:uid="{00000000-0005-0000-0000-0000DB470000}"/>
    <cellStyle name="Normal 2 3 4 5 4" xfId="4940" xr:uid="{00000000-0005-0000-0000-000052130000}"/>
    <cellStyle name="Normal 2 3 4 5 4 2" xfId="14992" xr:uid="{00000000-0005-0000-0000-0000963A0000}"/>
    <cellStyle name="Normal 2 3 4 5 4 2 3" xfId="30090" xr:uid="{00000000-0005-0000-0000-000090750000}"/>
    <cellStyle name="Normal 2 3 4 5 4 3" xfId="9972" xr:uid="{00000000-0005-0000-0000-0000FA260000}"/>
    <cellStyle name="Normal 2 3 4 5 4 3 3" xfId="25073" xr:uid="{00000000-0005-0000-0000-0000F7610000}"/>
    <cellStyle name="Normal 2 3 4 5 4 5" xfId="20060" xr:uid="{00000000-0005-0000-0000-0000624E0000}"/>
    <cellStyle name="Normal 2 3 4 5 5" xfId="11650" xr:uid="{00000000-0005-0000-0000-0000882D0000}"/>
    <cellStyle name="Normal 2 3 4 5 5 3" xfId="26748" xr:uid="{00000000-0005-0000-0000-000082680000}"/>
    <cellStyle name="Normal 2 3 4 5 6" xfId="6629" xr:uid="{00000000-0005-0000-0000-0000EB190000}"/>
    <cellStyle name="Normal 2 3 4 5 6 3" xfId="21731" xr:uid="{00000000-0005-0000-0000-0000E9540000}"/>
    <cellStyle name="Normal 2 3 4 5 8" xfId="16718" xr:uid="{00000000-0005-0000-0000-000054410000}"/>
    <cellStyle name="Normal 2 3 4 6" xfId="1974" xr:uid="{00000000-0005-0000-0000-0000BC070000}"/>
    <cellStyle name="Normal 2 3 4 6 2" xfId="3666" xr:uid="{00000000-0005-0000-0000-0000580E0000}"/>
    <cellStyle name="Normal 2 3 4 6 2 2" xfId="13739" xr:uid="{00000000-0005-0000-0000-0000B1350000}"/>
    <cellStyle name="Normal 2 3 4 6 2 2 3" xfId="28837" xr:uid="{00000000-0005-0000-0000-0000AB700000}"/>
    <cellStyle name="Normal 2 3 4 6 2 3" xfId="8719" xr:uid="{00000000-0005-0000-0000-000015220000}"/>
    <cellStyle name="Normal 2 3 4 6 2 3 3" xfId="23820" xr:uid="{00000000-0005-0000-0000-0000125D0000}"/>
    <cellStyle name="Normal 2 3 4 6 2 5" xfId="18807" xr:uid="{00000000-0005-0000-0000-00007D490000}"/>
    <cellStyle name="Normal 2 3 4 6 3" xfId="5358" xr:uid="{00000000-0005-0000-0000-0000F4140000}"/>
    <cellStyle name="Normal 2 3 4 6 3 2" xfId="15410" xr:uid="{00000000-0005-0000-0000-0000383C0000}"/>
    <cellStyle name="Normal 2 3 4 6 3 2 3" xfId="30508" xr:uid="{00000000-0005-0000-0000-000032770000}"/>
    <cellStyle name="Normal 2 3 4 6 3 3" xfId="10390" xr:uid="{00000000-0005-0000-0000-00009C280000}"/>
    <cellStyle name="Normal 2 3 4 6 3 3 3" xfId="25491" xr:uid="{00000000-0005-0000-0000-000099630000}"/>
    <cellStyle name="Normal 2 3 4 6 3 5" xfId="20478" xr:uid="{00000000-0005-0000-0000-000004500000}"/>
    <cellStyle name="Normal 2 3 4 6 4" xfId="12068" xr:uid="{00000000-0005-0000-0000-00002A2F0000}"/>
    <cellStyle name="Normal 2 3 4 6 4 3" xfId="27166" xr:uid="{00000000-0005-0000-0000-0000246A0000}"/>
    <cellStyle name="Normal 2 3 4 6 5" xfId="7047" xr:uid="{00000000-0005-0000-0000-00008D1B0000}"/>
    <cellStyle name="Normal 2 3 4 6 5 3" xfId="22149" xr:uid="{00000000-0005-0000-0000-00008B560000}"/>
    <cellStyle name="Normal 2 3 4 6 7" xfId="17136" xr:uid="{00000000-0005-0000-0000-0000F6420000}"/>
    <cellStyle name="Normal 2 3 4 7" xfId="2825" xr:uid="{00000000-0005-0000-0000-00000F0B0000}"/>
    <cellStyle name="Normal 2 3 4 7 2" xfId="12903" xr:uid="{00000000-0005-0000-0000-00006D320000}"/>
    <cellStyle name="Normal 2 3 4 7 2 3" xfId="28001" xr:uid="{00000000-0005-0000-0000-0000676D0000}"/>
    <cellStyle name="Normal 2 3 4 7 3" xfId="7883" xr:uid="{00000000-0005-0000-0000-0000D11E0000}"/>
    <cellStyle name="Normal 2 3 4 7 3 3" xfId="22984" xr:uid="{00000000-0005-0000-0000-0000CE590000}"/>
    <cellStyle name="Normal 2 3 4 7 5" xfId="17971" xr:uid="{00000000-0005-0000-0000-000039460000}"/>
    <cellStyle name="Normal 2 3 4 8" xfId="4519" xr:uid="{00000000-0005-0000-0000-0000AD110000}"/>
    <cellStyle name="Normal 2 3 4 8 2" xfId="14574" xr:uid="{00000000-0005-0000-0000-0000F4380000}"/>
    <cellStyle name="Normal 2 3 4 8 2 3" xfId="29672" xr:uid="{00000000-0005-0000-0000-0000EE730000}"/>
    <cellStyle name="Normal 2 3 4 8 3" xfId="9554" xr:uid="{00000000-0005-0000-0000-000058250000}"/>
    <cellStyle name="Normal 2 3 4 8 3 3" xfId="24655" xr:uid="{00000000-0005-0000-0000-000055600000}"/>
    <cellStyle name="Normal 2 3 4 8 5" xfId="19642" xr:uid="{00000000-0005-0000-0000-0000C04C0000}"/>
    <cellStyle name="Normal 2 3 4 9" xfId="11230" xr:uid="{00000000-0005-0000-0000-0000E42B0000}"/>
    <cellStyle name="Normal 2 3 4 9 3" xfId="26330" xr:uid="{00000000-0005-0000-0000-0000E0660000}"/>
    <cellStyle name="Normal 2 3 5" xfId="843" xr:uid="{00000000-0005-0000-0000-000050030000}"/>
    <cellStyle name="Normal 2 3 5 10" xfId="6210" xr:uid="{00000000-0005-0000-0000-000048180000}"/>
    <cellStyle name="Normal 2 3 5 10 3" xfId="21314" xr:uid="{00000000-0005-0000-0000-000048530000}"/>
    <cellStyle name="Normal 2 3 5 12" xfId="16299" xr:uid="{00000000-0005-0000-0000-0000B13F0000}"/>
    <cellStyle name="Normal 2 3 5 2" xfId="1174" xr:uid="{00000000-0005-0000-0000-00009C040000}"/>
    <cellStyle name="Normal 2 3 5 2 11" xfId="16353" xr:uid="{00000000-0005-0000-0000-0000E73F0000}"/>
    <cellStyle name="Normal 2 3 5 2 2" xfId="1282" xr:uid="{00000000-0005-0000-0000-000008050000}"/>
    <cellStyle name="Normal 2 3 5 2 2 10" xfId="16457" xr:uid="{00000000-0005-0000-0000-00004F400000}"/>
    <cellStyle name="Normal 2 3 5 2 2 2" xfId="1499" xr:uid="{00000000-0005-0000-0000-0000E1050000}"/>
    <cellStyle name="Normal 2 3 5 2 2 2 2" xfId="1920" xr:uid="{00000000-0005-0000-0000-000086070000}"/>
    <cellStyle name="Normal 2 3 5 2 2 2 2 2" xfId="2759" xr:uid="{00000000-0005-0000-0000-0000CD0A0000}"/>
    <cellStyle name="Normal 2 3 5 2 2 2 2 2 2" xfId="4449" xr:uid="{00000000-0005-0000-0000-000067110000}"/>
    <cellStyle name="Normal 2 3 5 2 2 2 2 2 2 2" xfId="14522" xr:uid="{00000000-0005-0000-0000-0000C0380000}"/>
    <cellStyle name="Normal 2 3 5 2 2 2 2 2 2 2 3" xfId="29620" xr:uid="{00000000-0005-0000-0000-0000BA730000}"/>
    <cellStyle name="Normal 2 3 5 2 2 2 2 2 2 3" xfId="9502" xr:uid="{00000000-0005-0000-0000-000024250000}"/>
    <cellStyle name="Normal 2 3 5 2 2 2 2 2 2 3 3" xfId="24603" xr:uid="{00000000-0005-0000-0000-000021600000}"/>
    <cellStyle name="Normal 2 3 5 2 2 2 2 2 2 5" xfId="19590" xr:uid="{00000000-0005-0000-0000-00008C4C0000}"/>
    <cellStyle name="Normal 2 3 5 2 2 2 2 2 3" xfId="6141" xr:uid="{00000000-0005-0000-0000-000003180000}"/>
    <cellStyle name="Normal 2 3 5 2 2 2 2 2 3 2" xfId="16193" xr:uid="{00000000-0005-0000-0000-0000473F0000}"/>
    <cellStyle name="Normal 2 3 5 2 2 2 2 2 3 2 3" xfId="31291" xr:uid="{00000000-0005-0000-0000-0000417A0000}"/>
    <cellStyle name="Normal 2 3 5 2 2 2 2 2 3 3" xfId="11173" xr:uid="{00000000-0005-0000-0000-0000AB2B0000}"/>
    <cellStyle name="Normal 2 3 5 2 2 2 2 2 3 3 3" xfId="26274" xr:uid="{00000000-0005-0000-0000-0000A8660000}"/>
    <cellStyle name="Normal 2 3 5 2 2 2 2 2 3 5" xfId="21261" xr:uid="{00000000-0005-0000-0000-000013530000}"/>
    <cellStyle name="Normal 2 3 5 2 2 2 2 2 4" xfId="12851" xr:uid="{00000000-0005-0000-0000-000039320000}"/>
    <cellStyle name="Normal 2 3 5 2 2 2 2 2 4 3" xfId="27949" xr:uid="{00000000-0005-0000-0000-0000336D0000}"/>
    <cellStyle name="Normal 2 3 5 2 2 2 2 2 5" xfId="7830" xr:uid="{00000000-0005-0000-0000-00009C1E0000}"/>
    <cellStyle name="Normal 2 3 5 2 2 2 2 2 5 3" xfId="22932" xr:uid="{00000000-0005-0000-0000-00009A590000}"/>
    <cellStyle name="Normal 2 3 5 2 2 2 2 2 7" xfId="17919" xr:uid="{00000000-0005-0000-0000-000005460000}"/>
    <cellStyle name="Normal 2 3 5 2 2 2 2 3" xfId="3612" xr:uid="{00000000-0005-0000-0000-0000220E0000}"/>
    <cellStyle name="Normal 2 3 5 2 2 2 2 3 2" xfId="13686" xr:uid="{00000000-0005-0000-0000-00007C350000}"/>
    <cellStyle name="Normal 2 3 5 2 2 2 2 3 2 3" xfId="28784" xr:uid="{00000000-0005-0000-0000-000076700000}"/>
    <cellStyle name="Normal 2 3 5 2 2 2 2 3 3" xfId="8666" xr:uid="{00000000-0005-0000-0000-0000E0210000}"/>
    <cellStyle name="Normal 2 3 5 2 2 2 2 3 3 3" xfId="23767" xr:uid="{00000000-0005-0000-0000-0000DD5C0000}"/>
    <cellStyle name="Normal 2 3 5 2 2 2 2 3 5" xfId="18754" xr:uid="{00000000-0005-0000-0000-000048490000}"/>
    <cellStyle name="Normal 2 3 5 2 2 2 2 4" xfId="5305" xr:uid="{00000000-0005-0000-0000-0000BF140000}"/>
    <cellStyle name="Normal 2 3 5 2 2 2 2 4 2" xfId="15357" xr:uid="{00000000-0005-0000-0000-0000033C0000}"/>
    <cellStyle name="Normal 2 3 5 2 2 2 2 4 2 3" xfId="30455" xr:uid="{00000000-0005-0000-0000-0000FD760000}"/>
    <cellStyle name="Normal 2 3 5 2 2 2 2 4 3" xfId="10337" xr:uid="{00000000-0005-0000-0000-000067280000}"/>
    <cellStyle name="Normal 2 3 5 2 2 2 2 4 3 3" xfId="25438" xr:uid="{00000000-0005-0000-0000-000064630000}"/>
    <cellStyle name="Normal 2 3 5 2 2 2 2 4 5" xfId="20425" xr:uid="{00000000-0005-0000-0000-0000CF4F0000}"/>
    <cellStyle name="Normal 2 3 5 2 2 2 2 5" xfId="12015" xr:uid="{00000000-0005-0000-0000-0000F52E0000}"/>
    <cellStyle name="Normal 2 3 5 2 2 2 2 5 3" xfId="27113" xr:uid="{00000000-0005-0000-0000-0000EF690000}"/>
    <cellStyle name="Normal 2 3 5 2 2 2 2 6" xfId="6994" xr:uid="{00000000-0005-0000-0000-0000581B0000}"/>
    <cellStyle name="Normal 2 3 5 2 2 2 2 6 3" xfId="22096" xr:uid="{00000000-0005-0000-0000-000056560000}"/>
    <cellStyle name="Normal 2 3 5 2 2 2 2 8" xfId="17083" xr:uid="{00000000-0005-0000-0000-0000C1420000}"/>
    <cellStyle name="Normal 2 3 5 2 2 2 3" xfId="2341" xr:uid="{00000000-0005-0000-0000-00002B090000}"/>
    <cellStyle name="Normal 2 3 5 2 2 2 3 2" xfId="4031" xr:uid="{00000000-0005-0000-0000-0000C50F0000}"/>
    <cellStyle name="Normal 2 3 5 2 2 2 3 2 2" xfId="14104" xr:uid="{00000000-0005-0000-0000-00001E370000}"/>
    <cellStyle name="Normal 2 3 5 2 2 2 3 2 2 3" xfId="29202" xr:uid="{00000000-0005-0000-0000-000018720000}"/>
    <cellStyle name="Normal 2 3 5 2 2 2 3 2 3" xfId="9084" xr:uid="{00000000-0005-0000-0000-000082230000}"/>
    <cellStyle name="Normal 2 3 5 2 2 2 3 2 3 3" xfId="24185" xr:uid="{00000000-0005-0000-0000-00007F5E0000}"/>
    <cellStyle name="Normal 2 3 5 2 2 2 3 2 5" xfId="19172" xr:uid="{00000000-0005-0000-0000-0000EA4A0000}"/>
    <cellStyle name="Normal 2 3 5 2 2 2 3 3" xfId="5723" xr:uid="{00000000-0005-0000-0000-000061160000}"/>
    <cellStyle name="Normal 2 3 5 2 2 2 3 3 2" xfId="15775" xr:uid="{00000000-0005-0000-0000-0000A53D0000}"/>
    <cellStyle name="Normal 2 3 5 2 2 2 3 3 2 3" xfId="30873" xr:uid="{00000000-0005-0000-0000-00009F780000}"/>
    <cellStyle name="Normal 2 3 5 2 2 2 3 3 3" xfId="10755" xr:uid="{00000000-0005-0000-0000-0000092A0000}"/>
    <cellStyle name="Normal 2 3 5 2 2 2 3 3 3 3" xfId="25856" xr:uid="{00000000-0005-0000-0000-000006650000}"/>
    <cellStyle name="Normal 2 3 5 2 2 2 3 3 5" xfId="20843" xr:uid="{00000000-0005-0000-0000-000071510000}"/>
    <cellStyle name="Normal 2 3 5 2 2 2 3 4" xfId="12433" xr:uid="{00000000-0005-0000-0000-000097300000}"/>
    <cellStyle name="Normal 2 3 5 2 2 2 3 4 3" xfId="27531" xr:uid="{00000000-0005-0000-0000-0000916B0000}"/>
    <cellStyle name="Normal 2 3 5 2 2 2 3 5" xfId="7412" xr:uid="{00000000-0005-0000-0000-0000FA1C0000}"/>
    <cellStyle name="Normal 2 3 5 2 2 2 3 5 3" xfId="22514" xr:uid="{00000000-0005-0000-0000-0000F8570000}"/>
    <cellStyle name="Normal 2 3 5 2 2 2 3 7" xfId="17501" xr:uid="{00000000-0005-0000-0000-000063440000}"/>
    <cellStyle name="Normal 2 3 5 2 2 2 4" xfId="3194" xr:uid="{00000000-0005-0000-0000-0000800C0000}"/>
    <cellStyle name="Normal 2 3 5 2 2 2 4 2" xfId="13268" xr:uid="{00000000-0005-0000-0000-0000DA330000}"/>
    <cellStyle name="Normal 2 3 5 2 2 2 4 2 3" xfId="28366" xr:uid="{00000000-0005-0000-0000-0000D46E0000}"/>
    <cellStyle name="Normal 2 3 5 2 2 2 4 3" xfId="8248" xr:uid="{00000000-0005-0000-0000-00003E200000}"/>
    <cellStyle name="Normal 2 3 5 2 2 2 4 3 3" xfId="23349" xr:uid="{00000000-0005-0000-0000-00003B5B0000}"/>
    <cellStyle name="Normal 2 3 5 2 2 2 4 5" xfId="18336" xr:uid="{00000000-0005-0000-0000-0000A6470000}"/>
    <cellStyle name="Normal 2 3 5 2 2 2 5" xfId="4887" xr:uid="{00000000-0005-0000-0000-00001D130000}"/>
    <cellStyle name="Normal 2 3 5 2 2 2 5 2" xfId="14939" xr:uid="{00000000-0005-0000-0000-0000613A0000}"/>
    <cellStyle name="Normal 2 3 5 2 2 2 5 2 3" xfId="30037" xr:uid="{00000000-0005-0000-0000-00005B750000}"/>
    <cellStyle name="Normal 2 3 5 2 2 2 5 3" xfId="9919" xr:uid="{00000000-0005-0000-0000-0000C5260000}"/>
    <cellStyle name="Normal 2 3 5 2 2 2 5 3 3" xfId="25020" xr:uid="{00000000-0005-0000-0000-0000C2610000}"/>
    <cellStyle name="Normal 2 3 5 2 2 2 5 5" xfId="20007" xr:uid="{00000000-0005-0000-0000-00002D4E0000}"/>
    <cellStyle name="Normal 2 3 5 2 2 2 6" xfId="11597" xr:uid="{00000000-0005-0000-0000-0000532D0000}"/>
    <cellStyle name="Normal 2 3 5 2 2 2 6 3" xfId="26695" xr:uid="{00000000-0005-0000-0000-00004D680000}"/>
    <cellStyle name="Normal 2 3 5 2 2 2 7" xfId="6576" xr:uid="{00000000-0005-0000-0000-0000B6190000}"/>
    <cellStyle name="Normal 2 3 5 2 2 2 7 3" xfId="21678" xr:uid="{00000000-0005-0000-0000-0000B4540000}"/>
    <cellStyle name="Normal 2 3 5 2 2 2 9" xfId="16665" xr:uid="{00000000-0005-0000-0000-00001F410000}"/>
    <cellStyle name="Normal 2 3 5 2 2 3" xfId="1712" xr:uid="{00000000-0005-0000-0000-0000B6060000}"/>
    <cellStyle name="Normal 2 3 5 2 2 3 2" xfId="2551" xr:uid="{00000000-0005-0000-0000-0000FD090000}"/>
    <cellStyle name="Normal 2 3 5 2 2 3 2 2" xfId="4241" xr:uid="{00000000-0005-0000-0000-000097100000}"/>
    <cellStyle name="Normal 2 3 5 2 2 3 2 2 2" xfId="14314" xr:uid="{00000000-0005-0000-0000-0000F0370000}"/>
    <cellStyle name="Normal 2 3 5 2 2 3 2 2 2 3" xfId="29412" xr:uid="{00000000-0005-0000-0000-0000EA720000}"/>
    <cellStyle name="Normal 2 3 5 2 2 3 2 2 3" xfId="9294" xr:uid="{00000000-0005-0000-0000-000054240000}"/>
    <cellStyle name="Normal 2 3 5 2 2 3 2 2 3 3" xfId="24395" xr:uid="{00000000-0005-0000-0000-0000515F0000}"/>
    <cellStyle name="Normal 2 3 5 2 2 3 2 2 5" xfId="19382" xr:uid="{00000000-0005-0000-0000-0000BC4B0000}"/>
    <cellStyle name="Normal 2 3 5 2 2 3 2 3" xfId="5933" xr:uid="{00000000-0005-0000-0000-000033170000}"/>
    <cellStyle name="Normal 2 3 5 2 2 3 2 3 2" xfId="15985" xr:uid="{00000000-0005-0000-0000-0000773E0000}"/>
    <cellStyle name="Normal 2 3 5 2 2 3 2 3 2 3" xfId="31083" xr:uid="{00000000-0005-0000-0000-000071790000}"/>
    <cellStyle name="Normal 2 3 5 2 2 3 2 3 3" xfId="10965" xr:uid="{00000000-0005-0000-0000-0000DB2A0000}"/>
    <cellStyle name="Normal 2 3 5 2 2 3 2 3 3 3" xfId="26066" xr:uid="{00000000-0005-0000-0000-0000D8650000}"/>
    <cellStyle name="Normal 2 3 5 2 2 3 2 3 5" xfId="21053" xr:uid="{00000000-0005-0000-0000-000043520000}"/>
    <cellStyle name="Normal 2 3 5 2 2 3 2 4" xfId="12643" xr:uid="{00000000-0005-0000-0000-000069310000}"/>
    <cellStyle name="Normal 2 3 5 2 2 3 2 4 3" xfId="27741" xr:uid="{00000000-0005-0000-0000-0000636C0000}"/>
    <cellStyle name="Normal 2 3 5 2 2 3 2 5" xfId="7622" xr:uid="{00000000-0005-0000-0000-0000CC1D0000}"/>
    <cellStyle name="Normal 2 3 5 2 2 3 2 5 3" xfId="22724" xr:uid="{00000000-0005-0000-0000-0000CA580000}"/>
    <cellStyle name="Normal 2 3 5 2 2 3 2 7" xfId="17711" xr:uid="{00000000-0005-0000-0000-000035450000}"/>
    <cellStyle name="Normal 2 3 5 2 2 3 3" xfId="3404" xr:uid="{00000000-0005-0000-0000-0000520D0000}"/>
    <cellStyle name="Normal 2 3 5 2 2 3 3 2" xfId="13478" xr:uid="{00000000-0005-0000-0000-0000AC340000}"/>
    <cellStyle name="Normal 2 3 5 2 2 3 3 2 3" xfId="28576" xr:uid="{00000000-0005-0000-0000-0000A66F0000}"/>
    <cellStyle name="Normal 2 3 5 2 2 3 3 3" xfId="8458" xr:uid="{00000000-0005-0000-0000-000010210000}"/>
    <cellStyle name="Normal 2 3 5 2 2 3 3 3 3" xfId="23559" xr:uid="{00000000-0005-0000-0000-00000D5C0000}"/>
    <cellStyle name="Normal 2 3 5 2 2 3 3 5" xfId="18546" xr:uid="{00000000-0005-0000-0000-000078480000}"/>
    <cellStyle name="Normal 2 3 5 2 2 3 4" xfId="5097" xr:uid="{00000000-0005-0000-0000-0000EF130000}"/>
    <cellStyle name="Normal 2 3 5 2 2 3 4 2" xfId="15149" xr:uid="{00000000-0005-0000-0000-0000333B0000}"/>
    <cellStyle name="Normal 2 3 5 2 2 3 4 2 3" xfId="30247" xr:uid="{00000000-0005-0000-0000-00002D760000}"/>
    <cellStyle name="Normal 2 3 5 2 2 3 4 3" xfId="10129" xr:uid="{00000000-0005-0000-0000-000097270000}"/>
    <cellStyle name="Normal 2 3 5 2 2 3 4 3 3" xfId="25230" xr:uid="{00000000-0005-0000-0000-000094620000}"/>
    <cellStyle name="Normal 2 3 5 2 2 3 4 5" xfId="20217" xr:uid="{00000000-0005-0000-0000-0000FF4E0000}"/>
    <cellStyle name="Normal 2 3 5 2 2 3 5" xfId="11807" xr:uid="{00000000-0005-0000-0000-0000252E0000}"/>
    <cellStyle name="Normal 2 3 5 2 2 3 5 3" xfId="26905" xr:uid="{00000000-0005-0000-0000-00001F690000}"/>
    <cellStyle name="Normal 2 3 5 2 2 3 6" xfId="6786" xr:uid="{00000000-0005-0000-0000-0000881A0000}"/>
    <cellStyle name="Normal 2 3 5 2 2 3 6 3" xfId="21888" xr:uid="{00000000-0005-0000-0000-000086550000}"/>
    <cellStyle name="Normal 2 3 5 2 2 3 8" xfId="16875" xr:uid="{00000000-0005-0000-0000-0000F1410000}"/>
    <cellStyle name="Normal 2 3 5 2 2 4" xfId="2133" xr:uid="{00000000-0005-0000-0000-00005B080000}"/>
    <cellStyle name="Normal 2 3 5 2 2 4 2" xfId="3823" xr:uid="{00000000-0005-0000-0000-0000F50E0000}"/>
    <cellStyle name="Normal 2 3 5 2 2 4 2 2" xfId="13896" xr:uid="{00000000-0005-0000-0000-00004E360000}"/>
    <cellStyle name="Normal 2 3 5 2 2 4 2 2 3" xfId="28994" xr:uid="{00000000-0005-0000-0000-000048710000}"/>
    <cellStyle name="Normal 2 3 5 2 2 4 2 3" xfId="8876" xr:uid="{00000000-0005-0000-0000-0000B2220000}"/>
    <cellStyle name="Normal 2 3 5 2 2 4 2 3 3" xfId="23977" xr:uid="{00000000-0005-0000-0000-0000AF5D0000}"/>
    <cellStyle name="Normal 2 3 5 2 2 4 2 5" xfId="18964" xr:uid="{00000000-0005-0000-0000-00001A4A0000}"/>
    <cellStyle name="Normal 2 3 5 2 2 4 3" xfId="5515" xr:uid="{00000000-0005-0000-0000-000091150000}"/>
    <cellStyle name="Normal 2 3 5 2 2 4 3 2" xfId="15567" xr:uid="{00000000-0005-0000-0000-0000D53C0000}"/>
    <cellStyle name="Normal 2 3 5 2 2 4 3 2 3" xfId="30665" xr:uid="{00000000-0005-0000-0000-0000CF770000}"/>
    <cellStyle name="Normal 2 3 5 2 2 4 3 3" xfId="10547" xr:uid="{00000000-0005-0000-0000-000039290000}"/>
    <cellStyle name="Normal 2 3 5 2 2 4 3 3 3" xfId="25648" xr:uid="{00000000-0005-0000-0000-000036640000}"/>
    <cellStyle name="Normal 2 3 5 2 2 4 3 5" xfId="20635" xr:uid="{00000000-0005-0000-0000-0000A1500000}"/>
    <cellStyle name="Normal 2 3 5 2 2 4 4" xfId="12225" xr:uid="{00000000-0005-0000-0000-0000C72F0000}"/>
    <cellStyle name="Normal 2 3 5 2 2 4 4 3" xfId="27323" xr:uid="{00000000-0005-0000-0000-0000C16A0000}"/>
    <cellStyle name="Normal 2 3 5 2 2 4 5" xfId="7204" xr:uid="{00000000-0005-0000-0000-00002A1C0000}"/>
    <cellStyle name="Normal 2 3 5 2 2 4 5 3" xfId="22306" xr:uid="{00000000-0005-0000-0000-000028570000}"/>
    <cellStyle name="Normal 2 3 5 2 2 4 7" xfId="17293" xr:uid="{00000000-0005-0000-0000-000093430000}"/>
    <cellStyle name="Normal 2 3 5 2 2 5" xfId="2986" xr:uid="{00000000-0005-0000-0000-0000B00B0000}"/>
    <cellStyle name="Normal 2 3 5 2 2 5 2" xfId="13060" xr:uid="{00000000-0005-0000-0000-00000A330000}"/>
    <cellStyle name="Normal 2 3 5 2 2 5 2 3" xfId="28158" xr:uid="{00000000-0005-0000-0000-0000046E0000}"/>
    <cellStyle name="Normal 2 3 5 2 2 5 3" xfId="8040" xr:uid="{00000000-0005-0000-0000-00006E1F0000}"/>
    <cellStyle name="Normal 2 3 5 2 2 5 3 3" xfId="23141" xr:uid="{00000000-0005-0000-0000-00006B5A0000}"/>
    <cellStyle name="Normal 2 3 5 2 2 5 5" xfId="18128" xr:uid="{00000000-0005-0000-0000-0000D6460000}"/>
    <cellStyle name="Normal 2 3 5 2 2 6" xfId="4679" xr:uid="{00000000-0005-0000-0000-00004D120000}"/>
    <cellStyle name="Normal 2 3 5 2 2 6 2" xfId="14731" xr:uid="{00000000-0005-0000-0000-000091390000}"/>
    <cellStyle name="Normal 2 3 5 2 2 6 2 3" xfId="29829" xr:uid="{00000000-0005-0000-0000-00008B740000}"/>
    <cellStyle name="Normal 2 3 5 2 2 6 3" xfId="9711" xr:uid="{00000000-0005-0000-0000-0000F5250000}"/>
    <cellStyle name="Normal 2 3 5 2 2 6 3 3" xfId="24812" xr:uid="{00000000-0005-0000-0000-0000F2600000}"/>
    <cellStyle name="Normal 2 3 5 2 2 6 5" xfId="19799" xr:uid="{00000000-0005-0000-0000-00005D4D0000}"/>
    <cellStyle name="Normal 2 3 5 2 2 7" xfId="11389" xr:uid="{00000000-0005-0000-0000-0000832C0000}"/>
    <cellStyle name="Normal 2 3 5 2 2 7 3" xfId="26487" xr:uid="{00000000-0005-0000-0000-00007D670000}"/>
    <cellStyle name="Normal 2 3 5 2 2 8" xfId="6368" xr:uid="{00000000-0005-0000-0000-0000E6180000}"/>
    <cellStyle name="Normal 2 3 5 2 2 8 3" xfId="21470" xr:uid="{00000000-0005-0000-0000-0000E4530000}"/>
    <cellStyle name="Normal 2 3 5 2 3" xfId="1395" xr:uid="{00000000-0005-0000-0000-000079050000}"/>
    <cellStyle name="Normal 2 3 5 2 3 2" xfId="1816" xr:uid="{00000000-0005-0000-0000-00001E070000}"/>
    <cellStyle name="Normal 2 3 5 2 3 2 2" xfId="2655" xr:uid="{00000000-0005-0000-0000-0000650A0000}"/>
    <cellStyle name="Normal 2 3 5 2 3 2 2 2" xfId="4345" xr:uid="{00000000-0005-0000-0000-0000FF100000}"/>
    <cellStyle name="Normal 2 3 5 2 3 2 2 2 2" xfId="14418" xr:uid="{00000000-0005-0000-0000-000058380000}"/>
    <cellStyle name="Normal 2 3 5 2 3 2 2 2 2 3" xfId="29516" xr:uid="{00000000-0005-0000-0000-000052730000}"/>
    <cellStyle name="Normal 2 3 5 2 3 2 2 2 3" xfId="9398" xr:uid="{00000000-0005-0000-0000-0000BC240000}"/>
    <cellStyle name="Normal 2 3 5 2 3 2 2 2 3 3" xfId="24499" xr:uid="{00000000-0005-0000-0000-0000B95F0000}"/>
    <cellStyle name="Normal 2 3 5 2 3 2 2 2 5" xfId="19486" xr:uid="{00000000-0005-0000-0000-0000244C0000}"/>
    <cellStyle name="Normal 2 3 5 2 3 2 2 3" xfId="6037" xr:uid="{00000000-0005-0000-0000-00009B170000}"/>
    <cellStyle name="Normal 2 3 5 2 3 2 2 3 2" xfId="16089" xr:uid="{00000000-0005-0000-0000-0000DF3E0000}"/>
    <cellStyle name="Normal 2 3 5 2 3 2 2 3 2 3" xfId="31187" xr:uid="{00000000-0005-0000-0000-0000D9790000}"/>
    <cellStyle name="Normal 2 3 5 2 3 2 2 3 3" xfId="11069" xr:uid="{00000000-0005-0000-0000-0000432B0000}"/>
    <cellStyle name="Normal 2 3 5 2 3 2 2 3 3 3" xfId="26170" xr:uid="{00000000-0005-0000-0000-000040660000}"/>
    <cellStyle name="Normal 2 3 5 2 3 2 2 3 5" xfId="21157" xr:uid="{00000000-0005-0000-0000-0000AB520000}"/>
    <cellStyle name="Normal 2 3 5 2 3 2 2 4" xfId="12747" xr:uid="{00000000-0005-0000-0000-0000D1310000}"/>
    <cellStyle name="Normal 2 3 5 2 3 2 2 4 3" xfId="27845" xr:uid="{00000000-0005-0000-0000-0000CB6C0000}"/>
    <cellStyle name="Normal 2 3 5 2 3 2 2 5" xfId="7726" xr:uid="{00000000-0005-0000-0000-0000341E0000}"/>
    <cellStyle name="Normal 2 3 5 2 3 2 2 5 3" xfId="22828" xr:uid="{00000000-0005-0000-0000-000032590000}"/>
    <cellStyle name="Normal 2 3 5 2 3 2 2 7" xfId="17815" xr:uid="{00000000-0005-0000-0000-00009D450000}"/>
    <cellStyle name="Normal 2 3 5 2 3 2 3" xfId="3508" xr:uid="{00000000-0005-0000-0000-0000BA0D0000}"/>
    <cellStyle name="Normal 2 3 5 2 3 2 3 2" xfId="13582" xr:uid="{00000000-0005-0000-0000-000014350000}"/>
    <cellStyle name="Normal 2 3 5 2 3 2 3 2 3" xfId="28680" xr:uid="{00000000-0005-0000-0000-00000E700000}"/>
    <cellStyle name="Normal 2 3 5 2 3 2 3 3" xfId="8562" xr:uid="{00000000-0005-0000-0000-000078210000}"/>
    <cellStyle name="Normal 2 3 5 2 3 2 3 3 3" xfId="23663" xr:uid="{00000000-0005-0000-0000-0000755C0000}"/>
    <cellStyle name="Normal 2 3 5 2 3 2 3 5" xfId="18650" xr:uid="{00000000-0005-0000-0000-0000E0480000}"/>
    <cellStyle name="Normal 2 3 5 2 3 2 4" xfId="5201" xr:uid="{00000000-0005-0000-0000-000057140000}"/>
    <cellStyle name="Normal 2 3 5 2 3 2 4 2" xfId="15253" xr:uid="{00000000-0005-0000-0000-00009B3B0000}"/>
    <cellStyle name="Normal 2 3 5 2 3 2 4 2 3" xfId="30351" xr:uid="{00000000-0005-0000-0000-000095760000}"/>
    <cellStyle name="Normal 2 3 5 2 3 2 4 3" xfId="10233" xr:uid="{00000000-0005-0000-0000-0000FF270000}"/>
    <cellStyle name="Normal 2 3 5 2 3 2 4 3 3" xfId="25334" xr:uid="{00000000-0005-0000-0000-0000FC620000}"/>
    <cellStyle name="Normal 2 3 5 2 3 2 4 5" xfId="20321" xr:uid="{00000000-0005-0000-0000-0000674F0000}"/>
    <cellStyle name="Normal 2 3 5 2 3 2 5" xfId="11911" xr:uid="{00000000-0005-0000-0000-00008D2E0000}"/>
    <cellStyle name="Normal 2 3 5 2 3 2 5 3" xfId="27009" xr:uid="{00000000-0005-0000-0000-000087690000}"/>
    <cellStyle name="Normal 2 3 5 2 3 2 6" xfId="6890" xr:uid="{00000000-0005-0000-0000-0000F01A0000}"/>
    <cellStyle name="Normal 2 3 5 2 3 2 6 3" xfId="21992" xr:uid="{00000000-0005-0000-0000-0000EE550000}"/>
    <cellStyle name="Normal 2 3 5 2 3 2 8" xfId="16979" xr:uid="{00000000-0005-0000-0000-000059420000}"/>
    <cellStyle name="Normal 2 3 5 2 3 3" xfId="2237" xr:uid="{00000000-0005-0000-0000-0000C3080000}"/>
    <cellStyle name="Normal 2 3 5 2 3 3 2" xfId="3927" xr:uid="{00000000-0005-0000-0000-00005D0F0000}"/>
    <cellStyle name="Normal 2 3 5 2 3 3 2 2" xfId="14000" xr:uid="{00000000-0005-0000-0000-0000B6360000}"/>
    <cellStyle name="Normal 2 3 5 2 3 3 2 2 3" xfId="29098" xr:uid="{00000000-0005-0000-0000-0000B0710000}"/>
    <cellStyle name="Normal 2 3 5 2 3 3 2 3" xfId="8980" xr:uid="{00000000-0005-0000-0000-00001A230000}"/>
    <cellStyle name="Normal 2 3 5 2 3 3 2 3 3" xfId="24081" xr:uid="{00000000-0005-0000-0000-0000175E0000}"/>
    <cellStyle name="Normal 2 3 5 2 3 3 2 5" xfId="19068" xr:uid="{00000000-0005-0000-0000-0000824A0000}"/>
    <cellStyle name="Normal 2 3 5 2 3 3 3" xfId="5619" xr:uid="{00000000-0005-0000-0000-0000F9150000}"/>
    <cellStyle name="Normal 2 3 5 2 3 3 3 2" xfId="15671" xr:uid="{00000000-0005-0000-0000-00003D3D0000}"/>
    <cellStyle name="Normal 2 3 5 2 3 3 3 2 3" xfId="30769" xr:uid="{00000000-0005-0000-0000-000037780000}"/>
    <cellStyle name="Normal 2 3 5 2 3 3 3 3" xfId="10651" xr:uid="{00000000-0005-0000-0000-0000A1290000}"/>
    <cellStyle name="Normal 2 3 5 2 3 3 3 3 3" xfId="25752" xr:uid="{00000000-0005-0000-0000-00009E640000}"/>
    <cellStyle name="Normal 2 3 5 2 3 3 3 5" xfId="20739" xr:uid="{00000000-0005-0000-0000-000009510000}"/>
    <cellStyle name="Normal 2 3 5 2 3 3 4" xfId="12329" xr:uid="{00000000-0005-0000-0000-00002F300000}"/>
    <cellStyle name="Normal 2 3 5 2 3 3 4 3" xfId="27427" xr:uid="{00000000-0005-0000-0000-0000296B0000}"/>
    <cellStyle name="Normal 2 3 5 2 3 3 5" xfId="7308" xr:uid="{00000000-0005-0000-0000-0000921C0000}"/>
    <cellStyle name="Normal 2 3 5 2 3 3 5 3" xfId="22410" xr:uid="{00000000-0005-0000-0000-000090570000}"/>
    <cellStyle name="Normal 2 3 5 2 3 3 7" xfId="17397" xr:uid="{00000000-0005-0000-0000-0000FB430000}"/>
    <cellStyle name="Normal 2 3 5 2 3 4" xfId="3090" xr:uid="{00000000-0005-0000-0000-0000180C0000}"/>
    <cellStyle name="Normal 2 3 5 2 3 4 2" xfId="13164" xr:uid="{00000000-0005-0000-0000-000072330000}"/>
    <cellStyle name="Normal 2 3 5 2 3 4 2 3" xfId="28262" xr:uid="{00000000-0005-0000-0000-00006C6E0000}"/>
    <cellStyle name="Normal 2 3 5 2 3 4 3" xfId="8144" xr:uid="{00000000-0005-0000-0000-0000D61F0000}"/>
    <cellStyle name="Normal 2 3 5 2 3 4 3 3" xfId="23245" xr:uid="{00000000-0005-0000-0000-0000D35A0000}"/>
    <cellStyle name="Normal 2 3 5 2 3 4 5" xfId="18232" xr:uid="{00000000-0005-0000-0000-00003E470000}"/>
    <cellStyle name="Normal 2 3 5 2 3 5" xfId="4783" xr:uid="{00000000-0005-0000-0000-0000B5120000}"/>
    <cellStyle name="Normal 2 3 5 2 3 5 2" xfId="14835" xr:uid="{00000000-0005-0000-0000-0000F9390000}"/>
    <cellStyle name="Normal 2 3 5 2 3 5 2 3" xfId="29933" xr:uid="{00000000-0005-0000-0000-0000F3740000}"/>
    <cellStyle name="Normal 2 3 5 2 3 5 3" xfId="9815" xr:uid="{00000000-0005-0000-0000-00005D260000}"/>
    <cellStyle name="Normal 2 3 5 2 3 5 3 3" xfId="24916" xr:uid="{00000000-0005-0000-0000-00005A610000}"/>
    <cellStyle name="Normal 2 3 5 2 3 5 5" xfId="19903" xr:uid="{00000000-0005-0000-0000-0000C54D0000}"/>
    <cellStyle name="Normal 2 3 5 2 3 6" xfId="11493" xr:uid="{00000000-0005-0000-0000-0000EB2C0000}"/>
    <cellStyle name="Normal 2 3 5 2 3 6 3" xfId="26591" xr:uid="{00000000-0005-0000-0000-0000E5670000}"/>
    <cellStyle name="Normal 2 3 5 2 3 7" xfId="6472" xr:uid="{00000000-0005-0000-0000-00004E190000}"/>
    <cellStyle name="Normal 2 3 5 2 3 7 3" xfId="21574" xr:uid="{00000000-0005-0000-0000-00004C540000}"/>
    <cellStyle name="Normal 2 3 5 2 3 9" xfId="16561" xr:uid="{00000000-0005-0000-0000-0000B7400000}"/>
    <cellStyle name="Normal 2 3 5 2 4" xfId="1608" xr:uid="{00000000-0005-0000-0000-00004E060000}"/>
    <cellStyle name="Normal 2 3 5 2 4 2" xfId="2447" xr:uid="{00000000-0005-0000-0000-000095090000}"/>
    <cellStyle name="Normal 2 3 5 2 4 2 2" xfId="4137" xr:uid="{00000000-0005-0000-0000-00002F100000}"/>
    <cellStyle name="Normal 2 3 5 2 4 2 2 2" xfId="14210" xr:uid="{00000000-0005-0000-0000-000088370000}"/>
    <cellStyle name="Normal 2 3 5 2 4 2 2 2 3" xfId="29308" xr:uid="{00000000-0005-0000-0000-000082720000}"/>
    <cellStyle name="Normal 2 3 5 2 4 2 2 3" xfId="9190" xr:uid="{00000000-0005-0000-0000-0000EC230000}"/>
    <cellStyle name="Normal 2 3 5 2 4 2 2 3 3" xfId="24291" xr:uid="{00000000-0005-0000-0000-0000E95E0000}"/>
    <cellStyle name="Normal 2 3 5 2 4 2 2 5" xfId="19278" xr:uid="{00000000-0005-0000-0000-0000544B0000}"/>
    <cellStyle name="Normal 2 3 5 2 4 2 3" xfId="5829" xr:uid="{00000000-0005-0000-0000-0000CB160000}"/>
    <cellStyle name="Normal 2 3 5 2 4 2 3 2" xfId="15881" xr:uid="{00000000-0005-0000-0000-00000F3E0000}"/>
    <cellStyle name="Normal 2 3 5 2 4 2 3 2 3" xfId="30979" xr:uid="{00000000-0005-0000-0000-000009790000}"/>
    <cellStyle name="Normal 2 3 5 2 4 2 3 3" xfId="10861" xr:uid="{00000000-0005-0000-0000-0000732A0000}"/>
    <cellStyle name="Normal 2 3 5 2 4 2 3 3 3" xfId="25962" xr:uid="{00000000-0005-0000-0000-000070650000}"/>
    <cellStyle name="Normal 2 3 5 2 4 2 3 5" xfId="20949" xr:uid="{00000000-0005-0000-0000-0000DB510000}"/>
    <cellStyle name="Normal 2 3 5 2 4 2 4" xfId="12539" xr:uid="{00000000-0005-0000-0000-000001310000}"/>
    <cellStyle name="Normal 2 3 5 2 4 2 4 3" xfId="27637" xr:uid="{00000000-0005-0000-0000-0000FB6B0000}"/>
    <cellStyle name="Normal 2 3 5 2 4 2 5" xfId="7518" xr:uid="{00000000-0005-0000-0000-0000641D0000}"/>
    <cellStyle name="Normal 2 3 5 2 4 2 5 3" xfId="22620" xr:uid="{00000000-0005-0000-0000-000062580000}"/>
    <cellStyle name="Normal 2 3 5 2 4 2 7" xfId="17607" xr:uid="{00000000-0005-0000-0000-0000CD440000}"/>
    <cellStyle name="Normal 2 3 5 2 4 3" xfId="3300" xr:uid="{00000000-0005-0000-0000-0000EA0C0000}"/>
    <cellStyle name="Normal 2 3 5 2 4 3 2" xfId="13374" xr:uid="{00000000-0005-0000-0000-000044340000}"/>
    <cellStyle name="Normal 2 3 5 2 4 3 2 3" xfId="28472" xr:uid="{00000000-0005-0000-0000-00003E6F0000}"/>
    <cellStyle name="Normal 2 3 5 2 4 3 3" xfId="8354" xr:uid="{00000000-0005-0000-0000-0000A8200000}"/>
    <cellStyle name="Normal 2 3 5 2 4 3 3 3" xfId="23455" xr:uid="{00000000-0005-0000-0000-0000A55B0000}"/>
    <cellStyle name="Normal 2 3 5 2 4 3 5" xfId="18442" xr:uid="{00000000-0005-0000-0000-000010480000}"/>
    <cellStyle name="Normal 2 3 5 2 4 4" xfId="4993" xr:uid="{00000000-0005-0000-0000-000087130000}"/>
    <cellStyle name="Normal 2 3 5 2 4 4 2" xfId="15045" xr:uid="{00000000-0005-0000-0000-0000CB3A0000}"/>
    <cellStyle name="Normal 2 3 5 2 4 4 2 3" xfId="30143" xr:uid="{00000000-0005-0000-0000-0000C5750000}"/>
    <cellStyle name="Normal 2 3 5 2 4 4 3" xfId="10025" xr:uid="{00000000-0005-0000-0000-00002F270000}"/>
    <cellStyle name="Normal 2 3 5 2 4 4 3 3" xfId="25126" xr:uid="{00000000-0005-0000-0000-00002C620000}"/>
    <cellStyle name="Normal 2 3 5 2 4 4 5" xfId="20113" xr:uid="{00000000-0005-0000-0000-0000974E0000}"/>
    <cellStyle name="Normal 2 3 5 2 4 5" xfId="11703" xr:uid="{00000000-0005-0000-0000-0000BD2D0000}"/>
    <cellStyle name="Normal 2 3 5 2 4 5 3" xfId="26801" xr:uid="{00000000-0005-0000-0000-0000B7680000}"/>
    <cellStyle name="Normal 2 3 5 2 4 6" xfId="6682" xr:uid="{00000000-0005-0000-0000-0000201A0000}"/>
    <cellStyle name="Normal 2 3 5 2 4 6 3" xfId="21784" xr:uid="{00000000-0005-0000-0000-00001E550000}"/>
    <cellStyle name="Normal 2 3 5 2 4 8" xfId="16771" xr:uid="{00000000-0005-0000-0000-000089410000}"/>
    <cellStyle name="Normal 2 3 5 2 5" xfId="2029" xr:uid="{00000000-0005-0000-0000-0000F3070000}"/>
    <cellStyle name="Normal 2 3 5 2 5 2" xfId="3719" xr:uid="{00000000-0005-0000-0000-00008D0E0000}"/>
    <cellStyle name="Normal 2 3 5 2 5 2 2" xfId="13792" xr:uid="{00000000-0005-0000-0000-0000E6350000}"/>
    <cellStyle name="Normal 2 3 5 2 5 2 2 3" xfId="28890" xr:uid="{00000000-0005-0000-0000-0000E0700000}"/>
    <cellStyle name="Normal 2 3 5 2 5 2 3" xfId="8772" xr:uid="{00000000-0005-0000-0000-00004A220000}"/>
    <cellStyle name="Normal 2 3 5 2 5 2 3 3" xfId="23873" xr:uid="{00000000-0005-0000-0000-0000475D0000}"/>
    <cellStyle name="Normal 2 3 5 2 5 2 5" xfId="18860" xr:uid="{00000000-0005-0000-0000-0000B2490000}"/>
    <cellStyle name="Normal 2 3 5 2 5 3" xfId="5411" xr:uid="{00000000-0005-0000-0000-000029150000}"/>
    <cellStyle name="Normal 2 3 5 2 5 3 2" xfId="15463" xr:uid="{00000000-0005-0000-0000-00006D3C0000}"/>
    <cellStyle name="Normal 2 3 5 2 5 3 2 3" xfId="30561" xr:uid="{00000000-0005-0000-0000-000067770000}"/>
    <cellStyle name="Normal 2 3 5 2 5 3 3" xfId="10443" xr:uid="{00000000-0005-0000-0000-0000D1280000}"/>
    <cellStyle name="Normal 2 3 5 2 5 3 3 3" xfId="25544" xr:uid="{00000000-0005-0000-0000-0000CE630000}"/>
    <cellStyle name="Normal 2 3 5 2 5 3 5" xfId="20531" xr:uid="{00000000-0005-0000-0000-000039500000}"/>
    <cellStyle name="Normal 2 3 5 2 5 4" xfId="12121" xr:uid="{00000000-0005-0000-0000-00005F2F0000}"/>
    <cellStyle name="Normal 2 3 5 2 5 4 3" xfId="27219" xr:uid="{00000000-0005-0000-0000-0000596A0000}"/>
    <cellStyle name="Normal 2 3 5 2 5 5" xfId="7100" xr:uid="{00000000-0005-0000-0000-0000C21B0000}"/>
    <cellStyle name="Normal 2 3 5 2 5 5 3" xfId="22202" xr:uid="{00000000-0005-0000-0000-0000C0560000}"/>
    <cellStyle name="Normal 2 3 5 2 5 7" xfId="17189" xr:uid="{00000000-0005-0000-0000-00002B430000}"/>
    <cellStyle name="Normal 2 3 5 2 6" xfId="2882" xr:uid="{00000000-0005-0000-0000-0000480B0000}"/>
    <cellStyle name="Normal 2 3 5 2 6 2" xfId="12956" xr:uid="{00000000-0005-0000-0000-0000A2320000}"/>
    <cellStyle name="Normal 2 3 5 2 6 2 3" xfId="28054" xr:uid="{00000000-0005-0000-0000-00009C6D0000}"/>
    <cellStyle name="Normal 2 3 5 2 6 3" xfId="7936" xr:uid="{00000000-0005-0000-0000-0000061F0000}"/>
    <cellStyle name="Normal 2 3 5 2 6 3 3" xfId="23037" xr:uid="{00000000-0005-0000-0000-0000035A0000}"/>
    <cellStyle name="Normal 2 3 5 2 6 5" xfId="18024" xr:uid="{00000000-0005-0000-0000-00006E460000}"/>
    <cellStyle name="Normal 2 3 5 2 7" xfId="4575" xr:uid="{00000000-0005-0000-0000-0000E5110000}"/>
    <cellStyle name="Normal 2 3 5 2 7 2" xfId="14627" xr:uid="{00000000-0005-0000-0000-000029390000}"/>
    <cellStyle name="Normal 2 3 5 2 7 2 3" xfId="29725" xr:uid="{00000000-0005-0000-0000-000023740000}"/>
    <cellStyle name="Normal 2 3 5 2 7 3" xfId="9607" xr:uid="{00000000-0005-0000-0000-00008D250000}"/>
    <cellStyle name="Normal 2 3 5 2 7 3 3" xfId="24708" xr:uid="{00000000-0005-0000-0000-00008A600000}"/>
    <cellStyle name="Normal 2 3 5 2 7 5" xfId="19695" xr:uid="{00000000-0005-0000-0000-0000F54C0000}"/>
    <cellStyle name="Normal 2 3 5 2 8" xfId="11285" xr:uid="{00000000-0005-0000-0000-00001B2C0000}"/>
    <cellStyle name="Normal 2 3 5 2 8 3" xfId="26383" xr:uid="{00000000-0005-0000-0000-000015670000}"/>
    <cellStyle name="Normal 2 3 5 2 9" xfId="6264" xr:uid="{00000000-0005-0000-0000-00007E180000}"/>
    <cellStyle name="Normal 2 3 5 2 9 3" xfId="21366" xr:uid="{00000000-0005-0000-0000-00007C530000}"/>
    <cellStyle name="Normal 2 3 5 3" xfId="1228" xr:uid="{00000000-0005-0000-0000-0000D2040000}"/>
    <cellStyle name="Normal 2 3 5 3 10" xfId="16405" xr:uid="{00000000-0005-0000-0000-00001B400000}"/>
    <cellStyle name="Normal 2 3 5 3 2" xfId="1447" xr:uid="{00000000-0005-0000-0000-0000AD050000}"/>
    <cellStyle name="Normal 2 3 5 3 2 2" xfId="1868" xr:uid="{00000000-0005-0000-0000-000052070000}"/>
    <cellStyle name="Normal 2 3 5 3 2 2 2" xfId="2707" xr:uid="{00000000-0005-0000-0000-0000990A0000}"/>
    <cellStyle name="Normal 2 3 5 3 2 2 2 2" xfId="4397" xr:uid="{00000000-0005-0000-0000-000033110000}"/>
    <cellStyle name="Normal 2 3 5 3 2 2 2 2 2" xfId="14470" xr:uid="{00000000-0005-0000-0000-00008C380000}"/>
    <cellStyle name="Normal 2 3 5 3 2 2 2 2 2 3" xfId="29568" xr:uid="{00000000-0005-0000-0000-000086730000}"/>
    <cellStyle name="Normal 2 3 5 3 2 2 2 2 3" xfId="9450" xr:uid="{00000000-0005-0000-0000-0000F0240000}"/>
    <cellStyle name="Normal 2 3 5 3 2 2 2 2 3 3" xfId="24551" xr:uid="{00000000-0005-0000-0000-0000ED5F0000}"/>
    <cellStyle name="Normal 2 3 5 3 2 2 2 2 5" xfId="19538" xr:uid="{00000000-0005-0000-0000-0000584C0000}"/>
    <cellStyle name="Normal 2 3 5 3 2 2 2 3" xfId="6089" xr:uid="{00000000-0005-0000-0000-0000CF170000}"/>
    <cellStyle name="Normal 2 3 5 3 2 2 2 3 2" xfId="16141" xr:uid="{00000000-0005-0000-0000-0000133F0000}"/>
    <cellStyle name="Normal 2 3 5 3 2 2 2 3 2 3" xfId="31239" xr:uid="{00000000-0005-0000-0000-00000D7A0000}"/>
    <cellStyle name="Normal 2 3 5 3 2 2 2 3 3" xfId="11121" xr:uid="{00000000-0005-0000-0000-0000772B0000}"/>
    <cellStyle name="Normal 2 3 5 3 2 2 2 3 3 3" xfId="26222" xr:uid="{00000000-0005-0000-0000-000074660000}"/>
    <cellStyle name="Normal 2 3 5 3 2 2 2 3 5" xfId="21209" xr:uid="{00000000-0005-0000-0000-0000DF520000}"/>
    <cellStyle name="Normal 2 3 5 3 2 2 2 4" xfId="12799" xr:uid="{00000000-0005-0000-0000-000005320000}"/>
    <cellStyle name="Normal 2 3 5 3 2 2 2 4 3" xfId="27897" xr:uid="{00000000-0005-0000-0000-0000FF6C0000}"/>
    <cellStyle name="Normal 2 3 5 3 2 2 2 5" xfId="7778" xr:uid="{00000000-0005-0000-0000-0000681E0000}"/>
    <cellStyle name="Normal 2 3 5 3 2 2 2 5 3" xfId="22880" xr:uid="{00000000-0005-0000-0000-000066590000}"/>
    <cellStyle name="Normal 2 3 5 3 2 2 2 7" xfId="17867" xr:uid="{00000000-0005-0000-0000-0000D1450000}"/>
    <cellStyle name="Normal 2 3 5 3 2 2 3" xfId="3560" xr:uid="{00000000-0005-0000-0000-0000EE0D0000}"/>
    <cellStyle name="Normal 2 3 5 3 2 2 3 2" xfId="13634" xr:uid="{00000000-0005-0000-0000-000048350000}"/>
    <cellStyle name="Normal 2 3 5 3 2 2 3 2 3" xfId="28732" xr:uid="{00000000-0005-0000-0000-000042700000}"/>
    <cellStyle name="Normal 2 3 5 3 2 2 3 3" xfId="8614" xr:uid="{00000000-0005-0000-0000-0000AC210000}"/>
    <cellStyle name="Normal 2 3 5 3 2 2 3 3 3" xfId="23715" xr:uid="{00000000-0005-0000-0000-0000A95C0000}"/>
    <cellStyle name="Normal 2 3 5 3 2 2 3 5" xfId="18702" xr:uid="{00000000-0005-0000-0000-000014490000}"/>
    <cellStyle name="Normal 2 3 5 3 2 2 4" xfId="5253" xr:uid="{00000000-0005-0000-0000-00008B140000}"/>
    <cellStyle name="Normal 2 3 5 3 2 2 4 2" xfId="15305" xr:uid="{00000000-0005-0000-0000-0000CF3B0000}"/>
    <cellStyle name="Normal 2 3 5 3 2 2 4 2 3" xfId="30403" xr:uid="{00000000-0005-0000-0000-0000C9760000}"/>
    <cellStyle name="Normal 2 3 5 3 2 2 4 3" xfId="10285" xr:uid="{00000000-0005-0000-0000-000033280000}"/>
    <cellStyle name="Normal 2 3 5 3 2 2 4 3 3" xfId="25386" xr:uid="{00000000-0005-0000-0000-000030630000}"/>
    <cellStyle name="Normal 2 3 5 3 2 2 4 5" xfId="20373" xr:uid="{00000000-0005-0000-0000-00009B4F0000}"/>
    <cellStyle name="Normal 2 3 5 3 2 2 5" xfId="11963" xr:uid="{00000000-0005-0000-0000-0000C12E0000}"/>
    <cellStyle name="Normal 2 3 5 3 2 2 5 3" xfId="27061" xr:uid="{00000000-0005-0000-0000-0000BB690000}"/>
    <cellStyle name="Normal 2 3 5 3 2 2 6" xfId="6942" xr:uid="{00000000-0005-0000-0000-0000241B0000}"/>
    <cellStyle name="Normal 2 3 5 3 2 2 6 3" xfId="22044" xr:uid="{00000000-0005-0000-0000-000022560000}"/>
    <cellStyle name="Normal 2 3 5 3 2 2 8" xfId="17031" xr:uid="{00000000-0005-0000-0000-00008D420000}"/>
    <cellStyle name="Normal 2 3 5 3 2 3" xfId="2289" xr:uid="{00000000-0005-0000-0000-0000F7080000}"/>
    <cellStyle name="Normal 2 3 5 3 2 3 2" xfId="3979" xr:uid="{00000000-0005-0000-0000-0000910F0000}"/>
    <cellStyle name="Normal 2 3 5 3 2 3 2 2" xfId="14052" xr:uid="{00000000-0005-0000-0000-0000EA360000}"/>
    <cellStyle name="Normal 2 3 5 3 2 3 2 2 3" xfId="29150" xr:uid="{00000000-0005-0000-0000-0000E4710000}"/>
    <cellStyle name="Normal 2 3 5 3 2 3 2 3" xfId="9032" xr:uid="{00000000-0005-0000-0000-00004E230000}"/>
    <cellStyle name="Normal 2 3 5 3 2 3 2 3 3" xfId="24133" xr:uid="{00000000-0005-0000-0000-00004B5E0000}"/>
    <cellStyle name="Normal 2 3 5 3 2 3 2 5" xfId="19120" xr:uid="{00000000-0005-0000-0000-0000B64A0000}"/>
    <cellStyle name="Normal 2 3 5 3 2 3 3" xfId="5671" xr:uid="{00000000-0005-0000-0000-00002D160000}"/>
    <cellStyle name="Normal 2 3 5 3 2 3 3 2" xfId="15723" xr:uid="{00000000-0005-0000-0000-0000713D0000}"/>
    <cellStyle name="Normal 2 3 5 3 2 3 3 2 3" xfId="30821" xr:uid="{00000000-0005-0000-0000-00006B780000}"/>
    <cellStyle name="Normal 2 3 5 3 2 3 3 3" xfId="10703" xr:uid="{00000000-0005-0000-0000-0000D5290000}"/>
    <cellStyle name="Normal 2 3 5 3 2 3 3 3 3" xfId="25804" xr:uid="{00000000-0005-0000-0000-0000D2640000}"/>
    <cellStyle name="Normal 2 3 5 3 2 3 3 5" xfId="20791" xr:uid="{00000000-0005-0000-0000-00003D510000}"/>
    <cellStyle name="Normal 2 3 5 3 2 3 4" xfId="12381" xr:uid="{00000000-0005-0000-0000-000063300000}"/>
    <cellStyle name="Normal 2 3 5 3 2 3 4 3" xfId="27479" xr:uid="{00000000-0005-0000-0000-00005D6B0000}"/>
    <cellStyle name="Normal 2 3 5 3 2 3 5" xfId="7360" xr:uid="{00000000-0005-0000-0000-0000C61C0000}"/>
    <cellStyle name="Normal 2 3 5 3 2 3 5 3" xfId="22462" xr:uid="{00000000-0005-0000-0000-0000C4570000}"/>
    <cellStyle name="Normal 2 3 5 3 2 3 7" xfId="17449" xr:uid="{00000000-0005-0000-0000-00002F440000}"/>
    <cellStyle name="Normal 2 3 5 3 2 4" xfId="3142" xr:uid="{00000000-0005-0000-0000-00004C0C0000}"/>
    <cellStyle name="Normal 2 3 5 3 2 4 2" xfId="13216" xr:uid="{00000000-0005-0000-0000-0000A6330000}"/>
    <cellStyle name="Normal 2 3 5 3 2 4 2 3" xfId="28314" xr:uid="{00000000-0005-0000-0000-0000A06E0000}"/>
    <cellStyle name="Normal 2 3 5 3 2 4 3" xfId="8196" xr:uid="{00000000-0005-0000-0000-00000A200000}"/>
    <cellStyle name="Normal 2 3 5 3 2 4 3 3" xfId="23297" xr:uid="{00000000-0005-0000-0000-0000075B0000}"/>
    <cellStyle name="Normal 2 3 5 3 2 4 5" xfId="18284" xr:uid="{00000000-0005-0000-0000-000072470000}"/>
    <cellStyle name="Normal 2 3 5 3 2 5" xfId="4835" xr:uid="{00000000-0005-0000-0000-0000E9120000}"/>
    <cellStyle name="Normal 2 3 5 3 2 5 2" xfId="14887" xr:uid="{00000000-0005-0000-0000-00002D3A0000}"/>
    <cellStyle name="Normal 2 3 5 3 2 5 2 3" xfId="29985" xr:uid="{00000000-0005-0000-0000-000027750000}"/>
    <cellStyle name="Normal 2 3 5 3 2 5 3" xfId="9867" xr:uid="{00000000-0005-0000-0000-000091260000}"/>
    <cellStyle name="Normal 2 3 5 3 2 5 3 3" xfId="24968" xr:uid="{00000000-0005-0000-0000-00008E610000}"/>
    <cellStyle name="Normal 2 3 5 3 2 5 5" xfId="19955" xr:uid="{00000000-0005-0000-0000-0000F94D0000}"/>
    <cellStyle name="Normal 2 3 5 3 2 6" xfId="11545" xr:uid="{00000000-0005-0000-0000-00001F2D0000}"/>
    <cellStyle name="Normal 2 3 5 3 2 6 3" xfId="26643" xr:uid="{00000000-0005-0000-0000-000019680000}"/>
    <cellStyle name="Normal 2 3 5 3 2 7" xfId="6524" xr:uid="{00000000-0005-0000-0000-000082190000}"/>
    <cellStyle name="Normal 2 3 5 3 2 7 3" xfId="21626" xr:uid="{00000000-0005-0000-0000-000080540000}"/>
    <cellStyle name="Normal 2 3 5 3 2 9" xfId="16613" xr:uid="{00000000-0005-0000-0000-0000EB400000}"/>
    <cellStyle name="Normal 2 3 5 3 3" xfId="1660" xr:uid="{00000000-0005-0000-0000-000082060000}"/>
    <cellStyle name="Normal 2 3 5 3 3 2" xfId="2499" xr:uid="{00000000-0005-0000-0000-0000C9090000}"/>
    <cellStyle name="Normal 2 3 5 3 3 2 2" xfId="4189" xr:uid="{00000000-0005-0000-0000-000063100000}"/>
    <cellStyle name="Normal 2 3 5 3 3 2 2 2" xfId="14262" xr:uid="{00000000-0005-0000-0000-0000BC370000}"/>
    <cellStyle name="Normal 2 3 5 3 3 2 2 2 3" xfId="29360" xr:uid="{00000000-0005-0000-0000-0000B6720000}"/>
    <cellStyle name="Normal 2 3 5 3 3 2 2 3" xfId="9242" xr:uid="{00000000-0005-0000-0000-000020240000}"/>
    <cellStyle name="Normal 2 3 5 3 3 2 2 3 3" xfId="24343" xr:uid="{00000000-0005-0000-0000-00001D5F0000}"/>
    <cellStyle name="Normal 2 3 5 3 3 2 2 5" xfId="19330" xr:uid="{00000000-0005-0000-0000-0000884B0000}"/>
    <cellStyle name="Normal 2 3 5 3 3 2 3" xfId="5881" xr:uid="{00000000-0005-0000-0000-0000FF160000}"/>
    <cellStyle name="Normal 2 3 5 3 3 2 3 2" xfId="15933" xr:uid="{00000000-0005-0000-0000-0000433E0000}"/>
    <cellStyle name="Normal 2 3 5 3 3 2 3 2 3" xfId="31031" xr:uid="{00000000-0005-0000-0000-00003D790000}"/>
    <cellStyle name="Normal 2 3 5 3 3 2 3 3" xfId="10913" xr:uid="{00000000-0005-0000-0000-0000A72A0000}"/>
    <cellStyle name="Normal 2 3 5 3 3 2 3 3 3" xfId="26014" xr:uid="{00000000-0005-0000-0000-0000A4650000}"/>
    <cellStyle name="Normal 2 3 5 3 3 2 3 5" xfId="21001" xr:uid="{00000000-0005-0000-0000-00000F520000}"/>
    <cellStyle name="Normal 2 3 5 3 3 2 4" xfId="12591" xr:uid="{00000000-0005-0000-0000-000035310000}"/>
    <cellStyle name="Normal 2 3 5 3 3 2 4 3" xfId="27689" xr:uid="{00000000-0005-0000-0000-00002F6C0000}"/>
    <cellStyle name="Normal 2 3 5 3 3 2 5" xfId="7570" xr:uid="{00000000-0005-0000-0000-0000981D0000}"/>
    <cellStyle name="Normal 2 3 5 3 3 2 5 3" xfId="22672" xr:uid="{00000000-0005-0000-0000-000096580000}"/>
    <cellStyle name="Normal 2 3 5 3 3 2 7" xfId="17659" xr:uid="{00000000-0005-0000-0000-000001450000}"/>
    <cellStyle name="Normal 2 3 5 3 3 3" xfId="3352" xr:uid="{00000000-0005-0000-0000-00001E0D0000}"/>
    <cellStyle name="Normal 2 3 5 3 3 3 2" xfId="13426" xr:uid="{00000000-0005-0000-0000-000078340000}"/>
    <cellStyle name="Normal 2 3 5 3 3 3 2 3" xfId="28524" xr:uid="{00000000-0005-0000-0000-0000726F0000}"/>
    <cellStyle name="Normal 2 3 5 3 3 3 3" xfId="8406" xr:uid="{00000000-0005-0000-0000-0000DC200000}"/>
    <cellStyle name="Normal 2 3 5 3 3 3 3 3" xfId="23507" xr:uid="{00000000-0005-0000-0000-0000D95B0000}"/>
    <cellStyle name="Normal 2 3 5 3 3 3 5" xfId="18494" xr:uid="{00000000-0005-0000-0000-000044480000}"/>
    <cellStyle name="Normal 2 3 5 3 3 4" xfId="5045" xr:uid="{00000000-0005-0000-0000-0000BB130000}"/>
    <cellStyle name="Normal 2 3 5 3 3 4 2" xfId="15097" xr:uid="{00000000-0005-0000-0000-0000FF3A0000}"/>
    <cellStyle name="Normal 2 3 5 3 3 4 2 3" xfId="30195" xr:uid="{00000000-0005-0000-0000-0000F9750000}"/>
    <cellStyle name="Normal 2 3 5 3 3 4 3" xfId="10077" xr:uid="{00000000-0005-0000-0000-000063270000}"/>
    <cellStyle name="Normal 2 3 5 3 3 4 3 3" xfId="25178" xr:uid="{00000000-0005-0000-0000-000060620000}"/>
    <cellStyle name="Normal 2 3 5 3 3 4 5" xfId="20165" xr:uid="{00000000-0005-0000-0000-0000CB4E0000}"/>
    <cellStyle name="Normal 2 3 5 3 3 5" xfId="11755" xr:uid="{00000000-0005-0000-0000-0000F12D0000}"/>
    <cellStyle name="Normal 2 3 5 3 3 5 3" xfId="26853" xr:uid="{00000000-0005-0000-0000-0000EB680000}"/>
    <cellStyle name="Normal 2 3 5 3 3 6" xfId="6734" xr:uid="{00000000-0005-0000-0000-0000541A0000}"/>
    <cellStyle name="Normal 2 3 5 3 3 6 3" xfId="21836" xr:uid="{00000000-0005-0000-0000-000052550000}"/>
    <cellStyle name="Normal 2 3 5 3 3 8" xfId="16823" xr:uid="{00000000-0005-0000-0000-0000BD410000}"/>
    <cellStyle name="Normal 2 3 5 3 4" xfId="2081" xr:uid="{00000000-0005-0000-0000-000027080000}"/>
    <cellStyle name="Normal 2 3 5 3 4 2" xfId="3771" xr:uid="{00000000-0005-0000-0000-0000C10E0000}"/>
    <cellStyle name="Normal 2 3 5 3 4 2 2" xfId="13844" xr:uid="{00000000-0005-0000-0000-00001A360000}"/>
    <cellStyle name="Normal 2 3 5 3 4 2 2 3" xfId="28942" xr:uid="{00000000-0005-0000-0000-000014710000}"/>
    <cellStyle name="Normal 2 3 5 3 4 2 3" xfId="8824" xr:uid="{00000000-0005-0000-0000-00007E220000}"/>
    <cellStyle name="Normal 2 3 5 3 4 2 3 3" xfId="23925" xr:uid="{00000000-0005-0000-0000-00007B5D0000}"/>
    <cellStyle name="Normal 2 3 5 3 4 2 5" xfId="18912" xr:uid="{00000000-0005-0000-0000-0000E6490000}"/>
    <cellStyle name="Normal 2 3 5 3 4 3" xfId="5463" xr:uid="{00000000-0005-0000-0000-00005D150000}"/>
    <cellStyle name="Normal 2 3 5 3 4 3 2" xfId="15515" xr:uid="{00000000-0005-0000-0000-0000A13C0000}"/>
    <cellStyle name="Normal 2 3 5 3 4 3 2 3" xfId="30613" xr:uid="{00000000-0005-0000-0000-00009B770000}"/>
    <cellStyle name="Normal 2 3 5 3 4 3 3" xfId="10495" xr:uid="{00000000-0005-0000-0000-000005290000}"/>
    <cellStyle name="Normal 2 3 5 3 4 3 3 3" xfId="25596" xr:uid="{00000000-0005-0000-0000-000002640000}"/>
    <cellStyle name="Normal 2 3 5 3 4 3 5" xfId="20583" xr:uid="{00000000-0005-0000-0000-00006D500000}"/>
    <cellStyle name="Normal 2 3 5 3 4 4" xfId="12173" xr:uid="{00000000-0005-0000-0000-0000932F0000}"/>
    <cellStyle name="Normal 2 3 5 3 4 4 3" xfId="27271" xr:uid="{00000000-0005-0000-0000-00008D6A0000}"/>
    <cellStyle name="Normal 2 3 5 3 4 5" xfId="7152" xr:uid="{00000000-0005-0000-0000-0000F61B0000}"/>
    <cellStyle name="Normal 2 3 5 3 4 5 3" xfId="22254" xr:uid="{00000000-0005-0000-0000-0000F4560000}"/>
    <cellStyle name="Normal 2 3 5 3 4 7" xfId="17241" xr:uid="{00000000-0005-0000-0000-00005F430000}"/>
    <cellStyle name="Normal 2 3 5 3 5" xfId="2934" xr:uid="{00000000-0005-0000-0000-00007C0B0000}"/>
    <cellStyle name="Normal 2 3 5 3 5 2" xfId="13008" xr:uid="{00000000-0005-0000-0000-0000D6320000}"/>
    <cellStyle name="Normal 2 3 5 3 5 2 3" xfId="28106" xr:uid="{00000000-0005-0000-0000-0000D06D0000}"/>
    <cellStyle name="Normal 2 3 5 3 5 3" xfId="7988" xr:uid="{00000000-0005-0000-0000-00003A1F0000}"/>
    <cellStyle name="Normal 2 3 5 3 5 3 3" xfId="23089" xr:uid="{00000000-0005-0000-0000-0000375A0000}"/>
    <cellStyle name="Normal 2 3 5 3 5 5" xfId="18076" xr:uid="{00000000-0005-0000-0000-0000A2460000}"/>
    <cellStyle name="Normal 2 3 5 3 6" xfId="4627" xr:uid="{00000000-0005-0000-0000-000019120000}"/>
    <cellStyle name="Normal 2 3 5 3 6 2" xfId="14679" xr:uid="{00000000-0005-0000-0000-00005D390000}"/>
    <cellStyle name="Normal 2 3 5 3 6 2 3" xfId="29777" xr:uid="{00000000-0005-0000-0000-000057740000}"/>
    <cellStyle name="Normal 2 3 5 3 6 3" xfId="9659" xr:uid="{00000000-0005-0000-0000-0000C1250000}"/>
    <cellStyle name="Normal 2 3 5 3 6 3 3" xfId="24760" xr:uid="{00000000-0005-0000-0000-0000BE600000}"/>
    <cellStyle name="Normal 2 3 5 3 6 5" xfId="19747" xr:uid="{00000000-0005-0000-0000-0000294D0000}"/>
    <cellStyle name="Normal 2 3 5 3 7" xfId="11337" xr:uid="{00000000-0005-0000-0000-00004F2C0000}"/>
    <cellStyle name="Normal 2 3 5 3 7 3" xfId="26435" xr:uid="{00000000-0005-0000-0000-000049670000}"/>
    <cellStyle name="Normal 2 3 5 3 8" xfId="6316" xr:uid="{00000000-0005-0000-0000-0000B2180000}"/>
    <cellStyle name="Normal 2 3 5 3 8 3" xfId="21418" xr:uid="{00000000-0005-0000-0000-0000B0530000}"/>
    <cellStyle name="Normal 2 3 5 4" xfId="1341" xr:uid="{00000000-0005-0000-0000-000043050000}"/>
    <cellStyle name="Normal 2 3 5 4 2" xfId="1764" xr:uid="{00000000-0005-0000-0000-0000EA060000}"/>
    <cellStyle name="Normal 2 3 5 4 2 2" xfId="2603" xr:uid="{00000000-0005-0000-0000-0000310A0000}"/>
    <cellStyle name="Normal 2 3 5 4 2 2 2" xfId="4293" xr:uid="{00000000-0005-0000-0000-0000CB100000}"/>
    <cellStyle name="Normal 2 3 5 4 2 2 2 2" xfId="14366" xr:uid="{00000000-0005-0000-0000-000024380000}"/>
    <cellStyle name="Normal 2 3 5 4 2 2 2 2 3" xfId="29464" xr:uid="{00000000-0005-0000-0000-00001E730000}"/>
    <cellStyle name="Normal 2 3 5 4 2 2 2 3" xfId="9346" xr:uid="{00000000-0005-0000-0000-000088240000}"/>
    <cellStyle name="Normal 2 3 5 4 2 2 2 3 3" xfId="24447" xr:uid="{00000000-0005-0000-0000-0000855F0000}"/>
    <cellStyle name="Normal 2 3 5 4 2 2 2 5" xfId="19434" xr:uid="{00000000-0005-0000-0000-0000F04B0000}"/>
    <cellStyle name="Normal 2 3 5 4 2 2 3" xfId="5985" xr:uid="{00000000-0005-0000-0000-000067170000}"/>
    <cellStyle name="Normal 2 3 5 4 2 2 3 2" xfId="16037" xr:uid="{00000000-0005-0000-0000-0000AB3E0000}"/>
    <cellStyle name="Normal 2 3 5 4 2 2 3 2 3" xfId="31135" xr:uid="{00000000-0005-0000-0000-0000A5790000}"/>
    <cellStyle name="Normal 2 3 5 4 2 2 3 3" xfId="11017" xr:uid="{00000000-0005-0000-0000-00000F2B0000}"/>
    <cellStyle name="Normal 2 3 5 4 2 2 3 3 3" xfId="26118" xr:uid="{00000000-0005-0000-0000-00000C660000}"/>
    <cellStyle name="Normal 2 3 5 4 2 2 3 5" xfId="21105" xr:uid="{00000000-0005-0000-0000-000077520000}"/>
    <cellStyle name="Normal 2 3 5 4 2 2 4" xfId="12695" xr:uid="{00000000-0005-0000-0000-00009D310000}"/>
    <cellStyle name="Normal 2 3 5 4 2 2 4 3" xfId="27793" xr:uid="{00000000-0005-0000-0000-0000976C0000}"/>
    <cellStyle name="Normal 2 3 5 4 2 2 5" xfId="7674" xr:uid="{00000000-0005-0000-0000-0000001E0000}"/>
    <cellStyle name="Normal 2 3 5 4 2 2 5 3" xfId="22776" xr:uid="{00000000-0005-0000-0000-0000FE580000}"/>
    <cellStyle name="Normal 2 3 5 4 2 2 7" xfId="17763" xr:uid="{00000000-0005-0000-0000-000069450000}"/>
    <cellStyle name="Normal 2 3 5 4 2 3" xfId="3456" xr:uid="{00000000-0005-0000-0000-0000860D0000}"/>
    <cellStyle name="Normal 2 3 5 4 2 3 2" xfId="13530" xr:uid="{00000000-0005-0000-0000-0000E0340000}"/>
    <cellStyle name="Normal 2 3 5 4 2 3 2 3" xfId="28628" xr:uid="{00000000-0005-0000-0000-0000DA6F0000}"/>
    <cellStyle name="Normal 2 3 5 4 2 3 3" xfId="8510" xr:uid="{00000000-0005-0000-0000-000044210000}"/>
    <cellStyle name="Normal 2 3 5 4 2 3 3 3" xfId="23611" xr:uid="{00000000-0005-0000-0000-0000415C0000}"/>
    <cellStyle name="Normal 2 3 5 4 2 3 5" xfId="18598" xr:uid="{00000000-0005-0000-0000-0000AC480000}"/>
    <cellStyle name="Normal 2 3 5 4 2 4" xfId="5149" xr:uid="{00000000-0005-0000-0000-000023140000}"/>
    <cellStyle name="Normal 2 3 5 4 2 4 2" xfId="15201" xr:uid="{00000000-0005-0000-0000-0000673B0000}"/>
    <cellStyle name="Normal 2 3 5 4 2 4 2 3" xfId="30299" xr:uid="{00000000-0005-0000-0000-000061760000}"/>
    <cellStyle name="Normal 2 3 5 4 2 4 3" xfId="10181" xr:uid="{00000000-0005-0000-0000-0000CB270000}"/>
    <cellStyle name="Normal 2 3 5 4 2 4 3 3" xfId="25282" xr:uid="{00000000-0005-0000-0000-0000C8620000}"/>
    <cellStyle name="Normal 2 3 5 4 2 4 5" xfId="20269" xr:uid="{00000000-0005-0000-0000-0000334F0000}"/>
    <cellStyle name="Normal 2 3 5 4 2 5" xfId="11859" xr:uid="{00000000-0005-0000-0000-0000592E0000}"/>
    <cellStyle name="Normal 2 3 5 4 2 5 3" xfId="26957" xr:uid="{00000000-0005-0000-0000-000053690000}"/>
    <cellStyle name="Normal 2 3 5 4 2 6" xfId="6838" xr:uid="{00000000-0005-0000-0000-0000BC1A0000}"/>
    <cellStyle name="Normal 2 3 5 4 2 6 3" xfId="21940" xr:uid="{00000000-0005-0000-0000-0000BA550000}"/>
    <cellStyle name="Normal 2 3 5 4 2 8" xfId="16927" xr:uid="{00000000-0005-0000-0000-000025420000}"/>
    <cellStyle name="Normal 2 3 5 4 3" xfId="2185" xr:uid="{00000000-0005-0000-0000-00008F080000}"/>
    <cellStyle name="Normal 2 3 5 4 3 2" xfId="3875" xr:uid="{00000000-0005-0000-0000-0000290F0000}"/>
    <cellStyle name="Normal 2 3 5 4 3 2 2" xfId="13948" xr:uid="{00000000-0005-0000-0000-000082360000}"/>
    <cellStyle name="Normal 2 3 5 4 3 2 2 3" xfId="29046" xr:uid="{00000000-0005-0000-0000-00007C710000}"/>
    <cellStyle name="Normal 2 3 5 4 3 2 3" xfId="8928" xr:uid="{00000000-0005-0000-0000-0000E6220000}"/>
    <cellStyle name="Normal 2 3 5 4 3 2 3 3" xfId="24029" xr:uid="{00000000-0005-0000-0000-0000E35D0000}"/>
    <cellStyle name="Normal 2 3 5 4 3 2 5" xfId="19016" xr:uid="{00000000-0005-0000-0000-00004E4A0000}"/>
    <cellStyle name="Normal 2 3 5 4 3 3" xfId="5567" xr:uid="{00000000-0005-0000-0000-0000C5150000}"/>
    <cellStyle name="Normal 2 3 5 4 3 3 2" xfId="15619" xr:uid="{00000000-0005-0000-0000-0000093D0000}"/>
    <cellStyle name="Normal 2 3 5 4 3 3 2 3" xfId="30717" xr:uid="{00000000-0005-0000-0000-000003780000}"/>
    <cellStyle name="Normal 2 3 5 4 3 3 3" xfId="10599" xr:uid="{00000000-0005-0000-0000-00006D290000}"/>
    <cellStyle name="Normal 2 3 5 4 3 3 3 3" xfId="25700" xr:uid="{00000000-0005-0000-0000-00006A640000}"/>
    <cellStyle name="Normal 2 3 5 4 3 3 5" xfId="20687" xr:uid="{00000000-0005-0000-0000-0000D5500000}"/>
    <cellStyle name="Normal 2 3 5 4 3 4" xfId="12277" xr:uid="{00000000-0005-0000-0000-0000FB2F0000}"/>
    <cellStyle name="Normal 2 3 5 4 3 4 3" xfId="27375" xr:uid="{00000000-0005-0000-0000-0000F56A0000}"/>
    <cellStyle name="Normal 2 3 5 4 3 5" xfId="7256" xr:uid="{00000000-0005-0000-0000-00005E1C0000}"/>
    <cellStyle name="Normal 2 3 5 4 3 5 3" xfId="22358" xr:uid="{00000000-0005-0000-0000-00005C570000}"/>
    <cellStyle name="Normal 2 3 5 4 3 7" xfId="17345" xr:uid="{00000000-0005-0000-0000-0000C7430000}"/>
    <cellStyle name="Normal 2 3 5 4 4" xfId="3038" xr:uid="{00000000-0005-0000-0000-0000E40B0000}"/>
    <cellStyle name="Normal 2 3 5 4 4 2" xfId="13112" xr:uid="{00000000-0005-0000-0000-00003E330000}"/>
    <cellStyle name="Normal 2 3 5 4 4 2 3" xfId="28210" xr:uid="{00000000-0005-0000-0000-0000386E0000}"/>
    <cellStyle name="Normal 2 3 5 4 4 3" xfId="8092" xr:uid="{00000000-0005-0000-0000-0000A21F0000}"/>
    <cellStyle name="Normal 2 3 5 4 4 3 3" xfId="23193" xr:uid="{00000000-0005-0000-0000-00009F5A0000}"/>
    <cellStyle name="Normal 2 3 5 4 4 5" xfId="18180" xr:uid="{00000000-0005-0000-0000-00000A470000}"/>
    <cellStyle name="Normal 2 3 5 4 5" xfId="4731" xr:uid="{00000000-0005-0000-0000-000081120000}"/>
    <cellStyle name="Normal 2 3 5 4 5 2" xfId="14783" xr:uid="{00000000-0005-0000-0000-0000C5390000}"/>
    <cellStyle name="Normal 2 3 5 4 5 2 3" xfId="29881" xr:uid="{00000000-0005-0000-0000-0000BF740000}"/>
    <cellStyle name="Normal 2 3 5 4 5 3" xfId="9763" xr:uid="{00000000-0005-0000-0000-000029260000}"/>
    <cellStyle name="Normal 2 3 5 4 5 3 3" xfId="24864" xr:uid="{00000000-0005-0000-0000-000026610000}"/>
    <cellStyle name="Normal 2 3 5 4 5 5" xfId="19851" xr:uid="{00000000-0005-0000-0000-0000914D0000}"/>
    <cellStyle name="Normal 2 3 5 4 6" xfId="11441" xr:uid="{00000000-0005-0000-0000-0000B72C0000}"/>
    <cellStyle name="Normal 2 3 5 4 6 3" xfId="26539" xr:uid="{00000000-0005-0000-0000-0000B1670000}"/>
    <cellStyle name="Normal 2 3 5 4 7" xfId="6420" xr:uid="{00000000-0005-0000-0000-00001A190000}"/>
    <cellStyle name="Normal 2 3 5 4 7 3" xfId="21522" xr:uid="{00000000-0005-0000-0000-000018540000}"/>
    <cellStyle name="Normal 2 3 5 4 9" xfId="16509" xr:uid="{00000000-0005-0000-0000-000083400000}"/>
    <cellStyle name="Normal 2 3 5 5" xfId="1554" xr:uid="{00000000-0005-0000-0000-000018060000}"/>
    <cellStyle name="Normal 2 3 5 5 2" xfId="2395" xr:uid="{00000000-0005-0000-0000-000061090000}"/>
    <cellStyle name="Normal 2 3 5 5 2 2" xfId="4085" xr:uid="{00000000-0005-0000-0000-0000FB0F0000}"/>
    <cellStyle name="Normal 2 3 5 5 2 2 2" xfId="14158" xr:uid="{00000000-0005-0000-0000-000054370000}"/>
    <cellStyle name="Normal 2 3 5 5 2 2 2 3" xfId="29256" xr:uid="{00000000-0005-0000-0000-00004E720000}"/>
    <cellStyle name="Normal 2 3 5 5 2 2 3" xfId="9138" xr:uid="{00000000-0005-0000-0000-0000B8230000}"/>
    <cellStyle name="Normal 2 3 5 5 2 2 3 3" xfId="24239" xr:uid="{00000000-0005-0000-0000-0000B55E0000}"/>
    <cellStyle name="Normal 2 3 5 5 2 2 5" xfId="19226" xr:uid="{00000000-0005-0000-0000-0000204B0000}"/>
    <cellStyle name="Normal 2 3 5 5 2 3" xfId="5777" xr:uid="{00000000-0005-0000-0000-000097160000}"/>
    <cellStyle name="Normal 2 3 5 5 2 3 2" xfId="15829" xr:uid="{00000000-0005-0000-0000-0000DB3D0000}"/>
    <cellStyle name="Normal 2 3 5 5 2 3 2 3" xfId="30927" xr:uid="{00000000-0005-0000-0000-0000D5780000}"/>
    <cellStyle name="Normal 2 3 5 5 2 3 3" xfId="10809" xr:uid="{00000000-0005-0000-0000-00003F2A0000}"/>
    <cellStyle name="Normal 2 3 5 5 2 3 3 3" xfId="25910" xr:uid="{00000000-0005-0000-0000-00003C650000}"/>
    <cellStyle name="Normal 2 3 5 5 2 3 5" xfId="20897" xr:uid="{00000000-0005-0000-0000-0000A7510000}"/>
    <cellStyle name="Normal 2 3 5 5 2 4" xfId="12487" xr:uid="{00000000-0005-0000-0000-0000CD300000}"/>
    <cellStyle name="Normal 2 3 5 5 2 4 3" xfId="27585" xr:uid="{00000000-0005-0000-0000-0000C76B0000}"/>
    <cellStyle name="Normal 2 3 5 5 2 5" xfId="7466" xr:uid="{00000000-0005-0000-0000-0000301D0000}"/>
    <cellStyle name="Normal 2 3 5 5 2 5 3" xfId="22568" xr:uid="{00000000-0005-0000-0000-00002E580000}"/>
    <cellStyle name="Normal 2 3 5 5 2 7" xfId="17555" xr:uid="{00000000-0005-0000-0000-000099440000}"/>
    <cellStyle name="Normal 2 3 5 5 3" xfId="3248" xr:uid="{00000000-0005-0000-0000-0000B60C0000}"/>
    <cellStyle name="Normal 2 3 5 5 3 2" xfId="13322" xr:uid="{00000000-0005-0000-0000-000010340000}"/>
    <cellStyle name="Normal 2 3 5 5 3 2 3" xfId="28420" xr:uid="{00000000-0005-0000-0000-00000A6F0000}"/>
    <cellStyle name="Normal 2 3 5 5 3 3" xfId="8302" xr:uid="{00000000-0005-0000-0000-000074200000}"/>
    <cellStyle name="Normal 2 3 5 5 3 3 3" xfId="23403" xr:uid="{00000000-0005-0000-0000-0000715B0000}"/>
    <cellStyle name="Normal 2 3 5 5 3 5" xfId="18390" xr:uid="{00000000-0005-0000-0000-0000DC470000}"/>
    <cellStyle name="Normal 2 3 5 5 4" xfId="4941" xr:uid="{00000000-0005-0000-0000-000053130000}"/>
    <cellStyle name="Normal 2 3 5 5 4 2" xfId="14993" xr:uid="{00000000-0005-0000-0000-0000973A0000}"/>
    <cellStyle name="Normal 2 3 5 5 4 2 3" xfId="30091" xr:uid="{00000000-0005-0000-0000-000091750000}"/>
    <cellStyle name="Normal 2 3 5 5 4 3" xfId="9973" xr:uid="{00000000-0005-0000-0000-0000FB260000}"/>
    <cellStyle name="Normal 2 3 5 5 4 3 3" xfId="25074" xr:uid="{00000000-0005-0000-0000-0000F8610000}"/>
    <cellStyle name="Normal 2 3 5 5 4 5" xfId="20061" xr:uid="{00000000-0005-0000-0000-0000634E0000}"/>
    <cellStyle name="Normal 2 3 5 5 5" xfId="11651" xr:uid="{00000000-0005-0000-0000-0000892D0000}"/>
    <cellStyle name="Normal 2 3 5 5 5 3" xfId="26749" xr:uid="{00000000-0005-0000-0000-000083680000}"/>
    <cellStyle name="Normal 2 3 5 5 6" xfId="6630" xr:uid="{00000000-0005-0000-0000-0000EC190000}"/>
    <cellStyle name="Normal 2 3 5 5 6 3" xfId="21732" xr:uid="{00000000-0005-0000-0000-0000EA540000}"/>
    <cellStyle name="Normal 2 3 5 5 8" xfId="16719" xr:uid="{00000000-0005-0000-0000-000055410000}"/>
    <cellStyle name="Normal 2 3 5 6" xfId="1975" xr:uid="{00000000-0005-0000-0000-0000BD070000}"/>
    <cellStyle name="Normal 2 3 5 6 2" xfId="3667" xr:uid="{00000000-0005-0000-0000-0000590E0000}"/>
    <cellStyle name="Normal 2 3 5 6 2 2" xfId="13740" xr:uid="{00000000-0005-0000-0000-0000B2350000}"/>
    <cellStyle name="Normal 2 3 5 6 2 2 3" xfId="28838" xr:uid="{00000000-0005-0000-0000-0000AC700000}"/>
    <cellStyle name="Normal 2 3 5 6 2 3" xfId="8720" xr:uid="{00000000-0005-0000-0000-000016220000}"/>
    <cellStyle name="Normal 2 3 5 6 2 3 3" xfId="23821" xr:uid="{00000000-0005-0000-0000-0000135D0000}"/>
    <cellStyle name="Normal 2 3 5 6 2 5" xfId="18808" xr:uid="{00000000-0005-0000-0000-00007E490000}"/>
    <cellStyle name="Normal 2 3 5 6 3" xfId="5359" xr:uid="{00000000-0005-0000-0000-0000F5140000}"/>
    <cellStyle name="Normal 2 3 5 6 3 2" xfId="15411" xr:uid="{00000000-0005-0000-0000-0000393C0000}"/>
    <cellStyle name="Normal 2 3 5 6 3 2 3" xfId="30509" xr:uid="{00000000-0005-0000-0000-000033770000}"/>
    <cellStyle name="Normal 2 3 5 6 3 3" xfId="10391" xr:uid="{00000000-0005-0000-0000-00009D280000}"/>
    <cellStyle name="Normal 2 3 5 6 3 3 3" xfId="25492" xr:uid="{00000000-0005-0000-0000-00009A630000}"/>
    <cellStyle name="Normal 2 3 5 6 3 5" xfId="20479" xr:uid="{00000000-0005-0000-0000-000005500000}"/>
    <cellStyle name="Normal 2 3 5 6 4" xfId="12069" xr:uid="{00000000-0005-0000-0000-00002B2F0000}"/>
    <cellStyle name="Normal 2 3 5 6 4 3" xfId="27167" xr:uid="{00000000-0005-0000-0000-0000256A0000}"/>
    <cellStyle name="Normal 2 3 5 6 5" xfId="7048" xr:uid="{00000000-0005-0000-0000-00008E1B0000}"/>
    <cellStyle name="Normal 2 3 5 6 5 3" xfId="22150" xr:uid="{00000000-0005-0000-0000-00008C560000}"/>
    <cellStyle name="Normal 2 3 5 6 7" xfId="17137" xr:uid="{00000000-0005-0000-0000-0000F7420000}"/>
    <cellStyle name="Normal 2 3 5 7" xfId="2826" xr:uid="{00000000-0005-0000-0000-0000100B0000}"/>
    <cellStyle name="Normal 2 3 5 7 2" xfId="12904" xr:uid="{00000000-0005-0000-0000-00006E320000}"/>
    <cellStyle name="Normal 2 3 5 7 2 3" xfId="28002" xr:uid="{00000000-0005-0000-0000-0000686D0000}"/>
    <cellStyle name="Normal 2 3 5 7 3" xfId="7884" xr:uid="{00000000-0005-0000-0000-0000D21E0000}"/>
    <cellStyle name="Normal 2 3 5 7 3 3" xfId="22985" xr:uid="{00000000-0005-0000-0000-0000CF590000}"/>
    <cellStyle name="Normal 2 3 5 7 5" xfId="17972" xr:uid="{00000000-0005-0000-0000-00003A460000}"/>
    <cellStyle name="Normal 2 3 5 8" xfId="4520" xr:uid="{00000000-0005-0000-0000-0000AE110000}"/>
    <cellStyle name="Normal 2 3 5 8 2" xfId="14575" xr:uid="{00000000-0005-0000-0000-0000F5380000}"/>
    <cellStyle name="Normal 2 3 5 8 2 3" xfId="29673" xr:uid="{00000000-0005-0000-0000-0000EF730000}"/>
    <cellStyle name="Normal 2 3 5 8 3" xfId="9555" xr:uid="{00000000-0005-0000-0000-000059250000}"/>
    <cellStyle name="Normal 2 3 5 8 3 3" xfId="24656" xr:uid="{00000000-0005-0000-0000-000056600000}"/>
    <cellStyle name="Normal 2 3 5 8 5" xfId="19643" xr:uid="{00000000-0005-0000-0000-0000C14C0000}"/>
    <cellStyle name="Normal 2 3 5 9" xfId="11231" xr:uid="{00000000-0005-0000-0000-0000E52B0000}"/>
    <cellStyle name="Normal 2 3 5 9 3" xfId="26331" xr:uid="{00000000-0005-0000-0000-0000E1660000}"/>
    <cellStyle name="Normal 2 3 6" xfId="839" xr:uid="{00000000-0005-0000-0000-00004C030000}"/>
    <cellStyle name="Normal 2 3 6 10" xfId="6207" xr:uid="{00000000-0005-0000-0000-000045180000}"/>
    <cellStyle name="Normal 2 3 6 10 3" xfId="21311" xr:uid="{00000000-0005-0000-0000-000045530000}"/>
    <cellStyle name="Normal 2 3 6 12" xfId="16296" xr:uid="{00000000-0005-0000-0000-0000AE3F0000}"/>
    <cellStyle name="Normal 2 3 6 2" xfId="1171" xr:uid="{00000000-0005-0000-0000-000099040000}"/>
    <cellStyle name="Normal 2 3 6 2 11" xfId="16350" xr:uid="{00000000-0005-0000-0000-0000E43F0000}"/>
    <cellStyle name="Normal 2 3 6 2 2" xfId="1279" xr:uid="{00000000-0005-0000-0000-000005050000}"/>
    <cellStyle name="Normal 2 3 6 2 2 10" xfId="16454" xr:uid="{00000000-0005-0000-0000-00004C400000}"/>
    <cellStyle name="Normal 2 3 6 2 2 2" xfId="1496" xr:uid="{00000000-0005-0000-0000-0000DE050000}"/>
    <cellStyle name="Normal 2 3 6 2 2 2 2" xfId="1917" xr:uid="{00000000-0005-0000-0000-000083070000}"/>
    <cellStyle name="Normal 2 3 6 2 2 2 2 2" xfId="2756" xr:uid="{00000000-0005-0000-0000-0000CA0A0000}"/>
    <cellStyle name="Normal 2 3 6 2 2 2 2 2 2" xfId="4446" xr:uid="{00000000-0005-0000-0000-000064110000}"/>
    <cellStyle name="Normal 2 3 6 2 2 2 2 2 2 2" xfId="14519" xr:uid="{00000000-0005-0000-0000-0000BD380000}"/>
    <cellStyle name="Normal 2 3 6 2 2 2 2 2 2 2 3" xfId="29617" xr:uid="{00000000-0005-0000-0000-0000B7730000}"/>
    <cellStyle name="Normal 2 3 6 2 2 2 2 2 2 3" xfId="9499" xr:uid="{00000000-0005-0000-0000-000021250000}"/>
    <cellStyle name="Normal 2 3 6 2 2 2 2 2 2 3 3" xfId="24600" xr:uid="{00000000-0005-0000-0000-00001E600000}"/>
    <cellStyle name="Normal 2 3 6 2 2 2 2 2 2 5" xfId="19587" xr:uid="{00000000-0005-0000-0000-0000894C0000}"/>
    <cellStyle name="Normal 2 3 6 2 2 2 2 2 3" xfId="6138" xr:uid="{00000000-0005-0000-0000-000000180000}"/>
    <cellStyle name="Normal 2 3 6 2 2 2 2 2 3 2" xfId="16190" xr:uid="{00000000-0005-0000-0000-0000443F0000}"/>
    <cellStyle name="Normal 2 3 6 2 2 2 2 2 3 2 3" xfId="31288" xr:uid="{00000000-0005-0000-0000-00003E7A0000}"/>
    <cellStyle name="Normal 2 3 6 2 2 2 2 2 3 3" xfId="11170" xr:uid="{00000000-0005-0000-0000-0000A82B0000}"/>
    <cellStyle name="Normal 2 3 6 2 2 2 2 2 3 3 3" xfId="26271" xr:uid="{00000000-0005-0000-0000-0000A5660000}"/>
    <cellStyle name="Normal 2 3 6 2 2 2 2 2 3 5" xfId="21258" xr:uid="{00000000-0005-0000-0000-000010530000}"/>
    <cellStyle name="Normal 2 3 6 2 2 2 2 2 4" xfId="12848" xr:uid="{00000000-0005-0000-0000-000036320000}"/>
    <cellStyle name="Normal 2 3 6 2 2 2 2 2 4 3" xfId="27946" xr:uid="{00000000-0005-0000-0000-0000306D0000}"/>
    <cellStyle name="Normal 2 3 6 2 2 2 2 2 5" xfId="7827" xr:uid="{00000000-0005-0000-0000-0000991E0000}"/>
    <cellStyle name="Normal 2 3 6 2 2 2 2 2 5 3" xfId="22929" xr:uid="{00000000-0005-0000-0000-000097590000}"/>
    <cellStyle name="Normal 2 3 6 2 2 2 2 2 7" xfId="17916" xr:uid="{00000000-0005-0000-0000-000002460000}"/>
    <cellStyle name="Normal 2 3 6 2 2 2 2 3" xfId="3609" xr:uid="{00000000-0005-0000-0000-00001F0E0000}"/>
    <cellStyle name="Normal 2 3 6 2 2 2 2 3 2" xfId="13683" xr:uid="{00000000-0005-0000-0000-000079350000}"/>
    <cellStyle name="Normal 2 3 6 2 2 2 2 3 2 3" xfId="28781" xr:uid="{00000000-0005-0000-0000-000073700000}"/>
    <cellStyle name="Normal 2 3 6 2 2 2 2 3 3" xfId="8663" xr:uid="{00000000-0005-0000-0000-0000DD210000}"/>
    <cellStyle name="Normal 2 3 6 2 2 2 2 3 3 3" xfId="23764" xr:uid="{00000000-0005-0000-0000-0000DA5C0000}"/>
    <cellStyle name="Normal 2 3 6 2 2 2 2 3 5" xfId="18751" xr:uid="{00000000-0005-0000-0000-000045490000}"/>
    <cellStyle name="Normal 2 3 6 2 2 2 2 4" xfId="5302" xr:uid="{00000000-0005-0000-0000-0000BC140000}"/>
    <cellStyle name="Normal 2 3 6 2 2 2 2 4 2" xfId="15354" xr:uid="{00000000-0005-0000-0000-0000003C0000}"/>
    <cellStyle name="Normal 2 3 6 2 2 2 2 4 2 3" xfId="30452" xr:uid="{00000000-0005-0000-0000-0000FA760000}"/>
    <cellStyle name="Normal 2 3 6 2 2 2 2 4 3" xfId="10334" xr:uid="{00000000-0005-0000-0000-000064280000}"/>
    <cellStyle name="Normal 2 3 6 2 2 2 2 4 3 3" xfId="25435" xr:uid="{00000000-0005-0000-0000-000061630000}"/>
    <cellStyle name="Normal 2 3 6 2 2 2 2 4 5" xfId="20422" xr:uid="{00000000-0005-0000-0000-0000CC4F0000}"/>
    <cellStyle name="Normal 2 3 6 2 2 2 2 5" xfId="12012" xr:uid="{00000000-0005-0000-0000-0000F22E0000}"/>
    <cellStyle name="Normal 2 3 6 2 2 2 2 5 3" xfId="27110" xr:uid="{00000000-0005-0000-0000-0000EC690000}"/>
    <cellStyle name="Normal 2 3 6 2 2 2 2 6" xfId="6991" xr:uid="{00000000-0005-0000-0000-0000551B0000}"/>
    <cellStyle name="Normal 2 3 6 2 2 2 2 6 3" xfId="22093" xr:uid="{00000000-0005-0000-0000-000053560000}"/>
    <cellStyle name="Normal 2 3 6 2 2 2 2 8" xfId="17080" xr:uid="{00000000-0005-0000-0000-0000BE420000}"/>
    <cellStyle name="Normal 2 3 6 2 2 2 3" xfId="2338" xr:uid="{00000000-0005-0000-0000-000028090000}"/>
    <cellStyle name="Normal 2 3 6 2 2 2 3 2" xfId="4028" xr:uid="{00000000-0005-0000-0000-0000C20F0000}"/>
    <cellStyle name="Normal 2 3 6 2 2 2 3 2 2" xfId="14101" xr:uid="{00000000-0005-0000-0000-00001B370000}"/>
    <cellStyle name="Normal 2 3 6 2 2 2 3 2 2 3" xfId="29199" xr:uid="{00000000-0005-0000-0000-000015720000}"/>
    <cellStyle name="Normal 2 3 6 2 2 2 3 2 3" xfId="9081" xr:uid="{00000000-0005-0000-0000-00007F230000}"/>
    <cellStyle name="Normal 2 3 6 2 2 2 3 2 3 3" xfId="24182" xr:uid="{00000000-0005-0000-0000-00007C5E0000}"/>
    <cellStyle name="Normal 2 3 6 2 2 2 3 2 5" xfId="19169" xr:uid="{00000000-0005-0000-0000-0000E74A0000}"/>
    <cellStyle name="Normal 2 3 6 2 2 2 3 3" xfId="5720" xr:uid="{00000000-0005-0000-0000-00005E160000}"/>
    <cellStyle name="Normal 2 3 6 2 2 2 3 3 2" xfId="15772" xr:uid="{00000000-0005-0000-0000-0000A23D0000}"/>
    <cellStyle name="Normal 2 3 6 2 2 2 3 3 2 3" xfId="30870" xr:uid="{00000000-0005-0000-0000-00009C780000}"/>
    <cellStyle name="Normal 2 3 6 2 2 2 3 3 3" xfId="10752" xr:uid="{00000000-0005-0000-0000-0000062A0000}"/>
    <cellStyle name="Normal 2 3 6 2 2 2 3 3 3 3" xfId="25853" xr:uid="{00000000-0005-0000-0000-000003650000}"/>
    <cellStyle name="Normal 2 3 6 2 2 2 3 3 5" xfId="20840" xr:uid="{00000000-0005-0000-0000-00006E510000}"/>
    <cellStyle name="Normal 2 3 6 2 2 2 3 4" xfId="12430" xr:uid="{00000000-0005-0000-0000-000094300000}"/>
    <cellStyle name="Normal 2 3 6 2 2 2 3 4 3" xfId="27528" xr:uid="{00000000-0005-0000-0000-00008E6B0000}"/>
    <cellStyle name="Normal 2 3 6 2 2 2 3 5" xfId="7409" xr:uid="{00000000-0005-0000-0000-0000F71C0000}"/>
    <cellStyle name="Normal 2 3 6 2 2 2 3 5 3" xfId="22511" xr:uid="{00000000-0005-0000-0000-0000F5570000}"/>
    <cellStyle name="Normal 2 3 6 2 2 2 3 7" xfId="17498" xr:uid="{00000000-0005-0000-0000-000060440000}"/>
    <cellStyle name="Normal 2 3 6 2 2 2 4" xfId="3191" xr:uid="{00000000-0005-0000-0000-00007D0C0000}"/>
    <cellStyle name="Normal 2 3 6 2 2 2 4 2" xfId="13265" xr:uid="{00000000-0005-0000-0000-0000D7330000}"/>
    <cellStyle name="Normal 2 3 6 2 2 2 4 2 3" xfId="28363" xr:uid="{00000000-0005-0000-0000-0000D16E0000}"/>
    <cellStyle name="Normal 2 3 6 2 2 2 4 3" xfId="8245" xr:uid="{00000000-0005-0000-0000-00003B200000}"/>
    <cellStyle name="Normal 2 3 6 2 2 2 4 3 3" xfId="23346" xr:uid="{00000000-0005-0000-0000-0000385B0000}"/>
    <cellStyle name="Normal 2 3 6 2 2 2 4 5" xfId="18333" xr:uid="{00000000-0005-0000-0000-0000A3470000}"/>
    <cellStyle name="Normal 2 3 6 2 2 2 5" xfId="4884" xr:uid="{00000000-0005-0000-0000-00001A130000}"/>
    <cellStyle name="Normal 2 3 6 2 2 2 5 2" xfId="14936" xr:uid="{00000000-0005-0000-0000-00005E3A0000}"/>
    <cellStyle name="Normal 2 3 6 2 2 2 5 2 3" xfId="30034" xr:uid="{00000000-0005-0000-0000-000058750000}"/>
    <cellStyle name="Normal 2 3 6 2 2 2 5 3" xfId="9916" xr:uid="{00000000-0005-0000-0000-0000C2260000}"/>
    <cellStyle name="Normal 2 3 6 2 2 2 5 3 3" xfId="25017" xr:uid="{00000000-0005-0000-0000-0000BF610000}"/>
    <cellStyle name="Normal 2 3 6 2 2 2 5 5" xfId="20004" xr:uid="{00000000-0005-0000-0000-00002A4E0000}"/>
    <cellStyle name="Normal 2 3 6 2 2 2 6" xfId="11594" xr:uid="{00000000-0005-0000-0000-0000502D0000}"/>
    <cellStyle name="Normal 2 3 6 2 2 2 6 3" xfId="26692" xr:uid="{00000000-0005-0000-0000-00004A680000}"/>
    <cellStyle name="Normal 2 3 6 2 2 2 7" xfId="6573" xr:uid="{00000000-0005-0000-0000-0000B3190000}"/>
    <cellStyle name="Normal 2 3 6 2 2 2 7 3" xfId="21675" xr:uid="{00000000-0005-0000-0000-0000B1540000}"/>
    <cellStyle name="Normal 2 3 6 2 2 2 9" xfId="16662" xr:uid="{00000000-0005-0000-0000-00001C410000}"/>
    <cellStyle name="Normal 2 3 6 2 2 3" xfId="1709" xr:uid="{00000000-0005-0000-0000-0000B3060000}"/>
    <cellStyle name="Normal 2 3 6 2 2 3 2" xfId="2548" xr:uid="{00000000-0005-0000-0000-0000FA090000}"/>
    <cellStyle name="Normal 2 3 6 2 2 3 2 2" xfId="4238" xr:uid="{00000000-0005-0000-0000-000094100000}"/>
    <cellStyle name="Normal 2 3 6 2 2 3 2 2 2" xfId="14311" xr:uid="{00000000-0005-0000-0000-0000ED370000}"/>
    <cellStyle name="Normal 2 3 6 2 2 3 2 2 2 3" xfId="29409" xr:uid="{00000000-0005-0000-0000-0000E7720000}"/>
    <cellStyle name="Normal 2 3 6 2 2 3 2 2 3" xfId="9291" xr:uid="{00000000-0005-0000-0000-000051240000}"/>
    <cellStyle name="Normal 2 3 6 2 2 3 2 2 3 3" xfId="24392" xr:uid="{00000000-0005-0000-0000-00004E5F0000}"/>
    <cellStyle name="Normal 2 3 6 2 2 3 2 2 5" xfId="19379" xr:uid="{00000000-0005-0000-0000-0000B94B0000}"/>
    <cellStyle name="Normal 2 3 6 2 2 3 2 3" xfId="5930" xr:uid="{00000000-0005-0000-0000-000030170000}"/>
    <cellStyle name="Normal 2 3 6 2 2 3 2 3 2" xfId="15982" xr:uid="{00000000-0005-0000-0000-0000743E0000}"/>
    <cellStyle name="Normal 2 3 6 2 2 3 2 3 2 3" xfId="31080" xr:uid="{00000000-0005-0000-0000-00006E790000}"/>
    <cellStyle name="Normal 2 3 6 2 2 3 2 3 3" xfId="10962" xr:uid="{00000000-0005-0000-0000-0000D82A0000}"/>
    <cellStyle name="Normal 2 3 6 2 2 3 2 3 3 3" xfId="26063" xr:uid="{00000000-0005-0000-0000-0000D5650000}"/>
    <cellStyle name="Normal 2 3 6 2 2 3 2 3 5" xfId="21050" xr:uid="{00000000-0005-0000-0000-000040520000}"/>
    <cellStyle name="Normal 2 3 6 2 2 3 2 4" xfId="12640" xr:uid="{00000000-0005-0000-0000-000066310000}"/>
    <cellStyle name="Normal 2 3 6 2 2 3 2 4 3" xfId="27738" xr:uid="{00000000-0005-0000-0000-0000606C0000}"/>
    <cellStyle name="Normal 2 3 6 2 2 3 2 5" xfId="7619" xr:uid="{00000000-0005-0000-0000-0000C91D0000}"/>
    <cellStyle name="Normal 2 3 6 2 2 3 2 5 3" xfId="22721" xr:uid="{00000000-0005-0000-0000-0000C7580000}"/>
    <cellStyle name="Normal 2 3 6 2 2 3 2 7" xfId="17708" xr:uid="{00000000-0005-0000-0000-000032450000}"/>
    <cellStyle name="Normal 2 3 6 2 2 3 3" xfId="3401" xr:uid="{00000000-0005-0000-0000-00004F0D0000}"/>
    <cellStyle name="Normal 2 3 6 2 2 3 3 2" xfId="13475" xr:uid="{00000000-0005-0000-0000-0000A9340000}"/>
    <cellStyle name="Normal 2 3 6 2 2 3 3 2 3" xfId="28573" xr:uid="{00000000-0005-0000-0000-0000A36F0000}"/>
    <cellStyle name="Normal 2 3 6 2 2 3 3 3" xfId="8455" xr:uid="{00000000-0005-0000-0000-00000D210000}"/>
    <cellStyle name="Normal 2 3 6 2 2 3 3 3 3" xfId="23556" xr:uid="{00000000-0005-0000-0000-00000A5C0000}"/>
    <cellStyle name="Normal 2 3 6 2 2 3 3 5" xfId="18543" xr:uid="{00000000-0005-0000-0000-000075480000}"/>
    <cellStyle name="Normal 2 3 6 2 2 3 4" xfId="5094" xr:uid="{00000000-0005-0000-0000-0000EC130000}"/>
    <cellStyle name="Normal 2 3 6 2 2 3 4 2" xfId="15146" xr:uid="{00000000-0005-0000-0000-0000303B0000}"/>
    <cellStyle name="Normal 2 3 6 2 2 3 4 2 3" xfId="30244" xr:uid="{00000000-0005-0000-0000-00002A760000}"/>
    <cellStyle name="Normal 2 3 6 2 2 3 4 3" xfId="10126" xr:uid="{00000000-0005-0000-0000-000094270000}"/>
    <cellStyle name="Normal 2 3 6 2 2 3 4 3 3" xfId="25227" xr:uid="{00000000-0005-0000-0000-000091620000}"/>
    <cellStyle name="Normal 2 3 6 2 2 3 4 5" xfId="20214" xr:uid="{00000000-0005-0000-0000-0000FC4E0000}"/>
    <cellStyle name="Normal 2 3 6 2 2 3 5" xfId="11804" xr:uid="{00000000-0005-0000-0000-0000222E0000}"/>
    <cellStyle name="Normal 2 3 6 2 2 3 5 3" xfId="26902" xr:uid="{00000000-0005-0000-0000-00001C690000}"/>
    <cellStyle name="Normal 2 3 6 2 2 3 6" xfId="6783" xr:uid="{00000000-0005-0000-0000-0000851A0000}"/>
    <cellStyle name="Normal 2 3 6 2 2 3 6 3" xfId="21885" xr:uid="{00000000-0005-0000-0000-000083550000}"/>
    <cellStyle name="Normal 2 3 6 2 2 3 8" xfId="16872" xr:uid="{00000000-0005-0000-0000-0000EE410000}"/>
    <cellStyle name="Normal 2 3 6 2 2 4" xfId="2130" xr:uid="{00000000-0005-0000-0000-000058080000}"/>
    <cellStyle name="Normal 2 3 6 2 2 4 2" xfId="3820" xr:uid="{00000000-0005-0000-0000-0000F20E0000}"/>
    <cellStyle name="Normal 2 3 6 2 2 4 2 2" xfId="13893" xr:uid="{00000000-0005-0000-0000-00004B360000}"/>
    <cellStyle name="Normal 2 3 6 2 2 4 2 2 3" xfId="28991" xr:uid="{00000000-0005-0000-0000-000045710000}"/>
    <cellStyle name="Normal 2 3 6 2 2 4 2 3" xfId="8873" xr:uid="{00000000-0005-0000-0000-0000AF220000}"/>
    <cellStyle name="Normal 2 3 6 2 2 4 2 3 3" xfId="23974" xr:uid="{00000000-0005-0000-0000-0000AC5D0000}"/>
    <cellStyle name="Normal 2 3 6 2 2 4 2 5" xfId="18961" xr:uid="{00000000-0005-0000-0000-0000174A0000}"/>
    <cellStyle name="Normal 2 3 6 2 2 4 3" xfId="5512" xr:uid="{00000000-0005-0000-0000-00008E150000}"/>
    <cellStyle name="Normal 2 3 6 2 2 4 3 2" xfId="15564" xr:uid="{00000000-0005-0000-0000-0000D23C0000}"/>
    <cellStyle name="Normal 2 3 6 2 2 4 3 2 3" xfId="30662" xr:uid="{00000000-0005-0000-0000-0000CC770000}"/>
    <cellStyle name="Normal 2 3 6 2 2 4 3 3" xfId="10544" xr:uid="{00000000-0005-0000-0000-000036290000}"/>
    <cellStyle name="Normal 2 3 6 2 2 4 3 3 3" xfId="25645" xr:uid="{00000000-0005-0000-0000-000033640000}"/>
    <cellStyle name="Normal 2 3 6 2 2 4 3 5" xfId="20632" xr:uid="{00000000-0005-0000-0000-00009E500000}"/>
    <cellStyle name="Normal 2 3 6 2 2 4 4" xfId="12222" xr:uid="{00000000-0005-0000-0000-0000C42F0000}"/>
    <cellStyle name="Normal 2 3 6 2 2 4 4 3" xfId="27320" xr:uid="{00000000-0005-0000-0000-0000BE6A0000}"/>
    <cellStyle name="Normal 2 3 6 2 2 4 5" xfId="7201" xr:uid="{00000000-0005-0000-0000-0000271C0000}"/>
    <cellStyle name="Normal 2 3 6 2 2 4 5 3" xfId="22303" xr:uid="{00000000-0005-0000-0000-000025570000}"/>
    <cellStyle name="Normal 2 3 6 2 2 4 7" xfId="17290" xr:uid="{00000000-0005-0000-0000-000090430000}"/>
    <cellStyle name="Normal 2 3 6 2 2 5" xfId="2983" xr:uid="{00000000-0005-0000-0000-0000AD0B0000}"/>
    <cellStyle name="Normal 2 3 6 2 2 5 2" xfId="13057" xr:uid="{00000000-0005-0000-0000-000007330000}"/>
    <cellStyle name="Normal 2 3 6 2 2 5 2 3" xfId="28155" xr:uid="{00000000-0005-0000-0000-0000016E0000}"/>
    <cellStyle name="Normal 2 3 6 2 2 5 3" xfId="8037" xr:uid="{00000000-0005-0000-0000-00006B1F0000}"/>
    <cellStyle name="Normal 2 3 6 2 2 5 3 3" xfId="23138" xr:uid="{00000000-0005-0000-0000-0000685A0000}"/>
    <cellStyle name="Normal 2 3 6 2 2 5 5" xfId="18125" xr:uid="{00000000-0005-0000-0000-0000D3460000}"/>
    <cellStyle name="Normal 2 3 6 2 2 6" xfId="4676" xr:uid="{00000000-0005-0000-0000-00004A120000}"/>
    <cellStyle name="Normal 2 3 6 2 2 6 2" xfId="14728" xr:uid="{00000000-0005-0000-0000-00008E390000}"/>
    <cellStyle name="Normal 2 3 6 2 2 6 2 3" xfId="29826" xr:uid="{00000000-0005-0000-0000-000088740000}"/>
    <cellStyle name="Normal 2 3 6 2 2 6 3" xfId="9708" xr:uid="{00000000-0005-0000-0000-0000F2250000}"/>
    <cellStyle name="Normal 2 3 6 2 2 6 3 3" xfId="24809" xr:uid="{00000000-0005-0000-0000-0000EF600000}"/>
    <cellStyle name="Normal 2 3 6 2 2 6 5" xfId="19796" xr:uid="{00000000-0005-0000-0000-00005A4D0000}"/>
    <cellStyle name="Normal 2 3 6 2 2 7" xfId="11386" xr:uid="{00000000-0005-0000-0000-0000802C0000}"/>
    <cellStyle name="Normal 2 3 6 2 2 7 3" xfId="26484" xr:uid="{00000000-0005-0000-0000-00007A670000}"/>
    <cellStyle name="Normal 2 3 6 2 2 8" xfId="6365" xr:uid="{00000000-0005-0000-0000-0000E3180000}"/>
    <cellStyle name="Normal 2 3 6 2 2 8 3" xfId="21467" xr:uid="{00000000-0005-0000-0000-0000E1530000}"/>
    <cellStyle name="Normal 2 3 6 2 3" xfId="1392" xr:uid="{00000000-0005-0000-0000-000076050000}"/>
    <cellStyle name="Normal 2 3 6 2 3 2" xfId="1813" xr:uid="{00000000-0005-0000-0000-00001B070000}"/>
    <cellStyle name="Normal 2 3 6 2 3 2 2" xfId="2652" xr:uid="{00000000-0005-0000-0000-0000620A0000}"/>
    <cellStyle name="Normal 2 3 6 2 3 2 2 2" xfId="4342" xr:uid="{00000000-0005-0000-0000-0000FC100000}"/>
    <cellStyle name="Normal 2 3 6 2 3 2 2 2 2" xfId="14415" xr:uid="{00000000-0005-0000-0000-000055380000}"/>
    <cellStyle name="Normal 2 3 6 2 3 2 2 2 2 3" xfId="29513" xr:uid="{00000000-0005-0000-0000-00004F730000}"/>
    <cellStyle name="Normal 2 3 6 2 3 2 2 2 3" xfId="9395" xr:uid="{00000000-0005-0000-0000-0000B9240000}"/>
    <cellStyle name="Normal 2 3 6 2 3 2 2 2 3 3" xfId="24496" xr:uid="{00000000-0005-0000-0000-0000B65F0000}"/>
    <cellStyle name="Normal 2 3 6 2 3 2 2 2 5" xfId="19483" xr:uid="{00000000-0005-0000-0000-0000214C0000}"/>
    <cellStyle name="Normal 2 3 6 2 3 2 2 3" xfId="6034" xr:uid="{00000000-0005-0000-0000-000098170000}"/>
    <cellStyle name="Normal 2 3 6 2 3 2 2 3 2" xfId="16086" xr:uid="{00000000-0005-0000-0000-0000DC3E0000}"/>
    <cellStyle name="Normal 2 3 6 2 3 2 2 3 2 3" xfId="31184" xr:uid="{00000000-0005-0000-0000-0000D6790000}"/>
    <cellStyle name="Normal 2 3 6 2 3 2 2 3 3" xfId="11066" xr:uid="{00000000-0005-0000-0000-0000402B0000}"/>
    <cellStyle name="Normal 2 3 6 2 3 2 2 3 3 3" xfId="26167" xr:uid="{00000000-0005-0000-0000-00003D660000}"/>
    <cellStyle name="Normal 2 3 6 2 3 2 2 3 5" xfId="21154" xr:uid="{00000000-0005-0000-0000-0000A8520000}"/>
    <cellStyle name="Normal 2 3 6 2 3 2 2 4" xfId="12744" xr:uid="{00000000-0005-0000-0000-0000CE310000}"/>
    <cellStyle name="Normal 2 3 6 2 3 2 2 4 3" xfId="27842" xr:uid="{00000000-0005-0000-0000-0000C86C0000}"/>
    <cellStyle name="Normal 2 3 6 2 3 2 2 5" xfId="7723" xr:uid="{00000000-0005-0000-0000-0000311E0000}"/>
    <cellStyle name="Normal 2 3 6 2 3 2 2 5 3" xfId="22825" xr:uid="{00000000-0005-0000-0000-00002F590000}"/>
    <cellStyle name="Normal 2 3 6 2 3 2 2 7" xfId="17812" xr:uid="{00000000-0005-0000-0000-00009A450000}"/>
    <cellStyle name="Normal 2 3 6 2 3 2 3" xfId="3505" xr:uid="{00000000-0005-0000-0000-0000B70D0000}"/>
    <cellStyle name="Normal 2 3 6 2 3 2 3 2" xfId="13579" xr:uid="{00000000-0005-0000-0000-000011350000}"/>
    <cellStyle name="Normal 2 3 6 2 3 2 3 2 3" xfId="28677" xr:uid="{00000000-0005-0000-0000-00000B700000}"/>
    <cellStyle name="Normal 2 3 6 2 3 2 3 3" xfId="8559" xr:uid="{00000000-0005-0000-0000-000075210000}"/>
    <cellStyle name="Normal 2 3 6 2 3 2 3 3 3" xfId="23660" xr:uid="{00000000-0005-0000-0000-0000725C0000}"/>
    <cellStyle name="Normal 2 3 6 2 3 2 3 5" xfId="18647" xr:uid="{00000000-0005-0000-0000-0000DD480000}"/>
    <cellStyle name="Normal 2 3 6 2 3 2 4" xfId="5198" xr:uid="{00000000-0005-0000-0000-000054140000}"/>
    <cellStyle name="Normal 2 3 6 2 3 2 4 2" xfId="15250" xr:uid="{00000000-0005-0000-0000-0000983B0000}"/>
    <cellStyle name="Normal 2 3 6 2 3 2 4 2 3" xfId="30348" xr:uid="{00000000-0005-0000-0000-000092760000}"/>
    <cellStyle name="Normal 2 3 6 2 3 2 4 3" xfId="10230" xr:uid="{00000000-0005-0000-0000-0000FC270000}"/>
    <cellStyle name="Normal 2 3 6 2 3 2 4 3 3" xfId="25331" xr:uid="{00000000-0005-0000-0000-0000F9620000}"/>
    <cellStyle name="Normal 2 3 6 2 3 2 4 5" xfId="20318" xr:uid="{00000000-0005-0000-0000-0000644F0000}"/>
    <cellStyle name="Normal 2 3 6 2 3 2 5" xfId="11908" xr:uid="{00000000-0005-0000-0000-00008A2E0000}"/>
    <cellStyle name="Normal 2 3 6 2 3 2 5 3" xfId="27006" xr:uid="{00000000-0005-0000-0000-000084690000}"/>
    <cellStyle name="Normal 2 3 6 2 3 2 6" xfId="6887" xr:uid="{00000000-0005-0000-0000-0000ED1A0000}"/>
    <cellStyle name="Normal 2 3 6 2 3 2 6 3" xfId="21989" xr:uid="{00000000-0005-0000-0000-0000EB550000}"/>
    <cellStyle name="Normal 2 3 6 2 3 2 8" xfId="16976" xr:uid="{00000000-0005-0000-0000-000056420000}"/>
    <cellStyle name="Normal 2 3 6 2 3 3" xfId="2234" xr:uid="{00000000-0005-0000-0000-0000C0080000}"/>
    <cellStyle name="Normal 2 3 6 2 3 3 2" xfId="3924" xr:uid="{00000000-0005-0000-0000-00005A0F0000}"/>
    <cellStyle name="Normal 2 3 6 2 3 3 2 2" xfId="13997" xr:uid="{00000000-0005-0000-0000-0000B3360000}"/>
    <cellStyle name="Normal 2 3 6 2 3 3 2 2 3" xfId="29095" xr:uid="{00000000-0005-0000-0000-0000AD710000}"/>
    <cellStyle name="Normal 2 3 6 2 3 3 2 3" xfId="8977" xr:uid="{00000000-0005-0000-0000-000017230000}"/>
    <cellStyle name="Normal 2 3 6 2 3 3 2 3 3" xfId="24078" xr:uid="{00000000-0005-0000-0000-0000145E0000}"/>
    <cellStyle name="Normal 2 3 6 2 3 3 2 5" xfId="19065" xr:uid="{00000000-0005-0000-0000-00007F4A0000}"/>
    <cellStyle name="Normal 2 3 6 2 3 3 3" xfId="5616" xr:uid="{00000000-0005-0000-0000-0000F6150000}"/>
    <cellStyle name="Normal 2 3 6 2 3 3 3 2" xfId="15668" xr:uid="{00000000-0005-0000-0000-00003A3D0000}"/>
    <cellStyle name="Normal 2 3 6 2 3 3 3 2 3" xfId="30766" xr:uid="{00000000-0005-0000-0000-000034780000}"/>
    <cellStyle name="Normal 2 3 6 2 3 3 3 3" xfId="10648" xr:uid="{00000000-0005-0000-0000-00009E290000}"/>
    <cellStyle name="Normal 2 3 6 2 3 3 3 3 3" xfId="25749" xr:uid="{00000000-0005-0000-0000-00009B640000}"/>
    <cellStyle name="Normal 2 3 6 2 3 3 3 5" xfId="20736" xr:uid="{00000000-0005-0000-0000-000006510000}"/>
    <cellStyle name="Normal 2 3 6 2 3 3 4" xfId="12326" xr:uid="{00000000-0005-0000-0000-00002C300000}"/>
    <cellStyle name="Normal 2 3 6 2 3 3 4 3" xfId="27424" xr:uid="{00000000-0005-0000-0000-0000266B0000}"/>
    <cellStyle name="Normal 2 3 6 2 3 3 5" xfId="7305" xr:uid="{00000000-0005-0000-0000-00008F1C0000}"/>
    <cellStyle name="Normal 2 3 6 2 3 3 5 3" xfId="22407" xr:uid="{00000000-0005-0000-0000-00008D570000}"/>
    <cellStyle name="Normal 2 3 6 2 3 3 7" xfId="17394" xr:uid="{00000000-0005-0000-0000-0000F8430000}"/>
    <cellStyle name="Normal 2 3 6 2 3 4" xfId="3087" xr:uid="{00000000-0005-0000-0000-0000150C0000}"/>
    <cellStyle name="Normal 2 3 6 2 3 4 2" xfId="13161" xr:uid="{00000000-0005-0000-0000-00006F330000}"/>
    <cellStyle name="Normal 2 3 6 2 3 4 2 3" xfId="28259" xr:uid="{00000000-0005-0000-0000-0000696E0000}"/>
    <cellStyle name="Normal 2 3 6 2 3 4 3" xfId="8141" xr:uid="{00000000-0005-0000-0000-0000D31F0000}"/>
    <cellStyle name="Normal 2 3 6 2 3 4 3 3" xfId="23242" xr:uid="{00000000-0005-0000-0000-0000D05A0000}"/>
    <cellStyle name="Normal 2 3 6 2 3 4 5" xfId="18229" xr:uid="{00000000-0005-0000-0000-00003B470000}"/>
    <cellStyle name="Normal 2 3 6 2 3 5" xfId="4780" xr:uid="{00000000-0005-0000-0000-0000B2120000}"/>
    <cellStyle name="Normal 2 3 6 2 3 5 2" xfId="14832" xr:uid="{00000000-0005-0000-0000-0000F6390000}"/>
    <cellStyle name="Normal 2 3 6 2 3 5 2 3" xfId="29930" xr:uid="{00000000-0005-0000-0000-0000F0740000}"/>
    <cellStyle name="Normal 2 3 6 2 3 5 3" xfId="9812" xr:uid="{00000000-0005-0000-0000-00005A260000}"/>
    <cellStyle name="Normal 2 3 6 2 3 5 3 3" xfId="24913" xr:uid="{00000000-0005-0000-0000-000057610000}"/>
    <cellStyle name="Normal 2 3 6 2 3 5 5" xfId="19900" xr:uid="{00000000-0005-0000-0000-0000C24D0000}"/>
    <cellStyle name="Normal 2 3 6 2 3 6" xfId="11490" xr:uid="{00000000-0005-0000-0000-0000E82C0000}"/>
    <cellStyle name="Normal 2 3 6 2 3 6 3" xfId="26588" xr:uid="{00000000-0005-0000-0000-0000E2670000}"/>
    <cellStyle name="Normal 2 3 6 2 3 7" xfId="6469" xr:uid="{00000000-0005-0000-0000-00004B190000}"/>
    <cellStyle name="Normal 2 3 6 2 3 7 3" xfId="21571" xr:uid="{00000000-0005-0000-0000-000049540000}"/>
    <cellStyle name="Normal 2 3 6 2 3 9" xfId="16558" xr:uid="{00000000-0005-0000-0000-0000B4400000}"/>
    <cellStyle name="Normal 2 3 6 2 4" xfId="1605" xr:uid="{00000000-0005-0000-0000-00004B060000}"/>
    <cellStyle name="Normal 2 3 6 2 4 2" xfId="2444" xr:uid="{00000000-0005-0000-0000-000092090000}"/>
    <cellStyle name="Normal 2 3 6 2 4 2 2" xfId="4134" xr:uid="{00000000-0005-0000-0000-00002C100000}"/>
    <cellStyle name="Normal 2 3 6 2 4 2 2 2" xfId="14207" xr:uid="{00000000-0005-0000-0000-000085370000}"/>
    <cellStyle name="Normal 2 3 6 2 4 2 2 2 3" xfId="29305" xr:uid="{00000000-0005-0000-0000-00007F720000}"/>
    <cellStyle name="Normal 2 3 6 2 4 2 2 3" xfId="9187" xr:uid="{00000000-0005-0000-0000-0000E9230000}"/>
    <cellStyle name="Normal 2 3 6 2 4 2 2 3 3" xfId="24288" xr:uid="{00000000-0005-0000-0000-0000E65E0000}"/>
    <cellStyle name="Normal 2 3 6 2 4 2 2 5" xfId="19275" xr:uid="{00000000-0005-0000-0000-0000514B0000}"/>
    <cellStyle name="Normal 2 3 6 2 4 2 3" xfId="5826" xr:uid="{00000000-0005-0000-0000-0000C8160000}"/>
    <cellStyle name="Normal 2 3 6 2 4 2 3 2" xfId="15878" xr:uid="{00000000-0005-0000-0000-00000C3E0000}"/>
    <cellStyle name="Normal 2 3 6 2 4 2 3 2 3" xfId="30976" xr:uid="{00000000-0005-0000-0000-000006790000}"/>
    <cellStyle name="Normal 2 3 6 2 4 2 3 3" xfId="10858" xr:uid="{00000000-0005-0000-0000-0000702A0000}"/>
    <cellStyle name="Normal 2 3 6 2 4 2 3 3 3" xfId="25959" xr:uid="{00000000-0005-0000-0000-00006D650000}"/>
    <cellStyle name="Normal 2 3 6 2 4 2 3 5" xfId="20946" xr:uid="{00000000-0005-0000-0000-0000D8510000}"/>
    <cellStyle name="Normal 2 3 6 2 4 2 4" xfId="12536" xr:uid="{00000000-0005-0000-0000-0000FE300000}"/>
    <cellStyle name="Normal 2 3 6 2 4 2 4 3" xfId="27634" xr:uid="{00000000-0005-0000-0000-0000F86B0000}"/>
    <cellStyle name="Normal 2 3 6 2 4 2 5" xfId="7515" xr:uid="{00000000-0005-0000-0000-0000611D0000}"/>
    <cellStyle name="Normal 2 3 6 2 4 2 5 3" xfId="22617" xr:uid="{00000000-0005-0000-0000-00005F580000}"/>
    <cellStyle name="Normal 2 3 6 2 4 2 7" xfId="17604" xr:uid="{00000000-0005-0000-0000-0000CA440000}"/>
    <cellStyle name="Normal 2 3 6 2 4 3" xfId="3297" xr:uid="{00000000-0005-0000-0000-0000E70C0000}"/>
    <cellStyle name="Normal 2 3 6 2 4 3 2" xfId="13371" xr:uid="{00000000-0005-0000-0000-000041340000}"/>
    <cellStyle name="Normal 2 3 6 2 4 3 2 3" xfId="28469" xr:uid="{00000000-0005-0000-0000-00003B6F0000}"/>
    <cellStyle name="Normal 2 3 6 2 4 3 3" xfId="8351" xr:uid="{00000000-0005-0000-0000-0000A5200000}"/>
    <cellStyle name="Normal 2 3 6 2 4 3 3 3" xfId="23452" xr:uid="{00000000-0005-0000-0000-0000A25B0000}"/>
    <cellStyle name="Normal 2 3 6 2 4 3 5" xfId="18439" xr:uid="{00000000-0005-0000-0000-00000D480000}"/>
    <cellStyle name="Normal 2 3 6 2 4 4" xfId="4990" xr:uid="{00000000-0005-0000-0000-000084130000}"/>
    <cellStyle name="Normal 2 3 6 2 4 4 2" xfId="15042" xr:uid="{00000000-0005-0000-0000-0000C83A0000}"/>
    <cellStyle name="Normal 2 3 6 2 4 4 2 3" xfId="30140" xr:uid="{00000000-0005-0000-0000-0000C2750000}"/>
    <cellStyle name="Normal 2 3 6 2 4 4 3" xfId="10022" xr:uid="{00000000-0005-0000-0000-00002C270000}"/>
    <cellStyle name="Normal 2 3 6 2 4 4 3 3" xfId="25123" xr:uid="{00000000-0005-0000-0000-000029620000}"/>
    <cellStyle name="Normal 2 3 6 2 4 4 5" xfId="20110" xr:uid="{00000000-0005-0000-0000-0000944E0000}"/>
    <cellStyle name="Normal 2 3 6 2 4 5" xfId="11700" xr:uid="{00000000-0005-0000-0000-0000BA2D0000}"/>
    <cellStyle name="Normal 2 3 6 2 4 5 3" xfId="26798" xr:uid="{00000000-0005-0000-0000-0000B4680000}"/>
    <cellStyle name="Normal 2 3 6 2 4 6" xfId="6679" xr:uid="{00000000-0005-0000-0000-00001D1A0000}"/>
    <cellStyle name="Normal 2 3 6 2 4 6 3" xfId="21781" xr:uid="{00000000-0005-0000-0000-00001B550000}"/>
    <cellStyle name="Normal 2 3 6 2 4 8" xfId="16768" xr:uid="{00000000-0005-0000-0000-000086410000}"/>
    <cellStyle name="Normal 2 3 6 2 5" xfId="2026" xr:uid="{00000000-0005-0000-0000-0000F0070000}"/>
    <cellStyle name="Normal 2 3 6 2 5 2" xfId="3716" xr:uid="{00000000-0005-0000-0000-00008A0E0000}"/>
    <cellStyle name="Normal 2 3 6 2 5 2 2" xfId="13789" xr:uid="{00000000-0005-0000-0000-0000E3350000}"/>
    <cellStyle name="Normal 2 3 6 2 5 2 2 3" xfId="28887" xr:uid="{00000000-0005-0000-0000-0000DD700000}"/>
    <cellStyle name="Normal 2 3 6 2 5 2 3" xfId="8769" xr:uid="{00000000-0005-0000-0000-000047220000}"/>
    <cellStyle name="Normal 2 3 6 2 5 2 3 3" xfId="23870" xr:uid="{00000000-0005-0000-0000-0000445D0000}"/>
    <cellStyle name="Normal 2 3 6 2 5 2 5" xfId="18857" xr:uid="{00000000-0005-0000-0000-0000AF490000}"/>
    <cellStyle name="Normal 2 3 6 2 5 3" xfId="5408" xr:uid="{00000000-0005-0000-0000-000026150000}"/>
    <cellStyle name="Normal 2 3 6 2 5 3 2" xfId="15460" xr:uid="{00000000-0005-0000-0000-00006A3C0000}"/>
    <cellStyle name="Normal 2 3 6 2 5 3 2 3" xfId="30558" xr:uid="{00000000-0005-0000-0000-000064770000}"/>
    <cellStyle name="Normal 2 3 6 2 5 3 3" xfId="10440" xr:uid="{00000000-0005-0000-0000-0000CE280000}"/>
    <cellStyle name="Normal 2 3 6 2 5 3 3 3" xfId="25541" xr:uid="{00000000-0005-0000-0000-0000CB630000}"/>
    <cellStyle name="Normal 2 3 6 2 5 3 5" xfId="20528" xr:uid="{00000000-0005-0000-0000-000036500000}"/>
    <cellStyle name="Normal 2 3 6 2 5 4" xfId="12118" xr:uid="{00000000-0005-0000-0000-00005C2F0000}"/>
    <cellStyle name="Normal 2 3 6 2 5 4 3" xfId="27216" xr:uid="{00000000-0005-0000-0000-0000566A0000}"/>
    <cellStyle name="Normal 2 3 6 2 5 5" xfId="7097" xr:uid="{00000000-0005-0000-0000-0000BF1B0000}"/>
    <cellStyle name="Normal 2 3 6 2 5 5 3" xfId="22199" xr:uid="{00000000-0005-0000-0000-0000BD560000}"/>
    <cellStyle name="Normal 2 3 6 2 5 7" xfId="17186" xr:uid="{00000000-0005-0000-0000-000028430000}"/>
    <cellStyle name="Normal 2 3 6 2 6" xfId="2879" xr:uid="{00000000-0005-0000-0000-0000450B0000}"/>
    <cellStyle name="Normal 2 3 6 2 6 2" xfId="12953" xr:uid="{00000000-0005-0000-0000-00009F320000}"/>
    <cellStyle name="Normal 2 3 6 2 6 2 3" xfId="28051" xr:uid="{00000000-0005-0000-0000-0000996D0000}"/>
    <cellStyle name="Normal 2 3 6 2 6 3" xfId="7933" xr:uid="{00000000-0005-0000-0000-0000031F0000}"/>
    <cellStyle name="Normal 2 3 6 2 6 3 3" xfId="23034" xr:uid="{00000000-0005-0000-0000-0000005A0000}"/>
    <cellStyle name="Normal 2 3 6 2 6 5" xfId="18021" xr:uid="{00000000-0005-0000-0000-00006B460000}"/>
    <cellStyle name="Normal 2 3 6 2 7" xfId="4572" xr:uid="{00000000-0005-0000-0000-0000E2110000}"/>
    <cellStyle name="Normal 2 3 6 2 7 2" xfId="14624" xr:uid="{00000000-0005-0000-0000-000026390000}"/>
    <cellStyle name="Normal 2 3 6 2 7 2 3" xfId="29722" xr:uid="{00000000-0005-0000-0000-000020740000}"/>
    <cellStyle name="Normal 2 3 6 2 7 3" xfId="9604" xr:uid="{00000000-0005-0000-0000-00008A250000}"/>
    <cellStyle name="Normal 2 3 6 2 7 3 3" xfId="24705" xr:uid="{00000000-0005-0000-0000-000087600000}"/>
    <cellStyle name="Normal 2 3 6 2 7 5" xfId="19692" xr:uid="{00000000-0005-0000-0000-0000F24C0000}"/>
    <cellStyle name="Normal 2 3 6 2 8" xfId="11282" xr:uid="{00000000-0005-0000-0000-0000182C0000}"/>
    <cellStyle name="Normal 2 3 6 2 8 3" xfId="26380" xr:uid="{00000000-0005-0000-0000-000012670000}"/>
    <cellStyle name="Normal 2 3 6 2 9" xfId="6261" xr:uid="{00000000-0005-0000-0000-00007B180000}"/>
    <cellStyle name="Normal 2 3 6 2 9 3" xfId="21363" xr:uid="{00000000-0005-0000-0000-000079530000}"/>
    <cellStyle name="Normal 2 3 6 3" xfId="1225" xr:uid="{00000000-0005-0000-0000-0000CF040000}"/>
    <cellStyle name="Normal 2 3 6 3 10" xfId="16402" xr:uid="{00000000-0005-0000-0000-000018400000}"/>
    <cellStyle name="Normal 2 3 6 3 2" xfId="1444" xr:uid="{00000000-0005-0000-0000-0000AA050000}"/>
    <cellStyle name="Normal 2 3 6 3 2 2" xfId="1865" xr:uid="{00000000-0005-0000-0000-00004F070000}"/>
    <cellStyle name="Normal 2 3 6 3 2 2 2" xfId="2704" xr:uid="{00000000-0005-0000-0000-0000960A0000}"/>
    <cellStyle name="Normal 2 3 6 3 2 2 2 2" xfId="4394" xr:uid="{00000000-0005-0000-0000-000030110000}"/>
    <cellStyle name="Normal 2 3 6 3 2 2 2 2 2" xfId="14467" xr:uid="{00000000-0005-0000-0000-000089380000}"/>
    <cellStyle name="Normal 2 3 6 3 2 2 2 2 2 3" xfId="29565" xr:uid="{00000000-0005-0000-0000-000083730000}"/>
    <cellStyle name="Normal 2 3 6 3 2 2 2 2 3" xfId="9447" xr:uid="{00000000-0005-0000-0000-0000ED240000}"/>
    <cellStyle name="Normal 2 3 6 3 2 2 2 2 3 3" xfId="24548" xr:uid="{00000000-0005-0000-0000-0000EA5F0000}"/>
    <cellStyle name="Normal 2 3 6 3 2 2 2 2 5" xfId="19535" xr:uid="{00000000-0005-0000-0000-0000554C0000}"/>
    <cellStyle name="Normal 2 3 6 3 2 2 2 3" xfId="6086" xr:uid="{00000000-0005-0000-0000-0000CC170000}"/>
    <cellStyle name="Normal 2 3 6 3 2 2 2 3 2" xfId="16138" xr:uid="{00000000-0005-0000-0000-0000103F0000}"/>
    <cellStyle name="Normal 2 3 6 3 2 2 2 3 2 3" xfId="31236" xr:uid="{00000000-0005-0000-0000-00000A7A0000}"/>
    <cellStyle name="Normal 2 3 6 3 2 2 2 3 3" xfId="11118" xr:uid="{00000000-0005-0000-0000-0000742B0000}"/>
    <cellStyle name="Normal 2 3 6 3 2 2 2 3 3 3" xfId="26219" xr:uid="{00000000-0005-0000-0000-000071660000}"/>
    <cellStyle name="Normal 2 3 6 3 2 2 2 3 5" xfId="21206" xr:uid="{00000000-0005-0000-0000-0000DC520000}"/>
    <cellStyle name="Normal 2 3 6 3 2 2 2 4" xfId="12796" xr:uid="{00000000-0005-0000-0000-000002320000}"/>
    <cellStyle name="Normal 2 3 6 3 2 2 2 4 3" xfId="27894" xr:uid="{00000000-0005-0000-0000-0000FC6C0000}"/>
    <cellStyle name="Normal 2 3 6 3 2 2 2 5" xfId="7775" xr:uid="{00000000-0005-0000-0000-0000651E0000}"/>
    <cellStyle name="Normal 2 3 6 3 2 2 2 5 3" xfId="22877" xr:uid="{00000000-0005-0000-0000-000063590000}"/>
    <cellStyle name="Normal 2 3 6 3 2 2 2 7" xfId="17864" xr:uid="{00000000-0005-0000-0000-0000CE450000}"/>
    <cellStyle name="Normal 2 3 6 3 2 2 3" xfId="3557" xr:uid="{00000000-0005-0000-0000-0000EB0D0000}"/>
    <cellStyle name="Normal 2 3 6 3 2 2 3 2" xfId="13631" xr:uid="{00000000-0005-0000-0000-000045350000}"/>
    <cellStyle name="Normal 2 3 6 3 2 2 3 2 3" xfId="28729" xr:uid="{00000000-0005-0000-0000-00003F700000}"/>
    <cellStyle name="Normal 2 3 6 3 2 2 3 3" xfId="8611" xr:uid="{00000000-0005-0000-0000-0000A9210000}"/>
    <cellStyle name="Normal 2 3 6 3 2 2 3 3 3" xfId="23712" xr:uid="{00000000-0005-0000-0000-0000A65C0000}"/>
    <cellStyle name="Normal 2 3 6 3 2 2 3 5" xfId="18699" xr:uid="{00000000-0005-0000-0000-000011490000}"/>
    <cellStyle name="Normal 2 3 6 3 2 2 4" xfId="5250" xr:uid="{00000000-0005-0000-0000-000088140000}"/>
    <cellStyle name="Normal 2 3 6 3 2 2 4 2" xfId="15302" xr:uid="{00000000-0005-0000-0000-0000CC3B0000}"/>
    <cellStyle name="Normal 2 3 6 3 2 2 4 2 3" xfId="30400" xr:uid="{00000000-0005-0000-0000-0000C6760000}"/>
    <cellStyle name="Normal 2 3 6 3 2 2 4 3" xfId="10282" xr:uid="{00000000-0005-0000-0000-000030280000}"/>
    <cellStyle name="Normal 2 3 6 3 2 2 4 3 3" xfId="25383" xr:uid="{00000000-0005-0000-0000-00002D630000}"/>
    <cellStyle name="Normal 2 3 6 3 2 2 4 5" xfId="20370" xr:uid="{00000000-0005-0000-0000-0000984F0000}"/>
    <cellStyle name="Normal 2 3 6 3 2 2 5" xfId="11960" xr:uid="{00000000-0005-0000-0000-0000BE2E0000}"/>
    <cellStyle name="Normal 2 3 6 3 2 2 5 3" xfId="27058" xr:uid="{00000000-0005-0000-0000-0000B8690000}"/>
    <cellStyle name="Normal 2 3 6 3 2 2 6" xfId="6939" xr:uid="{00000000-0005-0000-0000-0000211B0000}"/>
    <cellStyle name="Normal 2 3 6 3 2 2 6 3" xfId="22041" xr:uid="{00000000-0005-0000-0000-00001F560000}"/>
    <cellStyle name="Normal 2 3 6 3 2 2 8" xfId="17028" xr:uid="{00000000-0005-0000-0000-00008A420000}"/>
    <cellStyle name="Normal 2 3 6 3 2 3" xfId="2286" xr:uid="{00000000-0005-0000-0000-0000F4080000}"/>
    <cellStyle name="Normal 2 3 6 3 2 3 2" xfId="3976" xr:uid="{00000000-0005-0000-0000-00008E0F0000}"/>
    <cellStyle name="Normal 2 3 6 3 2 3 2 2" xfId="14049" xr:uid="{00000000-0005-0000-0000-0000E7360000}"/>
    <cellStyle name="Normal 2 3 6 3 2 3 2 2 3" xfId="29147" xr:uid="{00000000-0005-0000-0000-0000E1710000}"/>
    <cellStyle name="Normal 2 3 6 3 2 3 2 3" xfId="9029" xr:uid="{00000000-0005-0000-0000-00004B230000}"/>
    <cellStyle name="Normal 2 3 6 3 2 3 2 3 3" xfId="24130" xr:uid="{00000000-0005-0000-0000-0000485E0000}"/>
    <cellStyle name="Normal 2 3 6 3 2 3 2 5" xfId="19117" xr:uid="{00000000-0005-0000-0000-0000B34A0000}"/>
    <cellStyle name="Normal 2 3 6 3 2 3 3" xfId="5668" xr:uid="{00000000-0005-0000-0000-00002A160000}"/>
    <cellStyle name="Normal 2 3 6 3 2 3 3 2" xfId="15720" xr:uid="{00000000-0005-0000-0000-00006E3D0000}"/>
    <cellStyle name="Normal 2 3 6 3 2 3 3 2 3" xfId="30818" xr:uid="{00000000-0005-0000-0000-000068780000}"/>
    <cellStyle name="Normal 2 3 6 3 2 3 3 3" xfId="10700" xr:uid="{00000000-0005-0000-0000-0000D2290000}"/>
    <cellStyle name="Normal 2 3 6 3 2 3 3 3 3" xfId="25801" xr:uid="{00000000-0005-0000-0000-0000CF640000}"/>
    <cellStyle name="Normal 2 3 6 3 2 3 3 5" xfId="20788" xr:uid="{00000000-0005-0000-0000-00003A510000}"/>
    <cellStyle name="Normal 2 3 6 3 2 3 4" xfId="12378" xr:uid="{00000000-0005-0000-0000-000060300000}"/>
    <cellStyle name="Normal 2 3 6 3 2 3 4 3" xfId="27476" xr:uid="{00000000-0005-0000-0000-00005A6B0000}"/>
    <cellStyle name="Normal 2 3 6 3 2 3 5" xfId="7357" xr:uid="{00000000-0005-0000-0000-0000C31C0000}"/>
    <cellStyle name="Normal 2 3 6 3 2 3 5 3" xfId="22459" xr:uid="{00000000-0005-0000-0000-0000C1570000}"/>
    <cellStyle name="Normal 2 3 6 3 2 3 7" xfId="17446" xr:uid="{00000000-0005-0000-0000-00002C440000}"/>
    <cellStyle name="Normal 2 3 6 3 2 4" xfId="3139" xr:uid="{00000000-0005-0000-0000-0000490C0000}"/>
    <cellStyle name="Normal 2 3 6 3 2 4 2" xfId="13213" xr:uid="{00000000-0005-0000-0000-0000A3330000}"/>
    <cellStyle name="Normal 2 3 6 3 2 4 2 3" xfId="28311" xr:uid="{00000000-0005-0000-0000-00009D6E0000}"/>
    <cellStyle name="Normal 2 3 6 3 2 4 3" xfId="8193" xr:uid="{00000000-0005-0000-0000-000007200000}"/>
    <cellStyle name="Normal 2 3 6 3 2 4 3 3" xfId="23294" xr:uid="{00000000-0005-0000-0000-0000045B0000}"/>
    <cellStyle name="Normal 2 3 6 3 2 4 5" xfId="18281" xr:uid="{00000000-0005-0000-0000-00006F470000}"/>
    <cellStyle name="Normal 2 3 6 3 2 5" xfId="4832" xr:uid="{00000000-0005-0000-0000-0000E6120000}"/>
    <cellStyle name="Normal 2 3 6 3 2 5 2" xfId="14884" xr:uid="{00000000-0005-0000-0000-00002A3A0000}"/>
    <cellStyle name="Normal 2 3 6 3 2 5 2 3" xfId="29982" xr:uid="{00000000-0005-0000-0000-000024750000}"/>
    <cellStyle name="Normal 2 3 6 3 2 5 3" xfId="9864" xr:uid="{00000000-0005-0000-0000-00008E260000}"/>
    <cellStyle name="Normal 2 3 6 3 2 5 3 3" xfId="24965" xr:uid="{00000000-0005-0000-0000-00008B610000}"/>
    <cellStyle name="Normal 2 3 6 3 2 5 5" xfId="19952" xr:uid="{00000000-0005-0000-0000-0000F64D0000}"/>
    <cellStyle name="Normal 2 3 6 3 2 6" xfId="11542" xr:uid="{00000000-0005-0000-0000-00001C2D0000}"/>
    <cellStyle name="Normal 2 3 6 3 2 6 3" xfId="26640" xr:uid="{00000000-0005-0000-0000-000016680000}"/>
    <cellStyle name="Normal 2 3 6 3 2 7" xfId="6521" xr:uid="{00000000-0005-0000-0000-00007F190000}"/>
    <cellStyle name="Normal 2 3 6 3 2 7 3" xfId="21623" xr:uid="{00000000-0005-0000-0000-00007D540000}"/>
    <cellStyle name="Normal 2 3 6 3 2 9" xfId="16610" xr:uid="{00000000-0005-0000-0000-0000E8400000}"/>
    <cellStyle name="Normal 2 3 6 3 3" xfId="1657" xr:uid="{00000000-0005-0000-0000-00007F060000}"/>
    <cellStyle name="Normal 2 3 6 3 3 2" xfId="2496" xr:uid="{00000000-0005-0000-0000-0000C6090000}"/>
    <cellStyle name="Normal 2 3 6 3 3 2 2" xfId="4186" xr:uid="{00000000-0005-0000-0000-000060100000}"/>
    <cellStyle name="Normal 2 3 6 3 3 2 2 2" xfId="14259" xr:uid="{00000000-0005-0000-0000-0000B9370000}"/>
    <cellStyle name="Normal 2 3 6 3 3 2 2 2 3" xfId="29357" xr:uid="{00000000-0005-0000-0000-0000B3720000}"/>
    <cellStyle name="Normal 2 3 6 3 3 2 2 3" xfId="9239" xr:uid="{00000000-0005-0000-0000-00001D240000}"/>
    <cellStyle name="Normal 2 3 6 3 3 2 2 3 3" xfId="24340" xr:uid="{00000000-0005-0000-0000-00001A5F0000}"/>
    <cellStyle name="Normal 2 3 6 3 3 2 2 5" xfId="19327" xr:uid="{00000000-0005-0000-0000-0000854B0000}"/>
    <cellStyle name="Normal 2 3 6 3 3 2 3" xfId="5878" xr:uid="{00000000-0005-0000-0000-0000FC160000}"/>
    <cellStyle name="Normal 2 3 6 3 3 2 3 2" xfId="15930" xr:uid="{00000000-0005-0000-0000-0000403E0000}"/>
    <cellStyle name="Normal 2 3 6 3 3 2 3 2 3" xfId="31028" xr:uid="{00000000-0005-0000-0000-00003A790000}"/>
    <cellStyle name="Normal 2 3 6 3 3 2 3 3" xfId="10910" xr:uid="{00000000-0005-0000-0000-0000A42A0000}"/>
    <cellStyle name="Normal 2 3 6 3 3 2 3 3 3" xfId="26011" xr:uid="{00000000-0005-0000-0000-0000A1650000}"/>
    <cellStyle name="Normal 2 3 6 3 3 2 3 5" xfId="20998" xr:uid="{00000000-0005-0000-0000-00000C520000}"/>
    <cellStyle name="Normal 2 3 6 3 3 2 4" xfId="12588" xr:uid="{00000000-0005-0000-0000-000032310000}"/>
    <cellStyle name="Normal 2 3 6 3 3 2 4 3" xfId="27686" xr:uid="{00000000-0005-0000-0000-00002C6C0000}"/>
    <cellStyle name="Normal 2 3 6 3 3 2 5" xfId="7567" xr:uid="{00000000-0005-0000-0000-0000951D0000}"/>
    <cellStyle name="Normal 2 3 6 3 3 2 5 3" xfId="22669" xr:uid="{00000000-0005-0000-0000-000093580000}"/>
    <cellStyle name="Normal 2 3 6 3 3 2 7" xfId="17656" xr:uid="{00000000-0005-0000-0000-0000FE440000}"/>
    <cellStyle name="Normal 2 3 6 3 3 3" xfId="3349" xr:uid="{00000000-0005-0000-0000-00001B0D0000}"/>
    <cellStyle name="Normal 2 3 6 3 3 3 2" xfId="13423" xr:uid="{00000000-0005-0000-0000-000075340000}"/>
    <cellStyle name="Normal 2 3 6 3 3 3 2 3" xfId="28521" xr:uid="{00000000-0005-0000-0000-00006F6F0000}"/>
    <cellStyle name="Normal 2 3 6 3 3 3 3" xfId="8403" xr:uid="{00000000-0005-0000-0000-0000D9200000}"/>
    <cellStyle name="Normal 2 3 6 3 3 3 3 3" xfId="23504" xr:uid="{00000000-0005-0000-0000-0000D65B0000}"/>
    <cellStyle name="Normal 2 3 6 3 3 3 5" xfId="18491" xr:uid="{00000000-0005-0000-0000-000041480000}"/>
    <cellStyle name="Normal 2 3 6 3 3 4" xfId="5042" xr:uid="{00000000-0005-0000-0000-0000B8130000}"/>
    <cellStyle name="Normal 2 3 6 3 3 4 2" xfId="15094" xr:uid="{00000000-0005-0000-0000-0000FC3A0000}"/>
    <cellStyle name="Normal 2 3 6 3 3 4 2 3" xfId="30192" xr:uid="{00000000-0005-0000-0000-0000F6750000}"/>
    <cellStyle name="Normal 2 3 6 3 3 4 3" xfId="10074" xr:uid="{00000000-0005-0000-0000-000060270000}"/>
    <cellStyle name="Normal 2 3 6 3 3 4 3 3" xfId="25175" xr:uid="{00000000-0005-0000-0000-00005D620000}"/>
    <cellStyle name="Normal 2 3 6 3 3 4 5" xfId="20162" xr:uid="{00000000-0005-0000-0000-0000C84E0000}"/>
    <cellStyle name="Normal 2 3 6 3 3 5" xfId="11752" xr:uid="{00000000-0005-0000-0000-0000EE2D0000}"/>
    <cellStyle name="Normal 2 3 6 3 3 5 3" xfId="26850" xr:uid="{00000000-0005-0000-0000-0000E8680000}"/>
    <cellStyle name="Normal 2 3 6 3 3 6" xfId="6731" xr:uid="{00000000-0005-0000-0000-0000511A0000}"/>
    <cellStyle name="Normal 2 3 6 3 3 6 3" xfId="21833" xr:uid="{00000000-0005-0000-0000-00004F550000}"/>
    <cellStyle name="Normal 2 3 6 3 3 8" xfId="16820" xr:uid="{00000000-0005-0000-0000-0000BA410000}"/>
    <cellStyle name="Normal 2 3 6 3 4" xfId="2078" xr:uid="{00000000-0005-0000-0000-000024080000}"/>
    <cellStyle name="Normal 2 3 6 3 4 2" xfId="3768" xr:uid="{00000000-0005-0000-0000-0000BE0E0000}"/>
    <cellStyle name="Normal 2 3 6 3 4 2 2" xfId="13841" xr:uid="{00000000-0005-0000-0000-000017360000}"/>
    <cellStyle name="Normal 2 3 6 3 4 2 2 3" xfId="28939" xr:uid="{00000000-0005-0000-0000-000011710000}"/>
    <cellStyle name="Normal 2 3 6 3 4 2 3" xfId="8821" xr:uid="{00000000-0005-0000-0000-00007B220000}"/>
    <cellStyle name="Normal 2 3 6 3 4 2 3 3" xfId="23922" xr:uid="{00000000-0005-0000-0000-0000785D0000}"/>
    <cellStyle name="Normal 2 3 6 3 4 2 5" xfId="18909" xr:uid="{00000000-0005-0000-0000-0000E3490000}"/>
    <cellStyle name="Normal 2 3 6 3 4 3" xfId="5460" xr:uid="{00000000-0005-0000-0000-00005A150000}"/>
    <cellStyle name="Normal 2 3 6 3 4 3 2" xfId="15512" xr:uid="{00000000-0005-0000-0000-00009E3C0000}"/>
    <cellStyle name="Normal 2 3 6 3 4 3 2 3" xfId="30610" xr:uid="{00000000-0005-0000-0000-000098770000}"/>
    <cellStyle name="Normal 2 3 6 3 4 3 3" xfId="10492" xr:uid="{00000000-0005-0000-0000-000002290000}"/>
    <cellStyle name="Normal 2 3 6 3 4 3 3 3" xfId="25593" xr:uid="{00000000-0005-0000-0000-0000FF630000}"/>
    <cellStyle name="Normal 2 3 6 3 4 3 5" xfId="20580" xr:uid="{00000000-0005-0000-0000-00006A500000}"/>
    <cellStyle name="Normal 2 3 6 3 4 4" xfId="12170" xr:uid="{00000000-0005-0000-0000-0000902F0000}"/>
    <cellStyle name="Normal 2 3 6 3 4 4 3" xfId="27268" xr:uid="{00000000-0005-0000-0000-00008A6A0000}"/>
    <cellStyle name="Normal 2 3 6 3 4 5" xfId="7149" xr:uid="{00000000-0005-0000-0000-0000F31B0000}"/>
    <cellStyle name="Normal 2 3 6 3 4 5 3" xfId="22251" xr:uid="{00000000-0005-0000-0000-0000F1560000}"/>
    <cellStyle name="Normal 2 3 6 3 4 7" xfId="17238" xr:uid="{00000000-0005-0000-0000-00005C430000}"/>
    <cellStyle name="Normal 2 3 6 3 5" xfId="2931" xr:uid="{00000000-0005-0000-0000-0000790B0000}"/>
    <cellStyle name="Normal 2 3 6 3 5 2" xfId="13005" xr:uid="{00000000-0005-0000-0000-0000D3320000}"/>
    <cellStyle name="Normal 2 3 6 3 5 2 3" xfId="28103" xr:uid="{00000000-0005-0000-0000-0000CD6D0000}"/>
    <cellStyle name="Normal 2 3 6 3 5 3" xfId="7985" xr:uid="{00000000-0005-0000-0000-0000371F0000}"/>
    <cellStyle name="Normal 2 3 6 3 5 3 3" xfId="23086" xr:uid="{00000000-0005-0000-0000-0000345A0000}"/>
    <cellStyle name="Normal 2 3 6 3 5 5" xfId="18073" xr:uid="{00000000-0005-0000-0000-00009F460000}"/>
    <cellStyle name="Normal 2 3 6 3 6" xfId="4624" xr:uid="{00000000-0005-0000-0000-000016120000}"/>
    <cellStyle name="Normal 2 3 6 3 6 2" xfId="14676" xr:uid="{00000000-0005-0000-0000-00005A390000}"/>
    <cellStyle name="Normal 2 3 6 3 6 2 3" xfId="29774" xr:uid="{00000000-0005-0000-0000-000054740000}"/>
    <cellStyle name="Normal 2 3 6 3 6 3" xfId="9656" xr:uid="{00000000-0005-0000-0000-0000BE250000}"/>
    <cellStyle name="Normal 2 3 6 3 6 3 3" xfId="24757" xr:uid="{00000000-0005-0000-0000-0000BB600000}"/>
    <cellStyle name="Normal 2 3 6 3 6 5" xfId="19744" xr:uid="{00000000-0005-0000-0000-0000264D0000}"/>
    <cellStyle name="Normal 2 3 6 3 7" xfId="11334" xr:uid="{00000000-0005-0000-0000-00004C2C0000}"/>
    <cellStyle name="Normal 2 3 6 3 7 3" xfId="26432" xr:uid="{00000000-0005-0000-0000-000046670000}"/>
    <cellStyle name="Normal 2 3 6 3 8" xfId="6313" xr:uid="{00000000-0005-0000-0000-0000AF180000}"/>
    <cellStyle name="Normal 2 3 6 3 8 3" xfId="21415" xr:uid="{00000000-0005-0000-0000-0000AD530000}"/>
    <cellStyle name="Normal 2 3 6 4" xfId="1338" xr:uid="{00000000-0005-0000-0000-000040050000}"/>
    <cellStyle name="Normal 2 3 6 4 2" xfId="1761" xr:uid="{00000000-0005-0000-0000-0000E7060000}"/>
    <cellStyle name="Normal 2 3 6 4 2 2" xfId="2600" xr:uid="{00000000-0005-0000-0000-00002E0A0000}"/>
    <cellStyle name="Normal 2 3 6 4 2 2 2" xfId="4290" xr:uid="{00000000-0005-0000-0000-0000C8100000}"/>
    <cellStyle name="Normal 2 3 6 4 2 2 2 2" xfId="14363" xr:uid="{00000000-0005-0000-0000-000021380000}"/>
    <cellStyle name="Normal 2 3 6 4 2 2 2 2 3" xfId="29461" xr:uid="{00000000-0005-0000-0000-00001B730000}"/>
    <cellStyle name="Normal 2 3 6 4 2 2 2 3" xfId="9343" xr:uid="{00000000-0005-0000-0000-000085240000}"/>
    <cellStyle name="Normal 2 3 6 4 2 2 2 3 3" xfId="24444" xr:uid="{00000000-0005-0000-0000-0000825F0000}"/>
    <cellStyle name="Normal 2 3 6 4 2 2 2 5" xfId="19431" xr:uid="{00000000-0005-0000-0000-0000ED4B0000}"/>
    <cellStyle name="Normal 2 3 6 4 2 2 3" xfId="5982" xr:uid="{00000000-0005-0000-0000-000064170000}"/>
    <cellStyle name="Normal 2 3 6 4 2 2 3 2" xfId="16034" xr:uid="{00000000-0005-0000-0000-0000A83E0000}"/>
    <cellStyle name="Normal 2 3 6 4 2 2 3 2 3" xfId="31132" xr:uid="{00000000-0005-0000-0000-0000A2790000}"/>
    <cellStyle name="Normal 2 3 6 4 2 2 3 3" xfId="11014" xr:uid="{00000000-0005-0000-0000-00000C2B0000}"/>
    <cellStyle name="Normal 2 3 6 4 2 2 3 3 3" xfId="26115" xr:uid="{00000000-0005-0000-0000-000009660000}"/>
    <cellStyle name="Normal 2 3 6 4 2 2 3 5" xfId="21102" xr:uid="{00000000-0005-0000-0000-000074520000}"/>
    <cellStyle name="Normal 2 3 6 4 2 2 4" xfId="12692" xr:uid="{00000000-0005-0000-0000-00009A310000}"/>
    <cellStyle name="Normal 2 3 6 4 2 2 4 3" xfId="27790" xr:uid="{00000000-0005-0000-0000-0000946C0000}"/>
    <cellStyle name="Normal 2 3 6 4 2 2 5" xfId="7671" xr:uid="{00000000-0005-0000-0000-0000FD1D0000}"/>
    <cellStyle name="Normal 2 3 6 4 2 2 5 3" xfId="22773" xr:uid="{00000000-0005-0000-0000-0000FB580000}"/>
    <cellStyle name="Normal 2 3 6 4 2 2 7" xfId="17760" xr:uid="{00000000-0005-0000-0000-000066450000}"/>
    <cellStyle name="Normal 2 3 6 4 2 3" xfId="3453" xr:uid="{00000000-0005-0000-0000-0000830D0000}"/>
    <cellStyle name="Normal 2 3 6 4 2 3 2" xfId="13527" xr:uid="{00000000-0005-0000-0000-0000DD340000}"/>
    <cellStyle name="Normal 2 3 6 4 2 3 2 3" xfId="28625" xr:uid="{00000000-0005-0000-0000-0000D76F0000}"/>
    <cellStyle name="Normal 2 3 6 4 2 3 3" xfId="8507" xr:uid="{00000000-0005-0000-0000-000041210000}"/>
    <cellStyle name="Normal 2 3 6 4 2 3 3 3" xfId="23608" xr:uid="{00000000-0005-0000-0000-00003E5C0000}"/>
    <cellStyle name="Normal 2 3 6 4 2 3 5" xfId="18595" xr:uid="{00000000-0005-0000-0000-0000A9480000}"/>
    <cellStyle name="Normal 2 3 6 4 2 4" xfId="5146" xr:uid="{00000000-0005-0000-0000-000020140000}"/>
    <cellStyle name="Normal 2 3 6 4 2 4 2" xfId="15198" xr:uid="{00000000-0005-0000-0000-0000643B0000}"/>
    <cellStyle name="Normal 2 3 6 4 2 4 2 3" xfId="30296" xr:uid="{00000000-0005-0000-0000-00005E760000}"/>
    <cellStyle name="Normal 2 3 6 4 2 4 3" xfId="10178" xr:uid="{00000000-0005-0000-0000-0000C8270000}"/>
    <cellStyle name="Normal 2 3 6 4 2 4 3 3" xfId="25279" xr:uid="{00000000-0005-0000-0000-0000C5620000}"/>
    <cellStyle name="Normal 2 3 6 4 2 4 5" xfId="20266" xr:uid="{00000000-0005-0000-0000-0000304F0000}"/>
    <cellStyle name="Normal 2 3 6 4 2 5" xfId="11856" xr:uid="{00000000-0005-0000-0000-0000562E0000}"/>
    <cellStyle name="Normal 2 3 6 4 2 5 3" xfId="26954" xr:uid="{00000000-0005-0000-0000-000050690000}"/>
    <cellStyle name="Normal 2 3 6 4 2 6" xfId="6835" xr:uid="{00000000-0005-0000-0000-0000B91A0000}"/>
    <cellStyle name="Normal 2 3 6 4 2 6 3" xfId="21937" xr:uid="{00000000-0005-0000-0000-0000B7550000}"/>
    <cellStyle name="Normal 2 3 6 4 2 8" xfId="16924" xr:uid="{00000000-0005-0000-0000-000022420000}"/>
    <cellStyle name="Normal 2 3 6 4 3" xfId="2182" xr:uid="{00000000-0005-0000-0000-00008C080000}"/>
    <cellStyle name="Normal 2 3 6 4 3 2" xfId="3872" xr:uid="{00000000-0005-0000-0000-0000260F0000}"/>
    <cellStyle name="Normal 2 3 6 4 3 2 2" xfId="13945" xr:uid="{00000000-0005-0000-0000-00007F360000}"/>
    <cellStyle name="Normal 2 3 6 4 3 2 2 3" xfId="29043" xr:uid="{00000000-0005-0000-0000-000079710000}"/>
    <cellStyle name="Normal 2 3 6 4 3 2 3" xfId="8925" xr:uid="{00000000-0005-0000-0000-0000E3220000}"/>
    <cellStyle name="Normal 2 3 6 4 3 2 3 3" xfId="24026" xr:uid="{00000000-0005-0000-0000-0000E05D0000}"/>
    <cellStyle name="Normal 2 3 6 4 3 2 5" xfId="19013" xr:uid="{00000000-0005-0000-0000-00004B4A0000}"/>
    <cellStyle name="Normal 2 3 6 4 3 3" xfId="5564" xr:uid="{00000000-0005-0000-0000-0000C2150000}"/>
    <cellStyle name="Normal 2 3 6 4 3 3 2" xfId="15616" xr:uid="{00000000-0005-0000-0000-0000063D0000}"/>
    <cellStyle name="Normal 2 3 6 4 3 3 2 3" xfId="30714" xr:uid="{00000000-0005-0000-0000-000000780000}"/>
    <cellStyle name="Normal 2 3 6 4 3 3 3" xfId="10596" xr:uid="{00000000-0005-0000-0000-00006A290000}"/>
    <cellStyle name="Normal 2 3 6 4 3 3 3 3" xfId="25697" xr:uid="{00000000-0005-0000-0000-000067640000}"/>
    <cellStyle name="Normal 2 3 6 4 3 3 5" xfId="20684" xr:uid="{00000000-0005-0000-0000-0000D2500000}"/>
    <cellStyle name="Normal 2 3 6 4 3 4" xfId="12274" xr:uid="{00000000-0005-0000-0000-0000F82F0000}"/>
    <cellStyle name="Normal 2 3 6 4 3 4 3" xfId="27372" xr:uid="{00000000-0005-0000-0000-0000F26A0000}"/>
    <cellStyle name="Normal 2 3 6 4 3 5" xfId="7253" xr:uid="{00000000-0005-0000-0000-00005B1C0000}"/>
    <cellStyle name="Normal 2 3 6 4 3 5 3" xfId="22355" xr:uid="{00000000-0005-0000-0000-000059570000}"/>
    <cellStyle name="Normal 2 3 6 4 3 7" xfId="17342" xr:uid="{00000000-0005-0000-0000-0000C4430000}"/>
    <cellStyle name="Normal 2 3 6 4 4" xfId="3035" xr:uid="{00000000-0005-0000-0000-0000E10B0000}"/>
    <cellStyle name="Normal 2 3 6 4 4 2" xfId="13109" xr:uid="{00000000-0005-0000-0000-00003B330000}"/>
    <cellStyle name="Normal 2 3 6 4 4 2 3" xfId="28207" xr:uid="{00000000-0005-0000-0000-0000356E0000}"/>
    <cellStyle name="Normal 2 3 6 4 4 3" xfId="8089" xr:uid="{00000000-0005-0000-0000-00009F1F0000}"/>
    <cellStyle name="Normal 2 3 6 4 4 3 3" xfId="23190" xr:uid="{00000000-0005-0000-0000-00009C5A0000}"/>
    <cellStyle name="Normal 2 3 6 4 4 5" xfId="18177" xr:uid="{00000000-0005-0000-0000-000007470000}"/>
    <cellStyle name="Normal 2 3 6 4 5" xfId="4728" xr:uid="{00000000-0005-0000-0000-00007E120000}"/>
    <cellStyle name="Normal 2 3 6 4 5 2" xfId="14780" xr:uid="{00000000-0005-0000-0000-0000C2390000}"/>
    <cellStyle name="Normal 2 3 6 4 5 2 3" xfId="29878" xr:uid="{00000000-0005-0000-0000-0000BC740000}"/>
    <cellStyle name="Normal 2 3 6 4 5 3" xfId="9760" xr:uid="{00000000-0005-0000-0000-000026260000}"/>
    <cellStyle name="Normal 2 3 6 4 5 3 3" xfId="24861" xr:uid="{00000000-0005-0000-0000-000023610000}"/>
    <cellStyle name="Normal 2 3 6 4 5 5" xfId="19848" xr:uid="{00000000-0005-0000-0000-00008E4D0000}"/>
    <cellStyle name="Normal 2 3 6 4 6" xfId="11438" xr:uid="{00000000-0005-0000-0000-0000B42C0000}"/>
    <cellStyle name="Normal 2 3 6 4 6 3" xfId="26536" xr:uid="{00000000-0005-0000-0000-0000AE670000}"/>
    <cellStyle name="Normal 2 3 6 4 7" xfId="6417" xr:uid="{00000000-0005-0000-0000-000017190000}"/>
    <cellStyle name="Normal 2 3 6 4 7 3" xfId="21519" xr:uid="{00000000-0005-0000-0000-000015540000}"/>
    <cellStyle name="Normal 2 3 6 4 9" xfId="16506" xr:uid="{00000000-0005-0000-0000-000080400000}"/>
    <cellStyle name="Normal 2 3 6 5" xfId="1551" xr:uid="{00000000-0005-0000-0000-000015060000}"/>
    <cellStyle name="Normal 2 3 6 5 2" xfId="2392" xr:uid="{00000000-0005-0000-0000-00005E090000}"/>
    <cellStyle name="Normal 2 3 6 5 2 2" xfId="4082" xr:uid="{00000000-0005-0000-0000-0000F80F0000}"/>
    <cellStyle name="Normal 2 3 6 5 2 2 2" xfId="14155" xr:uid="{00000000-0005-0000-0000-000051370000}"/>
    <cellStyle name="Normal 2 3 6 5 2 2 2 3" xfId="29253" xr:uid="{00000000-0005-0000-0000-00004B720000}"/>
    <cellStyle name="Normal 2 3 6 5 2 2 3" xfId="9135" xr:uid="{00000000-0005-0000-0000-0000B5230000}"/>
    <cellStyle name="Normal 2 3 6 5 2 2 3 3" xfId="24236" xr:uid="{00000000-0005-0000-0000-0000B25E0000}"/>
    <cellStyle name="Normal 2 3 6 5 2 2 5" xfId="19223" xr:uid="{00000000-0005-0000-0000-00001D4B0000}"/>
    <cellStyle name="Normal 2 3 6 5 2 3" xfId="5774" xr:uid="{00000000-0005-0000-0000-000094160000}"/>
    <cellStyle name="Normal 2 3 6 5 2 3 2" xfId="15826" xr:uid="{00000000-0005-0000-0000-0000D83D0000}"/>
    <cellStyle name="Normal 2 3 6 5 2 3 2 3" xfId="30924" xr:uid="{00000000-0005-0000-0000-0000D2780000}"/>
    <cellStyle name="Normal 2 3 6 5 2 3 3" xfId="10806" xr:uid="{00000000-0005-0000-0000-00003C2A0000}"/>
    <cellStyle name="Normal 2 3 6 5 2 3 3 3" xfId="25907" xr:uid="{00000000-0005-0000-0000-000039650000}"/>
    <cellStyle name="Normal 2 3 6 5 2 3 5" xfId="20894" xr:uid="{00000000-0005-0000-0000-0000A4510000}"/>
    <cellStyle name="Normal 2 3 6 5 2 4" xfId="12484" xr:uid="{00000000-0005-0000-0000-0000CA300000}"/>
    <cellStyle name="Normal 2 3 6 5 2 4 3" xfId="27582" xr:uid="{00000000-0005-0000-0000-0000C46B0000}"/>
    <cellStyle name="Normal 2 3 6 5 2 5" xfId="7463" xr:uid="{00000000-0005-0000-0000-00002D1D0000}"/>
    <cellStyle name="Normal 2 3 6 5 2 5 3" xfId="22565" xr:uid="{00000000-0005-0000-0000-00002B580000}"/>
    <cellStyle name="Normal 2 3 6 5 2 7" xfId="17552" xr:uid="{00000000-0005-0000-0000-000096440000}"/>
    <cellStyle name="Normal 2 3 6 5 3" xfId="3245" xr:uid="{00000000-0005-0000-0000-0000B30C0000}"/>
    <cellStyle name="Normal 2 3 6 5 3 2" xfId="13319" xr:uid="{00000000-0005-0000-0000-00000D340000}"/>
    <cellStyle name="Normal 2 3 6 5 3 2 3" xfId="28417" xr:uid="{00000000-0005-0000-0000-0000076F0000}"/>
    <cellStyle name="Normal 2 3 6 5 3 3" xfId="8299" xr:uid="{00000000-0005-0000-0000-000071200000}"/>
    <cellStyle name="Normal 2 3 6 5 3 3 3" xfId="23400" xr:uid="{00000000-0005-0000-0000-00006E5B0000}"/>
    <cellStyle name="Normal 2 3 6 5 3 5" xfId="18387" xr:uid="{00000000-0005-0000-0000-0000D9470000}"/>
    <cellStyle name="Normal 2 3 6 5 4" xfId="4938" xr:uid="{00000000-0005-0000-0000-000050130000}"/>
    <cellStyle name="Normal 2 3 6 5 4 2" xfId="14990" xr:uid="{00000000-0005-0000-0000-0000943A0000}"/>
    <cellStyle name="Normal 2 3 6 5 4 2 3" xfId="30088" xr:uid="{00000000-0005-0000-0000-00008E750000}"/>
    <cellStyle name="Normal 2 3 6 5 4 3" xfId="9970" xr:uid="{00000000-0005-0000-0000-0000F8260000}"/>
    <cellStyle name="Normal 2 3 6 5 4 3 3" xfId="25071" xr:uid="{00000000-0005-0000-0000-0000F5610000}"/>
    <cellStyle name="Normal 2 3 6 5 4 5" xfId="20058" xr:uid="{00000000-0005-0000-0000-0000604E0000}"/>
    <cellStyle name="Normal 2 3 6 5 5" xfId="11648" xr:uid="{00000000-0005-0000-0000-0000862D0000}"/>
    <cellStyle name="Normal 2 3 6 5 5 3" xfId="26746" xr:uid="{00000000-0005-0000-0000-000080680000}"/>
    <cellStyle name="Normal 2 3 6 5 6" xfId="6627" xr:uid="{00000000-0005-0000-0000-0000E9190000}"/>
    <cellStyle name="Normal 2 3 6 5 6 3" xfId="21729" xr:uid="{00000000-0005-0000-0000-0000E7540000}"/>
    <cellStyle name="Normal 2 3 6 5 8" xfId="16716" xr:uid="{00000000-0005-0000-0000-000052410000}"/>
    <cellStyle name="Normal 2 3 6 6" xfId="1972" xr:uid="{00000000-0005-0000-0000-0000BA070000}"/>
    <cellStyle name="Normal 2 3 6 6 2" xfId="3664" xr:uid="{00000000-0005-0000-0000-0000560E0000}"/>
    <cellStyle name="Normal 2 3 6 6 2 2" xfId="13737" xr:uid="{00000000-0005-0000-0000-0000AF350000}"/>
    <cellStyle name="Normal 2 3 6 6 2 2 3" xfId="28835" xr:uid="{00000000-0005-0000-0000-0000A9700000}"/>
    <cellStyle name="Normal 2 3 6 6 2 3" xfId="8717" xr:uid="{00000000-0005-0000-0000-000013220000}"/>
    <cellStyle name="Normal 2 3 6 6 2 3 3" xfId="23818" xr:uid="{00000000-0005-0000-0000-0000105D0000}"/>
    <cellStyle name="Normal 2 3 6 6 2 5" xfId="18805" xr:uid="{00000000-0005-0000-0000-00007B490000}"/>
    <cellStyle name="Normal 2 3 6 6 3" xfId="5356" xr:uid="{00000000-0005-0000-0000-0000F2140000}"/>
    <cellStyle name="Normal 2 3 6 6 3 2" xfId="15408" xr:uid="{00000000-0005-0000-0000-0000363C0000}"/>
    <cellStyle name="Normal 2 3 6 6 3 2 3" xfId="30506" xr:uid="{00000000-0005-0000-0000-000030770000}"/>
    <cellStyle name="Normal 2 3 6 6 3 3" xfId="10388" xr:uid="{00000000-0005-0000-0000-00009A280000}"/>
    <cellStyle name="Normal 2 3 6 6 3 3 3" xfId="25489" xr:uid="{00000000-0005-0000-0000-000097630000}"/>
    <cellStyle name="Normal 2 3 6 6 3 5" xfId="20476" xr:uid="{00000000-0005-0000-0000-000002500000}"/>
    <cellStyle name="Normal 2 3 6 6 4" xfId="12066" xr:uid="{00000000-0005-0000-0000-0000282F0000}"/>
    <cellStyle name="Normal 2 3 6 6 4 3" xfId="27164" xr:uid="{00000000-0005-0000-0000-0000226A0000}"/>
    <cellStyle name="Normal 2 3 6 6 5" xfId="7045" xr:uid="{00000000-0005-0000-0000-00008B1B0000}"/>
    <cellStyle name="Normal 2 3 6 6 5 3" xfId="22147" xr:uid="{00000000-0005-0000-0000-000089560000}"/>
    <cellStyle name="Normal 2 3 6 6 7" xfId="17134" xr:uid="{00000000-0005-0000-0000-0000F4420000}"/>
    <cellStyle name="Normal 2 3 6 7" xfId="2823" xr:uid="{00000000-0005-0000-0000-00000D0B0000}"/>
    <cellStyle name="Normal 2 3 6 7 2" xfId="12901" xr:uid="{00000000-0005-0000-0000-00006B320000}"/>
    <cellStyle name="Normal 2 3 6 7 2 3" xfId="27999" xr:uid="{00000000-0005-0000-0000-0000656D0000}"/>
    <cellStyle name="Normal 2 3 6 7 3" xfId="7881" xr:uid="{00000000-0005-0000-0000-0000CF1E0000}"/>
    <cellStyle name="Normal 2 3 6 7 3 3" xfId="22982" xr:uid="{00000000-0005-0000-0000-0000CC590000}"/>
    <cellStyle name="Normal 2 3 6 7 5" xfId="17969" xr:uid="{00000000-0005-0000-0000-000037460000}"/>
    <cellStyle name="Normal 2 3 6 8" xfId="4517" xr:uid="{00000000-0005-0000-0000-0000AB110000}"/>
    <cellStyle name="Normal 2 3 6 8 2" xfId="14572" xr:uid="{00000000-0005-0000-0000-0000F2380000}"/>
    <cellStyle name="Normal 2 3 6 8 2 3" xfId="29670" xr:uid="{00000000-0005-0000-0000-0000EC730000}"/>
    <cellStyle name="Normal 2 3 6 8 3" xfId="9552" xr:uid="{00000000-0005-0000-0000-000056250000}"/>
    <cellStyle name="Normal 2 3 6 8 3 3" xfId="24653" xr:uid="{00000000-0005-0000-0000-000053600000}"/>
    <cellStyle name="Normal 2 3 6 8 5" xfId="19640" xr:uid="{00000000-0005-0000-0000-0000BE4C0000}"/>
    <cellStyle name="Normal 2 3 6 9" xfId="11228" xr:uid="{00000000-0005-0000-0000-0000E22B0000}"/>
    <cellStyle name="Normal 2 3 6 9 3" xfId="26328" xr:uid="{00000000-0005-0000-0000-0000DE660000}"/>
    <cellStyle name="Normal 2 3 7" xfId="524" xr:uid="{00000000-0005-0000-0000-000011020000}"/>
    <cellStyle name="Normal 2 30" xfId="32661" xr:uid="{2209C8E8-C4C1-4510-BE08-6E8192EC6B17}"/>
    <cellStyle name="Normal 2 30 10" xfId="32662" xr:uid="{69DE554F-1736-4965-AA92-2FDC2160816B}"/>
    <cellStyle name="Normal 2 30 10 2" xfId="32663" xr:uid="{F823DDFD-6CB3-4FB1-9D78-D622D2B43CA7}"/>
    <cellStyle name="Normal 2 30 11" xfId="32664" xr:uid="{1D18B843-B987-459C-A25C-7927441B10F8}"/>
    <cellStyle name="Normal 2 30 11 2" xfId="32665" xr:uid="{D856AD0A-75AC-4512-B25D-665F3CE1F2E8}"/>
    <cellStyle name="Normal 2 30 12" xfId="32666" xr:uid="{DD9F2421-5914-43A3-BDB7-04F736913991}"/>
    <cellStyle name="Normal 2 30 12 2" xfId="32667" xr:uid="{E660C8AD-008E-400E-B9ED-E1992C19098D}"/>
    <cellStyle name="Normal 2 30 13" xfId="32668" xr:uid="{F6F400E8-5863-41E8-AD10-B909935145DD}"/>
    <cellStyle name="Normal 2 30 13 2" xfId="32669" xr:uid="{2DD6DBE2-0178-4A0B-ACDA-0050A1310950}"/>
    <cellStyle name="Normal 2 30 14" xfId="32670" xr:uid="{928D7568-CB0B-4C16-BA6D-723B86729A32}"/>
    <cellStyle name="Normal 2 30 14 2" xfId="32671" xr:uid="{FAB57667-E6A1-4DCB-B95B-555ACB719BAF}"/>
    <cellStyle name="Normal 2 30 15" xfId="32672" xr:uid="{FE7E297F-2F61-435E-A429-081CADE47428}"/>
    <cellStyle name="Normal 2 30 15 2" xfId="32673" xr:uid="{B5C8A211-50EE-4799-84B3-9A1AF71710A8}"/>
    <cellStyle name="Normal 2 30 16" xfId="32674" xr:uid="{88A08A36-6A87-4EAA-B8F5-5B4AA5CA03A5}"/>
    <cellStyle name="Normal 2 30 16 2" xfId="32675" xr:uid="{17B89FDC-8A3E-42C4-B595-4A827D351FFD}"/>
    <cellStyle name="Normal 2 30 17" xfId="32676" xr:uid="{053BAC5E-7889-4F07-A157-442DC9283A62}"/>
    <cellStyle name="Normal 2 30 17 2" xfId="32677" xr:uid="{1E842B8C-DA9F-4CB6-AEE5-B4B91F4DCD61}"/>
    <cellStyle name="Normal 2 30 18" xfId="32678" xr:uid="{72E82A74-413D-4435-A168-422DE17313D4}"/>
    <cellStyle name="Normal 2 30 18 2" xfId="32679" xr:uid="{DA549920-BE08-44C9-9F67-748F8FB60B9A}"/>
    <cellStyle name="Normal 2 30 19" xfId="32680" xr:uid="{B0DC6E83-9A35-475B-9F0B-EA773751EC36}"/>
    <cellStyle name="Normal 2 30 19 2" xfId="32681" xr:uid="{E3B3701E-B917-40AE-93B0-D4AAAD617027}"/>
    <cellStyle name="Normal 2 30 2" xfId="32682" xr:uid="{94FC129E-EEB8-4F1A-BBC4-985D16F8CD05}"/>
    <cellStyle name="Normal 2 30 2 2" xfId="32683" xr:uid="{FC87D13B-0169-4203-A899-ECE501741853}"/>
    <cellStyle name="Normal 2 30 20" xfId="32684" xr:uid="{3C51330C-F8B6-4A6F-A5EE-4A252F0FC7CA}"/>
    <cellStyle name="Normal 2 30 20 2" xfId="32685" xr:uid="{2CF7BF26-E107-4659-B772-6F0B387A06C1}"/>
    <cellStyle name="Normal 2 30 21" xfId="32686" xr:uid="{9263E431-D8ED-456F-9CB5-01201E577EC9}"/>
    <cellStyle name="Normal 2 30 21 2" xfId="32687" xr:uid="{211F7109-F3FF-4CC9-A399-71BD63AE8DFD}"/>
    <cellStyle name="Normal 2 30 22" xfId="32688" xr:uid="{CECE30E3-1043-4622-B71F-AE275885DD2D}"/>
    <cellStyle name="Normal 2 30 22 2" xfId="32689" xr:uid="{55D08374-1BEF-4872-AA5A-65BC696C4CD4}"/>
    <cellStyle name="Normal 2 30 23" xfId="32690" xr:uid="{4B018B51-1CA9-47B9-9122-01CE6AE12111}"/>
    <cellStyle name="Normal 2 30 23 2" xfId="32691" xr:uid="{688235BF-E94C-4874-87AF-C6E257E0EB5D}"/>
    <cellStyle name="Normal 2 30 24" xfId="32692" xr:uid="{EE1794A9-8F45-4A36-97EF-CDB9C607A3BA}"/>
    <cellStyle name="Normal 2 30 3" xfId="32693" xr:uid="{B62A9BDF-BA0D-45F6-9B82-BB54CE42E7D1}"/>
    <cellStyle name="Normal 2 30 3 2" xfId="32694" xr:uid="{1F88B49F-A694-45B0-811C-D7B86DB9583A}"/>
    <cellStyle name="Normal 2 30 4" xfId="32695" xr:uid="{9931B043-E73D-4202-A378-FCA185E63071}"/>
    <cellStyle name="Normal 2 30 4 2" xfId="32696" xr:uid="{49EBA47E-F999-4621-A8DA-14AC862D310C}"/>
    <cellStyle name="Normal 2 30 5" xfId="32697" xr:uid="{4504F067-2E01-444C-BDBF-A27D00DE4308}"/>
    <cellStyle name="Normal 2 30 5 2" xfId="32698" xr:uid="{C00AB974-0FA0-486C-9EF7-4661C9FE264D}"/>
    <cellStyle name="Normal 2 30 6" xfId="32699" xr:uid="{8783BFE9-8118-4878-9878-4B98F658D282}"/>
    <cellStyle name="Normal 2 30 6 2" xfId="32700" xr:uid="{07250FC6-5E7C-4363-90DB-0D5BFCAF85E7}"/>
    <cellStyle name="Normal 2 30 7" xfId="32701" xr:uid="{0FB5D81D-2FE9-4306-9BAB-C96B6AEB2DFD}"/>
    <cellStyle name="Normal 2 30 7 2" xfId="32702" xr:uid="{E083D276-6A1F-44B2-A0BB-09CC513D9B49}"/>
    <cellStyle name="Normal 2 30 8" xfId="32703" xr:uid="{EB83C0C6-1FF6-4BA5-A7BD-CF4F2B7801A6}"/>
    <cellStyle name="Normal 2 30 8 2" xfId="32704" xr:uid="{EB9D7F69-C4D0-4EAA-9120-CB9EEDE09647}"/>
    <cellStyle name="Normal 2 30 9" xfId="32705" xr:uid="{005B10B6-5EF6-442B-9840-7D1B5D94DB15}"/>
    <cellStyle name="Normal 2 30 9 2" xfId="32706" xr:uid="{806C8D95-13CE-4F18-B227-758ADFB7B5A4}"/>
    <cellStyle name="Normal 2 31" xfId="32707" xr:uid="{7560ED92-B5E3-4CFF-9132-1794D15D50F2}"/>
    <cellStyle name="Normal 2 31 10" xfId="32708" xr:uid="{C97CA244-B82B-44B8-9C60-86EB6409C8E7}"/>
    <cellStyle name="Normal 2 31 10 2" xfId="32709" xr:uid="{B78983CB-339E-46D3-9753-70E9357BEEC5}"/>
    <cellStyle name="Normal 2 31 11" xfId="32710" xr:uid="{7BCC82AA-3728-4BD0-95DD-24AF7256E604}"/>
    <cellStyle name="Normal 2 31 11 2" xfId="32711" xr:uid="{FA978A34-BC63-4380-9902-E3CC890E3C3E}"/>
    <cellStyle name="Normal 2 31 12" xfId="32712" xr:uid="{055311D5-18D1-4AB9-912F-2B6836F011D3}"/>
    <cellStyle name="Normal 2 31 12 2" xfId="32713" xr:uid="{86D1A553-89A0-44DB-9A43-3EEEC60D29B5}"/>
    <cellStyle name="Normal 2 31 13" xfId="32714" xr:uid="{856B40E9-6133-490E-8AEA-14B5736C981E}"/>
    <cellStyle name="Normal 2 31 13 2" xfId="32715" xr:uid="{94AD86C5-17BA-40B8-BA79-036A881E2815}"/>
    <cellStyle name="Normal 2 31 14" xfId="32716" xr:uid="{52684E7D-F0F3-4487-AE13-5776031121DA}"/>
    <cellStyle name="Normal 2 31 14 2" xfId="32717" xr:uid="{8984E616-71C8-4A06-BDB0-3015D0B60DD5}"/>
    <cellStyle name="Normal 2 31 15" xfId="32718" xr:uid="{9AD60DFD-6C12-43A4-A4D3-5D492FB5F04A}"/>
    <cellStyle name="Normal 2 31 15 2" xfId="32719" xr:uid="{A3210CB3-EB92-4503-BC1C-825EDEB80C71}"/>
    <cellStyle name="Normal 2 31 16" xfId="32720" xr:uid="{FEDC20BA-B47E-432C-89FE-BB13C00B54AB}"/>
    <cellStyle name="Normal 2 31 16 2" xfId="32721" xr:uid="{297856ED-DCE7-4EDD-85A2-24ECDE1554BB}"/>
    <cellStyle name="Normal 2 31 17" xfId="32722" xr:uid="{0069774A-D763-49A5-B820-F5EF1B00256F}"/>
    <cellStyle name="Normal 2 31 17 2" xfId="32723" xr:uid="{28697563-5C95-4AC7-AEE9-C226EF0DD491}"/>
    <cellStyle name="Normal 2 31 18" xfId="32724" xr:uid="{99DEF1BD-77EF-4542-AA3E-2787D2E8E0DF}"/>
    <cellStyle name="Normal 2 31 18 2" xfId="32725" xr:uid="{D494440E-FE84-4EDC-966A-690819969D62}"/>
    <cellStyle name="Normal 2 31 19" xfId="32726" xr:uid="{55AB5BE5-D161-41AC-9A6E-51D3EA678283}"/>
    <cellStyle name="Normal 2 31 19 2" xfId="32727" xr:uid="{548AF047-35D5-4089-9CC7-68D2D24C613C}"/>
    <cellStyle name="Normal 2 31 2" xfId="32728" xr:uid="{9F9F50B8-80C7-4027-A491-119CA6CA1063}"/>
    <cellStyle name="Normal 2 31 2 2" xfId="32729" xr:uid="{2B3E254E-7E7A-4E96-A7CB-56825AF43EFE}"/>
    <cellStyle name="Normal 2 31 20" xfId="32730" xr:uid="{A18F7511-22FF-4241-95EC-379DAF8D1239}"/>
    <cellStyle name="Normal 2 31 20 2" xfId="32731" xr:uid="{271E3A62-7CA2-42A6-ABB5-87E91850EE7F}"/>
    <cellStyle name="Normal 2 31 21" xfId="32732" xr:uid="{FA3EDDF8-78B3-433A-AC85-BE85CEB4279F}"/>
    <cellStyle name="Normal 2 31 21 2" xfId="32733" xr:uid="{B9CE234B-B200-443F-9393-1DC1170C2515}"/>
    <cellStyle name="Normal 2 31 22" xfId="32734" xr:uid="{DFCA9EB5-3B69-4794-B352-F315C2799018}"/>
    <cellStyle name="Normal 2 31 22 2" xfId="32735" xr:uid="{BDF4AB70-3F63-4A62-812F-C4A742AEE905}"/>
    <cellStyle name="Normal 2 31 23" xfId="32736" xr:uid="{D17CFB91-426C-40CD-A53C-1BF7262FADAB}"/>
    <cellStyle name="Normal 2 31 23 2" xfId="32737" xr:uid="{4E71C24C-FB48-4E3F-85B8-C8E888080A4E}"/>
    <cellStyle name="Normal 2 31 24" xfId="32738" xr:uid="{E746000E-E2EB-4517-B5D8-8ACC07DF3088}"/>
    <cellStyle name="Normal 2 31 3" xfId="32739" xr:uid="{AF9BC7C2-FA2C-4736-8D3A-11CC72FA6831}"/>
    <cellStyle name="Normal 2 31 3 2" xfId="32740" xr:uid="{25ED089B-4FF0-45DB-A0DE-827D1E215959}"/>
    <cellStyle name="Normal 2 31 4" xfId="32741" xr:uid="{574C5ACE-B462-4363-BA9F-1E4C6AD538F1}"/>
    <cellStyle name="Normal 2 31 4 2" xfId="32742" xr:uid="{D3B02421-C693-4246-AC36-76B5B0A32C4D}"/>
    <cellStyle name="Normal 2 31 5" xfId="32743" xr:uid="{A96D670B-5630-418B-AF26-FCB546926A83}"/>
    <cellStyle name="Normal 2 31 5 2" xfId="32744" xr:uid="{FF2183CD-9CCD-4E22-B51F-10027E9CEE4F}"/>
    <cellStyle name="Normal 2 31 6" xfId="32745" xr:uid="{A5A58777-9DF2-46BD-989A-C39816EA06BF}"/>
    <cellStyle name="Normal 2 31 6 2" xfId="32746" xr:uid="{ABE17364-20BC-49E7-B277-77233AB3A975}"/>
    <cellStyle name="Normal 2 31 7" xfId="32747" xr:uid="{6AE42F4E-EDDE-49F0-A1CF-A5D7BA84BDE3}"/>
    <cellStyle name="Normal 2 31 7 2" xfId="32748" xr:uid="{5FFAC013-498B-4D8B-AB44-F5F4A785429C}"/>
    <cellStyle name="Normal 2 31 8" xfId="32749" xr:uid="{5A95E13F-3F5E-40F8-9DA4-5DAD223C8959}"/>
    <cellStyle name="Normal 2 31 8 2" xfId="32750" xr:uid="{8D5AF5DB-4170-40FB-ABFB-9C3D9E740506}"/>
    <cellStyle name="Normal 2 31 9" xfId="32751" xr:uid="{DC407406-B772-481D-9605-A42E7FD2C61A}"/>
    <cellStyle name="Normal 2 31 9 2" xfId="32752" xr:uid="{74BD4E06-DB93-4C4E-B454-D477A550F487}"/>
    <cellStyle name="Normal 2 32" xfId="32753" xr:uid="{2A6ACBD4-782A-4A63-A843-0B878999C95B}"/>
    <cellStyle name="Normal 2 32 10" xfId="32754" xr:uid="{52C611C3-628C-4092-A593-C008327255BC}"/>
    <cellStyle name="Normal 2 32 10 2" xfId="32755" xr:uid="{2577FA6E-2A17-4747-93CB-E67454109DA9}"/>
    <cellStyle name="Normal 2 32 11" xfId="32756" xr:uid="{16C39A85-EC12-4F86-969C-58C89E88D047}"/>
    <cellStyle name="Normal 2 32 11 2" xfId="32757" xr:uid="{4D3914A8-898C-4FDD-ACCC-CFACEF9B1D7B}"/>
    <cellStyle name="Normal 2 32 12" xfId="32758" xr:uid="{E93A271E-E394-4E7C-AEE2-BDE5A2182A88}"/>
    <cellStyle name="Normal 2 32 12 2" xfId="32759" xr:uid="{AD768ECA-1A90-45B7-BAC2-657BB6201C96}"/>
    <cellStyle name="Normal 2 32 13" xfId="32760" xr:uid="{9C82518B-6733-407A-A60B-8AC4A761F7DD}"/>
    <cellStyle name="Normal 2 32 13 2" xfId="32761" xr:uid="{FD6B89AE-14B5-43D3-834F-35BA48D5AB57}"/>
    <cellStyle name="Normal 2 32 14" xfId="32762" xr:uid="{2735B350-4C95-4CEC-8E9D-9381D8D77248}"/>
    <cellStyle name="Normal 2 32 14 2" xfId="32763" xr:uid="{A905C8B5-989F-4CF9-9875-24BDF1763C37}"/>
    <cellStyle name="Normal 2 32 15" xfId="32764" xr:uid="{9952973B-6FAB-4EA6-87E9-467BC2856876}"/>
    <cellStyle name="Normal 2 32 15 2" xfId="32765" xr:uid="{A7AED352-FEFD-4A9F-A598-657EA6E19FAE}"/>
    <cellStyle name="Normal 2 32 16" xfId="32766" xr:uid="{31C20BFF-68CF-4059-8375-A6EA0530FE12}"/>
    <cellStyle name="Normal 2 32 16 2" xfId="32767" xr:uid="{03B036D7-BCD4-4ECA-8F5B-990156B8ACE2}"/>
    <cellStyle name="Normal 2 32 17" xfId="32768" xr:uid="{54D9D33E-DCA7-446F-A23B-A896B78DC376}"/>
    <cellStyle name="Normal 2 32 17 2" xfId="32769" xr:uid="{E349C9D1-FEE3-4F66-92E6-7A0C3E7652D6}"/>
    <cellStyle name="Normal 2 32 18" xfId="32770" xr:uid="{143AB4A5-2E8F-454C-9EB2-8CA33C99F47B}"/>
    <cellStyle name="Normal 2 32 18 2" xfId="32771" xr:uid="{E594BF02-974C-4C8A-93C8-1763395D4611}"/>
    <cellStyle name="Normal 2 32 19" xfId="32772" xr:uid="{FCB2B28A-9541-478F-A621-3C5B215ECE43}"/>
    <cellStyle name="Normal 2 32 19 2" xfId="32773" xr:uid="{7C810E85-69C0-466B-AA70-29A3ECB0F4D5}"/>
    <cellStyle name="Normal 2 32 2" xfId="32774" xr:uid="{6F65AD6E-3770-42C3-B320-84495581F5CB}"/>
    <cellStyle name="Normal 2 32 2 2" xfId="32775" xr:uid="{0245467A-AFFA-432D-9BB4-D6619F4947FD}"/>
    <cellStyle name="Normal 2 32 20" xfId="32776" xr:uid="{7977C84A-93FE-4D59-8B37-B571BF82384F}"/>
    <cellStyle name="Normal 2 32 20 2" xfId="32777" xr:uid="{52A0E283-5819-41F1-8FD5-D4D4ECD0BF15}"/>
    <cellStyle name="Normal 2 32 21" xfId="32778" xr:uid="{626B190B-CD3A-47BF-9587-8A45E22DA08D}"/>
    <cellStyle name="Normal 2 32 21 2" xfId="32779" xr:uid="{8B1CB236-A5C2-41B4-B0FB-09CA067A38FB}"/>
    <cellStyle name="Normal 2 32 22" xfId="32780" xr:uid="{2AF236C0-E221-4EA0-8C39-C18AFF78E85B}"/>
    <cellStyle name="Normal 2 32 22 2" xfId="32781" xr:uid="{72E28CC2-2195-482B-BAEB-5073D11FDEF6}"/>
    <cellStyle name="Normal 2 32 23" xfId="32782" xr:uid="{D9E39071-81FE-47E1-BE08-635DE12F2A01}"/>
    <cellStyle name="Normal 2 32 23 2" xfId="32783" xr:uid="{91880B1B-3F7F-44A2-BD32-2C7D1C2BD6F4}"/>
    <cellStyle name="Normal 2 32 24" xfId="32784" xr:uid="{DCB6D9AA-0A65-45C0-82AA-87BE64409754}"/>
    <cellStyle name="Normal 2 32 3" xfId="32785" xr:uid="{0040DF42-0F05-427B-92B5-8AEE104E7026}"/>
    <cellStyle name="Normal 2 32 3 2" xfId="32786" xr:uid="{4AB325D0-5E3F-4669-94DA-C19AF28104BF}"/>
    <cellStyle name="Normal 2 32 4" xfId="32787" xr:uid="{C5FDC224-8137-47FB-892B-E20489183BBD}"/>
    <cellStyle name="Normal 2 32 4 2" xfId="32788" xr:uid="{D4A803F1-6192-4D4A-9D83-E753D8FD22C8}"/>
    <cellStyle name="Normal 2 32 5" xfId="32789" xr:uid="{D43F11AE-90B3-40DF-87FA-DE165C25B8EF}"/>
    <cellStyle name="Normal 2 32 5 2" xfId="32790" xr:uid="{8CD5FA0A-D177-446B-B81C-E077C4EA7E61}"/>
    <cellStyle name="Normal 2 32 6" xfId="32791" xr:uid="{6C9BE72D-BC76-490F-A33C-021A44E11C68}"/>
    <cellStyle name="Normal 2 32 6 2" xfId="32792" xr:uid="{7822B7B1-B4D1-4F30-AEE8-00E4E65CEC5E}"/>
    <cellStyle name="Normal 2 32 7" xfId="32793" xr:uid="{DA157C5E-47AE-47BF-9404-DEE119D61462}"/>
    <cellStyle name="Normal 2 32 7 2" xfId="32794" xr:uid="{A09B9E6B-6293-4F1B-A005-646DF51B542D}"/>
    <cellStyle name="Normal 2 32 8" xfId="32795" xr:uid="{659C8C66-49A4-4A61-AF2D-C1B72DE2174E}"/>
    <cellStyle name="Normal 2 32 8 2" xfId="32796" xr:uid="{DE96DD7B-CC58-4509-8802-CFC90DCB7A6C}"/>
    <cellStyle name="Normal 2 32 9" xfId="32797" xr:uid="{1DAB8A22-2020-4664-BA2B-B72C4E30F8C7}"/>
    <cellStyle name="Normal 2 32 9 2" xfId="32798" xr:uid="{3A5DF215-20A0-4484-8F38-49F9DB0A5391}"/>
    <cellStyle name="Normal 2 33" xfId="32799" xr:uid="{08F18D86-CEB9-4E17-BEED-F1243A04701A}"/>
    <cellStyle name="Normal 2 33 10" xfId="32800" xr:uid="{B1C0E438-3F81-4445-81BB-9433E272EFAB}"/>
    <cellStyle name="Normal 2 33 10 2" xfId="32801" xr:uid="{641B27C2-E602-402E-ADA0-4D50AA269EB5}"/>
    <cellStyle name="Normal 2 33 11" xfId="32802" xr:uid="{969CD7B9-AB3F-4142-B1AB-228DF21A1B39}"/>
    <cellStyle name="Normal 2 33 11 2" xfId="32803" xr:uid="{B99111D5-C17C-4C03-B94A-208C7AF3B5A0}"/>
    <cellStyle name="Normal 2 33 12" xfId="32804" xr:uid="{56F2F1BB-0365-4A22-8AC5-7136E84E6281}"/>
    <cellStyle name="Normal 2 33 12 2" xfId="32805" xr:uid="{FDFA513D-61C3-440F-9241-CE1322D3C95B}"/>
    <cellStyle name="Normal 2 33 13" xfId="32806" xr:uid="{D90A2456-47D5-4DBD-833F-077A45A220D9}"/>
    <cellStyle name="Normal 2 33 13 2" xfId="32807" xr:uid="{0038BB64-2A9D-4581-B563-782C720EACD3}"/>
    <cellStyle name="Normal 2 33 14" xfId="32808" xr:uid="{13FD2F0E-B38D-4A8A-BB7F-D69903341639}"/>
    <cellStyle name="Normal 2 33 14 2" xfId="32809" xr:uid="{95614DB4-04E7-4177-8904-BABA0C11EAB4}"/>
    <cellStyle name="Normal 2 33 15" xfId="32810" xr:uid="{5D6C4C46-0D44-4999-8397-E8D25B593B2B}"/>
    <cellStyle name="Normal 2 33 15 2" xfId="32811" xr:uid="{9BCA3EA4-C2F8-4E78-B291-559EED011B40}"/>
    <cellStyle name="Normal 2 33 16" xfId="32812" xr:uid="{61AA6BBE-932D-41BF-8E79-B88D935743F3}"/>
    <cellStyle name="Normal 2 33 16 2" xfId="32813" xr:uid="{5F7690D2-CC45-443A-9422-F15D585B359E}"/>
    <cellStyle name="Normal 2 33 17" xfId="32814" xr:uid="{EAD7FFE5-7943-4812-BDD5-18EF5C829D0A}"/>
    <cellStyle name="Normal 2 33 17 2" xfId="32815" xr:uid="{077F28BD-AE28-48DE-BD28-E70DA21615C3}"/>
    <cellStyle name="Normal 2 33 18" xfId="32816" xr:uid="{3E2CD0C1-CCFE-4C6C-93F7-68740029A57F}"/>
    <cellStyle name="Normal 2 33 18 2" xfId="32817" xr:uid="{18DD032C-0E58-498A-ABEE-D21C0940FE81}"/>
    <cellStyle name="Normal 2 33 19" xfId="32818" xr:uid="{42AFED61-B810-4860-A725-3EFD7CFF0680}"/>
    <cellStyle name="Normal 2 33 19 2" xfId="32819" xr:uid="{CD16CD88-6B5F-4EEB-8067-9C52CFF18937}"/>
    <cellStyle name="Normal 2 33 2" xfId="32820" xr:uid="{76CF1C4B-0C59-4F29-ADA1-FF1AA3CB8CAD}"/>
    <cellStyle name="Normal 2 33 2 2" xfId="32821" xr:uid="{ED449E19-4C61-4F1B-B34D-23BC0FBB7EA5}"/>
    <cellStyle name="Normal 2 33 20" xfId="32822" xr:uid="{C123F370-3D72-48F3-BD8A-A8C7039E3DB8}"/>
    <cellStyle name="Normal 2 33 20 2" xfId="32823" xr:uid="{7E10E8D6-A843-4526-A90A-B206E66F2D54}"/>
    <cellStyle name="Normal 2 33 21" xfId="32824" xr:uid="{0858111F-E023-4642-BBCB-8E8E7492EF62}"/>
    <cellStyle name="Normal 2 33 21 2" xfId="32825" xr:uid="{224D89E7-6D6F-42C5-ABEA-5923DA487485}"/>
    <cellStyle name="Normal 2 33 22" xfId="32826" xr:uid="{57D76332-6156-48A3-BFAF-83424C555E63}"/>
    <cellStyle name="Normal 2 33 22 2" xfId="32827" xr:uid="{C1E01E4B-F301-4677-8FBB-DCA39EB8F531}"/>
    <cellStyle name="Normal 2 33 23" xfId="32828" xr:uid="{FE859FD8-9217-44C5-8FE0-789FC91DE150}"/>
    <cellStyle name="Normal 2 33 23 2" xfId="32829" xr:uid="{B3609C31-9685-4099-9E7E-97B34E60D35D}"/>
    <cellStyle name="Normal 2 33 24" xfId="32830" xr:uid="{4676C250-7E0D-4525-B8F1-9033D56A3062}"/>
    <cellStyle name="Normal 2 33 3" xfId="32831" xr:uid="{D92C0530-D201-43B1-9AF8-D92C1728B249}"/>
    <cellStyle name="Normal 2 33 3 2" xfId="32832" xr:uid="{75A4F083-805F-42AD-8EF3-39BB8D1CA872}"/>
    <cellStyle name="Normal 2 33 4" xfId="32833" xr:uid="{4C398520-DAB1-4620-8063-52C9D3AF7BBE}"/>
    <cellStyle name="Normal 2 33 4 2" xfId="32834" xr:uid="{57D26852-C700-4004-B3CB-0B30AB12773A}"/>
    <cellStyle name="Normal 2 33 5" xfId="32835" xr:uid="{912421A5-1392-4F57-A066-2233A15F4D56}"/>
    <cellStyle name="Normal 2 33 5 2" xfId="32836" xr:uid="{20868955-5CB3-44B2-B7EE-19ACFC0EEC0C}"/>
    <cellStyle name="Normal 2 33 6" xfId="32837" xr:uid="{971778F4-ED9E-4B5C-8E4B-C7D6AD707118}"/>
    <cellStyle name="Normal 2 33 6 2" xfId="32838" xr:uid="{7627D5A2-440F-4C4A-A6DF-BF17CFF637B5}"/>
    <cellStyle name="Normal 2 33 7" xfId="32839" xr:uid="{400C00A2-2E0A-421F-A030-B5E07AF7572C}"/>
    <cellStyle name="Normal 2 33 7 2" xfId="32840" xr:uid="{43620D45-282F-424B-98D8-095105E5490D}"/>
    <cellStyle name="Normal 2 33 8" xfId="32841" xr:uid="{99C5A826-64A9-407E-98A3-8221AF3923FF}"/>
    <cellStyle name="Normal 2 33 8 2" xfId="32842" xr:uid="{70FE0F12-712D-431F-943F-AC6407E1E2C9}"/>
    <cellStyle name="Normal 2 33 9" xfId="32843" xr:uid="{AB21641A-AD3A-4697-805F-0262443636DA}"/>
    <cellStyle name="Normal 2 33 9 2" xfId="32844" xr:uid="{5E6A641C-FF15-4E15-8091-4EFDCFB67459}"/>
    <cellStyle name="Normal 2 34" xfId="32845" xr:uid="{E9244C36-A75A-4C86-B953-2269F57A6915}"/>
    <cellStyle name="Normal 2 34 10" xfId="32846" xr:uid="{FB46BB59-11E0-47EA-9FC5-959FFD43775C}"/>
    <cellStyle name="Normal 2 34 10 2" xfId="32847" xr:uid="{684E8D42-7442-4E04-9925-6C71132FC474}"/>
    <cellStyle name="Normal 2 34 11" xfId="32848" xr:uid="{960A90EE-88CF-4E80-BD8F-AF72FFEF58C5}"/>
    <cellStyle name="Normal 2 34 11 2" xfId="32849" xr:uid="{B15FEFF8-CA00-49A2-98CA-7BB714F8CFAE}"/>
    <cellStyle name="Normal 2 34 12" xfId="32850" xr:uid="{7D4FD8E2-8D81-40B4-823A-A71935B829A8}"/>
    <cellStyle name="Normal 2 34 12 2" xfId="32851" xr:uid="{FFFBA471-D737-42CC-811C-3C4674764D29}"/>
    <cellStyle name="Normal 2 34 13" xfId="32852" xr:uid="{87CEFC4C-E988-4653-A402-4F5B55343406}"/>
    <cellStyle name="Normal 2 34 13 2" xfId="32853" xr:uid="{479BA393-298B-41B2-AAAE-75DB01B8A58E}"/>
    <cellStyle name="Normal 2 34 14" xfId="32854" xr:uid="{8205DA3D-08C9-459F-8393-825947387B3D}"/>
    <cellStyle name="Normal 2 34 14 2" xfId="32855" xr:uid="{2C4D0F51-3181-4679-ABAE-7D7332F32B86}"/>
    <cellStyle name="Normal 2 34 15" xfId="32856" xr:uid="{3BD0B8C4-08A4-4DA7-946D-30480C05AE5F}"/>
    <cellStyle name="Normal 2 34 15 2" xfId="32857" xr:uid="{F08B021A-BC0A-49D8-B67F-5E1426395CEA}"/>
    <cellStyle name="Normal 2 34 16" xfId="32858" xr:uid="{BA59C3E8-BFD8-4B93-B32C-60FCE1D52591}"/>
    <cellStyle name="Normal 2 34 16 2" xfId="32859" xr:uid="{6E10F25F-A6CA-4718-9E6F-5C81A400ABFA}"/>
    <cellStyle name="Normal 2 34 17" xfId="32860" xr:uid="{AF5044B9-544C-4C32-9209-6259E788D901}"/>
    <cellStyle name="Normal 2 34 17 2" xfId="32861" xr:uid="{FF26DFDA-EBAB-4152-92B9-859873D1D607}"/>
    <cellStyle name="Normal 2 34 18" xfId="32862" xr:uid="{4FA23BA5-7B27-4814-BC93-6E459927B27D}"/>
    <cellStyle name="Normal 2 34 18 2" xfId="32863" xr:uid="{5EBB8733-3E3D-4ED2-A1CF-BABBFAA3F101}"/>
    <cellStyle name="Normal 2 34 19" xfId="32864" xr:uid="{39FA3E1B-5414-4FF2-A4D0-39384AB589B9}"/>
    <cellStyle name="Normal 2 34 19 2" xfId="32865" xr:uid="{A60A70EF-01A1-48AB-8185-8E2459868497}"/>
    <cellStyle name="Normal 2 34 2" xfId="32866" xr:uid="{BB1ED838-E280-45CD-9543-F2C742F93FB8}"/>
    <cellStyle name="Normal 2 34 2 2" xfId="32867" xr:uid="{CDC1ED9A-C944-4403-B469-115670D3B912}"/>
    <cellStyle name="Normal 2 34 20" xfId="32868" xr:uid="{95830CF5-3657-41A7-97F7-DE0FAD07CAB5}"/>
    <cellStyle name="Normal 2 34 20 2" xfId="32869" xr:uid="{1945A47E-DE2A-4F75-AD20-5AA0ECF1C25E}"/>
    <cellStyle name="Normal 2 34 21" xfId="32870" xr:uid="{278DA65A-F208-43D3-9127-BE2A68EDCE39}"/>
    <cellStyle name="Normal 2 34 21 2" xfId="32871" xr:uid="{8DC2F885-890F-4522-A4FE-F032F8F945FE}"/>
    <cellStyle name="Normal 2 34 22" xfId="32872" xr:uid="{DADD2C02-17AB-4950-9FFA-ED1C7D7C7AE4}"/>
    <cellStyle name="Normal 2 34 22 2" xfId="32873" xr:uid="{362E23B8-36D8-4A38-BCB0-03CE3254FF9D}"/>
    <cellStyle name="Normal 2 34 23" xfId="32874" xr:uid="{2020DF0B-878E-44C4-B6DA-55FD4FEF0707}"/>
    <cellStyle name="Normal 2 34 23 2" xfId="32875" xr:uid="{C79A1C67-B981-4183-BC8E-4B438F77BF37}"/>
    <cellStyle name="Normal 2 34 24" xfId="32876" xr:uid="{DA293D64-FC95-4445-A45C-E6F58CB3996B}"/>
    <cellStyle name="Normal 2 34 3" xfId="32877" xr:uid="{540EC9EF-7C28-4388-8E0E-E19F9D0C6386}"/>
    <cellStyle name="Normal 2 34 3 2" xfId="32878" xr:uid="{8EEA325D-44FF-4EC3-983E-D06C7155DF38}"/>
    <cellStyle name="Normal 2 34 4" xfId="32879" xr:uid="{71A20A7D-0D18-4461-8B50-960786E7108B}"/>
    <cellStyle name="Normal 2 34 4 2" xfId="32880" xr:uid="{8FA81DE4-773D-4FD5-A225-B279E9FC7E03}"/>
    <cellStyle name="Normal 2 34 5" xfId="32881" xr:uid="{7D083D15-3136-4C52-8B60-7E14209D5608}"/>
    <cellStyle name="Normal 2 34 5 2" xfId="32882" xr:uid="{8EAF53B8-B867-4ABC-9852-2473BE444C94}"/>
    <cellStyle name="Normal 2 34 6" xfId="32883" xr:uid="{98FD1226-9D00-4D06-8A02-656A5E014949}"/>
    <cellStyle name="Normal 2 34 6 2" xfId="32884" xr:uid="{0D8A5923-8757-4E25-8C98-EA9FEAB4C008}"/>
    <cellStyle name="Normal 2 34 7" xfId="32885" xr:uid="{446E205D-582A-4B63-98AA-3C2A8E8597CE}"/>
    <cellStyle name="Normal 2 34 7 2" xfId="32886" xr:uid="{BDAEEEE3-68D3-4233-A15F-F41D2B1817BB}"/>
    <cellStyle name="Normal 2 34 8" xfId="32887" xr:uid="{6D4D95A5-FEE8-4A9D-BAEF-DD3CABA33D5E}"/>
    <cellStyle name="Normal 2 34 8 2" xfId="32888" xr:uid="{FF7C5B5E-ADD3-483A-899B-6B3069F6C16D}"/>
    <cellStyle name="Normal 2 34 9" xfId="32889" xr:uid="{98385198-A683-45F6-A381-A4719FEEFF0A}"/>
    <cellStyle name="Normal 2 34 9 2" xfId="32890" xr:uid="{DBC95B69-AAD8-4C62-A6A4-089434EC77E5}"/>
    <cellStyle name="Normal 2 35" xfId="32891" xr:uid="{08A64E0D-F306-48DF-932E-7EE521C12497}"/>
    <cellStyle name="Normal 2 35 10" xfId="32892" xr:uid="{3CBCF86D-A23D-4CBF-98E7-12127961E77F}"/>
    <cellStyle name="Normal 2 35 10 2" xfId="32893" xr:uid="{26937ECC-C530-46FB-AD54-01FF62CD849A}"/>
    <cellStyle name="Normal 2 35 11" xfId="32894" xr:uid="{969EAFAE-2B39-4E8A-92A9-8BE10F7E462E}"/>
    <cellStyle name="Normal 2 35 11 2" xfId="32895" xr:uid="{3D8D0424-986E-4E86-AD86-3AB2F9E08A65}"/>
    <cellStyle name="Normal 2 35 12" xfId="32896" xr:uid="{6FD9FAB6-7515-419F-A3BD-3CD4FA1E084A}"/>
    <cellStyle name="Normal 2 35 12 2" xfId="32897" xr:uid="{401FF856-3035-47F6-970B-0A10C45ACE28}"/>
    <cellStyle name="Normal 2 35 13" xfId="32898" xr:uid="{603BC334-FB1E-4694-B1F1-BC345EDCECB9}"/>
    <cellStyle name="Normal 2 35 13 2" xfId="32899" xr:uid="{6C7B8E55-17BB-4229-A096-B1F1D67E5231}"/>
    <cellStyle name="Normal 2 35 14" xfId="32900" xr:uid="{0B292EF1-5611-411A-A689-6B5DF21ABA57}"/>
    <cellStyle name="Normal 2 35 14 2" xfId="32901" xr:uid="{DA1C8804-DF66-4F21-B071-50047C6D9F26}"/>
    <cellStyle name="Normal 2 35 15" xfId="32902" xr:uid="{E1C8330A-9C34-403A-AF5F-4A1098742BCC}"/>
    <cellStyle name="Normal 2 35 15 2" xfId="32903" xr:uid="{BD0D9931-E070-41AD-999C-1EC63791FC97}"/>
    <cellStyle name="Normal 2 35 16" xfId="32904" xr:uid="{A0EF697B-924A-49C1-B833-EE45BEB65C88}"/>
    <cellStyle name="Normal 2 35 16 2" xfId="32905" xr:uid="{2F50EB5C-706E-44F2-8DAC-C14B5627B2F0}"/>
    <cellStyle name="Normal 2 35 17" xfId="32906" xr:uid="{92A76C64-AEE7-42F2-B3BA-2F6F032FBA39}"/>
    <cellStyle name="Normal 2 35 17 2" xfId="32907" xr:uid="{4657AFB4-CF31-47A9-A44C-855057DACE36}"/>
    <cellStyle name="Normal 2 35 18" xfId="32908" xr:uid="{DF0C6CD8-7EF9-4014-8E9D-620D885E1A36}"/>
    <cellStyle name="Normal 2 35 18 2" xfId="32909" xr:uid="{71E76A33-FB09-415F-B4E9-C4105FD882D0}"/>
    <cellStyle name="Normal 2 35 19" xfId="32910" xr:uid="{0D0CD0A2-E910-480A-B9AE-EAED6BE146EE}"/>
    <cellStyle name="Normal 2 35 19 2" xfId="32911" xr:uid="{D39A7266-B5EA-48F4-915D-92F0C10FBB30}"/>
    <cellStyle name="Normal 2 35 2" xfId="32912" xr:uid="{FE45A24E-ABD0-458F-ADB4-B15F68631B41}"/>
    <cellStyle name="Normal 2 35 2 2" xfId="32913" xr:uid="{0CC835FB-1B3B-4758-AF37-E45E4766370A}"/>
    <cellStyle name="Normal 2 35 20" xfId="32914" xr:uid="{51C97E0A-DAC3-45C8-BBA5-9189415444C8}"/>
    <cellStyle name="Normal 2 35 20 2" xfId="32915" xr:uid="{505BA90D-AC6D-4DD6-B149-5A846519683C}"/>
    <cellStyle name="Normal 2 35 21" xfId="32916" xr:uid="{241550F6-FA23-42A8-9418-CD5C694C9D20}"/>
    <cellStyle name="Normal 2 35 21 2" xfId="32917" xr:uid="{32B136EC-5694-46E7-9B02-AAF7D45E94F8}"/>
    <cellStyle name="Normal 2 35 22" xfId="32918" xr:uid="{7CE8BBC1-5026-4F54-867F-4C14232F5242}"/>
    <cellStyle name="Normal 2 35 22 2" xfId="32919" xr:uid="{5E76C894-0C36-4E64-A291-4B4EEABB2747}"/>
    <cellStyle name="Normal 2 35 23" xfId="32920" xr:uid="{6CA86CAF-A79D-43E3-8A2D-364D366FE3A5}"/>
    <cellStyle name="Normal 2 35 23 2" xfId="32921" xr:uid="{940A4E07-1CFB-43EC-90F3-89C70389E53A}"/>
    <cellStyle name="Normal 2 35 24" xfId="32922" xr:uid="{39BBBE64-29C0-4597-8509-B877FE0356C9}"/>
    <cellStyle name="Normal 2 35 3" xfId="32923" xr:uid="{3138C268-A12D-426D-AE3E-72AC864E8F19}"/>
    <cellStyle name="Normal 2 35 3 2" xfId="32924" xr:uid="{1FC7B0D6-12AB-4F39-8162-6DCD28A753AB}"/>
    <cellStyle name="Normal 2 35 4" xfId="32925" xr:uid="{5BE27208-7172-4189-A3D9-608454DCC305}"/>
    <cellStyle name="Normal 2 35 4 2" xfId="32926" xr:uid="{B404550F-09FD-4308-948F-F84656E42CF9}"/>
    <cellStyle name="Normal 2 35 5" xfId="32927" xr:uid="{DC42F6C0-66A7-4549-8D80-47EA52F0E7F0}"/>
    <cellStyle name="Normal 2 35 5 2" xfId="32928" xr:uid="{E7E5D14F-F629-4FA6-A215-B15775032F6C}"/>
    <cellStyle name="Normal 2 35 6" xfId="32929" xr:uid="{CF69B13E-D8F6-4592-8F29-BB72619420E0}"/>
    <cellStyle name="Normal 2 35 6 2" xfId="32930" xr:uid="{5AD33B7B-A4D4-4232-99E6-DB67886A9290}"/>
    <cellStyle name="Normal 2 35 7" xfId="32931" xr:uid="{ECB141D6-6B4C-4754-8259-3B68A4E7C585}"/>
    <cellStyle name="Normal 2 35 7 2" xfId="32932" xr:uid="{36D07E48-CED0-470F-94E2-29E57E69F65C}"/>
    <cellStyle name="Normal 2 35 8" xfId="32933" xr:uid="{A199AFF9-3DF5-42B6-8B68-DB2138A068C5}"/>
    <cellStyle name="Normal 2 35 8 2" xfId="32934" xr:uid="{0361D116-87B1-4C6B-9B5E-776B8A460563}"/>
    <cellStyle name="Normal 2 35 9" xfId="32935" xr:uid="{B751B802-9A8E-4B23-BDD1-31C158D1EC30}"/>
    <cellStyle name="Normal 2 35 9 2" xfId="32936" xr:uid="{5064F478-73F4-40CC-A9B8-0F1407AF917D}"/>
    <cellStyle name="Normal 2 36" xfId="32937" xr:uid="{A926C39A-3327-411B-9C73-B1818EC46128}"/>
    <cellStyle name="Normal 2 36 10" xfId="32938" xr:uid="{FCD20D1A-F126-4A62-B8DC-0C06A84B5E43}"/>
    <cellStyle name="Normal 2 36 10 2" xfId="32939" xr:uid="{D639A09B-ECC2-4C91-886B-E107DC85FE6A}"/>
    <cellStyle name="Normal 2 36 11" xfId="32940" xr:uid="{C83F8508-90B7-4552-9A02-8D94764803B3}"/>
    <cellStyle name="Normal 2 36 11 2" xfId="32941" xr:uid="{C130C450-283E-435F-BA83-AE2D35E991B6}"/>
    <cellStyle name="Normal 2 36 12" xfId="32942" xr:uid="{49369756-326D-424B-B920-DE3058BD76F0}"/>
    <cellStyle name="Normal 2 36 12 2" xfId="32943" xr:uid="{1585C262-9EC0-4C7B-A382-184A8CD577C0}"/>
    <cellStyle name="Normal 2 36 13" xfId="32944" xr:uid="{7CBAC7CA-48D8-4701-B6BD-69FBD941B852}"/>
    <cellStyle name="Normal 2 36 13 2" xfId="32945" xr:uid="{B7E070E1-2DB7-4DF2-96C4-CC98FF0F7583}"/>
    <cellStyle name="Normal 2 36 14" xfId="32946" xr:uid="{01D861A8-BFFD-4F44-8796-66415F213A06}"/>
    <cellStyle name="Normal 2 36 14 2" xfId="32947" xr:uid="{D282D79C-1F67-46E7-9F4A-6B14E5D79FD5}"/>
    <cellStyle name="Normal 2 36 15" xfId="32948" xr:uid="{67A105A4-152E-4487-87E4-5992F24E6C0D}"/>
    <cellStyle name="Normal 2 36 15 2" xfId="32949" xr:uid="{4EB47329-2EA4-4A38-B781-27A6F3EDF2F0}"/>
    <cellStyle name="Normal 2 36 16" xfId="32950" xr:uid="{902EB9C1-0160-4A3E-B31F-35AFD3B76205}"/>
    <cellStyle name="Normal 2 36 16 2" xfId="32951" xr:uid="{8ABFAE18-73F4-4805-82A6-5BCA386CEF6B}"/>
    <cellStyle name="Normal 2 36 17" xfId="32952" xr:uid="{50145F32-996B-4CA1-8155-FB8542CFB0F7}"/>
    <cellStyle name="Normal 2 36 17 2" xfId="32953" xr:uid="{86CEBCA5-2E04-4022-A313-4C7468B34267}"/>
    <cellStyle name="Normal 2 36 18" xfId="32954" xr:uid="{1011BE92-B171-4B80-87D9-6A9096B2E5EC}"/>
    <cellStyle name="Normal 2 36 18 2" xfId="32955" xr:uid="{446C176F-6023-4DFA-9D44-F9849F4DC1FC}"/>
    <cellStyle name="Normal 2 36 19" xfId="32956" xr:uid="{2EB39F84-8C1A-41A7-864A-3C2E0AD6FAF9}"/>
    <cellStyle name="Normal 2 36 19 2" xfId="32957" xr:uid="{B36B6690-E2C9-4FD9-A82D-C133D114CAFF}"/>
    <cellStyle name="Normal 2 36 2" xfId="32958" xr:uid="{79844FC3-C8BB-4C5A-8618-2FC12845DBF1}"/>
    <cellStyle name="Normal 2 36 2 2" xfId="32959" xr:uid="{4584E9E6-917A-4FC0-A936-F5F11CEA98B6}"/>
    <cellStyle name="Normal 2 36 20" xfId="32960" xr:uid="{5206A3D7-0E00-4446-AF73-9FC9E728E706}"/>
    <cellStyle name="Normal 2 36 20 2" xfId="32961" xr:uid="{C64F9735-6656-4CA9-A0A3-2123399BA08E}"/>
    <cellStyle name="Normal 2 36 21" xfId="32962" xr:uid="{7BE7F91D-AF63-4330-9219-705F233A4AD1}"/>
    <cellStyle name="Normal 2 36 21 2" xfId="32963" xr:uid="{3DFB9B13-EBBB-41CB-8D44-DE5FB3874BDC}"/>
    <cellStyle name="Normal 2 36 22" xfId="32964" xr:uid="{92023B89-EB91-44C1-8178-5BD5E16AF531}"/>
    <cellStyle name="Normal 2 36 22 2" xfId="32965" xr:uid="{42FC354B-00BF-4675-A48B-A32189C7BD78}"/>
    <cellStyle name="Normal 2 36 23" xfId="32966" xr:uid="{03CDB4A3-9E93-4087-9E01-B0D1D41302BE}"/>
    <cellStyle name="Normal 2 36 23 2" xfId="32967" xr:uid="{CD91C595-D6BD-4411-9F46-BEBCBA834212}"/>
    <cellStyle name="Normal 2 36 24" xfId="32968" xr:uid="{22CA991F-B4CC-48A0-9DE9-00861ED8373A}"/>
    <cellStyle name="Normal 2 36 3" xfId="32969" xr:uid="{78E366D4-D8F7-4E0A-8384-A043859134C9}"/>
    <cellStyle name="Normal 2 36 3 2" xfId="32970" xr:uid="{69F8B6D5-5BB8-465B-8913-3153DFA0AD97}"/>
    <cellStyle name="Normal 2 36 4" xfId="32971" xr:uid="{C24E83CB-A6B6-4A52-8481-34AE12FDF928}"/>
    <cellStyle name="Normal 2 36 4 2" xfId="32972" xr:uid="{6E986822-9693-4BCA-9208-5D05EC4BCC1E}"/>
    <cellStyle name="Normal 2 36 5" xfId="32973" xr:uid="{EC17FA85-A457-4E9F-82EE-B222FF20EF56}"/>
    <cellStyle name="Normal 2 36 5 2" xfId="32974" xr:uid="{484C7583-018A-4430-8D5E-DCBB0300D106}"/>
    <cellStyle name="Normal 2 36 6" xfId="32975" xr:uid="{6043B94D-380D-4207-9F69-D9833787BB1A}"/>
    <cellStyle name="Normal 2 36 6 2" xfId="32976" xr:uid="{E5A4D94F-A39A-4D49-9A18-B3319E581F28}"/>
    <cellStyle name="Normal 2 36 7" xfId="32977" xr:uid="{6366C3CB-4F2D-4417-ADFB-2A284932DD2D}"/>
    <cellStyle name="Normal 2 36 7 2" xfId="32978" xr:uid="{FDAC90FF-D63A-4863-AC99-1C08A9A2E433}"/>
    <cellStyle name="Normal 2 36 8" xfId="32979" xr:uid="{02639AB7-4B32-40D3-92CD-DA1E3AB235FC}"/>
    <cellStyle name="Normal 2 36 8 2" xfId="32980" xr:uid="{9C4B113D-4E61-4561-8D72-305ABB80A969}"/>
    <cellStyle name="Normal 2 36 9" xfId="32981" xr:uid="{5A4378D4-9948-454E-8619-49680C6779B5}"/>
    <cellStyle name="Normal 2 36 9 2" xfId="32982" xr:uid="{55A88B43-48C0-41BC-9F40-9771EB953551}"/>
    <cellStyle name="Normal 2 37" xfId="32983" xr:uid="{F87B443C-1B36-4414-8D04-73D33654572B}"/>
    <cellStyle name="Normal 2 37 10" xfId="32984" xr:uid="{F2FB5964-95A7-4C18-A7C8-911585785601}"/>
    <cellStyle name="Normal 2 37 10 2" xfId="32985" xr:uid="{9FEFA99E-A500-4165-9B2A-7F3BF91761B9}"/>
    <cellStyle name="Normal 2 37 11" xfId="32986" xr:uid="{E4ED88DC-0605-4395-BFEB-8EEDACB9CA4E}"/>
    <cellStyle name="Normal 2 37 11 2" xfId="32987" xr:uid="{746A27B4-801A-4BBD-934A-353AB8550BA2}"/>
    <cellStyle name="Normal 2 37 12" xfId="32988" xr:uid="{8D611A29-9770-46C3-B4CB-7EC758F98B13}"/>
    <cellStyle name="Normal 2 37 12 2" xfId="32989" xr:uid="{16B22804-17C7-4783-8914-77AA3B7FCA67}"/>
    <cellStyle name="Normal 2 37 13" xfId="32990" xr:uid="{B46E19DA-7E26-4F19-9501-8847046069A0}"/>
    <cellStyle name="Normal 2 37 13 2" xfId="32991" xr:uid="{B7F3A6CF-3E06-4F51-8E5B-7A0F08968433}"/>
    <cellStyle name="Normal 2 37 14" xfId="32992" xr:uid="{F1B9C355-DD11-46B9-AA12-FD6CFBFFCA54}"/>
    <cellStyle name="Normal 2 37 14 2" xfId="32993" xr:uid="{2F380503-7A0A-41C7-8ACC-4D8D74D4D9C9}"/>
    <cellStyle name="Normal 2 37 15" xfId="32994" xr:uid="{98FFB5C3-A783-44FA-9981-0D89D087CA88}"/>
    <cellStyle name="Normal 2 37 15 2" xfId="32995" xr:uid="{4CAAEADD-3CBC-4FC7-AD6F-CB2E64C816F4}"/>
    <cellStyle name="Normal 2 37 16" xfId="32996" xr:uid="{8CC56D51-339E-43E2-844E-1956451AC4EC}"/>
    <cellStyle name="Normal 2 37 16 2" xfId="32997" xr:uid="{855A2B1C-EB2A-4975-8B92-DB17E11B921A}"/>
    <cellStyle name="Normal 2 37 17" xfId="32998" xr:uid="{42B7B2A1-971F-4492-A234-4FDC99A3D10D}"/>
    <cellStyle name="Normal 2 37 17 2" xfId="32999" xr:uid="{4A32DB18-CE8D-4FE7-8977-2827FDA57931}"/>
    <cellStyle name="Normal 2 37 18" xfId="33000" xr:uid="{698FDFF9-627B-4FCE-A6A8-C61EE961DC65}"/>
    <cellStyle name="Normal 2 37 18 2" xfId="33001" xr:uid="{5AB557CD-5073-469C-A706-8403519D4B7F}"/>
    <cellStyle name="Normal 2 37 19" xfId="33002" xr:uid="{317318A3-446E-4942-AD12-1C2DA3DC2176}"/>
    <cellStyle name="Normal 2 37 19 2" xfId="33003" xr:uid="{186EEEBC-5766-4BE9-A75D-923A7BFD528B}"/>
    <cellStyle name="Normal 2 37 2" xfId="33004" xr:uid="{B37B730D-FC1B-412D-AEB8-774730B65131}"/>
    <cellStyle name="Normal 2 37 2 2" xfId="33005" xr:uid="{184400D9-9F29-42EF-8CDD-B9D63D900B9A}"/>
    <cellStyle name="Normal 2 37 20" xfId="33006" xr:uid="{CACE9311-7E30-4832-A8DF-5931914EED04}"/>
    <cellStyle name="Normal 2 37 20 2" xfId="33007" xr:uid="{965DD133-84A2-4925-A511-9E7F886036B6}"/>
    <cellStyle name="Normal 2 37 21" xfId="33008" xr:uid="{8A8B5C30-8C92-4D9C-8DFE-DDA50C70A8A3}"/>
    <cellStyle name="Normal 2 37 21 2" xfId="33009" xr:uid="{65FE5883-2354-48D3-A9BE-A76238BA670F}"/>
    <cellStyle name="Normal 2 37 22" xfId="33010" xr:uid="{64C4C541-EAF1-4E94-B0D5-7E65F97578CE}"/>
    <cellStyle name="Normal 2 37 22 2" xfId="33011" xr:uid="{D490EEEC-457E-452D-BB37-52E8D09273C1}"/>
    <cellStyle name="Normal 2 37 23" xfId="33012" xr:uid="{C023EFF5-AFB6-45CC-A9F0-EDEC9A2EAB62}"/>
    <cellStyle name="Normal 2 37 23 2" xfId="33013" xr:uid="{B93D064E-939C-4C91-92DE-ADCAC42BC3AA}"/>
    <cellStyle name="Normal 2 37 24" xfId="33014" xr:uid="{CB7FC615-C1E9-4886-8D52-E471842E8A8F}"/>
    <cellStyle name="Normal 2 37 3" xfId="33015" xr:uid="{303D9726-8058-45BC-B3AB-E1EFC9E5FC05}"/>
    <cellStyle name="Normal 2 37 3 2" xfId="33016" xr:uid="{CF59A4B4-A7D2-4F81-8650-E13AA293067D}"/>
    <cellStyle name="Normal 2 37 4" xfId="33017" xr:uid="{F97EC285-921F-4DC9-B79D-38F7FEEC86F8}"/>
    <cellStyle name="Normal 2 37 4 2" xfId="33018" xr:uid="{09626BF0-145D-43E8-802D-5067E3AFA6F5}"/>
    <cellStyle name="Normal 2 37 5" xfId="33019" xr:uid="{A4FFB1CD-DEE0-4DD1-B0D6-2AE3C1CEE18F}"/>
    <cellStyle name="Normal 2 37 5 2" xfId="33020" xr:uid="{BA310127-4424-4EFA-A5E6-5D2E853526CF}"/>
    <cellStyle name="Normal 2 37 6" xfId="33021" xr:uid="{DA18360B-0F4F-4298-8C2A-4254690CACF5}"/>
    <cellStyle name="Normal 2 37 6 2" xfId="33022" xr:uid="{777569B2-4E15-40BB-8371-6025B8D9EBAA}"/>
    <cellStyle name="Normal 2 37 7" xfId="33023" xr:uid="{A33A072B-0BC6-4AC8-8226-4EC1D4DA04C9}"/>
    <cellStyle name="Normal 2 37 7 2" xfId="33024" xr:uid="{F684083A-BF8E-47DD-9287-8AA44C182B28}"/>
    <cellStyle name="Normal 2 37 8" xfId="33025" xr:uid="{AFC8D908-844E-47EA-9718-813D3005AA75}"/>
    <cellStyle name="Normal 2 37 8 2" xfId="33026" xr:uid="{DEDDDB02-5D6B-45E7-B662-EC6F682003BF}"/>
    <cellStyle name="Normal 2 37 9" xfId="33027" xr:uid="{A638BE99-121C-478A-9E47-595F4C0B7059}"/>
    <cellStyle name="Normal 2 37 9 2" xfId="33028" xr:uid="{4C7F6B5D-FC9C-459C-AD87-6B93BE174C09}"/>
    <cellStyle name="Normal 2 38" xfId="33029" xr:uid="{FDCC28D6-3D76-4DE7-965C-85B4A1761BA0}"/>
    <cellStyle name="Normal 2 38 10" xfId="33030" xr:uid="{0BA51C0E-2736-400C-A16E-B69A0F08816D}"/>
    <cellStyle name="Normal 2 38 10 2" xfId="33031" xr:uid="{F6DDB19E-B992-4686-81CB-67C2D0D16179}"/>
    <cellStyle name="Normal 2 38 11" xfId="33032" xr:uid="{B4FC1120-A0C9-4DB6-B4A0-FBAA8145F60A}"/>
    <cellStyle name="Normal 2 38 11 2" xfId="33033" xr:uid="{F9680A9F-D659-4DD8-9A6B-9E4B55D25902}"/>
    <cellStyle name="Normal 2 38 12" xfId="33034" xr:uid="{EFF2F2AF-0958-407C-BCAB-A12BDC4FDF69}"/>
    <cellStyle name="Normal 2 38 12 2" xfId="33035" xr:uid="{E4075563-020A-43DC-B0CF-BC2DC750314C}"/>
    <cellStyle name="Normal 2 38 13" xfId="33036" xr:uid="{73EE41EE-82CF-4753-AEB9-CA3612F15F8F}"/>
    <cellStyle name="Normal 2 38 13 2" xfId="33037" xr:uid="{5FE6EC44-0574-4A93-8F32-361A9641ED62}"/>
    <cellStyle name="Normal 2 38 14" xfId="33038" xr:uid="{0C96D46F-5ACF-4E00-ABCE-834B943E0043}"/>
    <cellStyle name="Normal 2 38 14 2" xfId="33039" xr:uid="{AC2AAD6A-EB0C-4197-85C3-16E813A581DA}"/>
    <cellStyle name="Normal 2 38 15" xfId="33040" xr:uid="{16FDD67A-B5EB-4BAD-BC7A-4CE97E857B8B}"/>
    <cellStyle name="Normal 2 38 15 2" xfId="33041" xr:uid="{5382E2CB-569C-49A0-AF86-F2721892D72B}"/>
    <cellStyle name="Normal 2 38 16" xfId="33042" xr:uid="{4A7A8F84-5F13-4E10-9615-62FB8754E0CE}"/>
    <cellStyle name="Normal 2 38 16 2" xfId="33043" xr:uid="{7C3195CA-DF0A-4DF6-B28C-3B5EB5911CCB}"/>
    <cellStyle name="Normal 2 38 17" xfId="33044" xr:uid="{1465637B-5AEA-472A-AE50-9008CFCCC992}"/>
    <cellStyle name="Normal 2 38 17 2" xfId="33045" xr:uid="{3F8DC879-ADAF-409B-8A3A-6AB37B1EC96C}"/>
    <cellStyle name="Normal 2 38 18" xfId="33046" xr:uid="{0CF4F5C7-3327-4FA9-A61C-C6BF3E3661FC}"/>
    <cellStyle name="Normal 2 38 18 2" xfId="33047" xr:uid="{9DEC3019-022B-4821-91FF-185F72E2D268}"/>
    <cellStyle name="Normal 2 38 19" xfId="33048" xr:uid="{423B75DD-57F1-49FD-9C64-A17A47413ED6}"/>
    <cellStyle name="Normal 2 38 19 2" xfId="33049" xr:uid="{3A63C1F9-4EBB-4D34-92B8-75CEF0F4CEEA}"/>
    <cellStyle name="Normal 2 38 2" xfId="33050" xr:uid="{0CC4A413-2E73-4409-8768-BDD6707D2716}"/>
    <cellStyle name="Normal 2 38 2 2" xfId="33051" xr:uid="{A4BB025D-1A8E-4CF4-8A99-121A2C32878E}"/>
    <cellStyle name="Normal 2 38 20" xfId="33052" xr:uid="{EC9E95A7-0AB6-4889-8063-B6531C12756C}"/>
    <cellStyle name="Normal 2 38 20 2" xfId="33053" xr:uid="{B8B77CFE-E7E6-4319-BA40-33AFA301E3F1}"/>
    <cellStyle name="Normal 2 38 21" xfId="33054" xr:uid="{0194DD83-2640-446C-BA32-2011C5E77680}"/>
    <cellStyle name="Normal 2 38 21 2" xfId="33055" xr:uid="{C6DA74B5-C161-4CE6-A579-9D821AA6F7C2}"/>
    <cellStyle name="Normal 2 38 22" xfId="33056" xr:uid="{7B588A6C-187D-434A-B50A-401BA8D4D154}"/>
    <cellStyle name="Normal 2 38 22 2" xfId="33057" xr:uid="{933750D2-856F-42E8-8208-11EC7874F6A2}"/>
    <cellStyle name="Normal 2 38 23" xfId="33058" xr:uid="{8C2C14F5-68F0-449B-9AC3-0CE81C6E202E}"/>
    <cellStyle name="Normal 2 38 23 2" xfId="33059" xr:uid="{6ED384D7-0FC3-4D08-BA7A-D8F7C5D4E793}"/>
    <cellStyle name="Normal 2 38 24" xfId="33060" xr:uid="{4CB33836-849B-4827-B347-0E1A0700AA86}"/>
    <cellStyle name="Normal 2 38 3" xfId="33061" xr:uid="{27B207F8-C8CC-4D53-8D9E-EC6EDAFCE266}"/>
    <cellStyle name="Normal 2 38 3 2" xfId="33062" xr:uid="{554369A3-3094-438E-B82C-48A8DAAE3471}"/>
    <cellStyle name="Normal 2 38 4" xfId="33063" xr:uid="{7BAD4891-2A34-4944-9665-538C13E8C6EB}"/>
    <cellStyle name="Normal 2 38 4 2" xfId="33064" xr:uid="{02E73DE3-126F-4A2E-8C0E-0727298F986E}"/>
    <cellStyle name="Normal 2 38 5" xfId="33065" xr:uid="{7A7F935B-3277-42F5-8836-2AE66C308E8D}"/>
    <cellStyle name="Normal 2 38 5 2" xfId="33066" xr:uid="{0073BF99-2AB4-493C-A928-F1164C19CCE4}"/>
    <cellStyle name="Normal 2 38 6" xfId="33067" xr:uid="{B5EF1D29-4C1A-4D5B-829D-D675886CBBA4}"/>
    <cellStyle name="Normal 2 38 6 2" xfId="33068" xr:uid="{A5699AEB-2625-49BC-A0FE-5C51DBEE68A2}"/>
    <cellStyle name="Normal 2 38 7" xfId="33069" xr:uid="{92CC5AD7-1CA9-4EF6-B5F5-AB93642B2E13}"/>
    <cellStyle name="Normal 2 38 7 2" xfId="33070" xr:uid="{06FF73C0-EAAA-4224-AC57-B2FBFDEC0341}"/>
    <cellStyle name="Normal 2 38 8" xfId="33071" xr:uid="{E3F65063-11D7-4A0F-936A-69E0D59D1FF1}"/>
    <cellStyle name="Normal 2 38 8 2" xfId="33072" xr:uid="{2E178EBB-B646-42A3-9CFB-0F35862F88B5}"/>
    <cellStyle name="Normal 2 38 9" xfId="33073" xr:uid="{7D0CE641-AD6A-4342-8B4E-B168C38F507E}"/>
    <cellStyle name="Normal 2 38 9 2" xfId="33074" xr:uid="{FB6C36BC-92AF-4233-88F9-70AADBC06E5C}"/>
    <cellStyle name="Normal 2 39" xfId="33075" xr:uid="{7B8A1BB9-0E34-4D11-8F92-9D698940B68A}"/>
    <cellStyle name="Normal 2 39 10" xfId="33076" xr:uid="{7A323382-D038-4A4B-9B3A-852AB5D12135}"/>
    <cellStyle name="Normal 2 39 10 2" xfId="33077" xr:uid="{2587A37A-C191-4D8B-9810-3D34B0218077}"/>
    <cellStyle name="Normal 2 39 11" xfId="33078" xr:uid="{657CA850-9219-45EC-88AC-54548B063042}"/>
    <cellStyle name="Normal 2 39 11 2" xfId="33079" xr:uid="{05652011-7172-4A1F-A7CF-797F293358DD}"/>
    <cellStyle name="Normal 2 39 12" xfId="33080" xr:uid="{E280E977-DCA4-4136-A2E0-8401257EAA1A}"/>
    <cellStyle name="Normal 2 39 12 2" xfId="33081" xr:uid="{F311ED06-69B8-49F4-8282-1B3145B0D5D6}"/>
    <cellStyle name="Normal 2 39 13" xfId="33082" xr:uid="{18E7BBC4-A696-4CAD-9CF1-F9611AF0D57D}"/>
    <cellStyle name="Normal 2 39 13 2" xfId="33083" xr:uid="{768C20B2-AD7A-4ABA-AC79-987080CAB7B4}"/>
    <cellStyle name="Normal 2 39 14" xfId="33084" xr:uid="{6D59E930-5E62-44EC-8D4B-0CFC1C8E6C27}"/>
    <cellStyle name="Normal 2 39 14 2" xfId="33085" xr:uid="{9695CEAA-FADD-4F0A-90D7-7F795C75C37C}"/>
    <cellStyle name="Normal 2 39 15" xfId="33086" xr:uid="{E6526C4F-FD22-4D19-BA55-79A7E2D157E1}"/>
    <cellStyle name="Normal 2 39 15 2" xfId="33087" xr:uid="{63303F54-34AA-4056-BCC9-4FF53B86F866}"/>
    <cellStyle name="Normal 2 39 16" xfId="33088" xr:uid="{DA57FD29-27F7-4218-B912-A7D5B3C05CFF}"/>
    <cellStyle name="Normal 2 39 16 2" xfId="33089" xr:uid="{15B2EBBD-0181-4916-A144-E114B68BD1BB}"/>
    <cellStyle name="Normal 2 39 17" xfId="33090" xr:uid="{6F3ED52E-B26F-4E4C-80A1-C7EB0A6D2EEE}"/>
    <cellStyle name="Normal 2 39 17 2" xfId="33091" xr:uid="{FA2C6017-25A8-4F6F-9954-3B92C9939818}"/>
    <cellStyle name="Normal 2 39 18" xfId="33092" xr:uid="{DD429D6E-7522-4766-97BE-5DEFF44CD891}"/>
    <cellStyle name="Normal 2 39 18 2" xfId="33093" xr:uid="{E8B7CDBE-68B9-4C35-97DB-3E8042703D9B}"/>
    <cellStyle name="Normal 2 39 19" xfId="33094" xr:uid="{B988770A-2EA6-4D94-AAFD-A8507580DD66}"/>
    <cellStyle name="Normal 2 39 19 2" xfId="33095" xr:uid="{3A0E75DD-1DF5-474D-8A31-27D720977234}"/>
    <cellStyle name="Normal 2 39 2" xfId="33096" xr:uid="{3591E511-2DDF-48BB-97D0-79B46D6C77FC}"/>
    <cellStyle name="Normal 2 39 2 2" xfId="33097" xr:uid="{A2440EC3-8651-431B-B20A-BF9C2B36CBBB}"/>
    <cellStyle name="Normal 2 39 20" xfId="33098" xr:uid="{D9C50C68-4DF4-4007-BDF8-9A5D1FBB0A88}"/>
    <cellStyle name="Normal 2 39 20 2" xfId="33099" xr:uid="{CA3571D5-9BE8-4529-AAD1-B59E54E6666F}"/>
    <cellStyle name="Normal 2 39 21" xfId="33100" xr:uid="{8A49B4DE-0C05-49EF-B756-C8BDFF023F30}"/>
    <cellStyle name="Normal 2 39 21 2" xfId="33101" xr:uid="{FDAFB21E-880C-485A-8523-E371189CCA0D}"/>
    <cellStyle name="Normal 2 39 22" xfId="33102" xr:uid="{82280D0D-9613-4121-865A-6E3F5F3E5358}"/>
    <cellStyle name="Normal 2 39 22 2" xfId="33103" xr:uid="{7B3535E5-F826-4876-9653-673B1075E1D6}"/>
    <cellStyle name="Normal 2 39 23" xfId="33104" xr:uid="{5EAFCB73-9D5E-4A20-948E-CA5BE1786B35}"/>
    <cellStyle name="Normal 2 39 23 2" xfId="33105" xr:uid="{AE5D3C23-F534-481C-9F78-C001D4E92B4E}"/>
    <cellStyle name="Normal 2 39 24" xfId="33106" xr:uid="{C3BDA9A6-916F-44D5-BF85-9EC73263B7AB}"/>
    <cellStyle name="Normal 2 39 3" xfId="33107" xr:uid="{3EE34E24-4333-4B79-BD39-824AD0EC7966}"/>
    <cellStyle name="Normal 2 39 3 2" xfId="33108" xr:uid="{97A90D78-EBD6-4B53-B07E-ABDE7329BD6C}"/>
    <cellStyle name="Normal 2 39 4" xfId="33109" xr:uid="{C153E849-C388-4D09-84F7-96145EE70F8F}"/>
    <cellStyle name="Normal 2 39 4 2" xfId="33110" xr:uid="{3277732F-F37D-4F62-875E-555BA20AEF07}"/>
    <cellStyle name="Normal 2 39 5" xfId="33111" xr:uid="{425081EE-C56F-4554-82E2-2BD4CA3FB352}"/>
    <cellStyle name="Normal 2 39 5 2" xfId="33112" xr:uid="{DDDAAB2A-DC00-4B85-9DB3-4C276BE02F0C}"/>
    <cellStyle name="Normal 2 39 6" xfId="33113" xr:uid="{4D4F341B-E6A6-44EC-98E8-0761D5ABCAC0}"/>
    <cellStyle name="Normal 2 39 6 2" xfId="33114" xr:uid="{24258C52-EDE2-4FCA-92DF-6D905B5A5407}"/>
    <cellStyle name="Normal 2 39 7" xfId="33115" xr:uid="{F495B23C-417B-413B-821A-14A10E31EB75}"/>
    <cellStyle name="Normal 2 39 7 2" xfId="33116" xr:uid="{E16D93DC-F903-4591-906E-7F6A39CE23F8}"/>
    <cellStyle name="Normal 2 39 8" xfId="33117" xr:uid="{ED8858AB-CA7B-4942-A607-058A0233DE99}"/>
    <cellStyle name="Normal 2 39 8 2" xfId="33118" xr:uid="{0B6C96F5-D1A3-4133-A75A-5F69197E5D37}"/>
    <cellStyle name="Normal 2 39 9" xfId="33119" xr:uid="{D8E08B42-D5BF-414F-B7CA-040E03B5210B}"/>
    <cellStyle name="Normal 2 39 9 2" xfId="33120" xr:uid="{950EA09E-5DF2-4123-945B-3D97D7CECD25}"/>
    <cellStyle name="Normal 2 4" xfId="141" xr:uid="{00000000-0005-0000-0000-00008D000000}"/>
    <cellStyle name="Normal 2 4 2" xfId="844" xr:uid="{00000000-0005-0000-0000-000051030000}"/>
    <cellStyle name="Normal 2 4 2 10" xfId="6211" xr:uid="{00000000-0005-0000-0000-000049180000}"/>
    <cellStyle name="Normal 2 4 2 10 3" xfId="21315" xr:uid="{00000000-0005-0000-0000-000049530000}"/>
    <cellStyle name="Normal 2 4 2 11" xfId="33121" xr:uid="{8D2F55D1-AE69-4D06-AA50-49A230392F98}"/>
    <cellStyle name="Normal 2 4 2 12" xfId="16300" xr:uid="{00000000-0005-0000-0000-0000B23F0000}"/>
    <cellStyle name="Normal 2 4 2 2" xfId="1175" xr:uid="{00000000-0005-0000-0000-00009D040000}"/>
    <cellStyle name="Normal 2 4 2 2 11" xfId="16354" xr:uid="{00000000-0005-0000-0000-0000E83F0000}"/>
    <cellStyle name="Normal 2 4 2 2 2" xfId="1283" xr:uid="{00000000-0005-0000-0000-000009050000}"/>
    <cellStyle name="Normal 2 4 2 2 2 10" xfId="16458" xr:uid="{00000000-0005-0000-0000-000050400000}"/>
    <cellStyle name="Normal 2 4 2 2 2 2" xfId="1500" xr:uid="{00000000-0005-0000-0000-0000E2050000}"/>
    <cellStyle name="Normal 2 4 2 2 2 2 2" xfId="1921" xr:uid="{00000000-0005-0000-0000-000087070000}"/>
    <cellStyle name="Normal 2 4 2 2 2 2 2 2" xfId="2760" xr:uid="{00000000-0005-0000-0000-0000CE0A0000}"/>
    <cellStyle name="Normal 2 4 2 2 2 2 2 2 2" xfId="4450" xr:uid="{00000000-0005-0000-0000-000068110000}"/>
    <cellStyle name="Normal 2 4 2 2 2 2 2 2 2 2" xfId="14523" xr:uid="{00000000-0005-0000-0000-0000C1380000}"/>
    <cellStyle name="Normal 2 4 2 2 2 2 2 2 2 2 3" xfId="29621" xr:uid="{00000000-0005-0000-0000-0000BB730000}"/>
    <cellStyle name="Normal 2 4 2 2 2 2 2 2 2 3" xfId="9503" xr:uid="{00000000-0005-0000-0000-000025250000}"/>
    <cellStyle name="Normal 2 4 2 2 2 2 2 2 2 3 3" xfId="24604" xr:uid="{00000000-0005-0000-0000-000022600000}"/>
    <cellStyle name="Normal 2 4 2 2 2 2 2 2 2 5" xfId="19591" xr:uid="{00000000-0005-0000-0000-00008D4C0000}"/>
    <cellStyle name="Normal 2 4 2 2 2 2 2 2 3" xfId="6142" xr:uid="{00000000-0005-0000-0000-000004180000}"/>
    <cellStyle name="Normal 2 4 2 2 2 2 2 2 3 2" xfId="16194" xr:uid="{00000000-0005-0000-0000-0000483F0000}"/>
    <cellStyle name="Normal 2 4 2 2 2 2 2 2 3 2 3" xfId="31292" xr:uid="{00000000-0005-0000-0000-0000427A0000}"/>
    <cellStyle name="Normal 2 4 2 2 2 2 2 2 3 3" xfId="11174" xr:uid="{00000000-0005-0000-0000-0000AC2B0000}"/>
    <cellStyle name="Normal 2 4 2 2 2 2 2 2 3 3 3" xfId="26275" xr:uid="{00000000-0005-0000-0000-0000A9660000}"/>
    <cellStyle name="Normal 2 4 2 2 2 2 2 2 3 5" xfId="21262" xr:uid="{00000000-0005-0000-0000-000014530000}"/>
    <cellStyle name="Normal 2 4 2 2 2 2 2 2 4" xfId="12852" xr:uid="{00000000-0005-0000-0000-00003A320000}"/>
    <cellStyle name="Normal 2 4 2 2 2 2 2 2 4 3" xfId="27950" xr:uid="{00000000-0005-0000-0000-0000346D0000}"/>
    <cellStyle name="Normal 2 4 2 2 2 2 2 2 5" xfId="7831" xr:uid="{00000000-0005-0000-0000-00009D1E0000}"/>
    <cellStyle name="Normal 2 4 2 2 2 2 2 2 5 3" xfId="22933" xr:uid="{00000000-0005-0000-0000-00009B590000}"/>
    <cellStyle name="Normal 2 4 2 2 2 2 2 2 7" xfId="17920" xr:uid="{00000000-0005-0000-0000-000006460000}"/>
    <cellStyle name="Normal 2 4 2 2 2 2 2 3" xfId="3613" xr:uid="{00000000-0005-0000-0000-0000230E0000}"/>
    <cellStyle name="Normal 2 4 2 2 2 2 2 3 2" xfId="13687" xr:uid="{00000000-0005-0000-0000-00007D350000}"/>
    <cellStyle name="Normal 2 4 2 2 2 2 2 3 2 3" xfId="28785" xr:uid="{00000000-0005-0000-0000-000077700000}"/>
    <cellStyle name="Normal 2 4 2 2 2 2 2 3 3" xfId="8667" xr:uid="{00000000-0005-0000-0000-0000E1210000}"/>
    <cellStyle name="Normal 2 4 2 2 2 2 2 3 3 3" xfId="23768" xr:uid="{00000000-0005-0000-0000-0000DE5C0000}"/>
    <cellStyle name="Normal 2 4 2 2 2 2 2 3 5" xfId="18755" xr:uid="{00000000-0005-0000-0000-000049490000}"/>
    <cellStyle name="Normal 2 4 2 2 2 2 2 4" xfId="5306" xr:uid="{00000000-0005-0000-0000-0000C0140000}"/>
    <cellStyle name="Normal 2 4 2 2 2 2 2 4 2" xfId="15358" xr:uid="{00000000-0005-0000-0000-0000043C0000}"/>
    <cellStyle name="Normal 2 4 2 2 2 2 2 4 2 3" xfId="30456" xr:uid="{00000000-0005-0000-0000-0000FE760000}"/>
    <cellStyle name="Normal 2 4 2 2 2 2 2 4 3" xfId="10338" xr:uid="{00000000-0005-0000-0000-000068280000}"/>
    <cellStyle name="Normal 2 4 2 2 2 2 2 4 3 3" xfId="25439" xr:uid="{00000000-0005-0000-0000-000065630000}"/>
    <cellStyle name="Normal 2 4 2 2 2 2 2 4 5" xfId="20426" xr:uid="{00000000-0005-0000-0000-0000D04F0000}"/>
    <cellStyle name="Normal 2 4 2 2 2 2 2 5" xfId="12016" xr:uid="{00000000-0005-0000-0000-0000F62E0000}"/>
    <cellStyle name="Normal 2 4 2 2 2 2 2 5 3" xfId="27114" xr:uid="{00000000-0005-0000-0000-0000F0690000}"/>
    <cellStyle name="Normal 2 4 2 2 2 2 2 6" xfId="6995" xr:uid="{00000000-0005-0000-0000-0000591B0000}"/>
    <cellStyle name="Normal 2 4 2 2 2 2 2 6 3" xfId="22097" xr:uid="{00000000-0005-0000-0000-000057560000}"/>
    <cellStyle name="Normal 2 4 2 2 2 2 2 8" xfId="17084" xr:uid="{00000000-0005-0000-0000-0000C2420000}"/>
    <cellStyle name="Normal 2 4 2 2 2 2 3" xfId="2342" xr:uid="{00000000-0005-0000-0000-00002C090000}"/>
    <cellStyle name="Normal 2 4 2 2 2 2 3 2" xfId="4032" xr:uid="{00000000-0005-0000-0000-0000C60F0000}"/>
    <cellStyle name="Normal 2 4 2 2 2 2 3 2 2" xfId="14105" xr:uid="{00000000-0005-0000-0000-00001F370000}"/>
    <cellStyle name="Normal 2 4 2 2 2 2 3 2 2 3" xfId="29203" xr:uid="{00000000-0005-0000-0000-000019720000}"/>
    <cellStyle name="Normal 2 4 2 2 2 2 3 2 3" xfId="9085" xr:uid="{00000000-0005-0000-0000-000083230000}"/>
    <cellStyle name="Normal 2 4 2 2 2 2 3 2 3 3" xfId="24186" xr:uid="{00000000-0005-0000-0000-0000805E0000}"/>
    <cellStyle name="Normal 2 4 2 2 2 2 3 2 5" xfId="19173" xr:uid="{00000000-0005-0000-0000-0000EB4A0000}"/>
    <cellStyle name="Normal 2 4 2 2 2 2 3 3" xfId="5724" xr:uid="{00000000-0005-0000-0000-000062160000}"/>
    <cellStyle name="Normal 2 4 2 2 2 2 3 3 2" xfId="15776" xr:uid="{00000000-0005-0000-0000-0000A63D0000}"/>
    <cellStyle name="Normal 2 4 2 2 2 2 3 3 2 3" xfId="30874" xr:uid="{00000000-0005-0000-0000-0000A0780000}"/>
    <cellStyle name="Normal 2 4 2 2 2 2 3 3 3" xfId="10756" xr:uid="{00000000-0005-0000-0000-00000A2A0000}"/>
    <cellStyle name="Normal 2 4 2 2 2 2 3 3 3 3" xfId="25857" xr:uid="{00000000-0005-0000-0000-000007650000}"/>
    <cellStyle name="Normal 2 4 2 2 2 2 3 3 5" xfId="20844" xr:uid="{00000000-0005-0000-0000-000072510000}"/>
    <cellStyle name="Normal 2 4 2 2 2 2 3 4" xfId="12434" xr:uid="{00000000-0005-0000-0000-000098300000}"/>
    <cellStyle name="Normal 2 4 2 2 2 2 3 4 3" xfId="27532" xr:uid="{00000000-0005-0000-0000-0000926B0000}"/>
    <cellStyle name="Normal 2 4 2 2 2 2 3 5" xfId="7413" xr:uid="{00000000-0005-0000-0000-0000FB1C0000}"/>
    <cellStyle name="Normal 2 4 2 2 2 2 3 5 3" xfId="22515" xr:uid="{00000000-0005-0000-0000-0000F9570000}"/>
    <cellStyle name="Normal 2 4 2 2 2 2 3 7" xfId="17502" xr:uid="{00000000-0005-0000-0000-000064440000}"/>
    <cellStyle name="Normal 2 4 2 2 2 2 4" xfId="3195" xr:uid="{00000000-0005-0000-0000-0000810C0000}"/>
    <cellStyle name="Normal 2 4 2 2 2 2 4 2" xfId="13269" xr:uid="{00000000-0005-0000-0000-0000DB330000}"/>
    <cellStyle name="Normal 2 4 2 2 2 2 4 2 3" xfId="28367" xr:uid="{00000000-0005-0000-0000-0000D56E0000}"/>
    <cellStyle name="Normal 2 4 2 2 2 2 4 3" xfId="8249" xr:uid="{00000000-0005-0000-0000-00003F200000}"/>
    <cellStyle name="Normal 2 4 2 2 2 2 4 3 3" xfId="23350" xr:uid="{00000000-0005-0000-0000-00003C5B0000}"/>
    <cellStyle name="Normal 2 4 2 2 2 2 4 5" xfId="18337" xr:uid="{00000000-0005-0000-0000-0000A7470000}"/>
    <cellStyle name="Normal 2 4 2 2 2 2 5" xfId="4888" xr:uid="{00000000-0005-0000-0000-00001E130000}"/>
    <cellStyle name="Normal 2 4 2 2 2 2 5 2" xfId="14940" xr:uid="{00000000-0005-0000-0000-0000623A0000}"/>
    <cellStyle name="Normal 2 4 2 2 2 2 5 2 3" xfId="30038" xr:uid="{00000000-0005-0000-0000-00005C750000}"/>
    <cellStyle name="Normal 2 4 2 2 2 2 5 3" xfId="9920" xr:uid="{00000000-0005-0000-0000-0000C6260000}"/>
    <cellStyle name="Normal 2 4 2 2 2 2 5 3 3" xfId="25021" xr:uid="{00000000-0005-0000-0000-0000C3610000}"/>
    <cellStyle name="Normal 2 4 2 2 2 2 5 5" xfId="20008" xr:uid="{00000000-0005-0000-0000-00002E4E0000}"/>
    <cellStyle name="Normal 2 4 2 2 2 2 6" xfId="11598" xr:uid="{00000000-0005-0000-0000-0000542D0000}"/>
    <cellStyle name="Normal 2 4 2 2 2 2 6 3" xfId="26696" xr:uid="{00000000-0005-0000-0000-00004E680000}"/>
    <cellStyle name="Normal 2 4 2 2 2 2 7" xfId="6577" xr:uid="{00000000-0005-0000-0000-0000B7190000}"/>
    <cellStyle name="Normal 2 4 2 2 2 2 7 3" xfId="21679" xr:uid="{00000000-0005-0000-0000-0000B5540000}"/>
    <cellStyle name="Normal 2 4 2 2 2 2 9" xfId="16666" xr:uid="{00000000-0005-0000-0000-000020410000}"/>
    <cellStyle name="Normal 2 4 2 2 2 3" xfId="1713" xr:uid="{00000000-0005-0000-0000-0000B7060000}"/>
    <cellStyle name="Normal 2 4 2 2 2 3 2" xfId="2552" xr:uid="{00000000-0005-0000-0000-0000FE090000}"/>
    <cellStyle name="Normal 2 4 2 2 2 3 2 2" xfId="4242" xr:uid="{00000000-0005-0000-0000-000098100000}"/>
    <cellStyle name="Normal 2 4 2 2 2 3 2 2 2" xfId="14315" xr:uid="{00000000-0005-0000-0000-0000F1370000}"/>
    <cellStyle name="Normal 2 4 2 2 2 3 2 2 2 3" xfId="29413" xr:uid="{00000000-0005-0000-0000-0000EB720000}"/>
    <cellStyle name="Normal 2 4 2 2 2 3 2 2 3" xfId="9295" xr:uid="{00000000-0005-0000-0000-000055240000}"/>
    <cellStyle name="Normal 2 4 2 2 2 3 2 2 3 3" xfId="24396" xr:uid="{00000000-0005-0000-0000-0000525F0000}"/>
    <cellStyle name="Normal 2 4 2 2 2 3 2 2 5" xfId="19383" xr:uid="{00000000-0005-0000-0000-0000BD4B0000}"/>
    <cellStyle name="Normal 2 4 2 2 2 3 2 3" xfId="5934" xr:uid="{00000000-0005-0000-0000-000034170000}"/>
    <cellStyle name="Normal 2 4 2 2 2 3 2 3 2" xfId="15986" xr:uid="{00000000-0005-0000-0000-0000783E0000}"/>
    <cellStyle name="Normal 2 4 2 2 2 3 2 3 2 3" xfId="31084" xr:uid="{00000000-0005-0000-0000-000072790000}"/>
    <cellStyle name="Normal 2 4 2 2 2 3 2 3 3" xfId="10966" xr:uid="{00000000-0005-0000-0000-0000DC2A0000}"/>
    <cellStyle name="Normal 2 4 2 2 2 3 2 3 3 3" xfId="26067" xr:uid="{00000000-0005-0000-0000-0000D9650000}"/>
    <cellStyle name="Normal 2 4 2 2 2 3 2 3 5" xfId="21054" xr:uid="{00000000-0005-0000-0000-000044520000}"/>
    <cellStyle name="Normal 2 4 2 2 2 3 2 4" xfId="12644" xr:uid="{00000000-0005-0000-0000-00006A310000}"/>
    <cellStyle name="Normal 2 4 2 2 2 3 2 4 3" xfId="27742" xr:uid="{00000000-0005-0000-0000-0000646C0000}"/>
    <cellStyle name="Normal 2 4 2 2 2 3 2 5" xfId="7623" xr:uid="{00000000-0005-0000-0000-0000CD1D0000}"/>
    <cellStyle name="Normal 2 4 2 2 2 3 2 5 3" xfId="22725" xr:uid="{00000000-0005-0000-0000-0000CB580000}"/>
    <cellStyle name="Normal 2 4 2 2 2 3 2 7" xfId="17712" xr:uid="{00000000-0005-0000-0000-000036450000}"/>
    <cellStyle name="Normal 2 4 2 2 2 3 3" xfId="3405" xr:uid="{00000000-0005-0000-0000-0000530D0000}"/>
    <cellStyle name="Normal 2 4 2 2 2 3 3 2" xfId="13479" xr:uid="{00000000-0005-0000-0000-0000AD340000}"/>
    <cellStyle name="Normal 2 4 2 2 2 3 3 2 3" xfId="28577" xr:uid="{00000000-0005-0000-0000-0000A76F0000}"/>
    <cellStyle name="Normal 2 4 2 2 2 3 3 3" xfId="8459" xr:uid="{00000000-0005-0000-0000-000011210000}"/>
    <cellStyle name="Normal 2 4 2 2 2 3 3 3 3" xfId="23560" xr:uid="{00000000-0005-0000-0000-00000E5C0000}"/>
    <cellStyle name="Normal 2 4 2 2 2 3 3 5" xfId="18547" xr:uid="{00000000-0005-0000-0000-000079480000}"/>
    <cellStyle name="Normal 2 4 2 2 2 3 4" xfId="5098" xr:uid="{00000000-0005-0000-0000-0000F0130000}"/>
    <cellStyle name="Normal 2 4 2 2 2 3 4 2" xfId="15150" xr:uid="{00000000-0005-0000-0000-0000343B0000}"/>
    <cellStyle name="Normal 2 4 2 2 2 3 4 2 3" xfId="30248" xr:uid="{00000000-0005-0000-0000-00002E760000}"/>
    <cellStyle name="Normal 2 4 2 2 2 3 4 3" xfId="10130" xr:uid="{00000000-0005-0000-0000-000098270000}"/>
    <cellStyle name="Normal 2 4 2 2 2 3 4 3 3" xfId="25231" xr:uid="{00000000-0005-0000-0000-000095620000}"/>
    <cellStyle name="Normal 2 4 2 2 2 3 4 5" xfId="20218" xr:uid="{00000000-0005-0000-0000-0000004F0000}"/>
    <cellStyle name="Normal 2 4 2 2 2 3 5" xfId="11808" xr:uid="{00000000-0005-0000-0000-0000262E0000}"/>
    <cellStyle name="Normal 2 4 2 2 2 3 5 3" xfId="26906" xr:uid="{00000000-0005-0000-0000-000020690000}"/>
    <cellStyle name="Normal 2 4 2 2 2 3 6" xfId="6787" xr:uid="{00000000-0005-0000-0000-0000891A0000}"/>
    <cellStyle name="Normal 2 4 2 2 2 3 6 3" xfId="21889" xr:uid="{00000000-0005-0000-0000-000087550000}"/>
    <cellStyle name="Normal 2 4 2 2 2 3 8" xfId="16876" xr:uid="{00000000-0005-0000-0000-0000F2410000}"/>
    <cellStyle name="Normal 2 4 2 2 2 4" xfId="2134" xr:uid="{00000000-0005-0000-0000-00005C080000}"/>
    <cellStyle name="Normal 2 4 2 2 2 4 2" xfId="3824" xr:uid="{00000000-0005-0000-0000-0000F60E0000}"/>
    <cellStyle name="Normal 2 4 2 2 2 4 2 2" xfId="13897" xr:uid="{00000000-0005-0000-0000-00004F360000}"/>
    <cellStyle name="Normal 2 4 2 2 2 4 2 2 3" xfId="28995" xr:uid="{00000000-0005-0000-0000-000049710000}"/>
    <cellStyle name="Normal 2 4 2 2 2 4 2 3" xfId="8877" xr:uid="{00000000-0005-0000-0000-0000B3220000}"/>
    <cellStyle name="Normal 2 4 2 2 2 4 2 3 3" xfId="23978" xr:uid="{00000000-0005-0000-0000-0000B05D0000}"/>
    <cellStyle name="Normal 2 4 2 2 2 4 2 5" xfId="18965" xr:uid="{00000000-0005-0000-0000-00001B4A0000}"/>
    <cellStyle name="Normal 2 4 2 2 2 4 3" xfId="5516" xr:uid="{00000000-0005-0000-0000-000092150000}"/>
    <cellStyle name="Normal 2 4 2 2 2 4 3 2" xfId="15568" xr:uid="{00000000-0005-0000-0000-0000D63C0000}"/>
    <cellStyle name="Normal 2 4 2 2 2 4 3 2 3" xfId="30666" xr:uid="{00000000-0005-0000-0000-0000D0770000}"/>
    <cellStyle name="Normal 2 4 2 2 2 4 3 3" xfId="10548" xr:uid="{00000000-0005-0000-0000-00003A290000}"/>
    <cellStyle name="Normal 2 4 2 2 2 4 3 3 3" xfId="25649" xr:uid="{00000000-0005-0000-0000-000037640000}"/>
    <cellStyle name="Normal 2 4 2 2 2 4 3 5" xfId="20636" xr:uid="{00000000-0005-0000-0000-0000A2500000}"/>
    <cellStyle name="Normal 2 4 2 2 2 4 4" xfId="12226" xr:uid="{00000000-0005-0000-0000-0000C82F0000}"/>
    <cellStyle name="Normal 2 4 2 2 2 4 4 3" xfId="27324" xr:uid="{00000000-0005-0000-0000-0000C26A0000}"/>
    <cellStyle name="Normal 2 4 2 2 2 4 5" xfId="7205" xr:uid="{00000000-0005-0000-0000-00002B1C0000}"/>
    <cellStyle name="Normal 2 4 2 2 2 4 5 3" xfId="22307" xr:uid="{00000000-0005-0000-0000-000029570000}"/>
    <cellStyle name="Normal 2 4 2 2 2 4 7" xfId="17294" xr:uid="{00000000-0005-0000-0000-000094430000}"/>
    <cellStyle name="Normal 2 4 2 2 2 5" xfId="2987" xr:uid="{00000000-0005-0000-0000-0000B10B0000}"/>
    <cellStyle name="Normal 2 4 2 2 2 5 2" xfId="13061" xr:uid="{00000000-0005-0000-0000-00000B330000}"/>
    <cellStyle name="Normal 2 4 2 2 2 5 2 3" xfId="28159" xr:uid="{00000000-0005-0000-0000-0000056E0000}"/>
    <cellStyle name="Normal 2 4 2 2 2 5 3" xfId="8041" xr:uid="{00000000-0005-0000-0000-00006F1F0000}"/>
    <cellStyle name="Normal 2 4 2 2 2 5 3 3" xfId="23142" xr:uid="{00000000-0005-0000-0000-00006C5A0000}"/>
    <cellStyle name="Normal 2 4 2 2 2 5 5" xfId="18129" xr:uid="{00000000-0005-0000-0000-0000D7460000}"/>
    <cellStyle name="Normal 2 4 2 2 2 6" xfId="4680" xr:uid="{00000000-0005-0000-0000-00004E120000}"/>
    <cellStyle name="Normal 2 4 2 2 2 6 2" xfId="14732" xr:uid="{00000000-0005-0000-0000-000092390000}"/>
    <cellStyle name="Normal 2 4 2 2 2 6 2 3" xfId="29830" xr:uid="{00000000-0005-0000-0000-00008C740000}"/>
    <cellStyle name="Normal 2 4 2 2 2 6 3" xfId="9712" xr:uid="{00000000-0005-0000-0000-0000F6250000}"/>
    <cellStyle name="Normal 2 4 2 2 2 6 3 3" xfId="24813" xr:uid="{00000000-0005-0000-0000-0000F3600000}"/>
    <cellStyle name="Normal 2 4 2 2 2 6 5" xfId="19800" xr:uid="{00000000-0005-0000-0000-00005E4D0000}"/>
    <cellStyle name="Normal 2 4 2 2 2 7" xfId="11390" xr:uid="{00000000-0005-0000-0000-0000842C0000}"/>
    <cellStyle name="Normal 2 4 2 2 2 7 3" xfId="26488" xr:uid="{00000000-0005-0000-0000-00007E670000}"/>
    <cellStyle name="Normal 2 4 2 2 2 8" xfId="6369" xr:uid="{00000000-0005-0000-0000-0000E7180000}"/>
    <cellStyle name="Normal 2 4 2 2 2 8 3" xfId="21471" xr:uid="{00000000-0005-0000-0000-0000E5530000}"/>
    <cellStyle name="Normal 2 4 2 2 3" xfId="1396" xr:uid="{00000000-0005-0000-0000-00007A050000}"/>
    <cellStyle name="Normal 2 4 2 2 3 2" xfId="1817" xr:uid="{00000000-0005-0000-0000-00001F070000}"/>
    <cellStyle name="Normal 2 4 2 2 3 2 2" xfId="2656" xr:uid="{00000000-0005-0000-0000-0000660A0000}"/>
    <cellStyle name="Normal 2 4 2 2 3 2 2 2" xfId="4346" xr:uid="{00000000-0005-0000-0000-000000110000}"/>
    <cellStyle name="Normal 2 4 2 2 3 2 2 2 2" xfId="14419" xr:uid="{00000000-0005-0000-0000-000059380000}"/>
    <cellStyle name="Normal 2 4 2 2 3 2 2 2 2 3" xfId="29517" xr:uid="{00000000-0005-0000-0000-000053730000}"/>
    <cellStyle name="Normal 2 4 2 2 3 2 2 2 3" xfId="9399" xr:uid="{00000000-0005-0000-0000-0000BD240000}"/>
    <cellStyle name="Normal 2 4 2 2 3 2 2 2 3 3" xfId="24500" xr:uid="{00000000-0005-0000-0000-0000BA5F0000}"/>
    <cellStyle name="Normal 2 4 2 2 3 2 2 2 5" xfId="19487" xr:uid="{00000000-0005-0000-0000-0000254C0000}"/>
    <cellStyle name="Normal 2 4 2 2 3 2 2 3" xfId="6038" xr:uid="{00000000-0005-0000-0000-00009C170000}"/>
    <cellStyle name="Normal 2 4 2 2 3 2 2 3 2" xfId="16090" xr:uid="{00000000-0005-0000-0000-0000E03E0000}"/>
    <cellStyle name="Normal 2 4 2 2 3 2 2 3 2 3" xfId="31188" xr:uid="{00000000-0005-0000-0000-0000DA790000}"/>
    <cellStyle name="Normal 2 4 2 2 3 2 2 3 3" xfId="11070" xr:uid="{00000000-0005-0000-0000-0000442B0000}"/>
    <cellStyle name="Normal 2 4 2 2 3 2 2 3 3 3" xfId="26171" xr:uid="{00000000-0005-0000-0000-000041660000}"/>
    <cellStyle name="Normal 2 4 2 2 3 2 2 3 5" xfId="21158" xr:uid="{00000000-0005-0000-0000-0000AC520000}"/>
    <cellStyle name="Normal 2 4 2 2 3 2 2 4" xfId="12748" xr:uid="{00000000-0005-0000-0000-0000D2310000}"/>
    <cellStyle name="Normal 2 4 2 2 3 2 2 4 3" xfId="27846" xr:uid="{00000000-0005-0000-0000-0000CC6C0000}"/>
    <cellStyle name="Normal 2 4 2 2 3 2 2 5" xfId="7727" xr:uid="{00000000-0005-0000-0000-0000351E0000}"/>
    <cellStyle name="Normal 2 4 2 2 3 2 2 5 3" xfId="22829" xr:uid="{00000000-0005-0000-0000-000033590000}"/>
    <cellStyle name="Normal 2 4 2 2 3 2 2 7" xfId="17816" xr:uid="{00000000-0005-0000-0000-00009E450000}"/>
    <cellStyle name="Normal 2 4 2 2 3 2 3" xfId="3509" xr:uid="{00000000-0005-0000-0000-0000BB0D0000}"/>
    <cellStyle name="Normal 2 4 2 2 3 2 3 2" xfId="13583" xr:uid="{00000000-0005-0000-0000-000015350000}"/>
    <cellStyle name="Normal 2 4 2 2 3 2 3 2 3" xfId="28681" xr:uid="{00000000-0005-0000-0000-00000F700000}"/>
    <cellStyle name="Normal 2 4 2 2 3 2 3 3" xfId="8563" xr:uid="{00000000-0005-0000-0000-000079210000}"/>
    <cellStyle name="Normal 2 4 2 2 3 2 3 3 3" xfId="23664" xr:uid="{00000000-0005-0000-0000-0000765C0000}"/>
    <cellStyle name="Normal 2 4 2 2 3 2 3 5" xfId="18651" xr:uid="{00000000-0005-0000-0000-0000E1480000}"/>
    <cellStyle name="Normal 2 4 2 2 3 2 4" xfId="5202" xr:uid="{00000000-0005-0000-0000-000058140000}"/>
    <cellStyle name="Normal 2 4 2 2 3 2 4 2" xfId="15254" xr:uid="{00000000-0005-0000-0000-00009C3B0000}"/>
    <cellStyle name="Normal 2 4 2 2 3 2 4 2 3" xfId="30352" xr:uid="{00000000-0005-0000-0000-000096760000}"/>
    <cellStyle name="Normal 2 4 2 2 3 2 4 3" xfId="10234" xr:uid="{00000000-0005-0000-0000-000000280000}"/>
    <cellStyle name="Normal 2 4 2 2 3 2 4 3 3" xfId="25335" xr:uid="{00000000-0005-0000-0000-0000FD620000}"/>
    <cellStyle name="Normal 2 4 2 2 3 2 4 5" xfId="20322" xr:uid="{00000000-0005-0000-0000-0000684F0000}"/>
    <cellStyle name="Normal 2 4 2 2 3 2 5" xfId="11912" xr:uid="{00000000-0005-0000-0000-00008E2E0000}"/>
    <cellStyle name="Normal 2 4 2 2 3 2 5 3" xfId="27010" xr:uid="{00000000-0005-0000-0000-000088690000}"/>
    <cellStyle name="Normal 2 4 2 2 3 2 6" xfId="6891" xr:uid="{00000000-0005-0000-0000-0000F11A0000}"/>
    <cellStyle name="Normal 2 4 2 2 3 2 6 3" xfId="21993" xr:uid="{00000000-0005-0000-0000-0000EF550000}"/>
    <cellStyle name="Normal 2 4 2 2 3 2 8" xfId="16980" xr:uid="{00000000-0005-0000-0000-00005A420000}"/>
    <cellStyle name="Normal 2 4 2 2 3 3" xfId="2238" xr:uid="{00000000-0005-0000-0000-0000C4080000}"/>
    <cellStyle name="Normal 2 4 2 2 3 3 2" xfId="3928" xr:uid="{00000000-0005-0000-0000-00005E0F0000}"/>
    <cellStyle name="Normal 2 4 2 2 3 3 2 2" xfId="14001" xr:uid="{00000000-0005-0000-0000-0000B7360000}"/>
    <cellStyle name="Normal 2 4 2 2 3 3 2 2 3" xfId="29099" xr:uid="{00000000-0005-0000-0000-0000B1710000}"/>
    <cellStyle name="Normal 2 4 2 2 3 3 2 3" xfId="8981" xr:uid="{00000000-0005-0000-0000-00001B230000}"/>
    <cellStyle name="Normal 2 4 2 2 3 3 2 3 3" xfId="24082" xr:uid="{00000000-0005-0000-0000-0000185E0000}"/>
    <cellStyle name="Normal 2 4 2 2 3 3 2 5" xfId="19069" xr:uid="{00000000-0005-0000-0000-0000834A0000}"/>
    <cellStyle name="Normal 2 4 2 2 3 3 3" xfId="5620" xr:uid="{00000000-0005-0000-0000-0000FA150000}"/>
    <cellStyle name="Normal 2 4 2 2 3 3 3 2" xfId="15672" xr:uid="{00000000-0005-0000-0000-00003E3D0000}"/>
    <cellStyle name="Normal 2 4 2 2 3 3 3 2 3" xfId="30770" xr:uid="{00000000-0005-0000-0000-000038780000}"/>
    <cellStyle name="Normal 2 4 2 2 3 3 3 3" xfId="10652" xr:uid="{00000000-0005-0000-0000-0000A2290000}"/>
    <cellStyle name="Normal 2 4 2 2 3 3 3 3 3" xfId="25753" xr:uid="{00000000-0005-0000-0000-00009F640000}"/>
    <cellStyle name="Normal 2 4 2 2 3 3 3 5" xfId="20740" xr:uid="{00000000-0005-0000-0000-00000A510000}"/>
    <cellStyle name="Normal 2 4 2 2 3 3 4" xfId="12330" xr:uid="{00000000-0005-0000-0000-000030300000}"/>
    <cellStyle name="Normal 2 4 2 2 3 3 4 3" xfId="27428" xr:uid="{00000000-0005-0000-0000-00002A6B0000}"/>
    <cellStyle name="Normal 2 4 2 2 3 3 5" xfId="7309" xr:uid="{00000000-0005-0000-0000-0000931C0000}"/>
    <cellStyle name="Normal 2 4 2 2 3 3 5 3" xfId="22411" xr:uid="{00000000-0005-0000-0000-000091570000}"/>
    <cellStyle name="Normal 2 4 2 2 3 3 7" xfId="17398" xr:uid="{00000000-0005-0000-0000-0000FC430000}"/>
    <cellStyle name="Normal 2 4 2 2 3 4" xfId="3091" xr:uid="{00000000-0005-0000-0000-0000190C0000}"/>
    <cellStyle name="Normal 2 4 2 2 3 4 2" xfId="13165" xr:uid="{00000000-0005-0000-0000-000073330000}"/>
    <cellStyle name="Normal 2 4 2 2 3 4 2 3" xfId="28263" xr:uid="{00000000-0005-0000-0000-00006D6E0000}"/>
    <cellStyle name="Normal 2 4 2 2 3 4 3" xfId="8145" xr:uid="{00000000-0005-0000-0000-0000D71F0000}"/>
    <cellStyle name="Normal 2 4 2 2 3 4 3 3" xfId="23246" xr:uid="{00000000-0005-0000-0000-0000D45A0000}"/>
    <cellStyle name="Normal 2 4 2 2 3 4 5" xfId="18233" xr:uid="{00000000-0005-0000-0000-00003F470000}"/>
    <cellStyle name="Normal 2 4 2 2 3 5" xfId="4784" xr:uid="{00000000-0005-0000-0000-0000B6120000}"/>
    <cellStyle name="Normal 2 4 2 2 3 5 2" xfId="14836" xr:uid="{00000000-0005-0000-0000-0000FA390000}"/>
    <cellStyle name="Normal 2 4 2 2 3 5 2 3" xfId="29934" xr:uid="{00000000-0005-0000-0000-0000F4740000}"/>
    <cellStyle name="Normal 2 4 2 2 3 5 3" xfId="9816" xr:uid="{00000000-0005-0000-0000-00005E260000}"/>
    <cellStyle name="Normal 2 4 2 2 3 5 3 3" xfId="24917" xr:uid="{00000000-0005-0000-0000-00005B610000}"/>
    <cellStyle name="Normal 2 4 2 2 3 5 5" xfId="19904" xr:uid="{00000000-0005-0000-0000-0000C64D0000}"/>
    <cellStyle name="Normal 2 4 2 2 3 6" xfId="11494" xr:uid="{00000000-0005-0000-0000-0000EC2C0000}"/>
    <cellStyle name="Normal 2 4 2 2 3 6 3" xfId="26592" xr:uid="{00000000-0005-0000-0000-0000E6670000}"/>
    <cellStyle name="Normal 2 4 2 2 3 7" xfId="6473" xr:uid="{00000000-0005-0000-0000-00004F190000}"/>
    <cellStyle name="Normal 2 4 2 2 3 7 3" xfId="21575" xr:uid="{00000000-0005-0000-0000-00004D540000}"/>
    <cellStyle name="Normal 2 4 2 2 3 9" xfId="16562" xr:uid="{00000000-0005-0000-0000-0000B8400000}"/>
    <cellStyle name="Normal 2 4 2 2 4" xfId="1609" xr:uid="{00000000-0005-0000-0000-00004F060000}"/>
    <cellStyle name="Normal 2 4 2 2 4 2" xfId="2448" xr:uid="{00000000-0005-0000-0000-000096090000}"/>
    <cellStyle name="Normal 2 4 2 2 4 2 2" xfId="4138" xr:uid="{00000000-0005-0000-0000-000030100000}"/>
    <cellStyle name="Normal 2 4 2 2 4 2 2 2" xfId="14211" xr:uid="{00000000-0005-0000-0000-000089370000}"/>
    <cellStyle name="Normal 2 4 2 2 4 2 2 2 3" xfId="29309" xr:uid="{00000000-0005-0000-0000-000083720000}"/>
    <cellStyle name="Normal 2 4 2 2 4 2 2 3" xfId="9191" xr:uid="{00000000-0005-0000-0000-0000ED230000}"/>
    <cellStyle name="Normal 2 4 2 2 4 2 2 3 3" xfId="24292" xr:uid="{00000000-0005-0000-0000-0000EA5E0000}"/>
    <cellStyle name="Normal 2 4 2 2 4 2 2 5" xfId="19279" xr:uid="{00000000-0005-0000-0000-0000554B0000}"/>
    <cellStyle name="Normal 2 4 2 2 4 2 3" xfId="5830" xr:uid="{00000000-0005-0000-0000-0000CC160000}"/>
    <cellStyle name="Normal 2 4 2 2 4 2 3 2" xfId="15882" xr:uid="{00000000-0005-0000-0000-0000103E0000}"/>
    <cellStyle name="Normal 2 4 2 2 4 2 3 2 3" xfId="30980" xr:uid="{00000000-0005-0000-0000-00000A790000}"/>
    <cellStyle name="Normal 2 4 2 2 4 2 3 3" xfId="10862" xr:uid="{00000000-0005-0000-0000-0000742A0000}"/>
    <cellStyle name="Normal 2 4 2 2 4 2 3 3 3" xfId="25963" xr:uid="{00000000-0005-0000-0000-000071650000}"/>
    <cellStyle name="Normal 2 4 2 2 4 2 3 5" xfId="20950" xr:uid="{00000000-0005-0000-0000-0000DC510000}"/>
    <cellStyle name="Normal 2 4 2 2 4 2 4" xfId="12540" xr:uid="{00000000-0005-0000-0000-000002310000}"/>
    <cellStyle name="Normal 2 4 2 2 4 2 4 3" xfId="27638" xr:uid="{00000000-0005-0000-0000-0000FC6B0000}"/>
    <cellStyle name="Normal 2 4 2 2 4 2 5" xfId="7519" xr:uid="{00000000-0005-0000-0000-0000651D0000}"/>
    <cellStyle name="Normal 2 4 2 2 4 2 5 3" xfId="22621" xr:uid="{00000000-0005-0000-0000-000063580000}"/>
    <cellStyle name="Normal 2 4 2 2 4 2 7" xfId="17608" xr:uid="{00000000-0005-0000-0000-0000CE440000}"/>
    <cellStyle name="Normal 2 4 2 2 4 3" xfId="3301" xr:uid="{00000000-0005-0000-0000-0000EB0C0000}"/>
    <cellStyle name="Normal 2 4 2 2 4 3 2" xfId="13375" xr:uid="{00000000-0005-0000-0000-000045340000}"/>
    <cellStyle name="Normal 2 4 2 2 4 3 2 3" xfId="28473" xr:uid="{00000000-0005-0000-0000-00003F6F0000}"/>
    <cellStyle name="Normal 2 4 2 2 4 3 3" xfId="8355" xr:uid="{00000000-0005-0000-0000-0000A9200000}"/>
    <cellStyle name="Normal 2 4 2 2 4 3 3 3" xfId="23456" xr:uid="{00000000-0005-0000-0000-0000A65B0000}"/>
    <cellStyle name="Normal 2 4 2 2 4 3 5" xfId="18443" xr:uid="{00000000-0005-0000-0000-000011480000}"/>
    <cellStyle name="Normal 2 4 2 2 4 4" xfId="4994" xr:uid="{00000000-0005-0000-0000-000088130000}"/>
    <cellStyle name="Normal 2 4 2 2 4 4 2" xfId="15046" xr:uid="{00000000-0005-0000-0000-0000CC3A0000}"/>
    <cellStyle name="Normal 2 4 2 2 4 4 2 3" xfId="30144" xr:uid="{00000000-0005-0000-0000-0000C6750000}"/>
    <cellStyle name="Normal 2 4 2 2 4 4 3" xfId="10026" xr:uid="{00000000-0005-0000-0000-000030270000}"/>
    <cellStyle name="Normal 2 4 2 2 4 4 3 3" xfId="25127" xr:uid="{00000000-0005-0000-0000-00002D620000}"/>
    <cellStyle name="Normal 2 4 2 2 4 4 5" xfId="20114" xr:uid="{00000000-0005-0000-0000-0000984E0000}"/>
    <cellStyle name="Normal 2 4 2 2 4 5" xfId="11704" xr:uid="{00000000-0005-0000-0000-0000BE2D0000}"/>
    <cellStyle name="Normal 2 4 2 2 4 5 3" xfId="26802" xr:uid="{00000000-0005-0000-0000-0000B8680000}"/>
    <cellStyle name="Normal 2 4 2 2 4 6" xfId="6683" xr:uid="{00000000-0005-0000-0000-0000211A0000}"/>
    <cellStyle name="Normal 2 4 2 2 4 6 3" xfId="21785" xr:uid="{00000000-0005-0000-0000-00001F550000}"/>
    <cellStyle name="Normal 2 4 2 2 4 8" xfId="16772" xr:uid="{00000000-0005-0000-0000-00008A410000}"/>
    <cellStyle name="Normal 2 4 2 2 5" xfId="2030" xr:uid="{00000000-0005-0000-0000-0000F4070000}"/>
    <cellStyle name="Normal 2 4 2 2 5 2" xfId="3720" xr:uid="{00000000-0005-0000-0000-00008E0E0000}"/>
    <cellStyle name="Normal 2 4 2 2 5 2 2" xfId="13793" xr:uid="{00000000-0005-0000-0000-0000E7350000}"/>
    <cellStyle name="Normal 2 4 2 2 5 2 2 3" xfId="28891" xr:uid="{00000000-0005-0000-0000-0000E1700000}"/>
    <cellStyle name="Normal 2 4 2 2 5 2 3" xfId="8773" xr:uid="{00000000-0005-0000-0000-00004B220000}"/>
    <cellStyle name="Normal 2 4 2 2 5 2 3 3" xfId="23874" xr:uid="{00000000-0005-0000-0000-0000485D0000}"/>
    <cellStyle name="Normal 2 4 2 2 5 2 5" xfId="18861" xr:uid="{00000000-0005-0000-0000-0000B3490000}"/>
    <cellStyle name="Normal 2 4 2 2 5 3" xfId="5412" xr:uid="{00000000-0005-0000-0000-00002A150000}"/>
    <cellStyle name="Normal 2 4 2 2 5 3 2" xfId="15464" xr:uid="{00000000-0005-0000-0000-00006E3C0000}"/>
    <cellStyle name="Normal 2 4 2 2 5 3 2 3" xfId="30562" xr:uid="{00000000-0005-0000-0000-000068770000}"/>
    <cellStyle name="Normal 2 4 2 2 5 3 3" xfId="10444" xr:uid="{00000000-0005-0000-0000-0000D2280000}"/>
    <cellStyle name="Normal 2 4 2 2 5 3 3 3" xfId="25545" xr:uid="{00000000-0005-0000-0000-0000CF630000}"/>
    <cellStyle name="Normal 2 4 2 2 5 3 5" xfId="20532" xr:uid="{00000000-0005-0000-0000-00003A500000}"/>
    <cellStyle name="Normal 2 4 2 2 5 4" xfId="12122" xr:uid="{00000000-0005-0000-0000-0000602F0000}"/>
    <cellStyle name="Normal 2 4 2 2 5 4 3" xfId="27220" xr:uid="{00000000-0005-0000-0000-00005A6A0000}"/>
    <cellStyle name="Normal 2 4 2 2 5 5" xfId="7101" xr:uid="{00000000-0005-0000-0000-0000C31B0000}"/>
    <cellStyle name="Normal 2 4 2 2 5 5 3" xfId="22203" xr:uid="{00000000-0005-0000-0000-0000C1560000}"/>
    <cellStyle name="Normal 2 4 2 2 5 7" xfId="17190" xr:uid="{00000000-0005-0000-0000-00002C430000}"/>
    <cellStyle name="Normal 2 4 2 2 6" xfId="2883" xr:uid="{00000000-0005-0000-0000-0000490B0000}"/>
    <cellStyle name="Normal 2 4 2 2 6 2" xfId="12957" xr:uid="{00000000-0005-0000-0000-0000A3320000}"/>
    <cellStyle name="Normal 2 4 2 2 6 2 3" xfId="28055" xr:uid="{00000000-0005-0000-0000-00009D6D0000}"/>
    <cellStyle name="Normal 2 4 2 2 6 3" xfId="7937" xr:uid="{00000000-0005-0000-0000-0000071F0000}"/>
    <cellStyle name="Normal 2 4 2 2 6 3 3" xfId="23038" xr:uid="{00000000-0005-0000-0000-0000045A0000}"/>
    <cellStyle name="Normal 2 4 2 2 6 5" xfId="18025" xr:uid="{00000000-0005-0000-0000-00006F460000}"/>
    <cellStyle name="Normal 2 4 2 2 7" xfId="4576" xr:uid="{00000000-0005-0000-0000-0000E6110000}"/>
    <cellStyle name="Normal 2 4 2 2 7 2" xfId="14628" xr:uid="{00000000-0005-0000-0000-00002A390000}"/>
    <cellStyle name="Normal 2 4 2 2 7 2 3" xfId="29726" xr:uid="{00000000-0005-0000-0000-000024740000}"/>
    <cellStyle name="Normal 2 4 2 2 7 3" xfId="9608" xr:uid="{00000000-0005-0000-0000-00008E250000}"/>
    <cellStyle name="Normal 2 4 2 2 7 3 3" xfId="24709" xr:uid="{00000000-0005-0000-0000-00008B600000}"/>
    <cellStyle name="Normal 2 4 2 2 7 5" xfId="19696" xr:uid="{00000000-0005-0000-0000-0000F64C0000}"/>
    <cellStyle name="Normal 2 4 2 2 8" xfId="11286" xr:uid="{00000000-0005-0000-0000-00001C2C0000}"/>
    <cellStyle name="Normal 2 4 2 2 8 3" xfId="26384" xr:uid="{00000000-0005-0000-0000-000016670000}"/>
    <cellStyle name="Normal 2 4 2 2 9" xfId="6265" xr:uid="{00000000-0005-0000-0000-00007F180000}"/>
    <cellStyle name="Normal 2 4 2 2 9 3" xfId="21367" xr:uid="{00000000-0005-0000-0000-00007D530000}"/>
    <cellStyle name="Normal 2 4 2 3" xfId="1229" xr:uid="{00000000-0005-0000-0000-0000D3040000}"/>
    <cellStyle name="Normal 2 4 2 3 10" xfId="16406" xr:uid="{00000000-0005-0000-0000-00001C400000}"/>
    <cellStyle name="Normal 2 4 2 3 2" xfId="1448" xr:uid="{00000000-0005-0000-0000-0000AE050000}"/>
    <cellStyle name="Normal 2 4 2 3 2 2" xfId="1869" xr:uid="{00000000-0005-0000-0000-000053070000}"/>
    <cellStyle name="Normal 2 4 2 3 2 2 2" xfId="2708" xr:uid="{00000000-0005-0000-0000-00009A0A0000}"/>
    <cellStyle name="Normal 2 4 2 3 2 2 2 2" xfId="4398" xr:uid="{00000000-0005-0000-0000-000034110000}"/>
    <cellStyle name="Normal 2 4 2 3 2 2 2 2 2" xfId="14471" xr:uid="{00000000-0005-0000-0000-00008D380000}"/>
    <cellStyle name="Normal 2 4 2 3 2 2 2 2 2 3" xfId="29569" xr:uid="{00000000-0005-0000-0000-000087730000}"/>
    <cellStyle name="Normal 2 4 2 3 2 2 2 2 3" xfId="9451" xr:uid="{00000000-0005-0000-0000-0000F1240000}"/>
    <cellStyle name="Normal 2 4 2 3 2 2 2 2 3 3" xfId="24552" xr:uid="{00000000-0005-0000-0000-0000EE5F0000}"/>
    <cellStyle name="Normal 2 4 2 3 2 2 2 2 5" xfId="19539" xr:uid="{00000000-0005-0000-0000-0000594C0000}"/>
    <cellStyle name="Normal 2 4 2 3 2 2 2 3" xfId="6090" xr:uid="{00000000-0005-0000-0000-0000D0170000}"/>
    <cellStyle name="Normal 2 4 2 3 2 2 2 3 2" xfId="16142" xr:uid="{00000000-0005-0000-0000-0000143F0000}"/>
    <cellStyle name="Normal 2 4 2 3 2 2 2 3 2 3" xfId="31240" xr:uid="{00000000-0005-0000-0000-00000E7A0000}"/>
    <cellStyle name="Normal 2 4 2 3 2 2 2 3 3" xfId="11122" xr:uid="{00000000-0005-0000-0000-0000782B0000}"/>
    <cellStyle name="Normal 2 4 2 3 2 2 2 3 3 3" xfId="26223" xr:uid="{00000000-0005-0000-0000-000075660000}"/>
    <cellStyle name="Normal 2 4 2 3 2 2 2 3 5" xfId="21210" xr:uid="{00000000-0005-0000-0000-0000E0520000}"/>
    <cellStyle name="Normal 2 4 2 3 2 2 2 4" xfId="12800" xr:uid="{00000000-0005-0000-0000-000006320000}"/>
    <cellStyle name="Normal 2 4 2 3 2 2 2 4 3" xfId="27898" xr:uid="{00000000-0005-0000-0000-0000006D0000}"/>
    <cellStyle name="Normal 2 4 2 3 2 2 2 5" xfId="7779" xr:uid="{00000000-0005-0000-0000-0000691E0000}"/>
    <cellStyle name="Normal 2 4 2 3 2 2 2 5 3" xfId="22881" xr:uid="{00000000-0005-0000-0000-000067590000}"/>
    <cellStyle name="Normal 2 4 2 3 2 2 2 7" xfId="17868" xr:uid="{00000000-0005-0000-0000-0000D2450000}"/>
    <cellStyle name="Normal 2 4 2 3 2 2 3" xfId="3561" xr:uid="{00000000-0005-0000-0000-0000EF0D0000}"/>
    <cellStyle name="Normal 2 4 2 3 2 2 3 2" xfId="13635" xr:uid="{00000000-0005-0000-0000-000049350000}"/>
    <cellStyle name="Normal 2 4 2 3 2 2 3 2 3" xfId="28733" xr:uid="{00000000-0005-0000-0000-000043700000}"/>
    <cellStyle name="Normal 2 4 2 3 2 2 3 3" xfId="8615" xr:uid="{00000000-0005-0000-0000-0000AD210000}"/>
    <cellStyle name="Normal 2 4 2 3 2 2 3 3 3" xfId="23716" xr:uid="{00000000-0005-0000-0000-0000AA5C0000}"/>
    <cellStyle name="Normal 2 4 2 3 2 2 3 5" xfId="18703" xr:uid="{00000000-0005-0000-0000-000015490000}"/>
    <cellStyle name="Normal 2 4 2 3 2 2 4" xfId="5254" xr:uid="{00000000-0005-0000-0000-00008C140000}"/>
    <cellStyle name="Normal 2 4 2 3 2 2 4 2" xfId="15306" xr:uid="{00000000-0005-0000-0000-0000D03B0000}"/>
    <cellStyle name="Normal 2 4 2 3 2 2 4 2 3" xfId="30404" xr:uid="{00000000-0005-0000-0000-0000CA760000}"/>
    <cellStyle name="Normal 2 4 2 3 2 2 4 3" xfId="10286" xr:uid="{00000000-0005-0000-0000-000034280000}"/>
    <cellStyle name="Normal 2 4 2 3 2 2 4 3 3" xfId="25387" xr:uid="{00000000-0005-0000-0000-000031630000}"/>
    <cellStyle name="Normal 2 4 2 3 2 2 4 5" xfId="20374" xr:uid="{00000000-0005-0000-0000-00009C4F0000}"/>
    <cellStyle name="Normal 2 4 2 3 2 2 5" xfId="11964" xr:uid="{00000000-0005-0000-0000-0000C22E0000}"/>
    <cellStyle name="Normal 2 4 2 3 2 2 5 3" xfId="27062" xr:uid="{00000000-0005-0000-0000-0000BC690000}"/>
    <cellStyle name="Normal 2 4 2 3 2 2 6" xfId="6943" xr:uid="{00000000-0005-0000-0000-0000251B0000}"/>
    <cellStyle name="Normal 2 4 2 3 2 2 6 3" xfId="22045" xr:uid="{00000000-0005-0000-0000-000023560000}"/>
    <cellStyle name="Normal 2 4 2 3 2 2 8" xfId="17032" xr:uid="{00000000-0005-0000-0000-00008E420000}"/>
    <cellStyle name="Normal 2 4 2 3 2 3" xfId="2290" xr:uid="{00000000-0005-0000-0000-0000F8080000}"/>
    <cellStyle name="Normal 2 4 2 3 2 3 2" xfId="3980" xr:uid="{00000000-0005-0000-0000-0000920F0000}"/>
    <cellStyle name="Normal 2 4 2 3 2 3 2 2" xfId="14053" xr:uid="{00000000-0005-0000-0000-0000EB360000}"/>
    <cellStyle name="Normal 2 4 2 3 2 3 2 2 3" xfId="29151" xr:uid="{00000000-0005-0000-0000-0000E5710000}"/>
    <cellStyle name="Normal 2 4 2 3 2 3 2 3" xfId="9033" xr:uid="{00000000-0005-0000-0000-00004F230000}"/>
    <cellStyle name="Normal 2 4 2 3 2 3 2 3 3" xfId="24134" xr:uid="{00000000-0005-0000-0000-00004C5E0000}"/>
    <cellStyle name="Normal 2 4 2 3 2 3 2 5" xfId="19121" xr:uid="{00000000-0005-0000-0000-0000B74A0000}"/>
    <cellStyle name="Normal 2 4 2 3 2 3 3" xfId="5672" xr:uid="{00000000-0005-0000-0000-00002E160000}"/>
    <cellStyle name="Normal 2 4 2 3 2 3 3 2" xfId="15724" xr:uid="{00000000-0005-0000-0000-0000723D0000}"/>
    <cellStyle name="Normal 2 4 2 3 2 3 3 2 3" xfId="30822" xr:uid="{00000000-0005-0000-0000-00006C780000}"/>
    <cellStyle name="Normal 2 4 2 3 2 3 3 3" xfId="10704" xr:uid="{00000000-0005-0000-0000-0000D6290000}"/>
    <cellStyle name="Normal 2 4 2 3 2 3 3 3 3" xfId="25805" xr:uid="{00000000-0005-0000-0000-0000D3640000}"/>
    <cellStyle name="Normal 2 4 2 3 2 3 3 5" xfId="20792" xr:uid="{00000000-0005-0000-0000-00003E510000}"/>
    <cellStyle name="Normal 2 4 2 3 2 3 4" xfId="12382" xr:uid="{00000000-0005-0000-0000-000064300000}"/>
    <cellStyle name="Normal 2 4 2 3 2 3 4 3" xfId="27480" xr:uid="{00000000-0005-0000-0000-00005E6B0000}"/>
    <cellStyle name="Normal 2 4 2 3 2 3 5" xfId="7361" xr:uid="{00000000-0005-0000-0000-0000C71C0000}"/>
    <cellStyle name="Normal 2 4 2 3 2 3 5 3" xfId="22463" xr:uid="{00000000-0005-0000-0000-0000C5570000}"/>
    <cellStyle name="Normal 2 4 2 3 2 3 7" xfId="17450" xr:uid="{00000000-0005-0000-0000-000030440000}"/>
    <cellStyle name="Normal 2 4 2 3 2 4" xfId="3143" xr:uid="{00000000-0005-0000-0000-00004D0C0000}"/>
    <cellStyle name="Normal 2 4 2 3 2 4 2" xfId="13217" xr:uid="{00000000-0005-0000-0000-0000A7330000}"/>
    <cellStyle name="Normal 2 4 2 3 2 4 2 3" xfId="28315" xr:uid="{00000000-0005-0000-0000-0000A16E0000}"/>
    <cellStyle name="Normal 2 4 2 3 2 4 3" xfId="8197" xr:uid="{00000000-0005-0000-0000-00000B200000}"/>
    <cellStyle name="Normal 2 4 2 3 2 4 3 3" xfId="23298" xr:uid="{00000000-0005-0000-0000-0000085B0000}"/>
    <cellStyle name="Normal 2 4 2 3 2 4 5" xfId="18285" xr:uid="{00000000-0005-0000-0000-000073470000}"/>
    <cellStyle name="Normal 2 4 2 3 2 5" xfId="4836" xr:uid="{00000000-0005-0000-0000-0000EA120000}"/>
    <cellStyle name="Normal 2 4 2 3 2 5 2" xfId="14888" xr:uid="{00000000-0005-0000-0000-00002E3A0000}"/>
    <cellStyle name="Normal 2 4 2 3 2 5 2 3" xfId="29986" xr:uid="{00000000-0005-0000-0000-000028750000}"/>
    <cellStyle name="Normal 2 4 2 3 2 5 3" xfId="9868" xr:uid="{00000000-0005-0000-0000-000092260000}"/>
    <cellStyle name="Normal 2 4 2 3 2 5 3 3" xfId="24969" xr:uid="{00000000-0005-0000-0000-00008F610000}"/>
    <cellStyle name="Normal 2 4 2 3 2 5 5" xfId="19956" xr:uid="{00000000-0005-0000-0000-0000FA4D0000}"/>
    <cellStyle name="Normal 2 4 2 3 2 6" xfId="11546" xr:uid="{00000000-0005-0000-0000-0000202D0000}"/>
    <cellStyle name="Normal 2 4 2 3 2 6 3" xfId="26644" xr:uid="{00000000-0005-0000-0000-00001A680000}"/>
    <cellStyle name="Normal 2 4 2 3 2 7" xfId="6525" xr:uid="{00000000-0005-0000-0000-000083190000}"/>
    <cellStyle name="Normal 2 4 2 3 2 7 3" xfId="21627" xr:uid="{00000000-0005-0000-0000-000081540000}"/>
    <cellStyle name="Normal 2 4 2 3 2 9" xfId="16614" xr:uid="{00000000-0005-0000-0000-0000EC400000}"/>
    <cellStyle name="Normal 2 4 2 3 3" xfId="1661" xr:uid="{00000000-0005-0000-0000-000083060000}"/>
    <cellStyle name="Normal 2 4 2 3 3 2" xfId="2500" xr:uid="{00000000-0005-0000-0000-0000CA090000}"/>
    <cellStyle name="Normal 2 4 2 3 3 2 2" xfId="4190" xr:uid="{00000000-0005-0000-0000-000064100000}"/>
    <cellStyle name="Normal 2 4 2 3 3 2 2 2" xfId="14263" xr:uid="{00000000-0005-0000-0000-0000BD370000}"/>
    <cellStyle name="Normal 2 4 2 3 3 2 2 2 3" xfId="29361" xr:uid="{00000000-0005-0000-0000-0000B7720000}"/>
    <cellStyle name="Normal 2 4 2 3 3 2 2 3" xfId="9243" xr:uid="{00000000-0005-0000-0000-000021240000}"/>
    <cellStyle name="Normal 2 4 2 3 3 2 2 3 3" xfId="24344" xr:uid="{00000000-0005-0000-0000-00001E5F0000}"/>
    <cellStyle name="Normal 2 4 2 3 3 2 2 5" xfId="19331" xr:uid="{00000000-0005-0000-0000-0000894B0000}"/>
    <cellStyle name="Normal 2 4 2 3 3 2 3" xfId="5882" xr:uid="{00000000-0005-0000-0000-000000170000}"/>
    <cellStyle name="Normal 2 4 2 3 3 2 3 2" xfId="15934" xr:uid="{00000000-0005-0000-0000-0000443E0000}"/>
    <cellStyle name="Normal 2 4 2 3 3 2 3 2 3" xfId="31032" xr:uid="{00000000-0005-0000-0000-00003E790000}"/>
    <cellStyle name="Normal 2 4 2 3 3 2 3 3" xfId="10914" xr:uid="{00000000-0005-0000-0000-0000A82A0000}"/>
    <cellStyle name="Normal 2 4 2 3 3 2 3 3 3" xfId="26015" xr:uid="{00000000-0005-0000-0000-0000A5650000}"/>
    <cellStyle name="Normal 2 4 2 3 3 2 3 5" xfId="21002" xr:uid="{00000000-0005-0000-0000-000010520000}"/>
    <cellStyle name="Normal 2 4 2 3 3 2 4" xfId="12592" xr:uid="{00000000-0005-0000-0000-000036310000}"/>
    <cellStyle name="Normal 2 4 2 3 3 2 4 3" xfId="27690" xr:uid="{00000000-0005-0000-0000-0000306C0000}"/>
    <cellStyle name="Normal 2 4 2 3 3 2 5" xfId="7571" xr:uid="{00000000-0005-0000-0000-0000991D0000}"/>
    <cellStyle name="Normal 2 4 2 3 3 2 5 3" xfId="22673" xr:uid="{00000000-0005-0000-0000-000097580000}"/>
    <cellStyle name="Normal 2 4 2 3 3 2 7" xfId="17660" xr:uid="{00000000-0005-0000-0000-000002450000}"/>
    <cellStyle name="Normal 2 4 2 3 3 3" xfId="3353" xr:uid="{00000000-0005-0000-0000-00001F0D0000}"/>
    <cellStyle name="Normal 2 4 2 3 3 3 2" xfId="13427" xr:uid="{00000000-0005-0000-0000-000079340000}"/>
    <cellStyle name="Normal 2 4 2 3 3 3 2 3" xfId="28525" xr:uid="{00000000-0005-0000-0000-0000736F0000}"/>
    <cellStyle name="Normal 2 4 2 3 3 3 3" xfId="8407" xr:uid="{00000000-0005-0000-0000-0000DD200000}"/>
    <cellStyle name="Normal 2 4 2 3 3 3 3 3" xfId="23508" xr:uid="{00000000-0005-0000-0000-0000DA5B0000}"/>
    <cellStyle name="Normal 2 4 2 3 3 3 5" xfId="18495" xr:uid="{00000000-0005-0000-0000-000045480000}"/>
    <cellStyle name="Normal 2 4 2 3 3 4" xfId="5046" xr:uid="{00000000-0005-0000-0000-0000BC130000}"/>
    <cellStyle name="Normal 2 4 2 3 3 4 2" xfId="15098" xr:uid="{00000000-0005-0000-0000-0000003B0000}"/>
    <cellStyle name="Normal 2 4 2 3 3 4 2 3" xfId="30196" xr:uid="{00000000-0005-0000-0000-0000FA750000}"/>
    <cellStyle name="Normal 2 4 2 3 3 4 3" xfId="10078" xr:uid="{00000000-0005-0000-0000-000064270000}"/>
    <cellStyle name="Normal 2 4 2 3 3 4 3 3" xfId="25179" xr:uid="{00000000-0005-0000-0000-000061620000}"/>
    <cellStyle name="Normal 2 4 2 3 3 4 5" xfId="20166" xr:uid="{00000000-0005-0000-0000-0000CC4E0000}"/>
    <cellStyle name="Normal 2 4 2 3 3 5" xfId="11756" xr:uid="{00000000-0005-0000-0000-0000F22D0000}"/>
    <cellStyle name="Normal 2 4 2 3 3 5 3" xfId="26854" xr:uid="{00000000-0005-0000-0000-0000EC680000}"/>
    <cellStyle name="Normal 2 4 2 3 3 6" xfId="6735" xr:uid="{00000000-0005-0000-0000-0000551A0000}"/>
    <cellStyle name="Normal 2 4 2 3 3 6 3" xfId="21837" xr:uid="{00000000-0005-0000-0000-000053550000}"/>
    <cellStyle name="Normal 2 4 2 3 3 8" xfId="16824" xr:uid="{00000000-0005-0000-0000-0000BE410000}"/>
    <cellStyle name="Normal 2 4 2 3 4" xfId="2082" xr:uid="{00000000-0005-0000-0000-000028080000}"/>
    <cellStyle name="Normal 2 4 2 3 4 2" xfId="3772" xr:uid="{00000000-0005-0000-0000-0000C20E0000}"/>
    <cellStyle name="Normal 2 4 2 3 4 2 2" xfId="13845" xr:uid="{00000000-0005-0000-0000-00001B360000}"/>
    <cellStyle name="Normal 2 4 2 3 4 2 2 3" xfId="28943" xr:uid="{00000000-0005-0000-0000-000015710000}"/>
    <cellStyle name="Normal 2 4 2 3 4 2 3" xfId="8825" xr:uid="{00000000-0005-0000-0000-00007F220000}"/>
    <cellStyle name="Normal 2 4 2 3 4 2 3 3" xfId="23926" xr:uid="{00000000-0005-0000-0000-00007C5D0000}"/>
    <cellStyle name="Normal 2 4 2 3 4 2 5" xfId="18913" xr:uid="{00000000-0005-0000-0000-0000E7490000}"/>
    <cellStyle name="Normal 2 4 2 3 4 3" xfId="5464" xr:uid="{00000000-0005-0000-0000-00005E150000}"/>
    <cellStyle name="Normal 2 4 2 3 4 3 2" xfId="15516" xr:uid="{00000000-0005-0000-0000-0000A23C0000}"/>
    <cellStyle name="Normal 2 4 2 3 4 3 2 3" xfId="30614" xr:uid="{00000000-0005-0000-0000-00009C770000}"/>
    <cellStyle name="Normal 2 4 2 3 4 3 3" xfId="10496" xr:uid="{00000000-0005-0000-0000-000006290000}"/>
    <cellStyle name="Normal 2 4 2 3 4 3 3 3" xfId="25597" xr:uid="{00000000-0005-0000-0000-000003640000}"/>
    <cellStyle name="Normal 2 4 2 3 4 3 5" xfId="20584" xr:uid="{00000000-0005-0000-0000-00006E500000}"/>
    <cellStyle name="Normal 2 4 2 3 4 4" xfId="12174" xr:uid="{00000000-0005-0000-0000-0000942F0000}"/>
    <cellStyle name="Normal 2 4 2 3 4 4 3" xfId="27272" xr:uid="{00000000-0005-0000-0000-00008E6A0000}"/>
    <cellStyle name="Normal 2 4 2 3 4 5" xfId="7153" xr:uid="{00000000-0005-0000-0000-0000F71B0000}"/>
    <cellStyle name="Normal 2 4 2 3 4 5 3" xfId="22255" xr:uid="{00000000-0005-0000-0000-0000F5560000}"/>
    <cellStyle name="Normal 2 4 2 3 4 7" xfId="17242" xr:uid="{00000000-0005-0000-0000-000060430000}"/>
    <cellStyle name="Normal 2 4 2 3 5" xfId="2935" xr:uid="{00000000-0005-0000-0000-00007D0B0000}"/>
    <cellStyle name="Normal 2 4 2 3 5 2" xfId="13009" xr:uid="{00000000-0005-0000-0000-0000D7320000}"/>
    <cellStyle name="Normal 2 4 2 3 5 2 3" xfId="28107" xr:uid="{00000000-0005-0000-0000-0000D16D0000}"/>
    <cellStyle name="Normal 2 4 2 3 5 3" xfId="7989" xr:uid="{00000000-0005-0000-0000-00003B1F0000}"/>
    <cellStyle name="Normal 2 4 2 3 5 3 3" xfId="23090" xr:uid="{00000000-0005-0000-0000-0000385A0000}"/>
    <cellStyle name="Normal 2 4 2 3 5 5" xfId="18077" xr:uid="{00000000-0005-0000-0000-0000A3460000}"/>
    <cellStyle name="Normal 2 4 2 3 6" xfId="4628" xr:uid="{00000000-0005-0000-0000-00001A120000}"/>
    <cellStyle name="Normal 2 4 2 3 6 2" xfId="14680" xr:uid="{00000000-0005-0000-0000-00005E390000}"/>
    <cellStyle name="Normal 2 4 2 3 6 2 3" xfId="29778" xr:uid="{00000000-0005-0000-0000-000058740000}"/>
    <cellStyle name="Normal 2 4 2 3 6 3" xfId="9660" xr:uid="{00000000-0005-0000-0000-0000C2250000}"/>
    <cellStyle name="Normal 2 4 2 3 6 3 3" xfId="24761" xr:uid="{00000000-0005-0000-0000-0000BF600000}"/>
    <cellStyle name="Normal 2 4 2 3 6 5" xfId="19748" xr:uid="{00000000-0005-0000-0000-00002A4D0000}"/>
    <cellStyle name="Normal 2 4 2 3 7" xfId="11338" xr:uid="{00000000-0005-0000-0000-0000502C0000}"/>
    <cellStyle name="Normal 2 4 2 3 7 3" xfId="26436" xr:uid="{00000000-0005-0000-0000-00004A670000}"/>
    <cellStyle name="Normal 2 4 2 3 8" xfId="6317" xr:uid="{00000000-0005-0000-0000-0000B3180000}"/>
    <cellStyle name="Normal 2 4 2 3 8 3" xfId="21419" xr:uid="{00000000-0005-0000-0000-0000B1530000}"/>
    <cellStyle name="Normal 2 4 2 4" xfId="1342" xr:uid="{00000000-0005-0000-0000-000044050000}"/>
    <cellStyle name="Normal 2 4 2 4 2" xfId="1765" xr:uid="{00000000-0005-0000-0000-0000EB060000}"/>
    <cellStyle name="Normal 2 4 2 4 2 2" xfId="2604" xr:uid="{00000000-0005-0000-0000-0000320A0000}"/>
    <cellStyle name="Normal 2 4 2 4 2 2 2" xfId="4294" xr:uid="{00000000-0005-0000-0000-0000CC100000}"/>
    <cellStyle name="Normal 2 4 2 4 2 2 2 2" xfId="14367" xr:uid="{00000000-0005-0000-0000-000025380000}"/>
    <cellStyle name="Normal 2 4 2 4 2 2 2 2 3" xfId="29465" xr:uid="{00000000-0005-0000-0000-00001F730000}"/>
    <cellStyle name="Normal 2 4 2 4 2 2 2 3" xfId="9347" xr:uid="{00000000-0005-0000-0000-000089240000}"/>
    <cellStyle name="Normal 2 4 2 4 2 2 2 3 3" xfId="24448" xr:uid="{00000000-0005-0000-0000-0000865F0000}"/>
    <cellStyle name="Normal 2 4 2 4 2 2 2 5" xfId="19435" xr:uid="{00000000-0005-0000-0000-0000F14B0000}"/>
    <cellStyle name="Normal 2 4 2 4 2 2 3" xfId="5986" xr:uid="{00000000-0005-0000-0000-000068170000}"/>
    <cellStyle name="Normal 2 4 2 4 2 2 3 2" xfId="16038" xr:uid="{00000000-0005-0000-0000-0000AC3E0000}"/>
    <cellStyle name="Normal 2 4 2 4 2 2 3 2 3" xfId="31136" xr:uid="{00000000-0005-0000-0000-0000A6790000}"/>
    <cellStyle name="Normal 2 4 2 4 2 2 3 3" xfId="11018" xr:uid="{00000000-0005-0000-0000-0000102B0000}"/>
    <cellStyle name="Normal 2 4 2 4 2 2 3 3 3" xfId="26119" xr:uid="{00000000-0005-0000-0000-00000D660000}"/>
    <cellStyle name="Normal 2 4 2 4 2 2 3 5" xfId="21106" xr:uid="{00000000-0005-0000-0000-000078520000}"/>
    <cellStyle name="Normal 2 4 2 4 2 2 4" xfId="12696" xr:uid="{00000000-0005-0000-0000-00009E310000}"/>
    <cellStyle name="Normal 2 4 2 4 2 2 4 3" xfId="27794" xr:uid="{00000000-0005-0000-0000-0000986C0000}"/>
    <cellStyle name="Normal 2 4 2 4 2 2 5" xfId="7675" xr:uid="{00000000-0005-0000-0000-0000011E0000}"/>
    <cellStyle name="Normal 2 4 2 4 2 2 5 3" xfId="22777" xr:uid="{00000000-0005-0000-0000-0000FF580000}"/>
    <cellStyle name="Normal 2 4 2 4 2 2 7" xfId="17764" xr:uid="{00000000-0005-0000-0000-00006A450000}"/>
    <cellStyle name="Normal 2 4 2 4 2 3" xfId="3457" xr:uid="{00000000-0005-0000-0000-0000870D0000}"/>
    <cellStyle name="Normal 2 4 2 4 2 3 2" xfId="13531" xr:uid="{00000000-0005-0000-0000-0000E1340000}"/>
    <cellStyle name="Normal 2 4 2 4 2 3 2 3" xfId="28629" xr:uid="{00000000-0005-0000-0000-0000DB6F0000}"/>
    <cellStyle name="Normal 2 4 2 4 2 3 3" xfId="8511" xr:uid="{00000000-0005-0000-0000-000045210000}"/>
    <cellStyle name="Normal 2 4 2 4 2 3 3 3" xfId="23612" xr:uid="{00000000-0005-0000-0000-0000425C0000}"/>
    <cellStyle name="Normal 2 4 2 4 2 3 5" xfId="18599" xr:uid="{00000000-0005-0000-0000-0000AD480000}"/>
    <cellStyle name="Normal 2 4 2 4 2 4" xfId="5150" xr:uid="{00000000-0005-0000-0000-000024140000}"/>
    <cellStyle name="Normal 2 4 2 4 2 4 2" xfId="15202" xr:uid="{00000000-0005-0000-0000-0000683B0000}"/>
    <cellStyle name="Normal 2 4 2 4 2 4 2 3" xfId="30300" xr:uid="{00000000-0005-0000-0000-000062760000}"/>
    <cellStyle name="Normal 2 4 2 4 2 4 3" xfId="10182" xr:uid="{00000000-0005-0000-0000-0000CC270000}"/>
    <cellStyle name="Normal 2 4 2 4 2 4 3 3" xfId="25283" xr:uid="{00000000-0005-0000-0000-0000C9620000}"/>
    <cellStyle name="Normal 2 4 2 4 2 4 5" xfId="20270" xr:uid="{00000000-0005-0000-0000-0000344F0000}"/>
    <cellStyle name="Normal 2 4 2 4 2 5" xfId="11860" xr:uid="{00000000-0005-0000-0000-00005A2E0000}"/>
    <cellStyle name="Normal 2 4 2 4 2 5 3" xfId="26958" xr:uid="{00000000-0005-0000-0000-000054690000}"/>
    <cellStyle name="Normal 2 4 2 4 2 6" xfId="6839" xr:uid="{00000000-0005-0000-0000-0000BD1A0000}"/>
    <cellStyle name="Normal 2 4 2 4 2 6 3" xfId="21941" xr:uid="{00000000-0005-0000-0000-0000BB550000}"/>
    <cellStyle name="Normal 2 4 2 4 2 8" xfId="16928" xr:uid="{00000000-0005-0000-0000-000026420000}"/>
    <cellStyle name="Normal 2 4 2 4 3" xfId="2186" xr:uid="{00000000-0005-0000-0000-000090080000}"/>
    <cellStyle name="Normal 2 4 2 4 3 2" xfId="3876" xr:uid="{00000000-0005-0000-0000-00002A0F0000}"/>
    <cellStyle name="Normal 2 4 2 4 3 2 2" xfId="13949" xr:uid="{00000000-0005-0000-0000-000083360000}"/>
    <cellStyle name="Normal 2 4 2 4 3 2 2 3" xfId="29047" xr:uid="{00000000-0005-0000-0000-00007D710000}"/>
    <cellStyle name="Normal 2 4 2 4 3 2 3" xfId="8929" xr:uid="{00000000-0005-0000-0000-0000E7220000}"/>
    <cellStyle name="Normal 2 4 2 4 3 2 3 3" xfId="24030" xr:uid="{00000000-0005-0000-0000-0000E45D0000}"/>
    <cellStyle name="Normal 2 4 2 4 3 2 5" xfId="19017" xr:uid="{00000000-0005-0000-0000-00004F4A0000}"/>
    <cellStyle name="Normal 2 4 2 4 3 3" xfId="5568" xr:uid="{00000000-0005-0000-0000-0000C6150000}"/>
    <cellStyle name="Normal 2 4 2 4 3 3 2" xfId="15620" xr:uid="{00000000-0005-0000-0000-00000A3D0000}"/>
    <cellStyle name="Normal 2 4 2 4 3 3 2 3" xfId="30718" xr:uid="{00000000-0005-0000-0000-000004780000}"/>
    <cellStyle name="Normal 2 4 2 4 3 3 3" xfId="10600" xr:uid="{00000000-0005-0000-0000-00006E290000}"/>
    <cellStyle name="Normal 2 4 2 4 3 3 3 3" xfId="25701" xr:uid="{00000000-0005-0000-0000-00006B640000}"/>
    <cellStyle name="Normal 2 4 2 4 3 3 5" xfId="20688" xr:uid="{00000000-0005-0000-0000-0000D6500000}"/>
    <cellStyle name="Normal 2 4 2 4 3 4" xfId="12278" xr:uid="{00000000-0005-0000-0000-0000FC2F0000}"/>
    <cellStyle name="Normal 2 4 2 4 3 4 3" xfId="27376" xr:uid="{00000000-0005-0000-0000-0000F66A0000}"/>
    <cellStyle name="Normal 2 4 2 4 3 5" xfId="7257" xr:uid="{00000000-0005-0000-0000-00005F1C0000}"/>
    <cellStyle name="Normal 2 4 2 4 3 5 3" xfId="22359" xr:uid="{00000000-0005-0000-0000-00005D570000}"/>
    <cellStyle name="Normal 2 4 2 4 3 7" xfId="17346" xr:uid="{00000000-0005-0000-0000-0000C8430000}"/>
    <cellStyle name="Normal 2 4 2 4 4" xfId="3039" xr:uid="{00000000-0005-0000-0000-0000E50B0000}"/>
    <cellStyle name="Normal 2 4 2 4 4 2" xfId="13113" xr:uid="{00000000-0005-0000-0000-00003F330000}"/>
    <cellStyle name="Normal 2 4 2 4 4 2 3" xfId="28211" xr:uid="{00000000-0005-0000-0000-0000396E0000}"/>
    <cellStyle name="Normal 2 4 2 4 4 3" xfId="8093" xr:uid="{00000000-0005-0000-0000-0000A31F0000}"/>
    <cellStyle name="Normal 2 4 2 4 4 3 3" xfId="23194" xr:uid="{00000000-0005-0000-0000-0000A05A0000}"/>
    <cellStyle name="Normal 2 4 2 4 4 5" xfId="18181" xr:uid="{00000000-0005-0000-0000-00000B470000}"/>
    <cellStyle name="Normal 2 4 2 4 5" xfId="4732" xr:uid="{00000000-0005-0000-0000-000082120000}"/>
    <cellStyle name="Normal 2 4 2 4 5 2" xfId="14784" xr:uid="{00000000-0005-0000-0000-0000C6390000}"/>
    <cellStyle name="Normal 2 4 2 4 5 2 3" xfId="29882" xr:uid="{00000000-0005-0000-0000-0000C0740000}"/>
    <cellStyle name="Normal 2 4 2 4 5 3" xfId="9764" xr:uid="{00000000-0005-0000-0000-00002A260000}"/>
    <cellStyle name="Normal 2 4 2 4 5 3 3" xfId="24865" xr:uid="{00000000-0005-0000-0000-000027610000}"/>
    <cellStyle name="Normal 2 4 2 4 5 5" xfId="19852" xr:uid="{00000000-0005-0000-0000-0000924D0000}"/>
    <cellStyle name="Normal 2 4 2 4 6" xfId="11442" xr:uid="{00000000-0005-0000-0000-0000B82C0000}"/>
    <cellStyle name="Normal 2 4 2 4 6 3" xfId="26540" xr:uid="{00000000-0005-0000-0000-0000B2670000}"/>
    <cellStyle name="Normal 2 4 2 4 7" xfId="6421" xr:uid="{00000000-0005-0000-0000-00001B190000}"/>
    <cellStyle name="Normal 2 4 2 4 7 3" xfId="21523" xr:uid="{00000000-0005-0000-0000-000019540000}"/>
    <cellStyle name="Normal 2 4 2 4 9" xfId="16510" xr:uid="{00000000-0005-0000-0000-000084400000}"/>
    <cellStyle name="Normal 2 4 2 5" xfId="1555" xr:uid="{00000000-0005-0000-0000-000019060000}"/>
    <cellStyle name="Normal 2 4 2 5 2" xfId="2396" xr:uid="{00000000-0005-0000-0000-000062090000}"/>
    <cellStyle name="Normal 2 4 2 5 2 2" xfId="4086" xr:uid="{00000000-0005-0000-0000-0000FC0F0000}"/>
    <cellStyle name="Normal 2 4 2 5 2 2 2" xfId="14159" xr:uid="{00000000-0005-0000-0000-000055370000}"/>
    <cellStyle name="Normal 2 4 2 5 2 2 2 3" xfId="29257" xr:uid="{00000000-0005-0000-0000-00004F720000}"/>
    <cellStyle name="Normal 2 4 2 5 2 2 3" xfId="9139" xr:uid="{00000000-0005-0000-0000-0000B9230000}"/>
    <cellStyle name="Normal 2 4 2 5 2 2 3 3" xfId="24240" xr:uid="{00000000-0005-0000-0000-0000B65E0000}"/>
    <cellStyle name="Normal 2 4 2 5 2 2 5" xfId="19227" xr:uid="{00000000-0005-0000-0000-0000214B0000}"/>
    <cellStyle name="Normal 2 4 2 5 2 3" xfId="5778" xr:uid="{00000000-0005-0000-0000-000098160000}"/>
    <cellStyle name="Normal 2 4 2 5 2 3 2" xfId="15830" xr:uid="{00000000-0005-0000-0000-0000DC3D0000}"/>
    <cellStyle name="Normal 2 4 2 5 2 3 2 3" xfId="30928" xr:uid="{00000000-0005-0000-0000-0000D6780000}"/>
    <cellStyle name="Normal 2 4 2 5 2 3 3" xfId="10810" xr:uid="{00000000-0005-0000-0000-0000402A0000}"/>
    <cellStyle name="Normal 2 4 2 5 2 3 3 3" xfId="25911" xr:uid="{00000000-0005-0000-0000-00003D650000}"/>
    <cellStyle name="Normal 2 4 2 5 2 3 5" xfId="20898" xr:uid="{00000000-0005-0000-0000-0000A8510000}"/>
    <cellStyle name="Normal 2 4 2 5 2 4" xfId="12488" xr:uid="{00000000-0005-0000-0000-0000CE300000}"/>
    <cellStyle name="Normal 2 4 2 5 2 4 3" xfId="27586" xr:uid="{00000000-0005-0000-0000-0000C86B0000}"/>
    <cellStyle name="Normal 2 4 2 5 2 5" xfId="7467" xr:uid="{00000000-0005-0000-0000-0000311D0000}"/>
    <cellStyle name="Normal 2 4 2 5 2 5 3" xfId="22569" xr:uid="{00000000-0005-0000-0000-00002F580000}"/>
    <cellStyle name="Normal 2 4 2 5 2 7" xfId="17556" xr:uid="{00000000-0005-0000-0000-00009A440000}"/>
    <cellStyle name="Normal 2 4 2 5 3" xfId="3249" xr:uid="{00000000-0005-0000-0000-0000B70C0000}"/>
    <cellStyle name="Normal 2 4 2 5 3 2" xfId="13323" xr:uid="{00000000-0005-0000-0000-000011340000}"/>
    <cellStyle name="Normal 2 4 2 5 3 2 3" xfId="28421" xr:uid="{00000000-0005-0000-0000-00000B6F0000}"/>
    <cellStyle name="Normal 2 4 2 5 3 3" xfId="8303" xr:uid="{00000000-0005-0000-0000-000075200000}"/>
    <cellStyle name="Normal 2 4 2 5 3 3 3" xfId="23404" xr:uid="{00000000-0005-0000-0000-0000725B0000}"/>
    <cellStyle name="Normal 2 4 2 5 3 5" xfId="18391" xr:uid="{00000000-0005-0000-0000-0000DD470000}"/>
    <cellStyle name="Normal 2 4 2 5 4" xfId="4942" xr:uid="{00000000-0005-0000-0000-000054130000}"/>
    <cellStyle name="Normal 2 4 2 5 4 2" xfId="14994" xr:uid="{00000000-0005-0000-0000-0000983A0000}"/>
    <cellStyle name="Normal 2 4 2 5 4 2 3" xfId="30092" xr:uid="{00000000-0005-0000-0000-000092750000}"/>
    <cellStyle name="Normal 2 4 2 5 4 3" xfId="9974" xr:uid="{00000000-0005-0000-0000-0000FC260000}"/>
    <cellStyle name="Normal 2 4 2 5 4 3 3" xfId="25075" xr:uid="{00000000-0005-0000-0000-0000F9610000}"/>
    <cellStyle name="Normal 2 4 2 5 4 5" xfId="20062" xr:uid="{00000000-0005-0000-0000-0000644E0000}"/>
    <cellStyle name="Normal 2 4 2 5 5" xfId="11652" xr:uid="{00000000-0005-0000-0000-00008A2D0000}"/>
    <cellStyle name="Normal 2 4 2 5 5 3" xfId="26750" xr:uid="{00000000-0005-0000-0000-000084680000}"/>
    <cellStyle name="Normal 2 4 2 5 6" xfId="6631" xr:uid="{00000000-0005-0000-0000-0000ED190000}"/>
    <cellStyle name="Normal 2 4 2 5 6 3" xfId="21733" xr:uid="{00000000-0005-0000-0000-0000EB540000}"/>
    <cellStyle name="Normal 2 4 2 5 8" xfId="16720" xr:uid="{00000000-0005-0000-0000-000056410000}"/>
    <cellStyle name="Normal 2 4 2 6" xfId="1976" xr:uid="{00000000-0005-0000-0000-0000BE070000}"/>
    <cellStyle name="Normal 2 4 2 6 2" xfId="3668" xr:uid="{00000000-0005-0000-0000-00005A0E0000}"/>
    <cellStyle name="Normal 2 4 2 6 2 2" xfId="13741" xr:uid="{00000000-0005-0000-0000-0000B3350000}"/>
    <cellStyle name="Normal 2 4 2 6 2 2 3" xfId="28839" xr:uid="{00000000-0005-0000-0000-0000AD700000}"/>
    <cellStyle name="Normal 2 4 2 6 2 3" xfId="8721" xr:uid="{00000000-0005-0000-0000-000017220000}"/>
    <cellStyle name="Normal 2 4 2 6 2 3 3" xfId="23822" xr:uid="{00000000-0005-0000-0000-0000145D0000}"/>
    <cellStyle name="Normal 2 4 2 6 2 5" xfId="18809" xr:uid="{00000000-0005-0000-0000-00007F490000}"/>
    <cellStyle name="Normal 2 4 2 6 3" xfId="5360" xr:uid="{00000000-0005-0000-0000-0000F6140000}"/>
    <cellStyle name="Normal 2 4 2 6 3 2" xfId="15412" xr:uid="{00000000-0005-0000-0000-00003A3C0000}"/>
    <cellStyle name="Normal 2 4 2 6 3 2 3" xfId="30510" xr:uid="{00000000-0005-0000-0000-000034770000}"/>
    <cellStyle name="Normal 2 4 2 6 3 3" xfId="10392" xr:uid="{00000000-0005-0000-0000-00009E280000}"/>
    <cellStyle name="Normal 2 4 2 6 3 3 3" xfId="25493" xr:uid="{00000000-0005-0000-0000-00009B630000}"/>
    <cellStyle name="Normal 2 4 2 6 3 5" xfId="20480" xr:uid="{00000000-0005-0000-0000-000006500000}"/>
    <cellStyle name="Normal 2 4 2 6 4" xfId="12070" xr:uid="{00000000-0005-0000-0000-00002C2F0000}"/>
    <cellStyle name="Normal 2 4 2 6 4 3" xfId="27168" xr:uid="{00000000-0005-0000-0000-0000266A0000}"/>
    <cellStyle name="Normal 2 4 2 6 5" xfId="7049" xr:uid="{00000000-0005-0000-0000-00008F1B0000}"/>
    <cellStyle name="Normal 2 4 2 6 5 3" xfId="22151" xr:uid="{00000000-0005-0000-0000-00008D560000}"/>
    <cellStyle name="Normal 2 4 2 6 7" xfId="17138" xr:uid="{00000000-0005-0000-0000-0000F8420000}"/>
    <cellStyle name="Normal 2 4 2 7" xfId="2827" xr:uid="{00000000-0005-0000-0000-0000110B0000}"/>
    <cellStyle name="Normal 2 4 2 7 2" xfId="12905" xr:uid="{00000000-0005-0000-0000-00006F320000}"/>
    <cellStyle name="Normal 2 4 2 7 2 3" xfId="28003" xr:uid="{00000000-0005-0000-0000-0000696D0000}"/>
    <cellStyle name="Normal 2 4 2 7 3" xfId="7885" xr:uid="{00000000-0005-0000-0000-0000D31E0000}"/>
    <cellStyle name="Normal 2 4 2 7 3 3" xfId="22986" xr:uid="{00000000-0005-0000-0000-0000D0590000}"/>
    <cellStyle name="Normal 2 4 2 7 5" xfId="17973" xr:uid="{00000000-0005-0000-0000-00003B460000}"/>
    <cellStyle name="Normal 2 4 2 8" xfId="4521" xr:uid="{00000000-0005-0000-0000-0000AF110000}"/>
    <cellStyle name="Normal 2 4 2 8 2" xfId="14576" xr:uid="{00000000-0005-0000-0000-0000F6380000}"/>
    <cellStyle name="Normal 2 4 2 8 2 3" xfId="29674" xr:uid="{00000000-0005-0000-0000-0000F0730000}"/>
    <cellStyle name="Normal 2 4 2 8 3" xfId="9556" xr:uid="{00000000-0005-0000-0000-00005A250000}"/>
    <cellStyle name="Normal 2 4 2 8 3 3" xfId="24657" xr:uid="{00000000-0005-0000-0000-000057600000}"/>
    <cellStyle name="Normal 2 4 2 8 5" xfId="19644" xr:uid="{00000000-0005-0000-0000-0000C24C0000}"/>
    <cellStyle name="Normal 2 4 2 9" xfId="11232" xr:uid="{00000000-0005-0000-0000-0000E62B0000}"/>
    <cellStyle name="Normal 2 4 2 9 3" xfId="26332" xr:uid="{00000000-0005-0000-0000-0000E2660000}"/>
    <cellStyle name="Normal 2 40" xfId="33122" xr:uid="{0328C80B-BA03-4D60-99E2-766A47D69F7A}"/>
    <cellStyle name="Normal 2 40 2" xfId="33123" xr:uid="{EDA1B8C7-0F2F-492E-9F8F-51598F48456C}"/>
    <cellStyle name="Normal 2 41" xfId="33124" xr:uid="{4F4B5CB9-CCE8-49EB-BEBA-5AB7ED58DF4E}"/>
    <cellStyle name="Normal 2 41 2" xfId="33125" xr:uid="{AA7CCDF9-109B-4CDE-8F1A-A07D6B749003}"/>
    <cellStyle name="Normal 2 42" xfId="33126" xr:uid="{BBDD71CA-DD7F-4BB3-8ED6-635E4209F184}"/>
    <cellStyle name="Normal 2 42 2" xfId="33127" xr:uid="{A421F3CB-1B19-4F30-B655-C313C203568F}"/>
    <cellStyle name="Normal 2 43" xfId="33128" xr:uid="{35ACD456-CEDE-469A-8CCC-3410192ED2A6}"/>
    <cellStyle name="Normal 2 43 2" xfId="33129" xr:uid="{CE0B6CAA-A1A8-40D6-A159-00BC34548903}"/>
    <cellStyle name="Normal 2 44" xfId="33130" xr:uid="{FAD65EB7-A2B8-467D-844A-57FC31B0EF4D}"/>
    <cellStyle name="Normal 2 44 2" xfId="33131" xr:uid="{03318669-4A4F-482F-B755-42E4C32C80F9}"/>
    <cellStyle name="Normal 2 45" xfId="33132" xr:uid="{612866A4-F378-45D0-A85B-37A10D19BF62}"/>
    <cellStyle name="Normal 2 45 2" xfId="33133" xr:uid="{7BF8F357-9E4C-4A67-A20A-A2D1C195FFBB}"/>
    <cellStyle name="Normal 2 46" xfId="33134" xr:uid="{C5DA7D83-3F3E-4F12-BE73-143F0FE0F33C}"/>
    <cellStyle name="Normal 2 46 2" xfId="33135" xr:uid="{334FFBD7-6034-4915-8076-35E65E49B727}"/>
    <cellStyle name="Normal 2 47" xfId="33136" xr:uid="{B8817CE5-9086-4009-B2F3-8AE080F0500C}"/>
    <cellStyle name="Normal 2 47 2" xfId="33137" xr:uid="{01B2DB3C-C6FF-4CEA-AF53-CF3C343A4E4D}"/>
    <cellStyle name="Normal 2 48" xfId="33138" xr:uid="{012157AA-F5A4-4377-8C63-8A03DFCFCE8B}"/>
    <cellStyle name="Normal 2 48 2" xfId="33139" xr:uid="{750E160B-F9D2-47FA-97E1-EBCFF508BD67}"/>
    <cellStyle name="Normal 2 49" xfId="33140" xr:uid="{0632F4CD-0670-43CF-8244-D599F5D2E1B4}"/>
    <cellStyle name="Normal 2 49 2" xfId="33141" xr:uid="{DCF54FC7-42A6-40AF-BEF1-DD9A0E2A940D}"/>
    <cellStyle name="Normal 2 5" xfId="845" xr:uid="{00000000-0005-0000-0000-000052030000}"/>
    <cellStyle name="Normal 2 5 10" xfId="6212" xr:uid="{00000000-0005-0000-0000-00004A180000}"/>
    <cellStyle name="Normal 2 5 10 2" xfId="33144" xr:uid="{2341D177-34E3-4060-9226-2A06C9AE2629}"/>
    <cellStyle name="Normal 2 5 10 3" xfId="21316" xr:uid="{00000000-0005-0000-0000-00004A530000}"/>
    <cellStyle name="Normal 2 5 10 4" xfId="33143" xr:uid="{C5A4DDEA-4D5C-4C03-BB3A-B64FBB068159}"/>
    <cellStyle name="Normal 2 5 11" xfId="33145" xr:uid="{DFD4C931-BE79-4436-A5FD-60F61DDF5E63}"/>
    <cellStyle name="Normal 2 5 11 2" xfId="33146" xr:uid="{6DD1A34E-3DE4-40A9-8A6B-E9C2A2E5D3FF}"/>
    <cellStyle name="Normal 2 5 12" xfId="16301" xr:uid="{00000000-0005-0000-0000-0000B33F0000}"/>
    <cellStyle name="Normal 2 5 12 2" xfId="33148" xr:uid="{E1945BCE-F4C0-4627-AC42-864570B5D987}"/>
    <cellStyle name="Normal 2 5 12 3" xfId="33147" xr:uid="{930F99DB-4B25-4B29-B6CA-E944AD9D34DD}"/>
    <cellStyle name="Normal 2 5 13" xfId="33149" xr:uid="{A627C744-BBCD-4AFE-A66E-5CFA94CFCFB9}"/>
    <cellStyle name="Normal 2 5 13 2" xfId="33150" xr:uid="{21B1F8EE-2641-4B2A-8B38-E7C92D437F44}"/>
    <cellStyle name="Normal 2 5 14" xfId="33151" xr:uid="{6044068C-0455-41B9-B599-D89FCE5D7E04}"/>
    <cellStyle name="Normal 2 5 14 2" xfId="33152" xr:uid="{3261C3F7-189E-4881-BABE-2058D4D82D47}"/>
    <cellStyle name="Normal 2 5 15" xfId="33153" xr:uid="{23ED95C1-29B6-4209-9B7C-1E61AAC43A7B}"/>
    <cellStyle name="Normal 2 5 15 2" xfId="33154" xr:uid="{29C358C6-38D1-4CC1-B143-D246C88D0311}"/>
    <cellStyle name="Normal 2 5 16" xfId="33155" xr:uid="{00E320DF-9DB6-4552-B581-D0EDA7885301}"/>
    <cellStyle name="Normal 2 5 16 2" xfId="33156" xr:uid="{FFAE9CD9-594A-449D-8F23-3C0A5DF3AA19}"/>
    <cellStyle name="Normal 2 5 17" xfId="33157" xr:uid="{039ABC91-F8A6-4518-84E9-5AEEF5107EF9}"/>
    <cellStyle name="Normal 2 5 17 2" xfId="33158" xr:uid="{2EA76173-10FA-4CB7-8F32-CDFC46FE61B2}"/>
    <cellStyle name="Normal 2 5 18" xfId="33159" xr:uid="{D2455242-8FBC-4ACB-8A98-251DD30FEDC3}"/>
    <cellStyle name="Normal 2 5 18 2" xfId="33160" xr:uid="{1A840616-8715-4A3F-A9D8-D59CF00973A8}"/>
    <cellStyle name="Normal 2 5 19" xfId="33161" xr:uid="{C6DC54E6-BE62-46EF-93EA-A44006548569}"/>
    <cellStyle name="Normal 2 5 19 2" xfId="33162" xr:uid="{E65F7E7E-56AD-4881-8388-A783DF8C4387}"/>
    <cellStyle name="Normal 2 5 2" xfId="1176" xr:uid="{00000000-0005-0000-0000-00009E040000}"/>
    <cellStyle name="Normal 2 5 2 10" xfId="33164" xr:uid="{4F3B2F5E-081A-4C41-9A34-228E699301BB}"/>
    <cellStyle name="Normal 2 5 2 10 2" xfId="33165" xr:uid="{13649DC0-3925-428D-954B-EEAD28EB8A4E}"/>
    <cellStyle name="Normal 2 5 2 11" xfId="16355" xr:uid="{00000000-0005-0000-0000-0000E93F0000}"/>
    <cellStyle name="Normal 2 5 2 11 2" xfId="33167" xr:uid="{97FE06F2-C393-4F16-A793-0C8BEDD73F67}"/>
    <cellStyle name="Normal 2 5 2 11 3" xfId="33166" xr:uid="{6D277BF7-EE6B-44C3-B8D0-17AEC3C0DAD3}"/>
    <cellStyle name="Normal 2 5 2 12" xfId="33168" xr:uid="{32A253A7-B960-4299-A54E-E304445CE164}"/>
    <cellStyle name="Normal 2 5 2 12 2" xfId="33169" xr:uid="{E64CC435-E3BA-4103-8A74-36A0F9628B33}"/>
    <cellStyle name="Normal 2 5 2 13" xfId="33170" xr:uid="{10A09880-6440-4C6A-A090-88454D5B0389}"/>
    <cellStyle name="Normal 2 5 2 13 2" xfId="33171" xr:uid="{D1B4BBF3-A66E-4596-BF92-A36935DE2136}"/>
    <cellStyle name="Normal 2 5 2 14" xfId="33172" xr:uid="{45501F4B-E2BA-44B3-BE3E-135B3DB9EE87}"/>
    <cellStyle name="Normal 2 5 2 14 2" xfId="33173" xr:uid="{90A8D1BF-09F8-4702-B5FE-C217F3900908}"/>
    <cellStyle name="Normal 2 5 2 15" xfId="33174" xr:uid="{281F8284-DEA4-40D1-852B-674C897CC633}"/>
    <cellStyle name="Normal 2 5 2 15 2" xfId="33175" xr:uid="{3B7A3192-272C-4C33-8BCF-F3767C46D568}"/>
    <cellStyle name="Normal 2 5 2 16" xfId="33176" xr:uid="{DF359B78-FE79-47F8-8ADB-C1D410261F54}"/>
    <cellStyle name="Normal 2 5 2 16 2" xfId="33177" xr:uid="{04415B3A-755F-497D-9B35-73DF8CD8C06F}"/>
    <cellStyle name="Normal 2 5 2 17" xfId="33178" xr:uid="{EAA536A1-A80E-4E5B-8FC9-5CB58D31B7AC}"/>
    <cellStyle name="Normal 2 5 2 17 2" xfId="33179" xr:uid="{2313A471-0F75-4880-9C40-49646378B400}"/>
    <cellStyle name="Normal 2 5 2 18" xfId="33180" xr:uid="{5CC76ECB-F3F1-4E17-A0A0-180FE1DD0647}"/>
    <cellStyle name="Normal 2 5 2 18 2" xfId="33181" xr:uid="{11507775-B5E8-48CD-AA97-5E4F9DE59B51}"/>
    <cellStyle name="Normal 2 5 2 19" xfId="33182" xr:uid="{B7CAE51B-3CD4-4383-93E8-78D346040F2E}"/>
    <cellStyle name="Normal 2 5 2 19 2" xfId="33183" xr:uid="{076B5218-8FA3-4329-88B6-4FF525692AE2}"/>
    <cellStyle name="Normal 2 5 2 2" xfId="1284" xr:uid="{00000000-0005-0000-0000-00000A050000}"/>
    <cellStyle name="Normal 2 5 2 2 10" xfId="16459" xr:uid="{00000000-0005-0000-0000-000051400000}"/>
    <cellStyle name="Normal 2 5 2 2 10 2" xfId="33186" xr:uid="{63733568-2B6B-4762-BF1A-C1764D6135D1}"/>
    <cellStyle name="Normal 2 5 2 2 10 3" xfId="33185" xr:uid="{F0BD10CB-58DE-4038-B0D5-3FDDEE12823B}"/>
    <cellStyle name="Normal 2 5 2 2 11" xfId="33187" xr:uid="{BD3304A7-E24D-4760-9A9B-E3B8762B637B}"/>
    <cellStyle name="Normal 2 5 2 2 11 2" xfId="33188" xr:uid="{3CC803FA-C4B1-4A82-B9AD-739EBD3804DC}"/>
    <cellStyle name="Normal 2 5 2 2 12" xfId="33189" xr:uid="{754CE54C-4AE9-4F29-B2AC-0AC0F816B717}"/>
    <cellStyle name="Normal 2 5 2 2 12 2" xfId="33190" xr:uid="{27C49C8D-DA9B-48A1-99FF-C6478A430E35}"/>
    <cellStyle name="Normal 2 5 2 2 13" xfId="33191" xr:uid="{12B92D45-EDEE-4031-A555-F3FE00C2339E}"/>
    <cellStyle name="Normal 2 5 2 2 13 2" xfId="33192" xr:uid="{7F68E69A-B19F-451A-9CB0-F9AA2DC1DACF}"/>
    <cellStyle name="Normal 2 5 2 2 14" xfId="33193" xr:uid="{846AFFB6-DC94-4DFE-9165-BEC6FACA3CEF}"/>
    <cellStyle name="Normal 2 5 2 2 14 2" xfId="33194" xr:uid="{DCD4A5BE-C373-4364-BBB2-4D1EA34929C4}"/>
    <cellStyle name="Normal 2 5 2 2 15" xfId="33195" xr:uid="{A18FD80D-F6D5-4DB5-B32E-59B8AEC3A60C}"/>
    <cellStyle name="Normal 2 5 2 2 15 2" xfId="33196" xr:uid="{4C9D2DCA-67DE-4D1E-820F-B46741CE73BF}"/>
    <cellStyle name="Normal 2 5 2 2 16" xfId="33197" xr:uid="{CD9B92F8-E819-4096-93CA-A5C20EC3CDB3}"/>
    <cellStyle name="Normal 2 5 2 2 16 2" xfId="33198" xr:uid="{19D6CA8D-365C-429B-BFF2-1E0E2FE5FF41}"/>
    <cellStyle name="Normal 2 5 2 2 17" xfId="33199" xr:uid="{2E00F224-562E-4EA5-9168-2B1192573E2F}"/>
    <cellStyle name="Normal 2 5 2 2 17 2" xfId="33200" xr:uid="{2C3DB141-1F8D-4CF0-B859-68F330B4815B}"/>
    <cellStyle name="Normal 2 5 2 2 18" xfId="33201" xr:uid="{E03144C7-FC1D-4607-86DD-0F1DA6923A86}"/>
    <cellStyle name="Normal 2 5 2 2 18 2" xfId="33202" xr:uid="{F3416978-97B7-4FFD-9B07-BC23C6C80602}"/>
    <cellStyle name="Normal 2 5 2 2 19" xfId="33203" xr:uid="{E0D921AD-0383-489F-B218-77E9CB6437D5}"/>
    <cellStyle name="Normal 2 5 2 2 19 2" xfId="33204" xr:uid="{8BE8BF5C-22DC-44CF-A019-2796FD252080}"/>
    <cellStyle name="Normal 2 5 2 2 2" xfId="1501" xr:uid="{00000000-0005-0000-0000-0000E3050000}"/>
    <cellStyle name="Normal 2 5 2 2 2 2" xfId="1922" xr:uid="{00000000-0005-0000-0000-000088070000}"/>
    <cellStyle name="Normal 2 5 2 2 2 2 2" xfId="2761" xr:uid="{00000000-0005-0000-0000-0000CF0A0000}"/>
    <cellStyle name="Normal 2 5 2 2 2 2 2 2" xfId="4451" xr:uid="{00000000-0005-0000-0000-000069110000}"/>
    <cellStyle name="Normal 2 5 2 2 2 2 2 2 2" xfId="14524" xr:uid="{00000000-0005-0000-0000-0000C2380000}"/>
    <cellStyle name="Normal 2 5 2 2 2 2 2 2 2 3" xfId="29622" xr:uid="{00000000-0005-0000-0000-0000BC730000}"/>
    <cellStyle name="Normal 2 5 2 2 2 2 2 2 3" xfId="9504" xr:uid="{00000000-0005-0000-0000-000026250000}"/>
    <cellStyle name="Normal 2 5 2 2 2 2 2 2 3 3" xfId="24605" xr:uid="{00000000-0005-0000-0000-000023600000}"/>
    <cellStyle name="Normal 2 5 2 2 2 2 2 2 5" xfId="19592" xr:uid="{00000000-0005-0000-0000-00008E4C0000}"/>
    <cellStyle name="Normal 2 5 2 2 2 2 2 3" xfId="6143" xr:uid="{00000000-0005-0000-0000-000005180000}"/>
    <cellStyle name="Normal 2 5 2 2 2 2 2 3 2" xfId="16195" xr:uid="{00000000-0005-0000-0000-0000493F0000}"/>
    <cellStyle name="Normal 2 5 2 2 2 2 2 3 2 3" xfId="31293" xr:uid="{00000000-0005-0000-0000-0000437A0000}"/>
    <cellStyle name="Normal 2 5 2 2 2 2 2 3 3" xfId="11175" xr:uid="{00000000-0005-0000-0000-0000AD2B0000}"/>
    <cellStyle name="Normal 2 5 2 2 2 2 2 3 3 3" xfId="26276" xr:uid="{00000000-0005-0000-0000-0000AA660000}"/>
    <cellStyle name="Normal 2 5 2 2 2 2 2 3 5" xfId="21263" xr:uid="{00000000-0005-0000-0000-000015530000}"/>
    <cellStyle name="Normal 2 5 2 2 2 2 2 4" xfId="12853" xr:uid="{00000000-0005-0000-0000-00003B320000}"/>
    <cellStyle name="Normal 2 5 2 2 2 2 2 4 3" xfId="27951" xr:uid="{00000000-0005-0000-0000-0000356D0000}"/>
    <cellStyle name="Normal 2 5 2 2 2 2 2 5" xfId="7832" xr:uid="{00000000-0005-0000-0000-00009E1E0000}"/>
    <cellStyle name="Normal 2 5 2 2 2 2 2 5 3" xfId="22934" xr:uid="{00000000-0005-0000-0000-00009C590000}"/>
    <cellStyle name="Normal 2 5 2 2 2 2 2 7" xfId="17921" xr:uid="{00000000-0005-0000-0000-000007460000}"/>
    <cellStyle name="Normal 2 5 2 2 2 2 3" xfId="3614" xr:uid="{00000000-0005-0000-0000-0000240E0000}"/>
    <cellStyle name="Normal 2 5 2 2 2 2 3 2" xfId="13688" xr:uid="{00000000-0005-0000-0000-00007E350000}"/>
    <cellStyle name="Normal 2 5 2 2 2 2 3 2 3" xfId="28786" xr:uid="{00000000-0005-0000-0000-000078700000}"/>
    <cellStyle name="Normal 2 5 2 2 2 2 3 3" xfId="8668" xr:uid="{00000000-0005-0000-0000-0000E2210000}"/>
    <cellStyle name="Normal 2 5 2 2 2 2 3 3 3" xfId="23769" xr:uid="{00000000-0005-0000-0000-0000DF5C0000}"/>
    <cellStyle name="Normal 2 5 2 2 2 2 3 5" xfId="18756" xr:uid="{00000000-0005-0000-0000-00004A490000}"/>
    <cellStyle name="Normal 2 5 2 2 2 2 4" xfId="5307" xr:uid="{00000000-0005-0000-0000-0000C1140000}"/>
    <cellStyle name="Normal 2 5 2 2 2 2 4 2" xfId="15359" xr:uid="{00000000-0005-0000-0000-0000053C0000}"/>
    <cellStyle name="Normal 2 5 2 2 2 2 4 2 3" xfId="30457" xr:uid="{00000000-0005-0000-0000-0000FF760000}"/>
    <cellStyle name="Normal 2 5 2 2 2 2 4 3" xfId="10339" xr:uid="{00000000-0005-0000-0000-000069280000}"/>
    <cellStyle name="Normal 2 5 2 2 2 2 4 3 3" xfId="25440" xr:uid="{00000000-0005-0000-0000-000066630000}"/>
    <cellStyle name="Normal 2 5 2 2 2 2 4 5" xfId="20427" xr:uid="{00000000-0005-0000-0000-0000D14F0000}"/>
    <cellStyle name="Normal 2 5 2 2 2 2 5" xfId="12017" xr:uid="{00000000-0005-0000-0000-0000F72E0000}"/>
    <cellStyle name="Normal 2 5 2 2 2 2 5 3" xfId="27115" xr:uid="{00000000-0005-0000-0000-0000F1690000}"/>
    <cellStyle name="Normal 2 5 2 2 2 2 6" xfId="6996" xr:uid="{00000000-0005-0000-0000-00005A1B0000}"/>
    <cellStyle name="Normal 2 5 2 2 2 2 6 3" xfId="22098" xr:uid="{00000000-0005-0000-0000-000058560000}"/>
    <cellStyle name="Normal 2 5 2 2 2 2 7" xfId="33206" xr:uid="{32190F60-8C7E-4E82-BACE-DB05ECCFDF07}"/>
    <cellStyle name="Normal 2 5 2 2 2 2 8" xfId="17085" xr:uid="{00000000-0005-0000-0000-0000C3420000}"/>
    <cellStyle name="Normal 2 5 2 2 2 3" xfId="2343" xr:uid="{00000000-0005-0000-0000-00002D090000}"/>
    <cellStyle name="Normal 2 5 2 2 2 3 2" xfId="4033" xr:uid="{00000000-0005-0000-0000-0000C70F0000}"/>
    <cellStyle name="Normal 2 5 2 2 2 3 2 2" xfId="14106" xr:uid="{00000000-0005-0000-0000-000020370000}"/>
    <cellStyle name="Normal 2 5 2 2 2 3 2 2 3" xfId="29204" xr:uid="{00000000-0005-0000-0000-00001A720000}"/>
    <cellStyle name="Normal 2 5 2 2 2 3 2 3" xfId="9086" xr:uid="{00000000-0005-0000-0000-000084230000}"/>
    <cellStyle name="Normal 2 5 2 2 2 3 2 3 3" xfId="24187" xr:uid="{00000000-0005-0000-0000-0000815E0000}"/>
    <cellStyle name="Normal 2 5 2 2 2 3 2 5" xfId="19174" xr:uid="{00000000-0005-0000-0000-0000EC4A0000}"/>
    <cellStyle name="Normal 2 5 2 2 2 3 3" xfId="5725" xr:uid="{00000000-0005-0000-0000-000063160000}"/>
    <cellStyle name="Normal 2 5 2 2 2 3 3 2" xfId="15777" xr:uid="{00000000-0005-0000-0000-0000A73D0000}"/>
    <cellStyle name="Normal 2 5 2 2 2 3 3 2 3" xfId="30875" xr:uid="{00000000-0005-0000-0000-0000A1780000}"/>
    <cellStyle name="Normal 2 5 2 2 2 3 3 3" xfId="10757" xr:uid="{00000000-0005-0000-0000-00000B2A0000}"/>
    <cellStyle name="Normal 2 5 2 2 2 3 3 3 3" xfId="25858" xr:uid="{00000000-0005-0000-0000-000008650000}"/>
    <cellStyle name="Normal 2 5 2 2 2 3 3 5" xfId="20845" xr:uid="{00000000-0005-0000-0000-000073510000}"/>
    <cellStyle name="Normal 2 5 2 2 2 3 4" xfId="12435" xr:uid="{00000000-0005-0000-0000-000099300000}"/>
    <cellStyle name="Normal 2 5 2 2 2 3 4 3" xfId="27533" xr:uid="{00000000-0005-0000-0000-0000936B0000}"/>
    <cellStyle name="Normal 2 5 2 2 2 3 5" xfId="7414" xr:uid="{00000000-0005-0000-0000-0000FC1C0000}"/>
    <cellStyle name="Normal 2 5 2 2 2 3 5 3" xfId="22516" xr:uid="{00000000-0005-0000-0000-0000FA570000}"/>
    <cellStyle name="Normal 2 5 2 2 2 3 7" xfId="17503" xr:uid="{00000000-0005-0000-0000-000065440000}"/>
    <cellStyle name="Normal 2 5 2 2 2 4" xfId="3196" xr:uid="{00000000-0005-0000-0000-0000820C0000}"/>
    <cellStyle name="Normal 2 5 2 2 2 4 2" xfId="13270" xr:uid="{00000000-0005-0000-0000-0000DC330000}"/>
    <cellStyle name="Normal 2 5 2 2 2 4 2 3" xfId="28368" xr:uid="{00000000-0005-0000-0000-0000D66E0000}"/>
    <cellStyle name="Normal 2 5 2 2 2 4 3" xfId="8250" xr:uid="{00000000-0005-0000-0000-000040200000}"/>
    <cellStyle name="Normal 2 5 2 2 2 4 3 3" xfId="23351" xr:uid="{00000000-0005-0000-0000-00003D5B0000}"/>
    <cellStyle name="Normal 2 5 2 2 2 4 5" xfId="18338" xr:uid="{00000000-0005-0000-0000-0000A8470000}"/>
    <cellStyle name="Normal 2 5 2 2 2 5" xfId="4889" xr:uid="{00000000-0005-0000-0000-00001F130000}"/>
    <cellStyle name="Normal 2 5 2 2 2 5 2" xfId="14941" xr:uid="{00000000-0005-0000-0000-0000633A0000}"/>
    <cellStyle name="Normal 2 5 2 2 2 5 2 3" xfId="30039" xr:uid="{00000000-0005-0000-0000-00005D750000}"/>
    <cellStyle name="Normal 2 5 2 2 2 5 3" xfId="9921" xr:uid="{00000000-0005-0000-0000-0000C7260000}"/>
    <cellStyle name="Normal 2 5 2 2 2 5 3 3" xfId="25022" xr:uid="{00000000-0005-0000-0000-0000C4610000}"/>
    <cellStyle name="Normal 2 5 2 2 2 5 5" xfId="20009" xr:uid="{00000000-0005-0000-0000-00002F4E0000}"/>
    <cellStyle name="Normal 2 5 2 2 2 6" xfId="11599" xr:uid="{00000000-0005-0000-0000-0000552D0000}"/>
    <cellStyle name="Normal 2 5 2 2 2 6 3" xfId="26697" xr:uid="{00000000-0005-0000-0000-00004F680000}"/>
    <cellStyle name="Normal 2 5 2 2 2 7" xfId="6578" xr:uid="{00000000-0005-0000-0000-0000B8190000}"/>
    <cellStyle name="Normal 2 5 2 2 2 7 3" xfId="21680" xr:uid="{00000000-0005-0000-0000-0000B6540000}"/>
    <cellStyle name="Normal 2 5 2 2 2 8" xfId="33205" xr:uid="{F0067DBC-7D71-4510-96FD-534FEBA9305D}"/>
    <cellStyle name="Normal 2 5 2 2 2 9" xfId="16667" xr:uid="{00000000-0005-0000-0000-000021410000}"/>
    <cellStyle name="Normal 2 5 2 2 20" xfId="33207" xr:uid="{3BCE53EF-10FC-4A36-8E34-5AD9C11DC545}"/>
    <cellStyle name="Normal 2 5 2 2 20 2" xfId="33208" xr:uid="{20B4BD7A-D174-4257-BD3D-A23E6EAA5EDE}"/>
    <cellStyle name="Normal 2 5 2 2 21" xfId="33209" xr:uid="{BEC0D6EA-A562-4416-9522-627F885418FB}"/>
    <cellStyle name="Normal 2 5 2 2 21 2" xfId="33210" xr:uid="{4DF118F3-0D67-4AC2-9CF1-F07F4926C2D7}"/>
    <cellStyle name="Normal 2 5 2 2 22" xfId="33211" xr:uid="{F094F29B-BE00-4971-8B9D-3A6CA06973DE}"/>
    <cellStyle name="Normal 2 5 2 2 22 2" xfId="33212" xr:uid="{0C280100-51DD-4268-ACE3-2A6CB432F101}"/>
    <cellStyle name="Normal 2 5 2 2 23" xfId="33213" xr:uid="{FC9C4EF3-2F11-4501-B02C-76764B6150C7}"/>
    <cellStyle name="Normal 2 5 2 2 23 2" xfId="33214" xr:uid="{836EE918-D293-4C30-A511-93AAA8C06D53}"/>
    <cellStyle name="Normal 2 5 2 2 24" xfId="33215" xr:uid="{CBF13429-3D2C-45D8-8288-0A9B9BD0EF45}"/>
    <cellStyle name="Normal 2 5 2 2 24 2" xfId="33216" xr:uid="{93686CBF-2E50-4A80-A1C2-A00AB0E2A3C4}"/>
    <cellStyle name="Normal 2 5 2 2 25" xfId="33217" xr:uid="{BF0E4373-D2D4-4924-8C59-8980F0C1F376}"/>
    <cellStyle name="Normal 2 5 2 2 25 2" xfId="33218" xr:uid="{3EEAC3B3-BB5F-48E1-844A-BDF24F4991B1}"/>
    <cellStyle name="Normal 2 5 2 2 26" xfId="33219" xr:uid="{6C68FCED-495F-4311-9F7E-AE137DFDEEA1}"/>
    <cellStyle name="Normal 2 5 2 2 26 2" xfId="33220" xr:uid="{7EADB950-5389-4261-ABC9-1A03AD6E8641}"/>
    <cellStyle name="Normal 2 5 2 2 27" xfId="33221" xr:uid="{4F3D6E6F-BD40-4438-A915-62BFBBE35A7D}"/>
    <cellStyle name="Normal 2 5 2 2 27 2" xfId="33222" xr:uid="{3F1C6B5B-0E88-4EFF-A03D-BD60BF13CF60}"/>
    <cellStyle name="Normal 2 5 2 2 28" xfId="33223" xr:uid="{306B6A18-A64E-428F-A5C9-105D9FC0B6C5}"/>
    <cellStyle name="Normal 2 5 2 2 28 2" xfId="33224" xr:uid="{A23A0912-9714-4B36-868E-BCC7EB8FFD5B}"/>
    <cellStyle name="Normal 2 5 2 2 29" xfId="33225" xr:uid="{EFBEDD0A-2BB2-49B6-8B0E-86EE37311B72}"/>
    <cellStyle name="Normal 2 5 2 2 29 2" xfId="33226" xr:uid="{93141F57-D946-4BDC-A202-D4F8CAD1C74B}"/>
    <cellStyle name="Normal 2 5 2 2 3" xfId="1714" xr:uid="{00000000-0005-0000-0000-0000B8060000}"/>
    <cellStyle name="Normal 2 5 2 2 3 2" xfId="2553" xr:uid="{00000000-0005-0000-0000-0000FF090000}"/>
    <cellStyle name="Normal 2 5 2 2 3 2 2" xfId="4243" xr:uid="{00000000-0005-0000-0000-000099100000}"/>
    <cellStyle name="Normal 2 5 2 2 3 2 2 2" xfId="14316" xr:uid="{00000000-0005-0000-0000-0000F2370000}"/>
    <cellStyle name="Normal 2 5 2 2 3 2 2 2 3" xfId="29414" xr:uid="{00000000-0005-0000-0000-0000EC720000}"/>
    <cellStyle name="Normal 2 5 2 2 3 2 2 3" xfId="9296" xr:uid="{00000000-0005-0000-0000-000056240000}"/>
    <cellStyle name="Normal 2 5 2 2 3 2 2 3 3" xfId="24397" xr:uid="{00000000-0005-0000-0000-0000535F0000}"/>
    <cellStyle name="Normal 2 5 2 2 3 2 2 5" xfId="19384" xr:uid="{00000000-0005-0000-0000-0000BE4B0000}"/>
    <cellStyle name="Normal 2 5 2 2 3 2 3" xfId="5935" xr:uid="{00000000-0005-0000-0000-000035170000}"/>
    <cellStyle name="Normal 2 5 2 2 3 2 3 2" xfId="15987" xr:uid="{00000000-0005-0000-0000-0000793E0000}"/>
    <cellStyle name="Normal 2 5 2 2 3 2 3 2 3" xfId="31085" xr:uid="{00000000-0005-0000-0000-000073790000}"/>
    <cellStyle name="Normal 2 5 2 2 3 2 3 3" xfId="10967" xr:uid="{00000000-0005-0000-0000-0000DD2A0000}"/>
    <cellStyle name="Normal 2 5 2 2 3 2 3 3 3" xfId="26068" xr:uid="{00000000-0005-0000-0000-0000DA650000}"/>
    <cellStyle name="Normal 2 5 2 2 3 2 3 5" xfId="21055" xr:uid="{00000000-0005-0000-0000-000045520000}"/>
    <cellStyle name="Normal 2 5 2 2 3 2 4" xfId="12645" xr:uid="{00000000-0005-0000-0000-00006B310000}"/>
    <cellStyle name="Normal 2 5 2 2 3 2 4 3" xfId="27743" xr:uid="{00000000-0005-0000-0000-0000656C0000}"/>
    <cellStyle name="Normal 2 5 2 2 3 2 5" xfId="7624" xr:uid="{00000000-0005-0000-0000-0000CE1D0000}"/>
    <cellStyle name="Normal 2 5 2 2 3 2 5 3" xfId="22726" xr:uid="{00000000-0005-0000-0000-0000CC580000}"/>
    <cellStyle name="Normal 2 5 2 2 3 2 6" xfId="33228" xr:uid="{53BED472-C381-45E3-AFD3-D0630D54B565}"/>
    <cellStyle name="Normal 2 5 2 2 3 2 7" xfId="17713" xr:uid="{00000000-0005-0000-0000-000037450000}"/>
    <cellStyle name="Normal 2 5 2 2 3 3" xfId="3406" xr:uid="{00000000-0005-0000-0000-0000540D0000}"/>
    <cellStyle name="Normal 2 5 2 2 3 3 2" xfId="13480" xr:uid="{00000000-0005-0000-0000-0000AE340000}"/>
    <cellStyle name="Normal 2 5 2 2 3 3 2 3" xfId="28578" xr:uid="{00000000-0005-0000-0000-0000A86F0000}"/>
    <cellStyle name="Normal 2 5 2 2 3 3 3" xfId="8460" xr:uid="{00000000-0005-0000-0000-000012210000}"/>
    <cellStyle name="Normal 2 5 2 2 3 3 3 3" xfId="23561" xr:uid="{00000000-0005-0000-0000-00000F5C0000}"/>
    <cellStyle name="Normal 2 5 2 2 3 3 5" xfId="18548" xr:uid="{00000000-0005-0000-0000-00007A480000}"/>
    <cellStyle name="Normal 2 5 2 2 3 4" xfId="5099" xr:uid="{00000000-0005-0000-0000-0000F1130000}"/>
    <cellStyle name="Normal 2 5 2 2 3 4 2" xfId="15151" xr:uid="{00000000-0005-0000-0000-0000353B0000}"/>
    <cellStyle name="Normal 2 5 2 2 3 4 2 3" xfId="30249" xr:uid="{00000000-0005-0000-0000-00002F760000}"/>
    <cellStyle name="Normal 2 5 2 2 3 4 3" xfId="10131" xr:uid="{00000000-0005-0000-0000-000099270000}"/>
    <cellStyle name="Normal 2 5 2 2 3 4 3 3" xfId="25232" xr:uid="{00000000-0005-0000-0000-000096620000}"/>
    <cellStyle name="Normal 2 5 2 2 3 4 5" xfId="20219" xr:uid="{00000000-0005-0000-0000-0000014F0000}"/>
    <cellStyle name="Normal 2 5 2 2 3 5" xfId="11809" xr:uid="{00000000-0005-0000-0000-0000272E0000}"/>
    <cellStyle name="Normal 2 5 2 2 3 5 3" xfId="26907" xr:uid="{00000000-0005-0000-0000-000021690000}"/>
    <cellStyle name="Normal 2 5 2 2 3 6" xfId="6788" xr:uid="{00000000-0005-0000-0000-00008A1A0000}"/>
    <cellStyle name="Normal 2 5 2 2 3 6 3" xfId="21890" xr:uid="{00000000-0005-0000-0000-000088550000}"/>
    <cellStyle name="Normal 2 5 2 2 3 7" xfId="33227" xr:uid="{19519C31-FBE2-4AFC-A7D2-03B158BDB477}"/>
    <cellStyle name="Normal 2 5 2 2 3 8" xfId="16877" xr:uid="{00000000-0005-0000-0000-0000F3410000}"/>
    <cellStyle name="Normal 2 5 2 2 30" xfId="33229" xr:uid="{E8353FDD-8D49-4FFA-8298-6E00CF515964}"/>
    <cellStyle name="Normal 2 5 2 2 30 2" xfId="33230" xr:uid="{96A6C2A4-081F-4733-9ACD-A076C896B704}"/>
    <cellStyle name="Normal 2 5 2 2 31" xfId="33231" xr:uid="{A51BDC72-5053-4935-9DA0-80D5EF6331A4}"/>
    <cellStyle name="Normal 2 5 2 2 31 2" xfId="33232" xr:uid="{BB715D0D-442B-4DB1-A010-659A91D2C8BF}"/>
    <cellStyle name="Normal 2 5 2 2 32" xfId="33233" xr:uid="{C1D7EB82-F8E3-4AD6-9FFE-C40F928F6E88}"/>
    <cellStyle name="Normal 2 5 2 2 32 2" xfId="33234" xr:uid="{B846FCBF-4A50-4985-99CC-B98A8CE664D5}"/>
    <cellStyle name="Normal 2 5 2 2 33" xfId="33235" xr:uid="{772EB3B8-013B-43BA-A5CD-A519810E0B31}"/>
    <cellStyle name="Normal 2 5 2 2 33 2" xfId="33236" xr:uid="{4DCC4679-95FE-480F-B938-DF0B9C9CF7B7}"/>
    <cellStyle name="Normal 2 5 2 2 34" xfId="33237" xr:uid="{CE59609B-4BAF-4015-A30D-A71953A876E2}"/>
    <cellStyle name="Normal 2 5 2 2 34 2" xfId="33238" xr:uid="{A69D4732-01E0-4927-8398-65905F7EBCDF}"/>
    <cellStyle name="Normal 2 5 2 2 35" xfId="33239" xr:uid="{62AF44ED-1738-4F5D-B373-8680908314E7}"/>
    <cellStyle name="Normal 2 5 2 2 35 2" xfId="33240" xr:uid="{AF95ACE4-283C-41BE-88C5-93F412528B6C}"/>
    <cellStyle name="Normal 2 5 2 2 36" xfId="33241" xr:uid="{76A8BB34-FC60-447C-89E0-D9B78B961E64}"/>
    <cellStyle name="Normal 2 5 2 2 36 2" xfId="33242" xr:uid="{6F434808-1C01-46F1-9BC7-9C51422ADB2F}"/>
    <cellStyle name="Normal 2 5 2 2 37" xfId="33243" xr:uid="{286A7960-E5F8-4801-86E0-935182690819}"/>
    <cellStyle name="Normal 2 5 2 2 37 2" xfId="33244" xr:uid="{B5B73C9E-E813-4CEB-BE25-A526753DC7AF}"/>
    <cellStyle name="Normal 2 5 2 2 38" xfId="33245" xr:uid="{E5F5BD35-9821-43C1-A6FE-46E7A798C593}"/>
    <cellStyle name="Normal 2 5 2 2 38 2" xfId="33246" xr:uid="{76AF0A3B-0E66-456F-80B9-FAA00AB4E3F5}"/>
    <cellStyle name="Normal 2 5 2 2 39" xfId="33247" xr:uid="{C970FD1D-D8F3-4A22-81D2-A292630EF3A1}"/>
    <cellStyle name="Normal 2 5 2 2 39 2" xfId="33248" xr:uid="{DB2062EF-E465-48C2-9591-119A5078AA2F}"/>
    <cellStyle name="Normal 2 5 2 2 4" xfId="2135" xr:uid="{00000000-0005-0000-0000-00005D080000}"/>
    <cellStyle name="Normal 2 5 2 2 4 2" xfId="3825" xr:uid="{00000000-0005-0000-0000-0000F70E0000}"/>
    <cellStyle name="Normal 2 5 2 2 4 2 2" xfId="13898" xr:uid="{00000000-0005-0000-0000-000050360000}"/>
    <cellStyle name="Normal 2 5 2 2 4 2 2 3" xfId="28996" xr:uid="{00000000-0005-0000-0000-00004A710000}"/>
    <cellStyle name="Normal 2 5 2 2 4 2 3" xfId="8878" xr:uid="{00000000-0005-0000-0000-0000B4220000}"/>
    <cellStyle name="Normal 2 5 2 2 4 2 3 3" xfId="23979" xr:uid="{00000000-0005-0000-0000-0000B15D0000}"/>
    <cellStyle name="Normal 2 5 2 2 4 2 4" xfId="33250" xr:uid="{93668159-7870-4D29-93B0-DCBD08B0984E}"/>
    <cellStyle name="Normal 2 5 2 2 4 2 5" xfId="18966" xr:uid="{00000000-0005-0000-0000-00001C4A0000}"/>
    <cellStyle name="Normal 2 5 2 2 4 3" xfId="5517" xr:uid="{00000000-0005-0000-0000-000093150000}"/>
    <cellStyle name="Normal 2 5 2 2 4 3 2" xfId="15569" xr:uid="{00000000-0005-0000-0000-0000D73C0000}"/>
    <cellStyle name="Normal 2 5 2 2 4 3 2 3" xfId="30667" xr:uid="{00000000-0005-0000-0000-0000D1770000}"/>
    <cellStyle name="Normal 2 5 2 2 4 3 3" xfId="10549" xr:uid="{00000000-0005-0000-0000-00003B290000}"/>
    <cellStyle name="Normal 2 5 2 2 4 3 3 3" xfId="25650" xr:uid="{00000000-0005-0000-0000-000038640000}"/>
    <cellStyle name="Normal 2 5 2 2 4 3 5" xfId="20637" xr:uid="{00000000-0005-0000-0000-0000A3500000}"/>
    <cellStyle name="Normal 2 5 2 2 4 4" xfId="12227" xr:uid="{00000000-0005-0000-0000-0000C92F0000}"/>
    <cellStyle name="Normal 2 5 2 2 4 4 3" xfId="27325" xr:uid="{00000000-0005-0000-0000-0000C36A0000}"/>
    <cellStyle name="Normal 2 5 2 2 4 5" xfId="7206" xr:uid="{00000000-0005-0000-0000-00002C1C0000}"/>
    <cellStyle name="Normal 2 5 2 2 4 5 3" xfId="22308" xr:uid="{00000000-0005-0000-0000-00002A570000}"/>
    <cellStyle name="Normal 2 5 2 2 4 6" xfId="33249" xr:uid="{5FD44F14-2906-4A58-B117-EC758D588AA2}"/>
    <cellStyle name="Normal 2 5 2 2 4 7" xfId="17295" xr:uid="{00000000-0005-0000-0000-000095430000}"/>
    <cellStyle name="Normal 2 5 2 2 40" xfId="33251" xr:uid="{8919E974-58C3-47E0-9A52-B06413EB2E7F}"/>
    <cellStyle name="Normal 2 5 2 2 40 2" xfId="33252" xr:uid="{D728EC90-EFD5-40E4-BB65-0F217A42EE05}"/>
    <cellStyle name="Normal 2 5 2 2 41" xfId="33253" xr:uid="{703B8277-36B3-4D02-89A3-25D3432D5A5A}"/>
    <cellStyle name="Normal 2 5 2 2 41 2" xfId="33254" xr:uid="{C89DD40E-5C42-4EBA-9884-8032D0E2CEF9}"/>
    <cellStyle name="Normal 2 5 2 2 42" xfId="33255" xr:uid="{AB367068-D98C-44FC-A15B-B66E7EB47CD8}"/>
    <cellStyle name="Normal 2 5 2 2 42 2" xfId="33256" xr:uid="{369B8A68-8583-4E4C-958C-DEA295EB14F5}"/>
    <cellStyle name="Normal 2 5 2 2 43" xfId="33257" xr:uid="{0521408A-2567-44CC-86F9-8C70A0C423B6}"/>
    <cellStyle name="Normal 2 5 2 2 43 2" xfId="33258" xr:uid="{5B74019D-FC6D-4E6A-A036-3774EEA44367}"/>
    <cellStyle name="Normal 2 5 2 2 44" xfId="33259" xr:uid="{5D06D904-DDBE-4442-B80A-7AFE89219B6C}"/>
    <cellStyle name="Normal 2 5 2 2 44 2" xfId="33260" xr:uid="{9360D384-0767-4296-A490-2B5FF6AE5864}"/>
    <cellStyle name="Normal 2 5 2 2 45" xfId="33261" xr:uid="{AA00E5C4-C198-4EAC-8CEE-302A071A1F1B}"/>
    <cellStyle name="Normal 2 5 2 2 45 2" xfId="33262" xr:uid="{29031F16-EDE5-4060-A727-B9EDF2DEE661}"/>
    <cellStyle name="Normal 2 5 2 2 46" xfId="33263" xr:uid="{87481C30-22DB-4E20-8485-61E15874B327}"/>
    <cellStyle name="Normal 2 5 2 2 46 2" xfId="33264" xr:uid="{28114ED5-E87F-48B0-BA51-271EA3112F01}"/>
    <cellStyle name="Normal 2 5 2 2 47" xfId="33265" xr:uid="{2D701C1D-B3F5-4C20-8BF9-1564CB51469A}"/>
    <cellStyle name="Normal 2 5 2 2 47 2" xfId="33266" xr:uid="{42143E62-3207-4D61-A4FD-D9A7206E7034}"/>
    <cellStyle name="Normal 2 5 2 2 48" xfId="33267" xr:uid="{F271A9DB-DABD-4C75-8C6B-801A3A29F195}"/>
    <cellStyle name="Normal 2 5 2 2 48 2" xfId="33268" xr:uid="{8C99B4CB-0B83-4977-AEA8-11138B053189}"/>
    <cellStyle name="Normal 2 5 2 2 49" xfId="33269" xr:uid="{FFA873B1-E051-47B2-A02D-13EA351D9615}"/>
    <cellStyle name="Normal 2 5 2 2 49 2" xfId="33270" xr:uid="{127E27D9-4901-4657-B8C7-04AB50E1AD93}"/>
    <cellStyle name="Normal 2 5 2 2 5" xfId="2988" xr:uid="{00000000-0005-0000-0000-0000B20B0000}"/>
    <cellStyle name="Normal 2 5 2 2 5 2" xfId="13062" xr:uid="{00000000-0005-0000-0000-00000C330000}"/>
    <cellStyle name="Normal 2 5 2 2 5 2 2" xfId="33272" xr:uid="{DB623EBB-BA05-42A7-AC79-031FC38C8CDE}"/>
    <cellStyle name="Normal 2 5 2 2 5 2 3" xfId="28160" xr:uid="{00000000-0005-0000-0000-0000066E0000}"/>
    <cellStyle name="Normal 2 5 2 2 5 3" xfId="8042" xr:uid="{00000000-0005-0000-0000-0000701F0000}"/>
    <cellStyle name="Normal 2 5 2 2 5 3 3" xfId="23143" xr:uid="{00000000-0005-0000-0000-00006D5A0000}"/>
    <cellStyle name="Normal 2 5 2 2 5 4" xfId="33271" xr:uid="{1076E0DC-30C7-4AD9-9137-496A66616BB0}"/>
    <cellStyle name="Normal 2 5 2 2 5 5" xfId="18130" xr:uid="{00000000-0005-0000-0000-0000D8460000}"/>
    <cellStyle name="Normal 2 5 2 2 50" xfId="33273" xr:uid="{635324D4-6F25-4B6D-8A07-26AB01618F93}"/>
    <cellStyle name="Normal 2 5 2 2 50 2" xfId="33274" xr:uid="{E3D5148E-9B34-4384-A424-BA2AE4C133B2}"/>
    <cellStyle name="Normal 2 5 2 2 51" xfId="33275" xr:uid="{9F9F89C1-10F7-4781-BA21-BC98A2B29AED}"/>
    <cellStyle name="Normal 2 5 2 2 51 2" xfId="33276" xr:uid="{63257A69-5786-488C-8483-6F31BCC45E87}"/>
    <cellStyle name="Normal 2 5 2 2 52" xfId="33277" xr:uid="{75ABE1FC-0606-4AA7-B3C2-FD6B250C6DF0}"/>
    <cellStyle name="Normal 2 5 2 2 52 2" xfId="33278" xr:uid="{1DB9EA2B-469D-4EBC-9738-86DCC530E51D}"/>
    <cellStyle name="Normal 2 5 2 2 53" xfId="33279" xr:uid="{C9C42A57-F1ED-47DB-8BF7-4A515116C09C}"/>
    <cellStyle name="Normal 2 5 2 2 53 2" xfId="33280" xr:uid="{D2FD6DBB-F62B-4838-B00A-877F3C36BDDA}"/>
    <cellStyle name="Normal 2 5 2 2 54" xfId="33281" xr:uid="{7CF70B39-EADB-4566-9F46-B6C58FC663CD}"/>
    <cellStyle name="Normal 2 5 2 2 54 2" xfId="33282" xr:uid="{A584AE2B-51A8-4C07-B9F9-27DA79A98C68}"/>
    <cellStyle name="Normal 2 5 2 2 55" xfId="33283" xr:uid="{50A1ED25-9EEF-4ECE-8F4E-38FCE71660F8}"/>
    <cellStyle name="Normal 2 5 2 2 55 2" xfId="33284" xr:uid="{79435632-862B-4A1E-85A9-0760FBDCC884}"/>
    <cellStyle name="Normal 2 5 2 2 56" xfId="33285" xr:uid="{47BD1833-1C6C-43EA-963F-4DB36A572774}"/>
    <cellStyle name="Normal 2 5 2 2 57" xfId="33184" xr:uid="{EEAD39AB-79D4-44BF-85FD-62423E649EAB}"/>
    <cellStyle name="Normal 2 5 2 2 6" xfId="4681" xr:uid="{00000000-0005-0000-0000-00004F120000}"/>
    <cellStyle name="Normal 2 5 2 2 6 2" xfId="14733" xr:uid="{00000000-0005-0000-0000-000093390000}"/>
    <cellStyle name="Normal 2 5 2 2 6 2 2" xfId="33287" xr:uid="{0F786378-6CB4-466B-9973-475E1538094B}"/>
    <cellStyle name="Normal 2 5 2 2 6 2 3" xfId="29831" xr:uid="{00000000-0005-0000-0000-00008D740000}"/>
    <cellStyle name="Normal 2 5 2 2 6 3" xfId="9713" xr:uid="{00000000-0005-0000-0000-0000F7250000}"/>
    <cellStyle name="Normal 2 5 2 2 6 3 3" xfId="24814" xr:uid="{00000000-0005-0000-0000-0000F4600000}"/>
    <cellStyle name="Normal 2 5 2 2 6 4" xfId="33286" xr:uid="{498A0AC6-792E-43B9-930C-C95FF3379AE6}"/>
    <cellStyle name="Normal 2 5 2 2 6 5" xfId="19801" xr:uid="{00000000-0005-0000-0000-00005F4D0000}"/>
    <cellStyle name="Normal 2 5 2 2 7" xfId="11391" xr:uid="{00000000-0005-0000-0000-0000852C0000}"/>
    <cellStyle name="Normal 2 5 2 2 7 2" xfId="33289" xr:uid="{51F3780F-2EC8-48E7-8766-311C7D9BF137}"/>
    <cellStyle name="Normal 2 5 2 2 7 3" xfId="26489" xr:uid="{00000000-0005-0000-0000-00007F670000}"/>
    <cellStyle name="Normal 2 5 2 2 7 4" xfId="33288" xr:uid="{61441118-016B-41A8-961F-BFD1D57C1BB4}"/>
    <cellStyle name="Normal 2 5 2 2 8" xfId="6370" xr:uid="{00000000-0005-0000-0000-0000E8180000}"/>
    <cellStyle name="Normal 2 5 2 2 8 2" xfId="33291" xr:uid="{5F4198C6-9EFA-45C7-A345-96A40D9DB128}"/>
    <cellStyle name="Normal 2 5 2 2 8 3" xfId="21472" xr:uid="{00000000-0005-0000-0000-0000E6530000}"/>
    <cellStyle name="Normal 2 5 2 2 8 4" xfId="33290" xr:uid="{28F647D0-9337-49A5-82C1-D910669F4092}"/>
    <cellStyle name="Normal 2 5 2 2 9" xfId="33292" xr:uid="{1F982612-8198-4576-82E6-5BF4FF98E44D}"/>
    <cellStyle name="Normal 2 5 2 2 9 2" xfId="33293" xr:uid="{C5168F24-DAE4-4A2F-9691-B6278A5A5B09}"/>
    <cellStyle name="Normal 2 5 2 20" xfId="33294" xr:uid="{78CCBBE7-1E2E-432A-A094-62B5127DA618}"/>
    <cellStyle name="Normal 2 5 2 20 2" xfId="33295" xr:uid="{982DE146-1730-45BD-AA03-F2EB17E33794}"/>
    <cellStyle name="Normal 2 5 2 21" xfId="33296" xr:uid="{C35FD4C5-8F48-49C3-99AA-C165FE585926}"/>
    <cellStyle name="Normal 2 5 2 21 2" xfId="33297" xr:uid="{E4FD172D-6AFD-47CE-B71C-CF55F1D91128}"/>
    <cellStyle name="Normal 2 5 2 22" xfId="33298" xr:uid="{09BA89F4-CA64-4DE7-B606-7E34E946BF56}"/>
    <cellStyle name="Normal 2 5 2 22 2" xfId="33299" xr:uid="{51ED6592-7C71-40AC-BF93-D9BEECC7ECC7}"/>
    <cellStyle name="Normal 2 5 2 23" xfId="33300" xr:uid="{9E61E184-C77D-4ACB-AD31-12BEB38D93C3}"/>
    <cellStyle name="Normal 2 5 2 23 2" xfId="33301" xr:uid="{9B6AF2D8-2145-4C7B-AF08-F4C95E536970}"/>
    <cellStyle name="Normal 2 5 2 24" xfId="33302" xr:uid="{0023FC21-FA2B-40B8-917C-B2B506379F08}"/>
    <cellStyle name="Normal 2 5 2 24 2" xfId="33303" xr:uid="{478E1AC3-DC6B-453B-B871-AAC536C0E59F}"/>
    <cellStyle name="Normal 2 5 2 25" xfId="33304" xr:uid="{71296418-4B5A-4DC9-9437-CF44A0BC3031}"/>
    <cellStyle name="Normal 2 5 2 25 2" xfId="33305" xr:uid="{86147F0D-0E94-40AD-A7F2-D6883B8583B5}"/>
    <cellStyle name="Normal 2 5 2 26" xfId="33306" xr:uid="{90C9C82B-9B3B-4C7C-8DDC-202C2A011FE4}"/>
    <cellStyle name="Normal 2 5 2 26 2" xfId="33307" xr:uid="{482B7E93-3C04-4F79-8965-62C7E8E39B15}"/>
    <cellStyle name="Normal 2 5 2 27" xfId="33308" xr:uid="{EF1393B9-EBF5-416C-8742-A969B8508793}"/>
    <cellStyle name="Normal 2 5 2 27 2" xfId="33309" xr:uid="{595024A7-5626-43CC-A1D1-4C14AE557DF1}"/>
    <cellStyle name="Normal 2 5 2 28" xfId="33310" xr:uid="{1C25AF96-78CA-458E-93CD-4C86816150A5}"/>
    <cellStyle name="Normal 2 5 2 28 2" xfId="33311" xr:uid="{76028E48-BDCE-4739-8F1F-881BB97D20A3}"/>
    <cellStyle name="Normal 2 5 2 29" xfId="33312" xr:uid="{AA830543-8458-49E9-9ACB-3886B44B1B0A}"/>
    <cellStyle name="Normal 2 5 2 29 2" xfId="33313" xr:uid="{811CCDCE-C986-4E73-8B63-14C3556930CD}"/>
    <cellStyle name="Normal 2 5 2 3" xfId="1397" xr:uid="{00000000-0005-0000-0000-00007B050000}"/>
    <cellStyle name="Normal 2 5 2 3 2" xfId="1818" xr:uid="{00000000-0005-0000-0000-000020070000}"/>
    <cellStyle name="Normal 2 5 2 3 2 2" xfId="2657" xr:uid="{00000000-0005-0000-0000-0000670A0000}"/>
    <cellStyle name="Normal 2 5 2 3 2 2 2" xfId="4347" xr:uid="{00000000-0005-0000-0000-000001110000}"/>
    <cellStyle name="Normal 2 5 2 3 2 2 2 2" xfId="14420" xr:uid="{00000000-0005-0000-0000-00005A380000}"/>
    <cellStyle name="Normal 2 5 2 3 2 2 2 2 3" xfId="29518" xr:uid="{00000000-0005-0000-0000-000054730000}"/>
    <cellStyle name="Normal 2 5 2 3 2 2 2 3" xfId="9400" xr:uid="{00000000-0005-0000-0000-0000BE240000}"/>
    <cellStyle name="Normal 2 5 2 3 2 2 2 3 3" xfId="24501" xr:uid="{00000000-0005-0000-0000-0000BB5F0000}"/>
    <cellStyle name="Normal 2 5 2 3 2 2 2 5" xfId="19488" xr:uid="{00000000-0005-0000-0000-0000264C0000}"/>
    <cellStyle name="Normal 2 5 2 3 2 2 3" xfId="6039" xr:uid="{00000000-0005-0000-0000-00009D170000}"/>
    <cellStyle name="Normal 2 5 2 3 2 2 3 2" xfId="16091" xr:uid="{00000000-0005-0000-0000-0000E13E0000}"/>
    <cellStyle name="Normal 2 5 2 3 2 2 3 2 3" xfId="31189" xr:uid="{00000000-0005-0000-0000-0000DB790000}"/>
    <cellStyle name="Normal 2 5 2 3 2 2 3 3" xfId="11071" xr:uid="{00000000-0005-0000-0000-0000452B0000}"/>
    <cellStyle name="Normal 2 5 2 3 2 2 3 3 3" xfId="26172" xr:uid="{00000000-0005-0000-0000-000042660000}"/>
    <cellStyle name="Normal 2 5 2 3 2 2 3 5" xfId="21159" xr:uid="{00000000-0005-0000-0000-0000AD520000}"/>
    <cellStyle name="Normal 2 5 2 3 2 2 4" xfId="12749" xr:uid="{00000000-0005-0000-0000-0000D3310000}"/>
    <cellStyle name="Normal 2 5 2 3 2 2 4 3" xfId="27847" xr:uid="{00000000-0005-0000-0000-0000CD6C0000}"/>
    <cellStyle name="Normal 2 5 2 3 2 2 5" xfId="7728" xr:uid="{00000000-0005-0000-0000-0000361E0000}"/>
    <cellStyle name="Normal 2 5 2 3 2 2 5 3" xfId="22830" xr:uid="{00000000-0005-0000-0000-000034590000}"/>
    <cellStyle name="Normal 2 5 2 3 2 2 7" xfId="17817" xr:uid="{00000000-0005-0000-0000-00009F450000}"/>
    <cellStyle name="Normal 2 5 2 3 2 3" xfId="3510" xr:uid="{00000000-0005-0000-0000-0000BC0D0000}"/>
    <cellStyle name="Normal 2 5 2 3 2 3 2" xfId="13584" xr:uid="{00000000-0005-0000-0000-000016350000}"/>
    <cellStyle name="Normal 2 5 2 3 2 3 2 3" xfId="28682" xr:uid="{00000000-0005-0000-0000-000010700000}"/>
    <cellStyle name="Normal 2 5 2 3 2 3 3" xfId="8564" xr:uid="{00000000-0005-0000-0000-00007A210000}"/>
    <cellStyle name="Normal 2 5 2 3 2 3 3 3" xfId="23665" xr:uid="{00000000-0005-0000-0000-0000775C0000}"/>
    <cellStyle name="Normal 2 5 2 3 2 3 5" xfId="18652" xr:uid="{00000000-0005-0000-0000-0000E2480000}"/>
    <cellStyle name="Normal 2 5 2 3 2 4" xfId="5203" xr:uid="{00000000-0005-0000-0000-000059140000}"/>
    <cellStyle name="Normal 2 5 2 3 2 4 2" xfId="15255" xr:uid="{00000000-0005-0000-0000-00009D3B0000}"/>
    <cellStyle name="Normal 2 5 2 3 2 4 2 3" xfId="30353" xr:uid="{00000000-0005-0000-0000-000097760000}"/>
    <cellStyle name="Normal 2 5 2 3 2 4 3" xfId="10235" xr:uid="{00000000-0005-0000-0000-000001280000}"/>
    <cellStyle name="Normal 2 5 2 3 2 4 3 3" xfId="25336" xr:uid="{00000000-0005-0000-0000-0000FE620000}"/>
    <cellStyle name="Normal 2 5 2 3 2 4 5" xfId="20323" xr:uid="{00000000-0005-0000-0000-0000694F0000}"/>
    <cellStyle name="Normal 2 5 2 3 2 5" xfId="11913" xr:uid="{00000000-0005-0000-0000-00008F2E0000}"/>
    <cellStyle name="Normal 2 5 2 3 2 5 3" xfId="27011" xr:uid="{00000000-0005-0000-0000-000089690000}"/>
    <cellStyle name="Normal 2 5 2 3 2 6" xfId="6892" xr:uid="{00000000-0005-0000-0000-0000F21A0000}"/>
    <cellStyle name="Normal 2 5 2 3 2 6 3" xfId="21994" xr:uid="{00000000-0005-0000-0000-0000F0550000}"/>
    <cellStyle name="Normal 2 5 2 3 2 7" xfId="33315" xr:uid="{80E06D81-D6BB-4A32-BB18-8D3F2B1B9937}"/>
    <cellStyle name="Normal 2 5 2 3 2 8" xfId="16981" xr:uid="{00000000-0005-0000-0000-00005B420000}"/>
    <cellStyle name="Normal 2 5 2 3 3" xfId="2239" xr:uid="{00000000-0005-0000-0000-0000C5080000}"/>
    <cellStyle name="Normal 2 5 2 3 3 2" xfId="3929" xr:uid="{00000000-0005-0000-0000-00005F0F0000}"/>
    <cellStyle name="Normal 2 5 2 3 3 2 2" xfId="14002" xr:uid="{00000000-0005-0000-0000-0000B8360000}"/>
    <cellStyle name="Normal 2 5 2 3 3 2 2 3" xfId="29100" xr:uid="{00000000-0005-0000-0000-0000B2710000}"/>
    <cellStyle name="Normal 2 5 2 3 3 2 3" xfId="8982" xr:uid="{00000000-0005-0000-0000-00001C230000}"/>
    <cellStyle name="Normal 2 5 2 3 3 2 3 3" xfId="24083" xr:uid="{00000000-0005-0000-0000-0000195E0000}"/>
    <cellStyle name="Normal 2 5 2 3 3 2 5" xfId="19070" xr:uid="{00000000-0005-0000-0000-0000844A0000}"/>
    <cellStyle name="Normal 2 5 2 3 3 3" xfId="5621" xr:uid="{00000000-0005-0000-0000-0000FB150000}"/>
    <cellStyle name="Normal 2 5 2 3 3 3 2" xfId="15673" xr:uid="{00000000-0005-0000-0000-00003F3D0000}"/>
    <cellStyle name="Normal 2 5 2 3 3 3 2 3" xfId="30771" xr:uid="{00000000-0005-0000-0000-000039780000}"/>
    <cellStyle name="Normal 2 5 2 3 3 3 3" xfId="10653" xr:uid="{00000000-0005-0000-0000-0000A3290000}"/>
    <cellStyle name="Normal 2 5 2 3 3 3 3 3" xfId="25754" xr:uid="{00000000-0005-0000-0000-0000A0640000}"/>
    <cellStyle name="Normal 2 5 2 3 3 3 5" xfId="20741" xr:uid="{00000000-0005-0000-0000-00000B510000}"/>
    <cellStyle name="Normal 2 5 2 3 3 4" xfId="12331" xr:uid="{00000000-0005-0000-0000-000031300000}"/>
    <cellStyle name="Normal 2 5 2 3 3 4 3" xfId="27429" xr:uid="{00000000-0005-0000-0000-00002B6B0000}"/>
    <cellStyle name="Normal 2 5 2 3 3 5" xfId="7310" xr:uid="{00000000-0005-0000-0000-0000941C0000}"/>
    <cellStyle name="Normal 2 5 2 3 3 5 3" xfId="22412" xr:uid="{00000000-0005-0000-0000-000092570000}"/>
    <cellStyle name="Normal 2 5 2 3 3 7" xfId="17399" xr:uid="{00000000-0005-0000-0000-0000FD430000}"/>
    <cellStyle name="Normal 2 5 2 3 4" xfId="3092" xr:uid="{00000000-0005-0000-0000-00001A0C0000}"/>
    <cellStyle name="Normal 2 5 2 3 4 2" xfId="13166" xr:uid="{00000000-0005-0000-0000-000074330000}"/>
    <cellStyle name="Normal 2 5 2 3 4 2 3" xfId="28264" xr:uid="{00000000-0005-0000-0000-00006E6E0000}"/>
    <cellStyle name="Normal 2 5 2 3 4 3" xfId="8146" xr:uid="{00000000-0005-0000-0000-0000D81F0000}"/>
    <cellStyle name="Normal 2 5 2 3 4 3 3" xfId="23247" xr:uid="{00000000-0005-0000-0000-0000D55A0000}"/>
    <cellStyle name="Normal 2 5 2 3 4 5" xfId="18234" xr:uid="{00000000-0005-0000-0000-000040470000}"/>
    <cellStyle name="Normal 2 5 2 3 5" xfId="4785" xr:uid="{00000000-0005-0000-0000-0000B7120000}"/>
    <cellStyle name="Normal 2 5 2 3 5 2" xfId="14837" xr:uid="{00000000-0005-0000-0000-0000FB390000}"/>
    <cellStyle name="Normal 2 5 2 3 5 2 3" xfId="29935" xr:uid="{00000000-0005-0000-0000-0000F5740000}"/>
    <cellStyle name="Normal 2 5 2 3 5 3" xfId="9817" xr:uid="{00000000-0005-0000-0000-00005F260000}"/>
    <cellStyle name="Normal 2 5 2 3 5 3 3" xfId="24918" xr:uid="{00000000-0005-0000-0000-00005C610000}"/>
    <cellStyle name="Normal 2 5 2 3 5 5" xfId="19905" xr:uid="{00000000-0005-0000-0000-0000C74D0000}"/>
    <cellStyle name="Normal 2 5 2 3 6" xfId="11495" xr:uid="{00000000-0005-0000-0000-0000ED2C0000}"/>
    <cellStyle name="Normal 2 5 2 3 6 3" xfId="26593" xr:uid="{00000000-0005-0000-0000-0000E7670000}"/>
    <cellStyle name="Normal 2 5 2 3 7" xfId="6474" xr:uid="{00000000-0005-0000-0000-000050190000}"/>
    <cellStyle name="Normal 2 5 2 3 7 3" xfId="21576" xr:uid="{00000000-0005-0000-0000-00004E540000}"/>
    <cellStyle name="Normal 2 5 2 3 8" xfId="33314" xr:uid="{DD03560A-C2D2-4F66-9696-90A45FFCDA65}"/>
    <cellStyle name="Normal 2 5 2 3 9" xfId="16563" xr:uid="{00000000-0005-0000-0000-0000B9400000}"/>
    <cellStyle name="Normal 2 5 2 30" xfId="33316" xr:uid="{8AF514BB-F163-45F0-9FAD-275236BAB592}"/>
    <cellStyle name="Normal 2 5 2 30 2" xfId="33317" xr:uid="{B7C2CD9C-0005-43BF-88D9-3616D06CB245}"/>
    <cellStyle name="Normal 2 5 2 31" xfId="33318" xr:uid="{9C2BBECF-1BCA-4C4E-9B02-AC1B49254927}"/>
    <cellStyle name="Normal 2 5 2 31 2" xfId="33319" xr:uid="{0CDE84E9-6E69-4B49-B4FB-B70C04001F79}"/>
    <cellStyle name="Normal 2 5 2 32" xfId="33320" xr:uid="{D62B8359-0787-49D5-916F-5AAC0499D7A5}"/>
    <cellStyle name="Normal 2 5 2 32 2" xfId="33321" xr:uid="{498873FA-B0C6-4D0E-87A8-265250915FAE}"/>
    <cellStyle name="Normal 2 5 2 33" xfId="33322" xr:uid="{0120502C-5911-4ECF-AEFA-E63AC0111BCD}"/>
    <cellStyle name="Normal 2 5 2 33 2" xfId="33323" xr:uid="{E35E08A9-9B8C-4068-8FDE-11207BF3DEE9}"/>
    <cellStyle name="Normal 2 5 2 34" xfId="33324" xr:uid="{9E9FEC1B-3FF1-4DF2-BB7C-CA96E57DDA04}"/>
    <cellStyle name="Normal 2 5 2 35" xfId="33163" xr:uid="{71613701-77D6-4FA9-A6AF-922DE304DCEB}"/>
    <cellStyle name="Normal 2 5 2 4" xfId="1610" xr:uid="{00000000-0005-0000-0000-000050060000}"/>
    <cellStyle name="Normal 2 5 2 4 2" xfId="2449" xr:uid="{00000000-0005-0000-0000-000097090000}"/>
    <cellStyle name="Normal 2 5 2 4 2 2" xfId="4139" xr:uid="{00000000-0005-0000-0000-000031100000}"/>
    <cellStyle name="Normal 2 5 2 4 2 2 2" xfId="14212" xr:uid="{00000000-0005-0000-0000-00008A370000}"/>
    <cellStyle name="Normal 2 5 2 4 2 2 2 3" xfId="29310" xr:uid="{00000000-0005-0000-0000-000084720000}"/>
    <cellStyle name="Normal 2 5 2 4 2 2 3" xfId="9192" xr:uid="{00000000-0005-0000-0000-0000EE230000}"/>
    <cellStyle name="Normal 2 5 2 4 2 2 3 3" xfId="24293" xr:uid="{00000000-0005-0000-0000-0000EB5E0000}"/>
    <cellStyle name="Normal 2 5 2 4 2 2 5" xfId="19280" xr:uid="{00000000-0005-0000-0000-0000564B0000}"/>
    <cellStyle name="Normal 2 5 2 4 2 3" xfId="5831" xr:uid="{00000000-0005-0000-0000-0000CD160000}"/>
    <cellStyle name="Normal 2 5 2 4 2 3 2" xfId="15883" xr:uid="{00000000-0005-0000-0000-0000113E0000}"/>
    <cellStyle name="Normal 2 5 2 4 2 3 2 3" xfId="30981" xr:uid="{00000000-0005-0000-0000-00000B790000}"/>
    <cellStyle name="Normal 2 5 2 4 2 3 3" xfId="10863" xr:uid="{00000000-0005-0000-0000-0000752A0000}"/>
    <cellStyle name="Normal 2 5 2 4 2 3 3 3" xfId="25964" xr:uid="{00000000-0005-0000-0000-000072650000}"/>
    <cellStyle name="Normal 2 5 2 4 2 3 5" xfId="20951" xr:uid="{00000000-0005-0000-0000-0000DD510000}"/>
    <cellStyle name="Normal 2 5 2 4 2 4" xfId="12541" xr:uid="{00000000-0005-0000-0000-000003310000}"/>
    <cellStyle name="Normal 2 5 2 4 2 4 3" xfId="27639" xr:uid="{00000000-0005-0000-0000-0000FD6B0000}"/>
    <cellStyle name="Normal 2 5 2 4 2 5" xfId="7520" xr:uid="{00000000-0005-0000-0000-0000661D0000}"/>
    <cellStyle name="Normal 2 5 2 4 2 5 3" xfId="22622" xr:uid="{00000000-0005-0000-0000-000064580000}"/>
    <cellStyle name="Normal 2 5 2 4 2 6" xfId="33326" xr:uid="{4E341762-5163-4AB6-BE7B-DEBF0067BF36}"/>
    <cellStyle name="Normal 2 5 2 4 2 7" xfId="17609" xr:uid="{00000000-0005-0000-0000-0000CF440000}"/>
    <cellStyle name="Normal 2 5 2 4 3" xfId="3302" xr:uid="{00000000-0005-0000-0000-0000EC0C0000}"/>
    <cellStyle name="Normal 2 5 2 4 3 2" xfId="13376" xr:uid="{00000000-0005-0000-0000-000046340000}"/>
    <cellStyle name="Normal 2 5 2 4 3 2 3" xfId="28474" xr:uid="{00000000-0005-0000-0000-0000406F0000}"/>
    <cellStyle name="Normal 2 5 2 4 3 3" xfId="8356" xr:uid="{00000000-0005-0000-0000-0000AA200000}"/>
    <cellStyle name="Normal 2 5 2 4 3 3 3" xfId="23457" xr:uid="{00000000-0005-0000-0000-0000A75B0000}"/>
    <cellStyle name="Normal 2 5 2 4 3 5" xfId="18444" xr:uid="{00000000-0005-0000-0000-000012480000}"/>
    <cellStyle name="Normal 2 5 2 4 4" xfId="4995" xr:uid="{00000000-0005-0000-0000-000089130000}"/>
    <cellStyle name="Normal 2 5 2 4 4 2" xfId="15047" xr:uid="{00000000-0005-0000-0000-0000CD3A0000}"/>
    <cellStyle name="Normal 2 5 2 4 4 2 3" xfId="30145" xr:uid="{00000000-0005-0000-0000-0000C7750000}"/>
    <cellStyle name="Normal 2 5 2 4 4 3" xfId="10027" xr:uid="{00000000-0005-0000-0000-000031270000}"/>
    <cellStyle name="Normal 2 5 2 4 4 3 3" xfId="25128" xr:uid="{00000000-0005-0000-0000-00002E620000}"/>
    <cellStyle name="Normal 2 5 2 4 4 5" xfId="20115" xr:uid="{00000000-0005-0000-0000-0000994E0000}"/>
    <cellStyle name="Normal 2 5 2 4 5" xfId="11705" xr:uid="{00000000-0005-0000-0000-0000BF2D0000}"/>
    <cellStyle name="Normal 2 5 2 4 5 3" xfId="26803" xr:uid="{00000000-0005-0000-0000-0000B9680000}"/>
    <cellStyle name="Normal 2 5 2 4 6" xfId="6684" xr:uid="{00000000-0005-0000-0000-0000221A0000}"/>
    <cellStyle name="Normal 2 5 2 4 6 3" xfId="21786" xr:uid="{00000000-0005-0000-0000-000020550000}"/>
    <cellStyle name="Normal 2 5 2 4 7" xfId="33325" xr:uid="{4936FEE0-16EE-4AD8-B062-8413D3B54B02}"/>
    <cellStyle name="Normal 2 5 2 4 8" xfId="16773" xr:uid="{00000000-0005-0000-0000-00008B410000}"/>
    <cellStyle name="Normal 2 5 2 5" xfId="2031" xr:uid="{00000000-0005-0000-0000-0000F5070000}"/>
    <cellStyle name="Normal 2 5 2 5 2" xfId="3721" xr:uid="{00000000-0005-0000-0000-00008F0E0000}"/>
    <cellStyle name="Normal 2 5 2 5 2 2" xfId="13794" xr:uid="{00000000-0005-0000-0000-0000E8350000}"/>
    <cellStyle name="Normal 2 5 2 5 2 2 3" xfId="28892" xr:uid="{00000000-0005-0000-0000-0000E2700000}"/>
    <cellStyle name="Normal 2 5 2 5 2 3" xfId="8774" xr:uid="{00000000-0005-0000-0000-00004C220000}"/>
    <cellStyle name="Normal 2 5 2 5 2 3 3" xfId="23875" xr:uid="{00000000-0005-0000-0000-0000495D0000}"/>
    <cellStyle name="Normal 2 5 2 5 2 4" xfId="33328" xr:uid="{A5CC5FA3-5F02-4626-B2C4-8E02711E51CF}"/>
    <cellStyle name="Normal 2 5 2 5 2 5" xfId="18862" xr:uid="{00000000-0005-0000-0000-0000B4490000}"/>
    <cellStyle name="Normal 2 5 2 5 3" xfId="5413" xr:uid="{00000000-0005-0000-0000-00002B150000}"/>
    <cellStyle name="Normal 2 5 2 5 3 2" xfId="15465" xr:uid="{00000000-0005-0000-0000-00006F3C0000}"/>
    <cellStyle name="Normal 2 5 2 5 3 2 3" xfId="30563" xr:uid="{00000000-0005-0000-0000-000069770000}"/>
    <cellStyle name="Normal 2 5 2 5 3 3" xfId="10445" xr:uid="{00000000-0005-0000-0000-0000D3280000}"/>
    <cellStyle name="Normal 2 5 2 5 3 3 3" xfId="25546" xr:uid="{00000000-0005-0000-0000-0000D0630000}"/>
    <cellStyle name="Normal 2 5 2 5 3 5" xfId="20533" xr:uid="{00000000-0005-0000-0000-00003B500000}"/>
    <cellStyle name="Normal 2 5 2 5 4" xfId="12123" xr:uid="{00000000-0005-0000-0000-0000612F0000}"/>
    <cellStyle name="Normal 2 5 2 5 4 3" xfId="27221" xr:uid="{00000000-0005-0000-0000-00005B6A0000}"/>
    <cellStyle name="Normal 2 5 2 5 5" xfId="7102" xr:uid="{00000000-0005-0000-0000-0000C41B0000}"/>
    <cellStyle name="Normal 2 5 2 5 5 3" xfId="22204" xr:uid="{00000000-0005-0000-0000-0000C2560000}"/>
    <cellStyle name="Normal 2 5 2 5 6" xfId="33327" xr:uid="{B92DC6BA-15E2-4A77-A083-2A3C531B13E9}"/>
    <cellStyle name="Normal 2 5 2 5 7" xfId="17191" xr:uid="{00000000-0005-0000-0000-00002D430000}"/>
    <cellStyle name="Normal 2 5 2 6" xfId="2884" xr:uid="{00000000-0005-0000-0000-00004A0B0000}"/>
    <cellStyle name="Normal 2 5 2 6 2" xfId="12958" xr:uid="{00000000-0005-0000-0000-0000A4320000}"/>
    <cellStyle name="Normal 2 5 2 6 2 2" xfId="33330" xr:uid="{F4DFF497-8804-46CD-8FAB-136728D71C22}"/>
    <cellStyle name="Normal 2 5 2 6 2 3" xfId="28056" xr:uid="{00000000-0005-0000-0000-00009E6D0000}"/>
    <cellStyle name="Normal 2 5 2 6 3" xfId="7938" xr:uid="{00000000-0005-0000-0000-0000081F0000}"/>
    <cellStyle name="Normal 2 5 2 6 3 3" xfId="23039" xr:uid="{00000000-0005-0000-0000-0000055A0000}"/>
    <cellStyle name="Normal 2 5 2 6 4" xfId="33329" xr:uid="{E215E3BE-A0F9-4DE7-A007-6CED826327B3}"/>
    <cellStyle name="Normal 2 5 2 6 5" xfId="18026" xr:uid="{00000000-0005-0000-0000-000070460000}"/>
    <cellStyle name="Normal 2 5 2 7" xfId="4577" xr:uid="{00000000-0005-0000-0000-0000E7110000}"/>
    <cellStyle name="Normal 2 5 2 7 2" xfId="14629" xr:uid="{00000000-0005-0000-0000-00002B390000}"/>
    <cellStyle name="Normal 2 5 2 7 2 2" xfId="33332" xr:uid="{8C0D5C85-F7C8-4920-A034-6AD84BD36129}"/>
    <cellStyle name="Normal 2 5 2 7 2 3" xfId="29727" xr:uid="{00000000-0005-0000-0000-000025740000}"/>
    <cellStyle name="Normal 2 5 2 7 3" xfId="9609" xr:uid="{00000000-0005-0000-0000-00008F250000}"/>
    <cellStyle name="Normal 2 5 2 7 3 3" xfId="24710" xr:uid="{00000000-0005-0000-0000-00008C600000}"/>
    <cellStyle name="Normal 2 5 2 7 4" xfId="33331" xr:uid="{396BDFD1-A9A3-4299-822E-1828898BB03C}"/>
    <cellStyle name="Normal 2 5 2 7 5" xfId="19697" xr:uid="{00000000-0005-0000-0000-0000F74C0000}"/>
    <cellStyle name="Normal 2 5 2 8" xfId="11287" xr:uid="{00000000-0005-0000-0000-00001D2C0000}"/>
    <cellStyle name="Normal 2 5 2 8 2" xfId="33334" xr:uid="{2D3DB30D-C5F3-4540-A504-B1251B85DC8F}"/>
    <cellStyle name="Normal 2 5 2 8 3" xfId="26385" xr:uid="{00000000-0005-0000-0000-000017670000}"/>
    <cellStyle name="Normal 2 5 2 8 4" xfId="33333" xr:uid="{8ABB86F4-10E8-4C19-AF26-A96E554853B3}"/>
    <cellStyle name="Normal 2 5 2 9" xfId="6266" xr:uid="{00000000-0005-0000-0000-000080180000}"/>
    <cellStyle name="Normal 2 5 2 9 2" xfId="33336" xr:uid="{5E317815-16EC-4654-BCDC-7F5C01DC0059}"/>
    <cellStyle name="Normal 2 5 2 9 3" xfId="21368" xr:uid="{00000000-0005-0000-0000-00007E530000}"/>
    <cellStyle name="Normal 2 5 2 9 4" xfId="33335" xr:uid="{C03D1CCE-8658-4420-A6E4-ACAFF8D5CE0F}"/>
    <cellStyle name="Normal 2 5 20" xfId="33337" xr:uid="{C46F8F7E-B8C0-496D-87AE-089441FDF933}"/>
    <cellStyle name="Normal 2 5 20 2" xfId="33338" xr:uid="{4D09FD0C-46EE-40EC-8CF0-BC2DE6179778}"/>
    <cellStyle name="Normal 2 5 21" xfId="33339" xr:uid="{D353539A-DC0E-4A8A-885A-C0D844EF944A}"/>
    <cellStyle name="Normal 2 5 21 2" xfId="33340" xr:uid="{809ED572-4F6B-4DD7-AA5A-43923B07DCCE}"/>
    <cellStyle name="Normal 2 5 22" xfId="33341" xr:uid="{A04E5C02-5BB0-4F95-A61D-F92F48B26D25}"/>
    <cellStyle name="Normal 2 5 22 2" xfId="33342" xr:uid="{1297C120-C16D-433B-84EE-05E13C27256A}"/>
    <cellStyle name="Normal 2 5 23" xfId="33343" xr:uid="{F263DAA2-2CD6-4192-B1D6-6B774559D7DC}"/>
    <cellStyle name="Normal 2 5 23 2" xfId="33344" xr:uid="{D6EB8F09-388F-489D-8155-FDC273311684}"/>
    <cellStyle name="Normal 2 5 24" xfId="33345" xr:uid="{5B424701-CFBD-42BD-8065-43F4CCCE0D90}"/>
    <cellStyle name="Normal 2 5 24 2" xfId="33346" xr:uid="{97FED74F-0C50-4322-9E2D-B96C8EC51B45}"/>
    <cellStyle name="Normal 2 5 25" xfId="33347" xr:uid="{7A8B800F-8728-4499-AD21-01B21E96FC1F}"/>
    <cellStyle name="Normal 2 5 25 2" xfId="33348" xr:uid="{5F8BE22B-3085-425A-AFEC-B0C8A8B60B94}"/>
    <cellStyle name="Normal 2 5 26" xfId="33349" xr:uid="{500CD7DA-0CC6-4C9F-B057-4AAC3E1F0EAD}"/>
    <cellStyle name="Normal 2 5 26 2" xfId="33350" xr:uid="{EA9F09C5-26D7-4508-9C05-3EB8EA03B7AD}"/>
    <cellStyle name="Normal 2 5 27" xfId="33351" xr:uid="{462BA6CA-2993-4733-AFC7-EFA1E273CACE}"/>
    <cellStyle name="Normal 2 5 27 2" xfId="33352" xr:uid="{4E5E30E8-BEDC-4170-ABEE-7EE64F8E06E3}"/>
    <cellStyle name="Normal 2 5 28" xfId="33353" xr:uid="{9AEE7304-EE12-4EBF-B184-A2412371F606}"/>
    <cellStyle name="Normal 2 5 28 2" xfId="33354" xr:uid="{3EFC995B-9CC2-4467-B43F-9ACB58E6B808}"/>
    <cellStyle name="Normal 2 5 29" xfId="33355" xr:uid="{0F747365-FDFC-4C4B-82CB-0260E3B94565}"/>
    <cellStyle name="Normal 2 5 29 2" xfId="33356" xr:uid="{2C808E92-0954-42ED-ADC3-2C4B7DB93228}"/>
    <cellStyle name="Normal 2 5 3" xfId="1230" xr:uid="{00000000-0005-0000-0000-0000D4040000}"/>
    <cellStyle name="Normal 2 5 3 10" xfId="16407" xr:uid="{00000000-0005-0000-0000-00001D400000}"/>
    <cellStyle name="Normal 2 5 3 2" xfId="1449" xr:uid="{00000000-0005-0000-0000-0000AF050000}"/>
    <cellStyle name="Normal 2 5 3 2 2" xfId="1870" xr:uid="{00000000-0005-0000-0000-000054070000}"/>
    <cellStyle name="Normal 2 5 3 2 2 2" xfId="2709" xr:uid="{00000000-0005-0000-0000-00009B0A0000}"/>
    <cellStyle name="Normal 2 5 3 2 2 2 2" xfId="4399" xr:uid="{00000000-0005-0000-0000-000035110000}"/>
    <cellStyle name="Normal 2 5 3 2 2 2 2 2" xfId="14472" xr:uid="{00000000-0005-0000-0000-00008E380000}"/>
    <cellStyle name="Normal 2 5 3 2 2 2 2 2 3" xfId="29570" xr:uid="{00000000-0005-0000-0000-000088730000}"/>
    <cellStyle name="Normal 2 5 3 2 2 2 2 3" xfId="9452" xr:uid="{00000000-0005-0000-0000-0000F2240000}"/>
    <cellStyle name="Normal 2 5 3 2 2 2 2 3 3" xfId="24553" xr:uid="{00000000-0005-0000-0000-0000EF5F0000}"/>
    <cellStyle name="Normal 2 5 3 2 2 2 2 5" xfId="19540" xr:uid="{00000000-0005-0000-0000-00005A4C0000}"/>
    <cellStyle name="Normal 2 5 3 2 2 2 3" xfId="6091" xr:uid="{00000000-0005-0000-0000-0000D1170000}"/>
    <cellStyle name="Normal 2 5 3 2 2 2 3 2" xfId="16143" xr:uid="{00000000-0005-0000-0000-0000153F0000}"/>
    <cellStyle name="Normal 2 5 3 2 2 2 3 2 3" xfId="31241" xr:uid="{00000000-0005-0000-0000-00000F7A0000}"/>
    <cellStyle name="Normal 2 5 3 2 2 2 3 3" xfId="11123" xr:uid="{00000000-0005-0000-0000-0000792B0000}"/>
    <cellStyle name="Normal 2 5 3 2 2 2 3 3 3" xfId="26224" xr:uid="{00000000-0005-0000-0000-000076660000}"/>
    <cellStyle name="Normal 2 5 3 2 2 2 3 5" xfId="21211" xr:uid="{00000000-0005-0000-0000-0000E1520000}"/>
    <cellStyle name="Normal 2 5 3 2 2 2 4" xfId="12801" xr:uid="{00000000-0005-0000-0000-000007320000}"/>
    <cellStyle name="Normal 2 5 3 2 2 2 4 3" xfId="27899" xr:uid="{00000000-0005-0000-0000-0000016D0000}"/>
    <cellStyle name="Normal 2 5 3 2 2 2 5" xfId="7780" xr:uid="{00000000-0005-0000-0000-00006A1E0000}"/>
    <cellStyle name="Normal 2 5 3 2 2 2 5 3" xfId="22882" xr:uid="{00000000-0005-0000-0000-000068590000}"/>
    <cellStyle name="Normal 2 5 3 2 2 2 7" xfId="17869" xr:uid="{00000000-0005-0000-0000-0000D3450000}"/>
    <cellStyle name="Normal 2 5 3 2 2 3" xfId="3562" xr:uid="{00000000-0005-0000-0000-0000F00D0000}"/>
    <cellStyle name="Normal 2 5 3 2 2 3 2" xfId="13636" xr:uid="{00000000-0005-0000-0000-00004A350000}"/>
    <cellStyle name="Normal 2 5 3 2 2 3 2 3" xfId="28734" xr:uid="{00000000-0005-0000-0000-000044700000}"/>
    <cellStyle name="Normal 2 5 3 2 2 3 3" xfId="8616" xr:uid="{00000000-0005-0000-0000-0000AE210000}"/>
    <cellStyle name="Normal 2 5 3 2 2 3 3 3" xfId="23717" xr:uid="{00000000-0005-0000-0000-0000AB5C0000}"/>
    <cellStyle name="Normal 2 5 3 2 2 3 5" xfId="18704" xr:uid="{00000000-0005-0000-0000-000016490000}"/>
    <cellStyle name="Normal 2 5 3 2 2 4" xfId="5255" xr:uid="{00000000-0005-0000-0000-00008D140000}"/>
    <cellStyle name="Normal 2 5 3 2 2 4 2" xfId="15307" xr:uid="{00000000-0005-0000-0000-0000D13B0000}"/>
    <cellStyle name="Normal 2 5 3 2 2 4 2 3" xfId="30405" xr:uid="{00000000-0005-0000-0000-0000CB760000}"/>
    <cellStyle name="Normal 2 5 3 2 2 4 3" xfId="10287" xr:uid="{00000000-0005-0000-0000-000035280000}"/>
    <cellStyle name="Normal 2 5 3 2 2 4 3 3" xfId="25388" xr:uid="{00000000-0005-0000-0000-000032630000}"/>
    <cellStyle name="Normal 2 5 3 2 2 4 5" xfId="20375" xr:uid="{00000000-0005-0000-0000-00009D4F0000}"/>
    <cellStyle name="Normal 2 5 3 2 2 5" xfId="11965" xr:uid="{00000000-0005-0000-0000-0000C32E0000}"/>
    <cellStyle name="Normal 2 5 3 2 2 5 3" xfId="27063" xr:uid="{00000000-0005-0000-0000-0000BD690000}"/>
    <cellStyle name="Normal 2 5 3 2 2 6" xfId="6944" xr:uid="{00000000-0005-0000-0000-0000261B0000}"/>
    <cellStyle name="Normal 2 5 3 2 2 6 3" xfId="22046" xr:uid="{00000000-0005-0000-0000-000024560000}"/>
    <cellStyle name="Normal 2 5 3 2 2 8" xfId="17033" xr:uid="{00000000-0005-0000-0000-00008F420000}"/>
    <cellStyle name="Normal 2 5 3 2 3" xfId="2291" xr:uid="{00000000-0005-0000-0000-0000F9080000}"/>
    <cellStyle name="Normal 2 5 3 2 3 2" xfId="3981" xr:uid="{00000000-0005-0000-0000-0000930F0000}"/>
    <cellStyle name="Normal 2 5 3 2 3 2 2" xfId="14054" xr:uid="{00000000-0005-0000-0000-0000EC360000}"/>
    <cellStyle name="Normal 2 5 3 2 3 2 2 3" xfId="29152" xr:uid="{00000000-0005-0000-0000-0000E6710000}"/>
    <cellStyle name="Normal 2 5 3 2 3 2 3" xfId="9034" xr:uid="{00000000-0005-0000-0000-000050230000}"/>
    <cellStyle name="Normal 2 5 3 2 3 2 3 3" xfId="24135" xr:uid="{00000000-0005-0000-0000-00004D5E0000}"/>
    <cellStyle name="Normal 2 5 3 2 3 2 5" xfId="19122" xr:uid="{00000000-0005-0000-0000-0000B84A0000}"/>
    <cellStyle name="Normal 2 5 3 2 3 3" xfId="5673" xr:uid="{00000000-0005-0000-0000-00002F160000}"/>
    <cellStyle name="Normal 2 5 3 2 3 3 2" xfId="15725" xr:uid="{00000000-0005-0000-0000-0000733D0000}"/>
    <cellStyle name="Normal 2 5 3 2 3 3 2 3" xfId="30823" xr:uid="{00000000-0005-0000-0000-00006D780000}"/>
    <cellStyle name="Normal 2 5 3 2 3 3 3" xfId="10705" xr:uid="{00000000-0005-0000-0000-0000D7290000}"/>
    <cellStyle name="Normal 2 5 3 2 3 3 3 3" xfId="25806" xr:uid="{00000000-0005-0000-0000-0000D4640000}"/>
    <cellStyle name="Normal 2 5 3 2 3 3 5" xfId="20793" xr:uid="{00000000-0005-0000-0000-00003F510000}"/>
    <cellStyle name="Normal 2 5 3 2 3 4" xfId="12383" xr:uid="{00000000-0005-0000-0000-000065300000}"/>
    <cellStyle name="Normal 2 5 3 2 3 4 3" xfId="27481" xr:uid="{00000000-0005-0000-0000-00005F6B0000}"/>
    <cellStyle name="Normal 2 5 3 2 3 5" xfId="7362" xr:uid="{00000000-0005-0000-0000-0000C81C0000}"/>
    <cellStyle name="Normal 2 5 3 2 3 5 3" xfId="22464" xr:uid="{00000000-0005-0000-0000-0000C6570000}"/>
    <cellStyle name="Normal 2 5 3 2 3 7" xfId="17451" xr:uid="{00000000-0005-0000-0000-000031440000}"/>
    <cellStyle name="Normal 2 5 3 2 4" xfId="3144" xr:uid="{00000000-0005-0000-0000-00004E0C0000}"/>
    <cellStyle name="Normal 2 5 3 2 4 2" xfId="13218" xr:uid="{00000000-0005-0000-0000-0000A8330000}"/>
    <cellStyle name="Normal 2 5 3 2 4 2 3" xfId="28316" xr:uid="{00000000-0005-0000-0000-0000A26E0000}"/>
    <cellStyle name="Normal 2 5 3 2 4 3" xfId="8198" xr:uid="{00000000-0005-0000-0000-00000C200000}"/>
    <cellStyle name="Normal 2 5 3 2 4 3 3" xfId="23299" xr:uid="{00000000-0005-0000-0000-0000095B0000}"/>
    <cellStyle name="Normal 2 5 3 2 4 5" xfId="18286" xr:uid="{00000000-0005-0000-0000-000074470000}"/>
    <cellStyle name="Normal 2 5 3 2 5" xfId="4837" xr:uid="{00000000-0005-0000-0000-0000EB120000}"/>
    <cellStyle name="Normal 2 5 3 2 5 2" xfId="14889" xr:uid="{00000000-0005-0000-0000-00002F3A0000}"/>
    <cellStyle name="Normal 2 5 3 2 5 2 3" xfId="29987" xr:uid="{00000000-0005-0000-0000-000029750000}"/>
    <cellStyle name="Normal 2 5 3 2 5 3" xfId="9869" xr:uid="{00000000-0005-0000-0000-000093260000}"/>
    <cellStyle name="Normal 2 5 3 2 5 3 3" xfId="24970" xr:uid="{00000000-0005-0000-0000-000090610000}"/>
    <cellStyle name="Normal 2 5 3 2 5 5" xfId="19957" xr:uid="{00000000-0005-0000-0000-0000FB4D0000}"/>
    <cellStyle name="Normal 2 5 3 2 6" xfId="11547" xr:uid="{00000000-0005-0000-0000-0000212D0000}"/>
    <cellStyle name="Normal 2 5 3 2 6 3" xfId="26645" xr:uid="{00000000-0005-0000-0000-00001B680000}"/>
    <cellStyle name="Normal 2 5 3 2 7" xfId="6526" xr:uid="{00000000-0005-0000-0000-000084190000}"/>
    <cellStyle name="Normal 2 5 3 2 7 3" xfId="21628" xr:uid="{00000000-0005-0000-0000-000082540000}"/>
    <cellStyle name="Normal 2 5 3 2 8" xfId="33358" xr:uid="{B2C8D2FC-AA12-423C-B124-B0CC9D5922FA}"/>
    <cellStyle name="Normal 2 5 3 2 9" xfId="16615" xr:uid="{00000000-0005-0000-0000-0000ED400000}"/>
    <cellStyle name="Normal 2 5 3 3" xfId="1662" xr:uid="{00000000-0005-0000-0000-000084060000}"/>
    <cellStyle name="Normal 2 5 3 3 2" xfId="2501" xr:uid="{00000000-0005-0000-0000-0000CB090000}"/>
    <cellStyle name="Normal 2 5 3 3 2 2" xfId="4191" xr:uid="{00000000-0005-0000-0000-000065100000}"/>
    <cellStyle name="Normal 2 5 3 3 2 2 2" xfId="14264" xr:uid="{00000000-0005-0000-0000-0000BE370000}"/>
    <cellStyle name="Normal 2 5 3 3 2 2 2 3" xfId="29362" xr:uid="{00000000-0005-0000-0000-0000B8720000}"/>
    <cellStyle name="Normal 2 5 3 3 2 2 3" xfId="9244" xr:uid="{00000000-0005-0000-0000-000022240000}"/>
    <cellStyle name="Normal 2 5 3 3 2 2 3 3" xfId="24345" xr:uid="{00000000-0005-0000-0000-00001F5F0000}"/>
    <cellStyle name="Normal 2 5 3 3 2 2 5" xfId="19332" xr:uid="{00000000-0005-0000-0000-00008A4B0000}"/>
    <cellStyle name="Normal 2 5 3 3 2 3" xfId="5883" xr:uid="{00000000-0005-0000-0000-000001170000}"/>
    <cellStyle name="Normal 2 5 3 3 2 3 2" xfId="15935" xr:uid="{00000000-0005-0000-0000-0000453E0000}"/>
    <cellStyle name="Normal 2 5 3 3 2 3 2 3" xfId="31033" xr:uid="{00000000-0005-0000-0000-00003F790000}"/>
    <cellStyle name="Normal 2 5 3 3 2 3 3" xfId="10915" xr:uid="{00000000-0005-0000-0000-0000A92A0000}"/>
    <cellStyle name="Normal 2 5 3 3 2 3 3 3" xfId="26016" xr:uid="{00000000-0005-0000-0000-0000A6650000}"/>
    <cellStyle name="Normal 2 5 3 3 2 3 5" xfId="21003" xr:uid="{00000000-0005-0000-0000-000011520000}"/>
    <cellStyle name="Normal 2 5 3 3 2 4" xfId="12593" xr:uid="{00000000-0005-0000-0000-000037310000}"/>
    <cellStyle name="Normal 2 5 3 3 2 4 3" xfId="27691" xr:uid="{00000000-0005-0000-0000-0000316C0000}"/>
    <cellStyle name="Normal 2 5 3 3 2 5" xfId="7572" xr:uid="{00000000-0005-0000-0000-00009A1D0000}"/>
    <cellStyle name="Normal 2 5 3 3 2 5 3" xfId="22674" xr:uid="{00000000-0005-0000-0000-000098580000}"/>
    <cellStyle name="Normal 2 5 3 3 2 7" xfId="17661" xr:uid="{00000000-0005-0000-0000-000003450000}"/>
    <cellStyle name="Normal 2 5 3 3 3" xfId="3354" xr:uid="{00000000-0005-0000-0000-0000200D0000}"/>
    <cellStyle name="Normal 2 5 3 3 3 2" xfId="13428" xr:uid="{00000000-0005-0000-0000-00007A340000}"/>
    <cellStyle name="Normal 2 5 3 3 3 2 3" xfId="28526" xr:uid="{00000000-0005-0000-0000-0000746F0000}"/>
    <cellStyle name="Normal 2 5 3 3 3 3" xfId="8408" xr:uid="{00000000-0005-0000-0000-0000DE200000}"/>
    <cellStyle name="Normal 2 5 3 3 3 3 3" xfId="23509" xr:uid="{00000000-0005-0000-0000-0000DB5B0000}"/>
    <cellStyle name="Normal 2 5 3 3 3 5" xfId="18496" xr:uid="{00000000-0005-0000-0000-000046480000}"/>
    <cellStyle name="Normal 2 5 3 3 4" xfId="5047" xr:uid="{00000000-0005-0000-0000-0000BD130000}"/>
    <cellStyle name="Normal 2 5 3 3 4 2" xfId="15099" xr:uid="{00000000-0005-0000-0000-0000013B0000}"/>
    <cellStyle name="Normal 2 5 3 3 4 2 3" xfId="30197" xr:uid="{00000000-0005-0000-0000-0000FB750000}"/>
    <cellStyle name="Normal 2 5 3 3 4 3" xfId="10079" xr:uid="{00000000-0005-0000-0000-000065270000}"/>
    <cellStyle name="Normal 2 5 3 3 4 3 3" xfId="25180" xr:uid="{00000000-0005-0000-0000-000062620000}"/>
    <cellStyle name="Normal 2 5 3 3 4 5" xfId="20167" xr:uid="{00000000-0005-0000-0000-0000CD4E0000}"/>
    <cellStyle name="Normal 2 5 3 3 5" xfId="11757" xr:uid="{00000000-0005-0000-0000-0000F32D0000}"/>
    <cellStyle name="Normal 2 5 3 3 5 3" xfId="26855" xr:uid="{00000000-0005-0000-0000-0000ED680000}"/>
    <cellStyle name="Normal 2 5 3 3 6" xfId="6736" xr:uid="{00000000-0005-0000-0000-0000561A0000}"/>
    <cellStyle name="Normal 2 5 3 3 6 3" xfId="21838" xr:uid="{00000000-0005-0000-0000-000054550000}"/>
    <cellStyle name="Normal 2 5 3 3 8" xfId="16825" xr:uid="{00000000-0005-0000-0000-0000BF410000}"/>
    <cellStyle name="Normal 2 5 3 4" xfId="2083" xr:uid="{00000000-0005-0000-0000-000029080000}"/>
    <cellStyle name="Normal 2 5 3 4 2" xfId="3773" xr:uid="{00000000-0005-0000-0000-0000C30E0000}"/>
    <cellStyle name="Normal 2 5 3 4 2 2" xfId="13846" xr:uid="{00000000-0005-0000-0000-00001C360000}"/>
    <cellStyle name="Normal 2 5 3 4 2 2 3" xfId="28944" xr:uid="{00000000-0005-0000-0000-000016710000}"/>
    <cellStyle name="Normal 2 5 3 4 2 3" xfId="8826" xr:uid="{00000000-0005-0000-0000-000080220000}"/>
    <cellStyle name="Normal 2 5 3 4 2 3 3" xfId="23927" xr:uid="{00000000-0005-0000-0000-00007D5D0000}"/>
    <cellStyle name="Normal 2 5 3 4 2 5" xfId="18914" xr:uid="{00000000-0005-0000-0000-0000E8490000}"/>
    <cellStyle name="Normal 2 5 3 4 3" xfId="5465" xr:uid="{00000000-0005-0000-0000-00005F150000}"/>
    <cellStyle name="Normal 2 5 3 4 3 2" xfId="15517" xr:uid="{00000000-0005-0000-0000-0000A33C0000}"/>
    <cellStyle name="Normal 2 5 3 4 3 2 3" xfId="30615" xr:uid="{00000000-0005-0000-0000-00009D770000}"/>
    <cellStyle name="Normal 2 5 3 4 3 3" xfId="10497" xr:uid="{00000000-0005-0000-0000-000007290000}"/>
    <cellStyle name="Normal 2 5 3 4 3 3 3" xfId="25598" xr:uid="{00000000-0005-0000-0000-000004640000}"/>
    <cellStyle name="Normal 2 5 3 4 3 5" xfId="20585" xr:uid="{00000000-0005-0000-0000-00006F500000}"/>
    <cellStyle name="Normal 2 5 3 4 4" xfId="12175" xr:uid="{00000000-0005-0000-0000-0000952F0000}"/>
    <cellStyle name="Normal 2 5 3 4 4 3" xfId="27273" xr:uid="{00000000-0005-0000-0000-00008F6A0000}"/>
    <cellStyle name="Normal 2 5 3 4 5" xfId="7154" xr:uid="{00000000-0005-0000-0000-0000F81B0000}"/>
    <cellStyle name="Normal 2 5 3 4 5 3" xfId="22256" xr:uid="{00000000-0005-0000-0000-0000F6560000}"/>
    <cellStyle name="Normal 2 5 3 4 7" xfId="17243" xr:uid="{00000000-0005-0000-0000-000061430000}"/>
    <cellStyle name="Normal 2 5 3 5" xfId="2936" xr:uid="{00000000-0005-0000-0000-00007E0B0000}"/>
    <cellStyle name="Normal 2 5 3 5 2" xfId="13010" xr:uid="{00000000-0005-0000-0000-0000D8320000}"/>
    <cellStyle name="Normal 2 5 3 5 2 3" xfId="28108" xr:uid="{00000000-0005-0000-0000-0000D26D0000}"/>
    <cellStyle name="Normal 2 5 3 5 3" xfId="7990" xr:uid="{00000000-0005-0000-0000-00003C1F0000}"/>
    <cellStyle name="Normal 2 5 3 5 3 3" xfId="23091" xr:uid="{00000000-0005-0000-0000-0000395A0000}"/>
    <cellStyle name="Normal 2 5 3 5 5" xfId="18078" xr:uid="{00000000-0005-0000-0000-0000A4460000}"/>
    <cellStyle name="Normal 2 5 3 6" xfId="4629" xr:uid="{00000000-0005-0000-0000-00001B120000}"/>
    <cellStyle name="Normal 2 5 3 6 2" xfId="14681" xr:uid="{00000000-0005-0000-0000-00005F390000}"/>
    <cellStyle name="Normal 2 5 3 6 2 3" xfId="29779" xr:uid="{00000000-0005-0000-0000-000059740000}"/>
    <cellStyle name="Normal 2 5 3 6 3" xfId="9661" xr:uid="{00000000-0005-0000-0000-0000C3250000}"/>
    <cellStyle name="Normal 2 5 3 6 3 3" xfId="24762" xr:uid="{00000000-0005-0000-0000-0000C0600000}"/>
    <cellStyle name="Normal 2 5 3 6 5" xfId="19749" xr:uid="{00000000-0005-0000-0000-00002B4D0000}"/>
    <cellStyle name="Normal 2 5 3 7" xfId="11339" xr:uid="{00000000-0005-0000-0000-0000512C0000}"/>
    <cellStyle name="Normal 2 5 3 7 3" xfId="26437" xr:uid="{00000000-0005-0000-0000-00004B670000}"/>
    <cellStyle name="Normal 2 5 3 8" xfId="6318" xr:uid="{00000000-0005-0000-0000-0000B4180000}"/>
    <cellStyle name="Normal 2 5 3 8 3" xfId="21420" xr:uid="{00000000-0005-0000-0000-0000B2530000}"/>
    <cellStyle name="Normal 2 5 3 9" xfId="33357" xr:uid="{08CD733F-84F5-4B40-A38C-2459C469B7ED}"/>
    <cellStyle name="Normal 2 5 30" xfId="33359" xr:uid="{05DDE0F8-76B6-49A6-AE41-E82BF306276D}"/>
    <cellStyle name="Normal 2 5 30 2" xfId="33360" xr:uid="{00A0F0F5-3039-4DC3-A2D9-88C3AF93F1DD}"/>
    <cellStyle name="Normal 2 5 31" xfId="33361" xr:uid="{2678E560-7C18-4442-8937-D60901BB1653}"/>
    <cellStyle name="Normal 2 5 31 2" xfId="33362" xr:uid="{1EDB342A-D277-4A11-86AE-924BB0B59EA1}"/>
    <cellStyle name="Normal 2 5 32" xfId="33363" xr:uid="{7DAD652B-4073-4053-AB7F-734F46682115}"/>
    <cellStyle name="Normal 2 5 32 2" xfId="33364" xr:uid="{07747BAD-127D-47CD-843E-6C86CBDD4BB3}"/>
    <cellStyle name="Normal 2 5 33" xfId="33365" xr:uid="{E4B5B9C9-56DA-4197-B789-08222EEE59B6}"/>
    <cellStyle name="Normal 2 5 33 2" xfId="33366" xr:uid="{49B8130A-231D-441D-B46F-ADFCFE170DCE}"/>
    <cellStyle name="Normal 2 5 34" xfId="33367" xr:uid="{8F730999-54C5-4A94-A48D-3D7ED64B23B6}"/>
    <cellStyle name="Normal 2 5 34 2" xfId="33368" xr:uid="{8ECB4320-C882-4D0D-8BD9-10E0624A3268}"/>
    <cellStyle name="Normal 2 5 35" xfId="33369" xr:uid="{94C0751D-5546-4F55-89E7-2E5CABC3DB70}"/>
    <cellStyle name="Normal 2 5 35 2" xfId="33370" xr:uid="{F1C90604-3EA8-4D5F-BE43-EFC4079739DD}"/>
    <cellStyle name="Normal 2 5 36" xfId="33371" xr:uid="{8A1AC6D9-B42E-4119-81C2-D7809B4E37D7}"/>
    <cellStyle name="Normal 2 5 36 2" xfId="33372" xr:uid="{EEF41774-58F8-4069-96AF-66321E64719B}"/>
    <cellStyle name="Normal 2 5 37" xfId="33373" xr:uid="{6973305D-A690-4BAD-ADCA-D1DD3127055D}"/>
    <cellStyle name="Normal 2 5 37 2" xfId="33374" xr:uid="{44A7542C-7825-45AF-8C22-437C760F9215}"/>
    <cellStyle name="Normal 2 5 38" xfId="33375" xr:uid="{DA7C2D65-65E3-4A91-8D0C-1F6E17DB233F}"/>
    <cellStyle name="Normal 2 5 38 2" xfId="33376" xr:uid="{5894FE4D-30AB-4C94-A041-B09445AE04F6}"/>
    <cellStyle name="Normal 2 5 39" xfId="33377" xr:uid="{77C8C876-9C8C-4656-97A5-EDF303BBD8DB}"/>
    <cellStyle name="Normal 2 5 39 2" xfId="33378" xr:uid="{E08CF8F0-490C-4BD8-A506-C49733190DEB}"/>
    <cellStyle name="Normal 2 5 4" xfId="1343" xr:uid="{00000000-0005-0000-0000-000045050000}"/>
    <cellStyle name="Normal 2 5 4 2" xfId="1766" xr:uid="{00000000-0005-0000-0000-0000EC060000}"/>
    <cellStyle name="Normal 2 5 4 2 2" xfId="2605" xr:uid="{00000000-0005-0000-0000-0000330A0000}"/>
    <cellStyle name="Normal 2 5 4 2 2 2" xfId="4295" xr:uid="{00000000-0005-0000-0000-0000CD100000}"/>
    <cellStyle name="Normal 2 5 4 2 2 2 2" xfId="14368" xr:uid="{00000000-0005-0000-0000-000026380000}"/>
    <cellStyle name="Normal 2 5 4 2 2 2 2 3" xfId="29466" xr:uid="{00000000-0005-0000-0000-000020730000}"/>
    <cellStyle name="Normal 2 5 4 2 2 2 3" xfId="9348" xr:uid="{00000000-0005-0000-0000-00008A240000}"/>
    <cellStyle name="Normal 2 5 4 2 2 2 3 3" xfId="24449" xr:uid="{00000000-0005-0000-0000-0000875F0000}"/>
    <cellStyle name="Normal 2 5 4 2 2 2 5" xfId="19436" xr:uid="{00000000-0005-0000-0000-0000F24B0000}"/>
    <cellStyle name="Normal 2 5 4 2 2 3" xfId="5987" xr:uid="{00000000-0005-0000-0000-000069170000}"/>
    <cellStyle name="Normal 2 5 4 2 2 3 2" xfId="16039" xr:uid="{00000000-0005-0000-0000-0000AD3E0000}"/>
    <cellStyle name="Normal 2 5 4 2 2 3 2 3" xfId="31137" xr:uid="{00000000-0005-0000-0000-0000A7790000}"/>
    <cellStyle name="Normal 2 5 4 2 2 3 3" xfId="11019" xr:uid="{00000000-0005-0000-0000-0000112B0000}"/>
    <cellStyle name="Normal 2 5 4 2 2 3 3 3" xfId="26120" xr:uid="{00000000-0005-0000-0000-00000E660000}"/>
    <cellStyle name="Normal 2 5 4 2 2 3 5" xfId="21107" xr:uid="{00000000-0005-0000-0000-000079520000}"/>
    <cellStyle name="Normal 2 5 4 2 2 4" xfId="12697" xr:uid="{00000000-0005-0000-0000-00009F310000}"/>
    <cellStyle name="Normal 2 5 4 2 2 4 3" xfId="27795" xr:uid="{00000000-0005-0000-0000-0000996C0000}"/>
    <cellStyle name="Normal 2 5 4 2 2 5" xfId="7676" xr:uid="{00000000-0005-0000-0000-0000021E0000}"/>
    <cellStyle name="Normal 2 5 4 2 2 5 3" xfId="22778" xr:uid="{00000000-0005-0000-0000-000000590000}"/>
    <cellStyle name="Normal 2 5 4 2 2 7" xfId="17765" xr:uid="{00000000-0005-0000-0000-00006B450000}"/>
    <cellStyle name="Normal 2 5 4 2 3" xfId="3458" xr:uid="{00000000-0005-0000-0000-0000880D0000}"/>
    <cellStyle name="Normal 2 5 4 2 3 2" xfId="13532" xr:uid="{00000000-0005-0000-0000-0000E2340000}"/>
    <cellStyle name="Normal 2 5 4 2 3 2 3" xfId="28630" xr:uid="{00000000-0005-0000-0000-0000DC6F0000}"/>
    <cellStyle name="Normal 2 5 4 2 3 3" xfId="8512" xr:uid="{00000000-0005-0000-0000-000046210000}"/>
    <cellStyle name="Normal 2 5 4 2 3 3 3" xfId="23613" xr:uid="{00000000-0005-0000-0000-0000435C0000}"/>
    <cellStyle name="Normal 2 5 4 2 3 5" xfId="18600" xr:uid="{00000000-0005-0000-0000-0000AE480000}"/>
    <cellStyle name="Normal 2 5 4 2 4" xfId="5151" xr:uid="{00000000-0005-0000-0000-000025140000}"/>
    <cellStyle name="Normal 2 5 4 2 4 2" xfId="15203" xr:uid="{00000000-0005-0000-0000-0000693B0000}"/>
    <cellStyle name="Normal 2 5 4 2 4 2 3" xfId="30301" xr:uid="{00000000-0005-0000-0000-000063760000}"/>
    <cellStyle name="Normal 2 5 4 2 4 3" xfId="10183" xr:uid="{00000000-0005-0000-0000-0000CD270000}"/>
    <cellStyle name="Normal 2 5 4 2 4 3 3" xfId="25284" xr:uid="{00000000-0005-0000-0000-0000CA620000}"/>
    <cellStyle name="Normal 2 5 4 2 4 5" xfId="20271" xr:uid="{00000000-0005-0000-0000-0000354F0000}"/>
    <cellStyle name="Normal 2 5 4 2 5" xfId="11861" xr:uid="{00000000-0005-0000-0000-00005B2E0000}"/>
    <cellStyle name="Normal 2 5 4 2 5 3" xfId="26959" xr:uid="{00000000-0005-0000-0000-000055690000}"/>
    <cellStyle name="Normal 2 5 4 2 6" xfId="6840" xr:uid="{00000000-0005-0000-0000-0000BE1A0000}"/>
    <cellStyle name="Normal 2 5 4 2 6 3" xfId="21942" xr:uid="{00000000-0005-0000-0000-0000BC550000}"/>
    <cellStyle name="Normal 2 5 4 2 7" xfId="33380" xr:uid="{30B440EF-4063-4490-A6FD-319CF3CE0F10}"/>
    <cellStyle name="Normal 2 5 4 2 8" xfId="16929" xr:uid="{00000000-0005-0000-0000-000027420000}"/>
    <cellStyle name="Normal 2 5 4 3" xfId="2187" xr:uid="{00000000-0005-0000-0000-000091080000}"/>
    <cellStyle name="Normal 2 5 4 3 2" xfId="3877" xr:uid="{00000000-0005-0000-0000-00002B0F0000}"/>
    <cellStyle name="Normal 2 5 4 3 2 2" xfId="13950" xr:uid="{00000000-0005-0000-0000-000084360000}"/>
    <cellStyle name="Normal 2 5 4 3 2 2 3" xfId="29048" xr:uid="{00000000-0005-0000-0000-00007E710000}"/>
    <cellStyle name="Normal 2 5 4 3 2 3" xfId="8930" xr:uid="{00000000-0005-0000-0000-0000E8220000}"/>
    <cellStyle name="Normal 2 5 4 3 2 3 3" xfId="24031" xr:uid="{00000000-0005-0000-0000-0000E55D0000}"/>
    <cellStyle name="Normal 2 5 4 3 2 5" xfId="19018" xr:uid="{00000000-0005-0000-0000-0000504A0000}"/>
    <cellStyle name="Normal 2 5 4 3 3" xfId="5569" xr:uid="{00000000-0005-0000-0000-0000C7150000}"/>
    <cellStyle name="Normal 2 5 4 3 3 2" xfId="15621" xr:uid="{00000000-0005-0000-0000-00000B3D0000}"/>
    <cellStyle name="Normal 2 5 4 3 3 2 3" xfId="30719" xr:uid="{00000000-0005-0000-0000-000005780000}"/>
    <cellStyle name="Normal 2 5 4 3 3 3" xfId="10601" xr:uid="{00000000-0005-0000-0000-00006F290000}"/>
    <cellStyle name="Normal 2 5 4 3 3 3 3" xfId="25702" xr:uid="{00000000-0005-0000-0000-00006C640000}"/>
    <cellStyle name="Normal 2 5 4 3 3 5" xfId="20689" xr:uid="{00000000-0005-0000-0000-0000D7500000}"/>
    <cellStyle name="Normal 2 5 4 3 4" xfId="12279" xr:uid="{00000000-0005-0000-0000-0000FD2F0000}"/>
    <cellStyle name="Normal 2 5 4 3 4 3" xfId="27377" xr:uid="{00000000-0005-0000-0000-0000F76A0000}"/>
    <cellStyle name="Normal 2 5 4 3 5" xfId="7258" xr:uid="{00000000-0005-0000-0000-0000601C0000}"/>
    <cellStyle name="Normal 2 5 4 3 5 3" xfId="22360" xr:uid="{00000000-0005-0000-0000-00005E570000}"/>
    <cellStyle name="Normal 2 5 4 3 7" xfId="17347" xr:uid="{00000000-0005-0000-0000-0000C9430000}"/>
    <cellStyle name="Normal 2 5 4 4" xfId="3040" xr:uid="{00000000-0005-0000-0000-0000E60B0000}"/>
    <cellStyle name="Normal 2 5 4 4 2" xfId="13114" xr:uid="{00000000-0005-0000-0000-000040330000}"/>
    <cellStyle name="Normal 2 5 4 4 2 3" xfId="28212" xr:uid="{00000000-0005-0000-0000-00003A6E0000}"/>
    <cellStyle name="Normal 2 5 4 4 3" xfId="8094" xr:uid="{00000000-0005-0000-0000-0000A41F0000}"/>
    <cellStyle name="Normal 2 5 4 4 3 3" xfId="23195" xr:uid="{00000000-0005-0000-0000-0000A15A0000}"/>
    <cellStyle name="Normal 2 5 4 4 5" xfId="18182" xr:uid="{00000000-0005-0000-0000-00000C470000}"/>
    <cellStyle name="Normal 2 5 4 5" xfId="4733" xr:uid="{00000000-0005-0000-0000-000083120000}"/>
    <cellStyle name="Normal 2 5 4 5 2" xfId="14785" xr:uid="{00000000-0005-0000-0000-0000C7390000}"/>
    <cellStyle name="Normal 2 5 4 5 2 3" xfId="29883" xr:uid="{00000000-0005-0000-0000-0000C1740000}"/>
    <cellStyle name="Normal 2 5 4 5 3" xfId="9765" xr:uid="{00000000-0005-0000-0000-00002B260000}"/>
    <cellStyle name="Normal 2 5 4 5 3 3" xfId="24866" xr:uid="{00000000-0005-0000-0000-000028610000}"/>
    <cellStyle name="Normal 2 5 4 5 5" xfId="19853" xr:uid="{00000000-0005-0000-0000-0000934D0000}"/>
    <cellStyle name="Normal 2 5 4 6" xfId="11443" xr:uid="{00000000-0005-0000-0000-0000B92C0000}"/>
    <cellStyle name="Normal 2 5 4 6 3" xfId="26541" xr:uid="{00000000-0005-0000-0000-0000B3670000}"/>
    <cellStyle name="Normal 2 5 4 7" xfId="6422" xr:uid="{00000000-0005-0000-0000-00001C190000}"/>
    <cellStyle name="Normal 2 5 4 7 3" xfId="21524" xr:uid="{00000000-0005-0000-0000-00001A540000}"/>
    <cellStyle name="Normal 2 5 4 8" xfId="33379" xr:uid="{39105203-C7E9-4BDF-8D3A-7E6441D3E9A6}"/>
    <cellStyle name="Normal 2 5 4 9" xfId="16511" xr:uid="{00000000-0005-0000-0000-000085400000}"/>
    <cellStyle name="Normal 2 5 40" xfId="33381" xr:uid="{0F17BD3C-8553-463D-8803-F66EA3833FE3}"/>
    <cellStyle name="Normal 2 5 40 2" xfId="33382" xr:uid="{7E0E07C6-D646-4E5D-9824-B1DF0B4EF86B}"/>
    <cellStyle name="Normal 2 5 41" xfId="33383" xr:uid="{07599E57-B026-485B-9041-CF4DD74600B0}"/>
    <cellStyle name="Normal 2 5 41 2" xfId="33384" xr:uid="{C397EC44-336C-4D5A-BADA-3AF845516A04}"/>
    <cellStyle name="Normal 2 5 42" xfId="33385" xr:uid="{B4830B8C-AA92-4C95-8214-045E03829093}"/>
    <cellStyle name="Normal 2 5 42 2" xfId="33386" xr:uid="{4B181730-856C-4A12-A6E2-27BC56DD7103}"/>
    <cellStyle name="Normal 2 5 43" xfId="33387" xr:uid="{02175BD1-39D4-43C2-877B-32A2AC35905A}"/>
    <cellStyle name="Normal 2 5 43 2" xfId="33388" xr:uid="{4AF092D7-0206-4533-B75C-B7B51F69E33E}"/>
    <cellStyle name="Normal 2 5 44" xfId="33389" xr:uid="{68080615-88A6-419A-9B0E-FCF13CB0A509}"/>
    <cellStyle name="Normal 2 5 44 2" xfId="33390" xr:uid="{774D68E0-1FAB-4E4A-91C9-D4BF4B4F9766}"/>
    <cellStyle name="Normal 2 5 45" xfId="33391" xr:uid="{355998B8-87A1-48C5-8AFE-C8E64602636C}"/>
    <cellStyle name="Normal 2 5 45 2" xfId="33392" xr:uid="{F4923215-B2DB-4068-A30A-A6417ADC5D7C}"/>
    <cellStyle name="Normal 2 5 46" xfId="33393" xr:uid="{B24B7DDA-3502-4CC8-817E-9F0C35ED87BA}"/>
    <cellStyle name="Normal 2 5 46 2" xfId="33394" xr:uid="{5BBE5EAE-5A51-4FC4-8793-F0525B7326B9}"/>
    <cellStyle name="Normal 2 5 47" xfId="33395" xr:uid="{C9972F2E-25CD-4CB2-A219-1D544ACB3519}"/>
    <cellStyle name="Normal 2 5 47 2" xfId="33396" xr:uid="{880D30C4-F809-4C14-9494-C4597F71C748}"/>
    <cellStyle name="Normal 2 5 48" xfId="33397" xr:uid="{2E112254-538D-425B-9D2E-DB53146214BF}"/>
    <cellStyle name="Normal 2 5 48 2" xfId="33398" xr:uid="{96F7AE5B-F8B3-4761-9EA0-16C39A2FB1B3}"/>
    <cellStyle name="Normal 2 5 49" xfId="33399" xr:uid="{DBDA1CE8-CA75-45BE-B0E8-5BC2B15F0CF4}"/>
    <cellStyle name="Normal 2 5 49 2" xfId="33400" xr:uid="{8A0CBFD8-AF2C-4FBF-AD1C-CE98CF02BA51}"/>
    <cellStyle name="Normal 2 5 5" xfId="1556" xr:uid="{00000000-0005-0000-0000-00001A060000}"/>
    <cellStyle name="Normal 2 5 5 2" xfId="2397" xr:uid="{00000000-0005-0000-0000-000063090000}"/>
    <cellStyle name="Normal 2 5 5 2 2" xfId="4087" xr:uid="{00000000-0005-0000-0000-0000FD0F0000}"/>
    <cellStyle name="Normal 2 5 5 2 2 2" xfId="14160" xr:uid="{00000000-0005-0000-0000-000056370000}"/>
    <cellStyle name="Normal 2 5 5 2 2 2 3" xfId="29258" xr:uid="{00000000-0005-0000-0000-000050720000}"/>
    <cellStyle name="Normal 2 5 5 2 2 3" xfId="9140" xr:uid="{00000000-0005-0000-0000-0000BA230000}"/>
    <cellStyle name="Normal 2 5 5 2 2 3 3" xfId="24241" xr:uid="{00000000-0005-0000-0000-0000B75E0000}"/>
    <cellStyle name="Normal 2 5 5 2 2 5" xfId="19228" xr:uid="{00000000-0005-0000-0000-0000224B0000}"/>
    <cellStyle name="Normal 2 5 5 2 3" xfId="5779" xr:uid="{00000000-0005-0000-0000-000099160000}"/>
    <cellStyle name="Normal 2 5 5 2 3 2" xfId="15831" xr:uid="{00000000-0005-0000-0000-0000DD3D0000}"/>
    <cellStyle name="Normal 2 5 5 2 3 2 3" xfId="30929" xr:uid="{00000000-0005-0000-0000-0000D7780000}"/>
    <cellStyle name="Normal 2 5 5 2 3 3" xfId="10811" xr:uid="{00000000-0005-0000-0000-0000412A0000}"/>
    <cellStyle name="Normal 2 5 5 2 3 3 3" xfId="25912" xr:uid="{00000000-0005-0000-0000-00003E650000}"/>
    <cellStyle name="Normal 2 5 5 2 3 5" xfId="20899" xr:uid="{00000000-0005-0000-0000-0000A9510000}"/>
    <cellStyle name="Normal 2 5 5 2 4" xfId="12489" xr:uid="{00000000-0005-0000-0000-0000CF300000}"/>
    <cellStyle name="Normal 2 5 5 2 4 3" xfId="27587" xr:uid="{00000000-0005-0000-0000-0000C96B0000}"/>
    <cellStyle name="Normal 2 5 5 2 5" xfId="7468" xr:uid="{00000000-0005-0000-0000-0000321D0000}"/>
    <cellStyle name="Normal 2 5 5 2 5 3" xfId="22570" xr:uid="{00000000-0005-0000-0000-000030580000}"/>
    <cellStyle name="Normal 2 5 5 2 6" xfId="33402" xr:uid="{AAB4E77D-5032-4AB6-BA14-C2DF857D6CDA}"/>
    <cellStyle name="Normal 2 5 5 2 7" xfId="17557" xr:uid="{00000000-0005-0000-0000-00009B440000}"/>
    <cellStyle name="Normal 2 5 5 3" xfId="3250" xr:uid="{00000000-0005-0000-0000-0000B80C0000}"/>
    <cellStyle name="Normal 2 5 5 3 2" xfId="13324" xr:uid="{00000000-0005-0000-0000-000012340000}"/>
    <cellStyle name="Normal 2 5 5 3 2 3" xfId="28422" xr:uid="{00000000-0005-0000-0000-00000C6F0000}"/>
    <cellStyle name="Normal 2 5 5 3 3" xfId="8304" xr:uid="{00000000-0005-0000-0000-000076200000}"/>
    <cellStyle name="Normal 2 5 5 3 3 3" xfId="23405" xr:uid="{00000000-0005-0000-0000-0000735B0000}"/>
    <cellStyle name="Normal 2 5 5 3 5" xfId="18392" xr:uid="{00000000-0005-0000-0000-0000DE470000}"/>
    <cellStyle name="Normal 2 5 5 4" xfId="4943" xr:uid="{00000000-0005-0000-0000-000055130000}"/>
    <cellStyle name="Normal 2 5 5 4 2" xfId="14995" xr:uid="{00000000-0005-0000-0000-0000993A0000}"/>
    <cellStyle name="Normal 2 5 5 4 2 3" xfId="30093" xr:uid="{00000000-0005-0000-0000-000093750000}"/>
    <cellStyle name="Normal 2 5 5 4 3" xfId="9975" xr:uid="{00000000-0005-0000-0000-0000FD260000}"/>
    <cellStyle name="Normal 2 5 5 4 3 3" xfId="25076" xr:uid="{00000000-0005-0000-0000-0000FA610000}"/>
    <cellStyle name="Normal 2 5 5 4 5" xfId="20063" xr:uid="{00000000-0005-0000-0000-0000654E0000}"/>
    <cellStyle name="Normal 2 5 5 5" xfId="11653" xr:uid="{00000000-0005-0000-0000-00008B2D0000}"/>
    <cellStyle name="Normal 2 5 5 5 3" xfId="26751" xr:uid="{00000000-0005-0000-0000-000085680000}"/>
    <cellStyle name="Normal 2 5 5 6" xfId="6632" xr:uid="{00000000-0005-0000-0000-0000EE190000}"/>
    <cellStyle name="Normal 2 5 5 6 3" xfId="21734" xr:uid="{00000000-0005-0000-0000-0000EC540000}"/>
    <cellStyle name="Normal 2 5 5 7" xfId="33401" xr:uid="{A32BAC71-0879-43B6-A287-EE85A9ABABCA}"/>
    <cellStyle name="Normal 2 5 5 8" xfId="16721" xr:uid="{00000000-0005-0000-0000-000057410000}"/>
    <cellStyle name="Normal 2 5 50" xfId="33403" xr:uid="{75F71121-4C3E-457E-A4D7-0CAD4B3E1F88}"/>
    <cellStyle name="Normal 2 5 50 2" xfId="33404" xr:uid="{D1C2E8E0-0E76-43C8-B7B1-470471053D36}"/>
    <cellStyle name="Normal 2 5 51" xfId="33405" xr:uid="{B7EEA877-757A-4616-AFD0-B816A917099E}"/>
    <cellStyle name="Normal 2 5 51 2" xfId="33406" xr:uid="{210CA6F9-73B3-47E8-B4F4-79E1EB80742D}"/>
    <cellStyle name="Normal 2 5 52" xfId="33407" xr:uid="{94D5CB5A-49F3-4877-8991-827E770BC16D}"/>
    <cellStyle name="Normal 2 5 52 2" xfId="33408" xr:uid="{EF3E1DD5-C903-44BA-826D-6699F198468D}"/>
    <cellStyle name="Normal 2 5 53" xfId="33409" xr:uid="{C4A8CA64-3099-4931-9884-09C5E58D8EC2}"/>
    <cellStyle name="Normal 2 5 53 2" xfId="33410" xr:uid="{2F1E5822-E818-47FC-9850-5EE47CED2E6A}"/>
    <cellStyle name="Normal 2 5 54" xfId="33411" xr:uid="{B96B2356-A9EC-4F58-AEB8-3F0D111AD778}"/>
    <cellStyle name="Normal 2 5 54 2" xfId="33412" xr:uid="{5552B035-E321-4486-8B84-82E1AF9BCD51}"/>
    <cellStyle name="Normal 2 5 55" xfId="33413" xr:uid="{00270F2F-7B12-44B0-A737-6FCE066487BC}"/>
    <cellStyle name="Normal 2 5 55 2" xfId="33414" xr:uid="{D64DF92E-FBBB-4EE7-8358-FC352F4DBAEC}"/>
    <cellStyle name="Normal 2 5 56" xfId="33415" xr:uid="{9BA4C9D3-6CF9-49B1-8B09-EABF89D52D7E}"/>
    <cellStyle name="Normal 2 5 56 2" xfId="33416" xr:uid="{ACDACD34-D2E9-461B-9821-04573EE0A40A}"/>
    <cellStyle name="Normal 2 5 57" xfId="33417" xr:uid="{FB580E26-1AA1-4E0D-B0A4-69EBB932BF8B}"/>
    <cellStyle name="Normal 2 5 57 2" xfId="33418" xr:uid="{ED82D9D8-E8C0-4D44-A1F3-7E56AEA0809C}"/>
    <cellStyle name="Normal 2 5 58" xfId="33419" xr:uid="{765BC473-C399-4369-A393-6A1400BF79E0}"/>
    <cellStyle name="Normal 2 5 58 2" xfId="33420" xr:uid="{22660712-2B2A-49AA-8777-E3070E51DA0F}"/>
    <cellStyle name="Normal 2 5 59" xfId="33421" xr:uid="{EF590346-199A-40C4-9AC6-0EE48755F968}"/>
    <cellStyle name="Normal 2 5 59 2" xfId="33422" xr:uid="{C7AEED68-BCE3-4199-AD07-6377B00744C4}"/>
    <cellStyle name="Normal 2 5 6" xfId="1977" xr:uid="{00000000-0005-0000-0000-0000BF070000}"/>
    <cellStyle name="Normal 2 5 6 2" xfId="3669" xr:uid="{00000000-0005-0000-0000-00005B0E0000}"/>
    <cellStyle name="Normal 2 5 6 2 2" xfId="13742" xr:uid="{00000000-0005-0000-0000-0000B4350000}"/>
    <cellStyle name="Normal 2 5 6 2 2 3" xfId="28840" xr:uid="{00000000-0005-0000-0000-0000AE700000}"/>
    <cellStyle name="Normal 2 5 6 2 3" xfId="8722" xr:uid="{00000000-0005-0000-0000-000018220000}"/>
    <cellStyle name="Normal 2 5 6 2 3 3" xfId="23823" xr:uid="{00000000-0005-0000-0000-0000155D0000}"/>
    <cellStyle name="Normal 2 5 6 2 4" xfId="33424" xr:uid="{35B67F6B-58DA-481B-9FDD-9B170FD77791}"/>
    <cellStyle name="Normal 2 5 6 2 5" xfId="18810" xr:uid="{00000000-0005-0000-0000-000080490000}"/>
    <cellStyle name="Normal 2 5 6 3" xfId="5361" xr:uid="{00000000-0005-0000-0000-0000F7140000}"/>
    <cellStyle name="Normal 2 5 6 3 2" xfId="15413" xr:uid="{00000000-0005-0000-0000-00003B3C0000}"/>
    <cellStyle name="Normal 2 5 6 3 2 3" xfId="30511" xr:uid="{00000000-0005-0000-0000-000035770000}"/>
    <cellStyle name="Normal 2 5 6 3 3" xfId="10393" xr:uid="{00000000-0005-0000-0000-00009F280000}"/>
    <cellStyle name="Normal 2 5 6 3 3 3" xfId="25494" xr:uid="{00000000-0005-0000-0000-00009C630000}"/>
    <cellStyle name="Normal 2 5 6 3 5" xfId="20481" xr:uid="{00000000-0005-0000-0000-000007500000}"/>
    <cellStyle name="Normal 2 5 6 4" xfId="12071" xr:uid="{00000000-0005-0000-0000-00002D2F0000}"/>
    <cellStyle name="Normal 2 5 6 4 3" xfId="27169" xr:uid="{00000000-0005-0000-0000-0000276A0000}"/>
    <cellStyle name="Normal 2 5 6 5" xfId="7050" xr:uid="{00000000-0005-0000-0000-0000901B0000}"/>
    <cellStyle name="Normal 2 5 6 5 3" xfId="22152" xr:uid="{00000000-0005-0000-0000-00008E560000}"/>
    <cellStyle name="Normal 2 5 6 6" xfId="33423" xr:uid="{0C33AD86-A82F-4648-9E2F-A0A5E9B443EC}"/>
    <cellStyle name="Normal 2 5 6 7" xfId="17139" xr:uid="{00000000-0005-0000-0000-0000F9420000}"/>
    <cellStyle name="Normal 2 5 60" xfId="33425" xr:uid="{8BCBFBF1-9DB9-44BE-B056-406CEE7CFA85}"/>
    <cellStyle name="Normal 2 5 60 2" xfId="33426" xr:uid="{563E190A-0D94-49BC-A265-266A005BDCAA}"/>
    <cellStyle name="Normal 2 5 61" xfId="33427" xr:uid="{2C274B45-D9FE-4AB0-B963-94533761B2EF}"/>
    <cellStyle name="Normal 2 5 61 2" xfId="33428" xr:uid="{A9D112A1-2733-47BE-918F-646387D4820E}"/>
    <cellStyle name="Normal 2 5 62" xfId="33429" xr:uid="{CB2CDCDC-E0D1-4A3E-B7EC-4A3A4A4ACC16}"/>
    <cellStyle name="Normal 2 5 62 2" xfId="33430" xr:uid="{754C3FCA-053F-45C5-B721-840156A6E0EE}"/>
    <cellStyle name="Normal 2 5 63" xfId="33431" xr:uid="{A310E065-F602-4A4E-9D90-FD126487E5EA}"/>
    <cellStyle name="Normal 2 5 63 2" xfId="33432" xr:uid="{54DD3330-63E8-48CB-9F99-A90FE11D07D3}"/>
    <cellStyle name="Normal 2 5 64" xfId="33433" xr:uid="{5AD637ED-347C-413C-8F98-627714DFABB9}"/>
    <cellStyle name="Normal 2 5 64 2" xfId="33434" xr:uid="{0CD5738D-B53E-43DC-BA98-D9DDD314CA63}"/>
    <cellStyle name="Normal 2 5 65" xfId="33435" xr:uid="{D6D4A04E-F70B-4082-AD3D-68A171CB9D19}"/>
    <cellStyle name="Normal 2 5 65 2" xfId="33436" xr:uid="{049CC9FC-302A-4DFE-A4B1-B902501AE854}"/>
    <cellStyle name="Normal 2 5 66" xfId="33437" xr:uid="{6823CD3C-8C83-454D-A917-8A9D0C4DD637}"/>
    <cellStyle name="Normal 2 5 66 2" xfId="33438" xr:uid="{551F8FC7-0979-41C6-A80E-C3C7F7633094}"/>
    <cellStyle name="Normal 2 5 67" xfId="33439" xr:uid="{1EED936C-5969-46C8-91A6-80257201B013}"/>
    <cellStyle name="Normal 2 5 67 2" xfId="33440" xr:uid="{B4FE700E-8440-4C4D-8DC4-4B11C96F6593}"/>
    <cellStyle name="Normal 2 5 68" xfId="33441" xr:uid="{5E2ED079-4FB4-4935-8A33-6BEB0AC395D5}"/>
    <cellStyle name="Normal 2 5 68 2" xfId="33442" xr:uid="{DA270FBA-BFD5-449F-A40A-BB6E658EE2C3}"/>
    <cellStyle name="Normal 2 5 69" xfId="33443" xr:uid="{3E32F59C-4601-49A1-AB73-D3F62119BB8F}"/>
    <cellStyle name="Normal 2 5 69 2" xfId="33444" xr:uid="{11595E1E-A076-4329-BC46-05EE041CEC48}"/>
    <cellStyle name="Normal 2 5 7" xfId="2828" xr:uid="{00000000-0005-0000-0000-0000120B0000}"/>
    <cellStyle name="Normal 2 5 7 2" xfId="12906" xr:uid="{00000000-0005-0000-0000-000070320000}"/>
    <cellStyle name="Normal 2 5 7 2 2" xfId="33446" xr:uid="{E3513711-DAA9-40BD-A5D4-724745295370}"/>
    <cellStyle name="Normal 2 5 7 2 3" xfId="28004" xr:uid="{00000000-0005-0000-0000-00006A6D0000}"/>
    <cellStyle name="Normal 2 5 7 3" xfId="7886" xr:uid="{00000000-0005-0000-0000-0000D41E0000}"/>
    <cellStyle name="Normal 2 5 7 3 3" xfId="22987" xr:uid="{00000000-0005-0000-0000-0000D1590000}"/>
    <cellStyle name="Normal 2 5 7 4" xfId="33445" xr:uid="{91E7A414-38DD-4C82-849C-72A9D3941E28}"/>
    <cellStyle name="Normal 2 5 7 5" xfId="17974" xr:uid="{00000000-0005-0000-0000-00003C460000}"/>
    <cellStyle name="Normal 2 5 70" xfId="33447" xr:uid="{793A1BED-C200-4258-B5A7-1C0CE9EC7D50}"/>
    <cellStyle name="Normal 2 5 70 2" xfId="33448" xr:uid="{8F29EEB1-9F38-43EA-9451-4AEF5357A4E8}"/>
    <cellStyle name="Normal 2 5 71" xfId="33449" xr:uid="{EC8BBC42-61BD-4A13-A291-713B97D6C3C1}"/>
    <cellStyle name="Normal 2 5 71 2" xfId="33450" xr:uid="{963945CC-F939-40F8-8C1A-C41A6CCCE061}"/>
    <cellStyle name="Normal 2 5 72" xfId="33451" xr:uid="{879FEB54-2526-483C-9FB5-7B12072B94BA}"/>
    <cellStyle name="Normal 2 5 72 2" xfId="33452" xr:uid="{E24E7561-4BCD-41D6-B70D-622A6662E384}"/>
    <cellStyle name="Normal 2 5 73" xfId="33453" xr:uid="{3848C78D-CF3A-41B5-90B4-4EA89A95B390}"/>
    <cellStyle name="Normal 2 5 73 2" xfId="33454" xr:uid="{BB1905DA-502C-41CD-8A75-721D15DE0407}"/>
    <cellStyle name="Normal 2 5 74" xfId="33455" xr:uid="{B9E2F9A7-8DA7-4091-8514-182748B6AD02}"/>
    <cellStyle name="Normal 2 5 74 2" xfId="33456" xr:uid="{A73A5ED0-BC33-4A16-BB58-89BBFCE9B93D}"/>
    <cellStyle name="Normal 2 5 75" xfId="33457" xr:uid="{0A49720B-F66F-4DCA-B662-F85CCDED76BE}"/>
    <cellStyle name="Normal 2 5 75 2" xfId="33458" xr:uid="{D1644417-D3F3-4FE2-94D4-E151A353DDD8}"/>
    <cellStyle name="Normal 2 5 76" xfId="33459" xr:uid="{74E664B2-4996-4344-846A-EFC1E6519700}"/>
    <cellStyle name="Normal 2 5 76 2" xfId="33460" xr:uid="{9D107F4B-D9D1-4C87-952B-512E78C46A5F}"/>
    <cellStyle name="Normal 2 5 77" xfId="33461" xr:uid="{1E29A440-28AD-42B6-ABAE-4568EC62A3BD}"/>
    <cellStyle name="Normal 2 5 77 2" xfId="33462" xr:uid="{CC564448-4FD6-4CF3-B6BE-0D56A899E9DB}"/>
    <cellStyle name="Normal 2 5 78" xfId="33463" xr:uid="{BC78CED2-CD52-44A7-9955-791DEB1DCB0D}"/>
    <cellStyle name="Normal 2 5 78 2" xfId="33464" xr:uid="{DAF0D16F-36BF-407F-8E45-EBEB15F99401}"/>
    <cellStyle name="Normal 2 5 79" xfId="33465" xr:uid="{F3521753-9529-4FB7-9638-93DC293AC920}"/>
    <cellStyle name="Normal 2 5 79 2" xfId="33466" xr:uid="{F86BF8FD-0F1C-4A38-AEA8-92DDD4BF1668}"/>
    <cellStyle name="Normal 2 5 8" xfId="4522" xr:uid="{00000000-0005-0000-0000-0000B0110000}"/>
    <cellStyle name="Normal 2 5 8 2" xfId="14577" xr:uid="{00000000-0005-0000-0000-0000F7380000}"/>
    <cellStyle name="Normal 2 5 8 2 2" xfId="33468" xr:uid="{C6A75F47-1D12-4E43-A861-CACF4823307C}"/>
    <cellStyle name="Normal 2 5 8 2 3" xfId="29675" xr:uid="{00000000-0005-0000-0000-0000F1730000}"/>
    <cellStyle name="Normal 2 5 8 3" xfId="9557" xr:uid="{00000000-0005-0000-0000-00005B250000}"/>
    <cellStyle name="Normal 2 5 8 3 3" xfId="24658" xr:uid="{00000000-0005-0000-0000-000058600000}"/>
    <cellStyle name="Normal 2 5 8 4" xfId="33467" xr:uid="{94BEE651-CF59-4682-A3F9-5BDC47BC92E5}"/>
    <cellStyle name="Normal 2 5 8 5" xfId="19645" xr:uid="{00000000-0005-0000-0000-0000C34C0000}"/>
    <cellStyle name="Normal 2 5 80" xfId="33469" xr:uid="{F0767FA3-598B-4CFC-88C3-52B163906643}"/>
    <cellStyle name="Normal 2 5 80 2" xfId="33470" xr:uid="{56A3B59D-E073-4761-A951-6890A7BCAA4B}"/>
    <cellStyle name="Normal 2 5 81" xfId="33471" xr:uid="{5F01313E-E9D1-4008-A5AF-008120AC1453}"/>
    <cellStyle name="Normal 2 5 81 2" xfId="33472" xr:uid="{16B99B56-4A5F-4868-AA92-2E206C957A53}"/>
    <cellStyle name="Normal 2 5 82" xfId="33473" xr:uid="{B31C5409-95C7-4E65-B29A-3F6B4B352964}"/>
    <cellStyle name="Normal 2 5 82 2" xfId="33474" xr:uid="{B317067A-9255-4C46-8C24-35399CE111AB}"/>
    <cellStyle name="Normal 2 5 83" xfId="33475" xr:uid="{5970F9B2-1CF8-4A68-A41D-C7E73646D6C6}"/>
    <cellStyle name="Normal 2 5 83 2" xfId="33476" xr:uid="{6FCD9E16-8B74-4E59-984F-89F2C260ED93}"/>
    <cellStyle name="Normal 2 5 84" xfId="33477" xr:uid="{6CC2E334-89E6-4FB8-B97F-9B97953272DF}"/>
    <cellStyle name="Normal 2 5 84 2" xfId="33478" xr:uid="{140A5A1C-15ED-47BC-A0FB-04A35480821F}"/>
    <cellStyle name="Normal 2 5 85" xfId="33479" xr:uid="{F8B4A4FB-9F70-4597-ABCA-DD45802F7330}"/>
    <cellStyle name="Normal 2 5 85 2" xfId="33480" xr:uid="{7A340184-D0A8-465A-B339-3622B94FDADD}"/>
    <cellStyle name="Normal 2 5 86" xfId="33481" xr:uid="{ABCA749D-F60D-41B2-B8BE-8537BC5FDC50}"/>
    <cellStyle name="Normal 2 5 86 2" xfId="33482" xr:uid="{DC7882EC-27C6-4750-9CB0-CD5E7F3ECEE6}"/>
    <cellStyle name="Normal 2 5 87" xfId="33483" xr:uid="{F272B4C3-E95D-4BA5-9143-E4C65378E8AF}"/>
    <cellStyle name="Normal 2 5 87 2" xfId="33484" xr:uid="{949C77D8-3F98-4705-9113-15ECCBB7D715}"/>
    <cellStyle name="Normal 2 5 88" xfId="33485" xr:uid="{6E0E0DA1-0FCD-4CCC-BBB8-D4267423EBA5}"/>
    <cellStyle name="Normal 2 5 89" xfId="33142" xr:uid="{3F3C4DD5-25C2-47BC-898F-0011F6186E38}"/>
    <cellStyle name="Normal 2 5 9" xfId="11233" xr:uid="{00000000-0005-0000-0000-0000E72B0000}"/>
    <cellStyle name="Normal 2 5 9 2" xfId="33487" xr:uid="{83CDBA62-723F-4E2B-A221-B48D362CB2DB}"/>
    <cellStyle name="Normal 2 5 9 3" xfId="26333" xr:uid="{00000000-0005-0000-0000-0000E3660000}"/>
    <cellStyle name="Normal 2 5 9 4" xfId="33486" xr:uid="{C59FAAD3-1DD8-4D89-9C48-6F01AB3468DC}"/>
    <cellStyle name="Normal 2 5_DEER 032008 Cost Summary Delivery - Rev 4 (2)" xfId="33488" xr:uid="{7A3C74B9-0D94-4662-BC69-C86E88816F46}"/>
    <cellStyle name="Normal 2 50" xfId="33489" xr:uid="{C6F13277-6AAA-4E44-B301-9C75EC615B23}"/>
    <cellStyle name="Normal 2 50 2" xfId="33490" xr:uid="{F41B2E4A-CF1A-42E3-92D4-D5BB98BCCBF6}"/>
    <cellStyle name="Normal 2 51" xfId="33491" xr:uid="{EE6E7106-0889-4325-AE1A-C505A43E15B5}"/>
    <cellStyle name="Normal 2 51 2" xfId="33492" xr:uid="{2A61D693-1AF3-46AC-BCCD-8516BDD4E62C}"/>
    <cellStyle name="Normal 2 52" xfId="33493" xr:uid="{DBADF7A2-E3D4-456F-9C28-C4FCEA985DEF}"/>
    <cellStyle name="Normal 2 52 2" xfId="33494" xr:uid="{9041C0B7-0ABE-4261-9327-2AA09036B46E}"/>
    <cellStyle name="Normal 2 53" xfId="33495" xr:uid="{2F449331-A860-4474-BDD1-D2F320B500B8}"/>
    <cellStyle name="Normal 2 53 2" xfId="33496" xr:uid="{0FE88383-EAF3-4E8B-9A98-BBACC5B44824}"/>
    <cellStyle name="Normal 2 54" xfId="33497" xr:uid="{DB195F68-2FDE-40C6-9C9B-4951E10BB274}"/>
    <cellStyle name="Normal 2 54 2" xfId="33498" xr:uid="{FF0069A4-EF9B-44F2-9D65-1E84C86093AF}"/>
    <cellStyle name="Normal 2 55" xfId="33499" xr:uid="{917ABBE2-8840-4BD0-A847-89C5C92C385F}"/>
    <cellStyle name="Normal 2 55 2" xfId="33500" xr:uid="{DE9F3697-0C09-4C01-A08E-8B8955BAFBFB}"/>
    <cellStyle name="Normal 2 56" xfId="33501" xr:uid="{C7937A12-A4A0-4B4A-89E4-B3D0867A90EE}"/>
    <cellStyle name="Normal 2 56 2" xfId="33502" xr:uid="{97F345FB-3592-42BC-929B-8E38E651D2C5}"/>
    <cellStyle name="Normal 2 57" xfId="33503" xr:uid="{992A1BED-C75F-43AC-A32A-7A6478D6B4C2}"/>
    <cellStyle name="Normal 2 57 2" xfId="33504" xr:uid="{7EFED05F-2227-4578-8243-FCC0C15A05DF}"/>
    <cellStyle name="Normal 2 58" xfId="33505" xr:uid="{1D91B21D-59BB-4712-8806-2CF09B8EA6DE}"/>
    <cellStyle name="Normal 2 58 2" xfId="33506" xr:uid="{62D92116-2EFA-49A8-A281-23294BC7806A}"/>
    <cellStyle name="Normal 2 59" xfId="33507" xr:uid="{C6572E7F-F2FC-4ACD-AACE-428D682841ED}"/>
    <cellStyle name="Normal 2 59 2" xfId="33508" xr:uid="{1E35C21E-FADE-4218-B0C4-29279116B776}"/>
    <cellStyle name="Normal 2 6" xfId="33509" xr:uid="{3B4E4D4E-6D63-47FC-B050-331C3757C70F}"/>
    <cellStyle name="Normal 2 6 2" xfId="33510" xr:uid="{221487A4-E2B6-4CC2-869E-91AA153556BC}"/>
    <cellStyle name="Normal 2 60" xfId="33511" xr:uid="{1D05B290-C578-47FC-B2FE-7359AF057A51}"/>
    <cellStyle name="Normal 2 60 2" xfId="33512" xr:uid="{E1C40BAF-3DC7-40AF-BEA2-4F3320C05916}"/>
    <cellStyle name="Normal 2 61" xfId="33513" xr:uid="{94B6F79F-9154-48B7-A2D0-FD4ABBEC2E23}"/>
    <cellStyle name="Normal 2 61 2" xfId="33514" xr:uid="{65963BA0-D048-429C-9329-66449CA24793}"/>
    <cellStyle name="Normal 2 62" xfId="33515" xr:uid="{F8A8585D-3506-4CA2-8460-B1DF8CE70047}"/>
    <cellStyle name="Normal 2 62 2" xfId="33516" xr:uid="{0CF25C7B-A04B-4E72-A833-B57DF3544EA5}"/>
    <cellStyle name="Normal 2 63" xfId="33517" xr:uid="{80A0C7F7-C49F-4851-8B8E-B4BAA6E8DF46}"/>
    <cellStyle name="Normal 2 63 2" xfId="33518" xr:uid="{BB79D600-3B2B-48F7-BFA3-C753B899719F}"/>
    <cellStyle name="Normal 2 64" xfId="33519" xr:uid="{5313AED5-D889-42D4-B1F9-847538262A44}"/>
    <cellStyle name="Normal 2 64 2" xfId="33520" xr:uid="{04AF5874-7C84-4CA9-82BE-C6E0D4EB572A}"/>
    <cellStyle name="Normal 2 65" xfId="33521" xr:uid="{C4B98554-D5CA-4DE9-9179-BE7E4B95D70C}"/>
    <cellStyle name="Normal 2 65 2" xfId="33522" xr:uid="{9DB9E550-8019-4800-9016-B1E852655B21}"/>
    <cellStyle name="Normal 2 66" xfId="33523" xr:uid="{C29DC34B-1F71-4BCC-AA4D-0A8605FAAFCE}"/>
    <cellStyle name="Normal 2 66 2" xfId="33524" xr:uid="{D615A413-B497-4810-B633-EA5163AC46D4}"/>
    <cellStyle name="Normal 2 67" xfId="33525" xr:uid="{A62C2BE7-D85A-469C-B4B8-07FDCA92B662}"/>
    <cellStyle name="Normal 2 67 2" xfId="33526" xr:uid="{E10FB22C-05C7-484D-93A0-A81587E68BC7}"/>
    <cellStyle name="Normal 2 68" xfId="33527" xr:uid="{2CC51CC6-6655-41D0-A162-9EE459ABACDD}"/>
    <cellStyle name="Normal 2 68 2" xfId="33528" xr:uid="{5351F34A-4875-4CC4-84EC-F38F1BABC233}"/>
    <cellStyle name="Normal 2 69" xfId="33529" xr:uid="{333DA3B3-7FD6-4ED9-9825-810E1C4A7491}"/>
    <cellStyle name="Normal 2 69 2" xfId="33530" xr:uid="{F74B8D1E-6253-4AD8-A41C-2250367BA1D5}"/>
    <cellStyle name="Normal 2 7" xfId="33531" xr:uid="{1F10B760-FB86-4761-B31E-28F6F9899001}"/>
    <cellStyle name="Normal 2 7 2" xfId="33532" xr:uid="{0229DDFB-05ED-4A0E-BFC9-87D1BC2BDBAE}"/>
    <cellStyle name="Normal 2 70" xfId="33533" xr:uid="{533A2FE8-6035-4772-BB17-88ECEA6D1402}"/>
    <cellStyle name="Normal 2 70 2" xfId="33534" xr:uid="{54BE2F69-8A54-41CF-AB87-0CB6DF96838E}"/>
    <cellStyle name="Normal 2 71" xfId="33535" xr:uid="{64DA0EB1-7DCA-4F9B-9DD8-4B8166ABDF18}"/>
    <cellStyle name="Normal 2 71 2" xfId="33536" xr:uid="{7ED06C55-FE23-48D8-99DE-F262F3A6C296}"/>
    <cellStyle name="Normal 2 72" xfId="33537" xr:uid="{8A0D790E-9192-458C-B396-B404EA7D7FD0}"/>
    <cellStyle name="Normal 2 72 2" xfId="33538" xr:uid="{CEA05808-E271-4C16-A1CA-3CFAB4B601B0}"/>
    <cellStyle name="Normal 2 73" xfId="33539" xr:uid="{15B1360B-0A5D-4376-AFC4-D51BA44E4584}"/>
    <cellStyle name="Normal 2 73 2" xfId="33540" xr:uid="{7172D162-468F-4F28-AE52-0E3386586373}"/>
    <cellStyle name="Normal 2 74" xfId="33541" xr:uid="{F66AC2D4-AE8E-4C23-ADF0-B4F286052201}"/>
    <cellStyle name="Normal 2 74 2" xfId="33542" xr:uid="{4B65A907-401A-4779-82DC-DD19744E9A8C}"/>
    <cellStyle name="Normal 2 75" xfId="33543" xr:uid="{4B69C4DB-3A05-484B-BFEB-2E21BEA86888}"/>
    <cellStyle name="Normal 2 75 2" xfId="33544" xr:uid="{CE3CF01F-122E-4C1A-A84D-72F93CD0F12D}"/>
    <cellStyle name="Normal 2 76" xfId="33545" xr:uid="{F0A24E05-C446-4080-823E-FDBA734DBC07}"/>
    <cellStyle name="Normal 2 76 2" xfId="33546" xr:uid="{D12F2F04-5FCE-4EBA-9D07-0D4BBB10F198}"/>
    <cellStyle name="Normal 2 77" xfId="33547" xr:uid="{8628E891-EFC3-4056-9709-5373049AF5AB}"/>
    <cellStyle name="Normal 2 77 2" xfId="33548" xr:uid="{1AC614C4-6CF6-44D2-ADD9-2EFF5FED34AE}"/>
    <cellStyle name="Normal 2 78" xfId="33549" xr:uid="{02A3C120-3D66-4B1D-B1A6-AE0FAABC0D9A}"/>
    <cellStyle name="Normal 2 78 2" xfId="33550" xr:uid="{DD40FA63-630E-4379-AEB2-BDD229A68464}"/>
    <cellStyle name="Normal 2 79" xfId="33551" xr:uid="{FE48D513-705C-436B-9A00-5E614CB5207B}"/>
    <cellStyle name="Normal 2 79 2" xfId="33552" xr:uid="{21B016E3-53D7-49FF-9199-8DFC2D9E6DD3}"/>
    <cellStyle name="Normal 2 8" xfId="33553" xr:uid="{1ED56235-343F-420C-A601-AECDF363A9FB}"/>
    <cellStyle name="Normal 2 8 10" xfId="33554" xr:uid="{6FAC277A-91BA-4BC5-937E-BDCEA4B58A4E}"/>
    <cellStyle name="Normal 2 8 10 2" xfId="33555" xr:uid="{D2F5D656-5AF9-420A-A375-D35880B9AE79}"/>
    <cellStyle name="Normal 2 8 11" xfId="33556" xr:uid="{AB1BF448-7398-4F55-94B3-AF86B9BD64A0}"/>
    <cellStyle name="Normal 2 8 11 2" xfId="33557" xr:uid="{EE41BCB8-0881-46DB-8B3D-21BFB34F48C9}"/>
    <cellStyle name="Normal 2 8 12" xfId="33558" xr:uid="{C68B2651-B60D-46C9-AC96-A838F6E2C628}"/>
    <cellStyle name="Normal 2 8 12 2" xfId="33559" xr:uid="{D479C57A-CA70-475B-86EB-09FE3E9725CE}"/>
    <cellStyle name="Normal 2 8 13" xfId="33560" xr:uid="{53B0B45C-8CA5-45CC-8932-196B16C629F2}"/>
    <cellStyle name="Normal 2 8 13 2" xfId="33561" xr:uid="{29462DEC-7717-41A9-BDB9-A722531F40F1}"/>
    <cellStyle name="Normal 2 8 14" xfId="33562" xr:uid="{0DA4A772-6601-40D4-BABF-1CFF896D49D5}"/>
    <cellStyle name="Normal 2 8 14 2" xfId="33563" xr:uid="{BA5CC193-6FDB-455A-8259-FD63AAC0F598}"/>
    <cellStyle name="Normal 2 8 15" xfId="33564" xr:uid="{38514055-6E29-436D-84D8-1D50AAE95D7B}"/>
    <cellStyle name="Normal 2 8 15 2" xfId="33565" xr:uid="{8A1ED79E-925F-4083-A8DA-9AD092B09509}"/>
    <cellStyle name="Normal 2 8 16" xfId="33566" xr:uid="{E9D0BF26-8229-40F1-B11C-331B6139EB41}"/>
    <cellStyle name="Normal 2 8 16 2" xfId="33567" xr:uid="{06AAD702-9C2B-43C5-B3F4-3A6B5A7C9522}"/>
    <cellStyle name="Normal 2 8 17" xfId="33568" xr:uid="{4CC18295-4E72-4B03-925E-6F98FB94544B}"/>
    <cellStyle name="Normal 2 8 17 2" xfId="33569" xr:uid="{DCC878BE-E410-4646-B54E-BFE30E8ABFC2}"/>
    <cellStyle name="Normal 2 8 18" xfId="33570" xr:uid="{3826CA66-A223-456C-BA86-79AB222648CF}"/>
    <cellStyle name="Normal 2 8 18 2" xfId="33571" xr:uid="{BFD3CA4C-93B5-4F10-831B-4C5A337214ED}"/>
    <cellStyle name="Normal 2 8 19" xfId="33572" xr:uid="{E3BB0FA2-D6A9-435F-80AD-F2DE8EEFD833}"/>
    <cellStyle name="Normal 2 8 19 2" xfId="33573" xr:uid="{8A3C6B7F-A05D-4044-9D07-A8EDD3065EBB}"/>
    <cellStyle name="Normal 2 8 2" xfId="33574" xr:uid="{6ADE781B-3D42-4C44-9DE5-D8DA9B1E88FA}"/>
    <cellStyle name="Normal 2 8 2 2" xfId="33575" xr:uid="{06E1E721-6B08-409F-9F2F-76AF96EEAA41}"/>
    <cellStyle name="Normal 2 8 20" xfId="33576" xr:uid="{ACC2233F-D942-40C5-8D4D-6CBD923BD7FE}"/>
    <cellStyle name="Normal 2 8 20 2" xfId="33577" xr:uid="{A7E427D4-70F8-490B-85F2-6F197FC21828}"/>
    <cellStyle name="Normal 2 8 21" xfId="33578" xr:uid="{11B7AE91-FA9D-4397-9950-B84CE38D5606}"/>
    <cellStyle name="Normal 2 8 21 2" xfId="33579" xr:uid="{56C92AE4-0C49-4975-BA61-49EF438A90D6}"/>
    <cellStyle name="Normal 2 8 22" xfId="33580" xr:uid="{83415FBE-B4E5-4BB7-BC09-4E3D461A2AF2}"/>
    <cellStyle name="Normal 2 8 22 2" xfId="33581" xr:uid="{513ACEE5-F2D8-4566-B72F-B5911761D8BD}"/>
    <cellStyle name="Normal 2 8 23" xfId="33582" xr:uid="{DC8836C1-D60F-4485-B476-4D6F384F4E81}"/>
    <cellStyle name="Normal 2 8 23 2" xfId="33583" xr:uid="{B6A89AE1-5407-47C8-9653-01942A512AAA}"/>
    <cellStyle name="Normal 2 8 24" xfId="33584" xr:uid="{16F67067-1A8C-4977-922A-D66DEC278EB7}"/>
    <cellStyle name="Normal 2 8 3" xfId="33585" xr:uid="{D86DEA18-BA3D-4601-AEF9-5A8F2E416E2D}"/>
    <cellStyle name="Normal 2 8 3 2" xfId="33586" xr:uid="{B872237D-283A-4A41-96DA-8106D91F00C5}"/>
    <cellStyle name="Normal 2 8 4" xfId="33587" xr:uid="{8FBE2130-B365-456F-9861-33F38127E4C8}"/>
    <cellStyle name="Normal 2 8 4 2" xfId="33588" xr:uid="{8DF07A81-CA61-4023-9747-AD54A4DE634A}"/>
    <cellStyle name="Normal 2 8 5" xfId="33589" xr:uid="{18E46D64-973A-486C-9B79-9DFF2841A11F}"/>
    <cellStyle name="Normal 2 8 5 2" xfId="33590" xr:uid="{945EC701-7F44-46DC-BAAD-3B12133B7AD3}"/>
    <cellStyle name="Normal 2 8 6" xfId="33591" xr:uid="{690200DD-C28C-40B5-AB30-9B64FB480705}"/>
    <cellStyle name="Normal 2 8 6 2" xfId="33592" xr:uid="{74526F7B-9A0D-49F5-BDCD-4F7874C85317}"/>
    <cellStyle name="Normal 2 8 7" xfId="33593" xr:uid="{15E4063F-C47B-4121-BE6F-43CB534B715A}"/>
    <cellStyle name="Normal 2 8 7 2" xfId="33594" xr:uid="{00BBF2BE-DABD-44AD-A912-69BD96CD55C1}"/>
    <cellStyle name="Normal 2 8 8" xfId="33595" xr:uid="{C0434446-AEB7-4E6A-820D-BE94FC350619}"/>
    <cellStyle name="Normal 2 8 8 2" xfId="33596" xr:uid="{8ED1A902-A0E5-433D-91FA-C4660F8A33FF}"/>
    <cellStyle name="Normal 2 8 9" xfId="33597" xr:uid="{EF2E4F40-7655-4C80-A666-96F5DC8B580C}"/>
    <cellStyle name="Normal 2 8 9 2" xfId="33598" xr:uid="{70459986-8F88-4DE0-BAA8-96A34EEE28E3}"/>
    <cellStyle name="Normal 2 80" xfId="33599" xr:uid="{D9598D43-D850-419B-B99D-23D1C12B3768}"/>
    <cellStyle name="Normal 2 80 2" xfId="33600" xr:uid="{2D074972-C41A-4A06-9AB7-35B85D388880}"/>
    <cellStyle name="Normal 2 81" xfId="33601" xr:uid="{F4C9D560-B21B-47D8-8EC4-DEA66832E6EF}"/>
    <cellStyle name="Normal 2 81 2" xfId="33602" xr:uid="{7D33EB0F-23C2-43E9-9D71-7E24B7FB495A}"/>
    <cellStyle name="Normal 2 82" xfId="33603" xr:uid="{CC1165E2-F8E7-43E7-AABA-71CD1BE16758}"/>
    <cellStyle name="Normal 2 82 2" xfId="33604" xr:uid="{498CC856-639A-4BC7-AF5B-AB057CA9EACC}"/>
    <cellStyle name="Normal 2 83" xfId="33605" xr:uid="{A5ABC0BA-E1EF-46EF-8316-81178C55241D}"/>
    <cellStyle name="Normal 2 83 2" xfId="33606" xr:uid="{DFBD94CA-5EA7-4859-ACB6-2E9DAA6D2C3A}"/>
    <cellStyle name="Normal 2 84" xfId="33607" xr:uid="{9B79A563-5E11-44D7-82BA-2CABB2E7FE1C}"/>
    <cellStyle name="Normal 2 84 2" xfId="33608" xr:uid="{2B1A414F-9490-4A71-9F60-28257035FA55}"/>
    <cellStyle name="Normal 2 85" xfId="33609" xr:uid="{EFCE46ED-D1D2-4212-A7BB-C48497053C5A}"/>
    <cellStyle name="Normal 2 85 2" xfId="33610" xr:uid="{A2099E5A-A812-420B-95E6-CFAE9A23307C}"/>
    <cellStyle name="Normal 2 86" xfId="33611" xr:uid="{0A01A719-92AF-4E8E-A856-77377A92EB82}"/>
    <cellStyle name="Normal 2 86 2" xfId="33612" xr:uid="{919A6E87-EABF-4345-8AB3-8F6BABFBF600}"/>
    <cellStyle name="Normal 2 87" xfId="33613" xr:uid="{632746A6-2979-4572-AEA4-FB187176CD74}"/>
    <cellStyle name="Normal 2 87 2" xfId="33614" xr:uid="{A948A874-CFFD-4EA9-AFF0-398DAD44E92B}"/>
    <cellStyle name="Normal 2 88" xfId="33615" xr:uid="{050737C0-36EA-4535-AA76-C7D57081AED7}"/>
    <cellStyle name="Normal 2 88 2" xfId="33616" xr:uid="{08F012B6-094C-44DA-8109-74607B766F88}"/>
    <cellStyle name="Normal 2 89" xfId="33617" xr:uid="{E7BB80EB-BDD5-40FE-B78B-5C5D27DE2EEC}"/>
    <cellStyle name="Normal 2 89 2" xfId="33618" xr:uid="{C7E50C3D-6850-4B03-9E9E-C8521B33D2DA}"/>
    <cellStyle name="Normal 2 9" xfId="33619" xr:uid="{C2B317A0-F46D-4F5A-A423-95814A111C77}"/>
    <cellStyle name="Normal 2 9 10" xfId="33620" xr:uid="{C982BAFD-7E02-4F7C-A192-4DF322BEEDC9}"/>
    <cellStyle name="Normal 2 9 10 2" xfId="33621" xr:uid="{35101653-734D-464F-B864-B1C40BBF891A}"/>
    <cellStyle name="Normal 2 9 11" xfId="33622" xr:uid="{6299FECA-ED75-4CAD-A0F9-FB19521E6723}"/>
    <cellStyle name="Normal 2 9 11 2" xfId="33623" xr:uid="{A0B4183E-CC65-4977-9B4B-0AE79205FF51}"/>
    <cellStyle name="Normal 2 9 12" xfId="33624" xr:uid="{BE2022E4-D0C3-4261-8649-1EF1F95399AE}"/>
    <cellStyle name="Normal 2 9 12 2" xfId="33625" xr:uid="{0C5B5CEB-B7C1-4656-B4FF-81CDFCB43B9D}"/>
    <cellStyle name="Normal 2 9 13" xfId="33626" xr:uid="{7F29C3FB-DDDF-4BAE-88FF-140103C567BF}"/>
    <cellStyle name="Normal 2 9 13 2" xfId="33627" xr:uid="{4DB75D23-627A-48AC-803F-9BD6EAD24BBD}"/>
    <cellStyle name="Normal 2 9 14" xfId="33628" xr:uid="{AE859A36-68CE-485E-A4A5-4B9E774CF2CD}"/>
    <cellStyle name="Normal 2 9 14 2" xfId="33629" xr:uid="{7486C34E-AC1B-46E5-AC41-9C97DB967A68}"/>
    <cellStyle name="Normal 2 9 15" xfId="33630" xr:uid="{75CF63BF-7DC3-44CA-920C-4756BB7D3C30}"/>
    <cellStyle name="Normal 2 9 15 2" xfId="33631" xr:uid="{2CE70DE3-D58F-409D-A20C-2736B0BDC874}"/>
    <cellStyle name="Normal 2 9 16" xfId="33632" xr:uid="{C1BF2B6E-F8B1-4566-A4D8-9AB758FED917}"/>
    <cellStyle name="Normal 2 9 16 2" xfId="33633" xr:uid="{632BC58F-3275-4BF7-8FF0-5BB7335F22E8}"/>
    <cellStyle name="Normal 2 9 17" xfId="33634" xr:uid="{5BAB76C6-86D7-459E-B192-776CEC7A187C}"/>
    <cellStyle name="Normal 2 9 17 2" xfId="33635" xr:uid="{79005A01-0CCB-47C5-B42F-DEE498543DE0}"/>
    <cellStyle name="Normal 2 9 18" xfId="33636" xr:uid="{C2279B4C-025F-40A0-933D-45BDC67F97EE}"/>
    <cellStyle name="Normal 2 9 18 2" xfId="33637" xr:uid="{6901954A-F69E-448D-81A9-661E9F81C13E}"/>
    <cellStyle name="Normal 2 9 19" xfId="33638" xr:uid="{63BBD9CA-12BD-4C68-BB09-B14B18250680}"/>
    <cellStyle name="Normal 2 9 19 2" xfId="33639" xr:uid="{05701CBE-737D-4811-9DD1-CE62A43E1B6B}"/>
    <cellStyle name="Normal 2 9 2" xfId="33640" xr:uid="{102B0B00-978A-48E1-AEE2-A002590F1732}"/>
    <cellStyle name="Normal 2 9 2 2" xfId="33641" xr:uid="{7D9CFBA2-7872-4622-A524-7DDF0A0B87CB}"/>
    <cellStyle name="Normal 2 9 20" xfId="33642" xr:uid="{709427D0-181B-4C93-AF52-9EE2AD237114}"/>
    <cellStyle name="Normal 2 9 20 2" xfId="33643" xr:uid="{432E320A-F93D-4E78-AC9A-461B31E33A1A}"/>
    <cellStyle name="Normal 2 9 21" xfId="33644" xr:uid="{13047071-05D7-4477-84EF-7F0B07A2FF7B}"/>
    <cellStyle name="Normal 2 9 21 2" xfId="33645" xr:uid="{C2B51554-09A6-440F-A6A1-0258CD110B4F}"/>
    <cellStyle name="Normal 2 9 22" xfId="33646" xr:uid="{63C50F5D-60B4-46FB-BA87-79A59F002A7C}"/>
    <cellStyle name="Normal 2 9 22 2" xfId="33647" xr:uid="{7688C324-8AA8-4CAC-930B-8C95475F634E}"/>
    <cellStyle name="Normal 2 9 23" xfId="33648" xr:uid="{40CABDBB-350E-4C11-838A-77D9A485E8C3}"/>
    <cellStyle name="Normal 2 9 23 2" xfId="33649" xr:uid="{51C16D0D-48DA-471A-807C-89DE70889261}"/>
    <cellStyle name="Normal 2 9 24" xfId="33650" xr:uid="{52678DA5-FE2A-4C41-AE86-7EFD30ABE6E8}"/>
    <cellStyle name="Normal 2 9 3" xfId="33651" xr:uid="{3926577E-5104-48E9-89BE-D2F72125AA4F}"/>
    <cellStyle name="Normal 2 9 3 2" xfId="33652" xr:uid="{B3AA9AA2-60D9-40B5-BB12-053FA6CC2DA6}"/>
    <cellStyle name="Normal 2 9 4" xfId="33653" xr:uid="{71BBE4CE-3077-4757-A3E6-9F95BA9B9897}"/>
    <cellStyle name="Normal 2 9 4 2" xfId="33654" xr:uid="{73413935-F2B7-42F0-99D8-3B32C2BF4E81}"/>
    <cellStyle name="Normal 2 9 5" xfId="33655" xr:uid="{5F7F4ECD-02D2-4452-9110-0CED09807B46}"/>
    <cellStyle name="Normal 2 9 5 2" xfId="33656" xr:uid="{FC7881D0-E03D-48FE-803B-60B7DECB8629}"/>
    <cellStyle name="Normal 2 9 6" xfId="33657" xr:uid="{8BE06939-CA3A-4881-9007-D653607E407D}"/>
    <cellStyle name="Normal 2 9 6 2" xfId="33658" xr:uid="{33E3A256-1D2C-4299-ABB4-F91360B3DDDF}"/>
    <cellStyle name="Normal 2 9 7" xfId="33659" xr:uid="{9BB170A8-BA1C-45DF-8A31-AAC3AAE51D4E}"/>
    <cellStyle name="Normal 2 9 7 2" xfId="33660" xr:uid="{D1BAA83A-2B32-45D8-98F8-176965DD37D8}"/>
    <cellStyle name="Normal 2 9 8" xfId="33661" xr:uid="{7C8AC636-D0E2-4967-88FA-0DDF9475B3B4}"/>
    <cellStyle name="Normal 2 9 8 2" xfId="33662" xr:uid="{369BCA0A-CBD9-4143-9010-C747544D288B}"/>
    <cellStyle name="Normal 2 9 9" xfId="33663" xr:uid="{60781287-F567-4063-948C-A9019A97EECA}"/>
    <cellStyle name="Normal 2 9 9 2" xfId="33664" xr:uid="{260003B3-64FF-4B49-9018-08FC4F251AF0}"/>
    <cellStyle name="Normal 2 90" xfId="33665" xr:uid="{E8B9EF0F-3A8D-4554-8705-2E694A83D829}"/>
    <cellStyle name="Normal 2 90 2" xfId="33666" xr:uid="{F248BD63-BA9B-415D-BB5E-C227721FC200}"/>
    <cellStyle name="Normal 2 91" xfId="33667" xr:uid="{1C4EDC46-0705-4760-B7E9-D5C594060F8A}"/>
    <cellStyle name="Normal 2 91 2" xfId="33668" xr:uid="{0F7D881C-4D30-44E9-B6A7-C7E336A67519}"/>
    <cellStyle name="Normal 2 92" xfId="33669" xr:uid="{5DE24983-E3A3-41F3-A3C7-2A77D51FC60A}"/>
    <cellStyle name="Normal 2 92 2" xfId="33670" xr:uid="{96C367C5-EA38-420A-A6A2-D723CC154118}"/>
    <cellStyle name="Normal 2 93" xfId="33671" xr:uid="{E89CA83D-2F00-4A4D-9824-E0BAD7D81A8C}"/>
    <cellStyle name="Normal 2 93 2" xfId="33672" xr:uid="{B41CDCD8-21B5-46C6-80BD-87243562F60C}"/>
    <cellStyle name="Normal 2 94" xfId="33673" xr:uid="{61F559AA-A075-43C2-A482-B8DE98F380E1}"/>
    <cellStyle name="Normal 2 95" xfId="33674" xr:uid="{34B6FF2E-193E-4DFE-B5FD-00D714A55BB2}"/>
    <cellStyle name="Normal 2 95 2" xfId="33675" xr:uid="{EDA5FA80-CF6F-46E4-B2BC-8E5B5C815011}"/>
    <cellStyle name="Normal 2 96" xfId="33676" xr:uid="{AEA68AE6-8292-4651-87A8-F1F64D74481D}"/>
    <cellStyle name="Normal 2 97" xfId="31737" xr:uid="{D3C06D5F-BE6F-4EF6-84FB-F1F222E3F86D}"/>
    <cellStyle name="Normal 2 98" xfId="35818" xr:uid="{842A08CA-6F33-4571-9461-69CF9F3D5763}"/>
    <cellStyle name="Normal 2_CARE Table 1" xfId="31385" xr:uid="{A868EA7D-3548-467C-B125-D455FC2F9F47}"/>
    <cellStyle name="Normal 20" xfId="142" xr:uid="{00000000-0005-0000-0000-00008E000000}"/>
    <cellStyle name="Normal 20 2" xfId="33677" xr:uid="{9A51C4BF-9828-4378-BAEB-C215F29A6E9F}"/>
    <cellStyle name="Normal 21" xfId="143" xr:uid="{00000000-0005-0000-0000-00008F000000}"/>
    <cellStyle name="Normal 21 2" xfId="33678" xr:uid="{8E553DC6-B8D5-4EAA-89AB-F76BDD8696CC}"/>
    <cellStyle name="Normal 22" xfId="144" xr:uid="{00000000-0005-0000-0000-000090000000}"/>
    <cellStyle name="Normal 22 2" xfId="33679" xr:uid="{764A1DF0-3AE6-4FD3-AF7C-63E18B2C9376}"/>
    <cellStyle name="Normal 23" xfId="145" xr:uid="{00000000-0005-0000-0000-000091000000}"/>
    <cellStyle name="Normal 23 2" xfId="33680" xr:uid="{E508FDA0-B7C3-43B5-A954-8A31C56E58D8}"/>
    <cellStyle name="Normal 24" xfId="146" xr:uid="{00000000-0005-0000-0000-000092000000}"/>
    <cellStyle name="Normal 24 2" xfId="33681" xr:uid="{8C338CE8-B57D-4526-9F1C-7CDC5C365876}"/>
    <cellStyle name="Normal 25" xfId="147" xr:uid="{00000000-0005-0000-0000-000093000000}"/>
    <cellStyle name="Normal 25 2" xfId="33682" xr:uid="{757A75F6-3094-4725-92B3-D5588902F481}"/>
    <cellStyle name="Normal 26" xfId="148" xr:uid="{00000000-0005-0000-0000-000094000000}"/>
    <cellStyle name="Normal 26 2" xfId="149" xr:uid="{00000000-0005-0000-0000-000095000000}"/>
    <cellStyle name="Normal 26 3" xfId="33683" xr:uid="{61605C54-C973-4126-8796-F7B4426ED610}"/>
    <cellStyle name="Normal 26_Sheet2" xfId="362" xr:uid="{00000000-0005-0000-0000-00006E010000}"/>
    <cellStyle name="Normal 27" xfId="150" xr:uid="{00000000-0005-0000-0000-000096000000}"/>
    <cellStyle name="Normal 27 2" xfId="151" xr:uid="{00000000-0005-0000-0000-000097000000}"/>
    <cellStyle name="Normal 27 3" xfId="33684" xr:uid="{1B96A817-F57B-4CA9-8710-AF7FB383577B}"/>
    <cellStyle name="Normal 27_Sheet2" xfId="361" xr:uid="{00000000-0005-0000-0000-00006D010000}"/>
    <cellStyle name="Normal 28" xfId="152" xr:uid="{00000000-0005-0000-0000-000098000000}"/>
    <cellStyle name="Normal 28 2" xfId="153" xr:uid="{00000000-0005-0000-0000-000099000000}"/>
    <cellStyle name="Normal 28 3" xfId="846" xr:uid="{00000000-0005-0000-0000-000053030000}"/>
    <cellStyle name="Normal 28 3 10" xfId="6213" xr:uid="{00000000-0005-0000-0000-00004B180000}"/>
    <cellStyle name="Normal 28 3 10 3" xfId="21317" xr:uid="{00000000-0005-0000-0000-00004B530000}"/>
    <cellStyle name="Normal 28 3 12" xfId="16302" xr:uid="{00000000-0005-0000-0000-0000B43F0000}"/>
    <cellStyle name="Normal 28 3 2" xfId="1177" xr:uid="{00000000-0005-0000-0000-00009F040000}"/>
    <cellStyle name="Normal 28 3 2 11" xfId="16356" xr:uid="{00000000-0005-0000-0000-0000EA3F0000}"/>
    <cellStyle name="Normal 28 3 2 2" xfId="1285" xr:uid="{00000000-0005-0000-0000-00000B050000}"/>
    <cellStyle name="Normal 28 3 2 2 10" xfId="16460" xr:uid="{00000000-0005-0000-0000-000052400000}"/>
    <cellStyle name="Normal 28 3 2 2 2" xfId="1502" xr:uid="{00000000-0005-0000-0000-0000E4050000}"/>
    <cellStyle name="Normal 28 3 2 2 2 2" xfId="1923" xr:uid="{00000000-0005-0000-0000-000089070000}"/>
    <cellStyle name="Normal 28 3 2 2 2 2 2" xfId="2762" xr:uid="{00000000-0005-0000-0000-0000D00A0000}"/>
    <cellStyle name="Normal 28 3 2 2 2 2 2 2" xfId="4452" xr:uid="{00000000-0005-0000-0000-00006A110000}"/>
    <cellStyle name="Normal 28 3 2 2 2 2 2 2 2" xfId="14525" xr:uid="{00000000-0005-0000-0000-0000C3380000}"/>
    <cellStyle name="Normal 28 3 2 2 2 2 2 2 2 3" xfId="29623" xr:uid="{00000000-0005-0000-0000-0000BD730000}"/>
    <cellStyle name="Normal 28 3 2 2 2 2 2 2 3" xfId="9505" xr:uid="{00000000-0005-0000-0000-000027250000}"/>
    <cellStyle name="Normal 28 3 2 2 2 2 2 2 3 3" xfId="24606" xr:uid="{00000000-0005-0000-0000-000024600000}"/>
    <cellStyle name="Normal 28 3 2 2 2 2 2 2 5" xfId="19593" xr:uid="{00000000-0005-0000-0000-00008F4C0000}"/>
    <cellStyle name="Normal 28 3 2 2 2 2 2 3" xfId="6144" xr:uid="{00000000-0005-0000-0000-000006180000}"/>
    <cellStyle name="Normal 28 3 2 2 2 2 2 3 2" xfId="16196" xr:uid="{00000000-0005-0000-0000-00004A3F0000}"/>
    <cellStyle name="Normal 28 3 2 2 2 2 2 3 2 3" xfId="31294" xr:uid="{00000000-0005-0000-0000-0000447A0000}"/>
    <cellStyle name="Normal 28 3 2 2 2 2 2 3 3" xfId="11176" xr:uid="{00000000-0005-0000-0000-0000AE2B0000}"/>
    <cellStyle name="Normal 28 3 2 2 2 2 2 3 3 3" xfId="26277" xr:uid="{00000000-0005-0000-0000-0000AB660000}"/>
    <cellStyle name="Normal 28 3 2 2 2 2 2 3 5" xfId="21264" xr:uid="{00000000-0005-0000-0000-000016530000}"/>
    <cellStyle name="Normal 28 3 2 2 2 2 2 4" xfId="12854" xr:uid="{00000000-0005-0000-0000-00003C320000}"/>
    <cellStyle name="Normal 28 3 2 2 2 2 2 4 3" xfId="27952" xr:uid="{00000000-0005-0000-0000-0000366D0000}"/>
    <cellStyle name="Normal 28 3 2 2 2 2 2 5" xfId="7833" xr:uid="{00000000-0005-0000-0000-00009F1E0000}"/>
    <cellStyle name="Normal 28 3 2 2 2 2 2 5 3" xfId="22935" xr:uid="{00000000-0005-0000-0000-00009D590000}"/>
    <cellStyle name="Normal 28 3 2 2 2 2 2 7" xfId="17922" xr:uid="{00000000-0005-0000-0000-000008460000}"/>
    <cellStyle name="Normal 28 3 2 2 2 2 3" xfId="3615" xr:uid="{00000000-0005-0000-0000-0000250E0000}"/>
    <cellStyle name="Normal 28 3 2 2 2 2 3 2" xfId="13689" xr:uid="{00000000-0005-0000-0000-00007F350000}"/>
    <cellStyle name="Normal 28 3 2 2 2 2 3 2 3" xfId="28787" xr:uid="{00000000-0005-0000-0000-000079700000}"/>
    <cellStyle name="Normal 28 3 2 2 2 2 3 3" xfId="8669" xr:uid="{00000000-0005-0000-0000-0000E3210000}"/>
    <cellStyle name="Normal 28 3 2 2 2 2 3 3 3" xfId="23770" xr:uid="{00000000-0005-0000-0000-0000E05C0000}"/>
    <cellStyle name="Normal 28 3 2 2 2 2 3 5" xfId="18757" xr:uid="{00000000-0005-0000-0000-00004B490000}"/>
    <cellStyle name="Normal 28 3 2 2 2 2 4" xfId="5308" xr:uid="{00000000-0005-0000-0000-0000C2140000}"/>
    <cellStyle name="Normal 28 3 2 2 2 2 4 2" xfId="15360" xr:uid="{00000000-0005-0000-0000-0000063C0000}"/>
    <cellStyle name="Normal 28 3 2 2 2 2 4 2 3" xfId="30458" xr:uid="{00000000-0005-0000-0000-000000770000}"/>
    <cellStyle name="Normal 28 3 2 2 2 2 4 3" xfId="10340" xr:uid="{00000000-0005-0000-0000-00006A280000}"/>
    <cellStyle name="Normal 28 3 2 2 2 2 4 3 3" xfId="25441" xr:uid="{00000000-0005-0000-0000-000067630000}"/>
    <cellStyle name="Normal 28 3 2 2 2 2 4 5" xfId="20428" xr:uid="{00000000-0005-0000-0000-0000D24F0000}"/>
    <cellStyle name="Normal 28 3 2 2 2 2 5" xfId="12018" xr:uid="{00000000-0005-0000-0000-0000F82E0000}"/>
    <cellStyle name="Normal 28 3 2 2 2 2 5 3" xfId="27116" xr:uid="{00000000-0005-0000-0000-0000F2690000}"/>
    <cellStyle name="Normal 28 3 2 2 2 2 6" xfId="6997" xr:uid="{00000000-0005-0000-0000-00005B1B0000}"/>
    <cellStyle name="Normal 28 3 2 2 2 2 6 3" xfId="22099" xr:uid="{00000000-0005-0000-0000-000059560000}"/>
    <cellStyle name="Normal 28 3 2 2 2 2 8" xfId="17086" xr:uid="{00000000-0005-0000-0000-0000C4420000}"/>
    <cellStyle name="Normal 28 3 2 2 2 3" xfId="2344" xr:uid="{00000000-0005-0000-0000-00002E090000}"/>
    <cellStyle name="Normal 28 3 2 2 2 3 2" xfId="4034" xr:uid="{00000000-0005-0000-0000-0000C80F0000}"/>
    <cellStyle name="Normal 28 3 2 2 2 3 2 2" xfId="14107" xr:uid="{00000000-0005-0000-0000-000021370000}"/>
    <cellStyle name="Normal 28 3 2 2 2 3 2 2 3" xfId="29205" xr:uid="{00000000-0005-0000-0000-00001B720000}"/>
    <cellStyle name="Normal 28 3 2 2 2 3 2 3" xfId="9087" xr:uid="{00000000-0005-0000-0000-000085230000}"/>
    <cellStyle name="Normal 28 3 2 2 2 3 2 3 3" xfId="24188" xr:uid="{00000000-0005-0000-0000-0000825E0000}"/>
    <cellStyle name="Normal 28 3 2 2 2 3 2 5" xfId="19175" xr:uid="{00000000-0005-0000-0000-0000ED4A0000}"/>
    <cellStyle name="Normal 28 3 2 2 2 3 3" xfId="5726" xr:uid="{00000000-0005-0000-0000-000064160000}"/>
    <cellStyle name="Normal 28 3 2 2 2 3 3 2" xfId="15778" xr:uid="{00000000-0005-0000-0000-0000A83D0000}"/>
    <cellStyle name="Normal 28 3 2 2 2 3 3 2 3" xfId="30876" xr:uid="{00000000-0005-0000-0000-0000A2780000}"/>
    <cellStyle name="Normal 28 3 2 2 2 3 3 3" xfId="10758" xr:uid="{00000000-0005-0000-0000-00000C2A0000}"/>
    <cellStyle name="Normal 28 3 2 2 2 3 3 3 3" xfId="25859" xr:uid="{00000000-0005-0000-0000-000009650000}"/>
    <cellStyle name="Normal 28 3 2 2 2 3 3 5" xfId="20846" xr:uid="{00000000-0005-0000-0000-000074510000}"/>
    <cellStyle name="Normal 28 3 2 2 2 3 4" xfId="12436" xr:uid="{00000000-0005-0000-0000-00009A300000}"/>
    <cellStyle name="Normal 28 3 2 2 2 3 4 3" xfId="27534" xr:uid="{00000000-0005-0000-0000-0000946B0000}"/>
    <cellStyle name="Normal 28 3 2 2 2 3 5" xfId="7415" xr:uid="{00000000-0005-0000-0000-0000FD1C0000}"/>
    <cellStyle name="Normal 28 3 2 2 2 3 5 3" xfId="22517" xr:uid="{00000000-0005-0000-0000-0000FB570000}"/>
    <cellStyle name="Normal 28 3 2 2 2 3 7" xfId="17504" xr:uid="{00000000-0005-0000-0000-000066440000}"/>
    <cellStyle name="Normal 28 3 2 2 2 4" xfId="3197" xr:uid="{00000000-0005-0000-0000-0000830C0000}"/>
    <cellStyle name="Normal 28 3 2 2 2 4 2" xfId="13271" xr:uid="{00000000-0005-0000-0000-0000DD330000}"/>
    <cellStyle name="Normal 28 3 2 2 2 4 2 3" xfId="28369" xr:uid="{00000000-0005-0000-0000-0000D76E0000}"/>
    <cellStyle name="Normal 28 3 2 2 2 4 3" xfId="8251" xr:uid="{00000000-0005-0000-0000-000041200000}"/>
    <cellStyle name="Normal 28 3 2 2 2 4 3 3" xfId="23352" xr:uid="{00000000-0005-0000-0000-00003E5B0000}"/>
    <cellStyle name="Normal 28 3 2 2 2 4 5" xfId="18339" xr:uid="{00000000-0005-0000-0000-0000A9470000}"/>
    <cellStyle name="Normal 28 3 2 2 2 5" xfId="4890" xr:uid="{00000000-0005-0000-0000-000020130000}"/>
    <cellStyle name="Normal 28 3 2 2 2 5 2" xfId="14942" xr:uid="{00000000-0005-0000-0000-0000643A0000}"/>
    <cellStyle name="Normal 28 3 2 2 2 5 2 3" xfId="30040" xr:uid="{00000000-0005-0000-0000-00005E750000}"/>
    <cellStyle name="Normal 28 3 2 2 2 5 3" xfId="9922" xr:uid="{00000000-0005-0000-0000-0000C8260000}"/>
    <cellStyle name="Normal 28 3 2 2 2 5 3 3" xfId="25023" xr:uid="{00000000-0005-0000-0000-0000C5610000}"/>
    <cellStyle name="Normal 28 3 2 2 2 5 5" xfId="20010" xr:uid="{00000000-0005-0000-0000-0000304E0000}"/>
    <cellStyle name="Normal 28 3 2 2 2 6" xfId="11600" xr:uid="{00000000-0005-0000-0000-0000562D0000}"/>
    <cellStyle name="Normal 28 3 2 2 2 6 3" xfId="26698" xr:uid="{00000000-0005-0000-0000-000050680000}"/>
    <cellStyle name="Normal 28 3 2 2 2 7" xfId="6579" xr:uid="{00000000-0005-0000-0000-0000B9190000}"/>
    <cellStyle name="Normal 28 3 2 2 2 7 3" xfId="21681" xr:uid="{00000000-0005-0000-0000-0000B7540000}"/>
    <cellStyle name="Normal 28 3 2 2 2 9" xfId="16668" xr:uid="{00000000-0005-0000-0000-000022410000}"/>
    <cellStyle name="Normal 28 3 2 2 3" xfId="1715" xr:uid="{00000000-0005-0000-0000-0000B9060000}"/>
    <cellStyle name="Normal 28 3 2 2 3 2" xfId="2554" xr:uid="{00000000-0005-0000-0000-0000000A0000}"/>
    <cellStyle name="Normal 28 3 2 2 3 2 2" xfId="4244" xr:uid="{00000000-0005-0000-0000-00009A100000}"/>
    <cellStyle name="Normal 28 3 2 2 3 2 2 2" xfId="14317" xr:uid="{00000000-0005-0000-0000-0000F3370000}"/>
    <cellStyle name="Normal 28 3 2 2 3 2 2 2 3" xfId="29415" xr:uid="{00000000-0005-0000-0000-0000ED720000}"/>
    <cellStyle name="Normal 28 3 2 2 3 2 2 3" xfId="9297" xr:uid="{00000000-0005-0000-0000-000057240000}"/>
    <cellStyle name="Normal 28 3 2 2 3 2 2 3 3" xfId="24398" xr:uid="{00000000-0005-0000-0000-0000545F0000}"/>
    <cellStyle name="Normal 28 3 2 2 3 2 2 5" xfId="19385" xr:uid="{00000000-0005-0000-0000-0000BF4B0000}"/>
    <cellStyle name="Normal 28 3 2 2 3 2 3" xfId="5936" xr:uid="{00000000-0005-0000-0000-000036170000}"/>
    <cellStyle name="Normal 28 3 2 2 3 2 3 2" xfId="15988" xr:uid="{00000000-0005-0000-0000-00007A3E0000}"/>
    <cellStyle name="Normal 28 3 2 2 3 2 3 2 3" xfId="31086" xr:uid="{00000000-0005-0000-0000-000074790000}"/>
    <cellStyle name="Normal 28 3 2 2 3 2 3 3" xfId="10968" xr:uid="{00000000-0005-0000-0000-0000DE2A0000}"/>
    <cellStyle name="Normal 28 3 2 2 3 2 3 3 3" xfId="26069" xr:uid="{00000000-0005-0000-0000-0000DB650000}"/>
    <cellStyle name="Normal 28 3 2 2 3 2 3 5" xfId="21056" xr:uid="{00000000-0005-0000-0000-000046520000}"/>
    <cellStyle name="Normal 28 3 2 2 3 2 4" xfId="12646" xr:uid="{00000000-0005-0000-0000-00006C310000}"/>
    <cellStyle name="Normal 28 3 2 2 3 2 4 3" xfId="27744" xr:uid="{00000000-0005-0000-0000-0000666C0000}"/>
    <cellStyle name="Normal 28 3 2 2 3 2 5" xfId="7625" xr:uid="{00000000-0005-0000-0000-0000CF1D0000}"/>
    <cellStyle name="Normal 28 3 2 2 3 2 5 3" xfId="22727" xr:uid="{00000000-0005-0000-0000-0000CD580000}"/>
    <cellStyle name="Normal 28 3 2 2 3 2 7" xfId="17714" xr:uid="{00000000-0005-0000-0000-000038450000}"/>
    <cellStyle name="Normal 28 3 2 2 3 3" xfId="3407" xr:uid="{00000000-0005-0000-0000-0000550D0000}"/>
    <cellStyle name="Normal 28 3 2 2 3 3 2" xfId="13481" xr:uid="{00000000-0005-0000-0000-0000AF340000}"/>
    <cellStyle name="Normal 28 3 2 2 3 3 2 3" xfId="28579" xr:uid="{00000000-0005-0000-0000-0000A96F0000}"/>
    <cellStyle name="Normal 28 3 2 2 3 3 3" xfId="8461" xr:uid="{00000000-0005-0000-0000-000013210000}"/>
    <cellStyle name="Normal 28 3 2 2 3 3 3 3" xfId="23562" xr:uid="{00000000-0005-0000-0000-0000105C0000}"/>
    <cellStyle name="Normal 28 3 2 2 3 3 5" xfId="18549" xr:uid="{00000000-0005-0000-0000-00007B480000}"/>
    <cellStyle name="Normal 28 3 2 2 3 4" xfId="5100" xr:uid="{00000000-0005-0000-0000-0000F2130000}"/>
    <cellStyle name="Normal 28 3 2 2 3 4 2" xfId="15152" xr:uid="{00000000-0005-0000-0000-0000363B0000}"/>
    <cellStyle name="Normal 28 3 2 2 3 4 2 3" xfId="30250" xr:uid="{00000000-0005-0000-0000-000030760000}"/>
    <cellStyle name="Normal 28 3 2 2 3 4 3" xfId="10132" xr:uid="{00000000-0005-0000-0000-00009A270000}"/>
    <cellStyle name="Normal 28 3 2 2 3 4 3 3" xfId="25233" xr:uid="{00000000-0005-0000-0000-000097620000}"/>
    <cellStyle name="Normal 28 3 2 2 3 4 5" xfId="20220" xr:uid="{00000000-0005-0000-0000-0000024F0000}"/>
    <cellStyle name="Normal 28 3 2 2 3 5" xfId="11810" xr:uid="{00000000-0005-0000-0000-0000282E0000}"/>
    <cellStyle name="Normal 28 3 2 2 3 5 3" xfId="26908" xr:uid="{00000000-0005-0000-0000-000022690000}"/>
    <cellStyle name="Normal 28 3 2 2 3 6" xfId="6789" xr:uid="{00000000-0005-0000-0000-00008B1A0000}"/>
    <cellStyle name="Normal 28 3 2 2 3 6 3" xfId="21891" xr:uid="{00000000-0005-0000-0000-000089550000}"/>
    <cellStyle name="Normal 28 3 2 2 3 8" xfId="16878" xr:uid="{00000000-0005-0000-0000-0000F4410000}"/>
    <cellStyle name="Normal 28 3 2 2 4" xfId="2136" xr:uid="{00000000-0005-0000-0000-00005E080000}"/>
    <cellStyle name="Normal 28 3 2 2 4 2" xfId="3826" xr:uid="{00000000-0005-0000-0000-0000F80E0000}"/>
    <cellStyle name="Normal 28 3 2 2 4 2 2" xfId="13899" xr:uid="{00000000-0005-0000-0000-000051360000}"/>
    <cellStyle name="Normal 28 3 2 2 4 2 2 3" xfId="28997" xr:uid="{00000000-0005-0000-0000-00004B710000}"/>
    <cellStyle name="Normal 28 3 2 2 4 2 3" xfId="8879" xr:uid="{00000000-0005-0000-0000-0000B5220000}"/>
    <cellStyle name="Normal 28 3 2 2 4 2 3 3" xfId="23980" xr:uid="{00000000-0005-0000-0000-0000B25D0000}"/>
    <cellStyle name="Normal 28 3 2 2 4 2 5" xfId="18967" xr:uid="{00000000-0005-0000-0000-00001D4A0000}"/>
    <cellStyle name="Normal 28 3 2 2 4 3" xfId="5518" xr:uid="{00000000-0005-0000-0000-000094150000}"/>
    <cellStyle name="Normal 28 3 2 2 4 3 2" xfId="15570" xr:uid="{00000000-0005-0000-0000-0000D83C0000}"/>
    <cellStyle name="Normal 28 3 2 2 4 3 2 3" xfId="30668" xr:uid="{00000000-0005-0000-0000-0000D2770000}"/>
    <cellStyle name="Normal 28 3 2 2 4 3 3" xfId="10550" xr:uid="{00000000-0005-0000-0000-00003C290000}"/>
    <cellStyle name="Normal 28 3 2 2 4 3 3 3" xfId="25651" xr:uid="{00000000-0005-0000-0000-000039640000}"/>
    <cellStyle name="Normal 28 3 2 2 4 3 5" xfId="20638" xr:uid="{00000000-0005-0000-0000-0000A4500000}"/>
    <cellStyle name="Normal 28 3 2 2 4 4" xfId="12228" xr:uid="{00000000-0005-0000-0000-0000CA2F0000}"/>
    <cellStyle name="Normal 28 3 2 2 4 4 3" xfId="27326" xr:uid="{00000000-0005-0000-0000-0000C46A0000}"/>
    <cellStyle name="Normal 28 3 2 2 4 5" xfId="7207" xr:uid="{00000000-0005-0000-0000-00002D1C0000}"/>
    <cellStyle name="Normal 28 3 2 2 4 5 3" xfId="22309" xr:uid="{00000000-0005-0000-0000-00002B570000}"/>
    <cellStyle name="Normal 28 3 2 2 4 7" xfId="17296" xr:uid="{00000000-0005-0000-0000-000096430000}"/>
    <cellStyle name="Normal 28 3 2 2 5" xfId="2989" xr:uid="{00000000-0005-0000-0000-0000B30B0000}"/>
    <cellStyle name="Normal 28 3 2 2 5 2" xfId="13063" xr:uid="{00000000-0005-0000-0000-00000D330000}"/>
    <cellStyle name="Normal 28 3 2 2 5 2 3" xfId="28161" xr:uid="{00000000-0005-0000-0000-0000076E0000}"/>
    <cellStyle name="Normal 28 3 2 2 5 3" xfId="8043" xr:uid="{00000000-0005-0000-0000-0000711F0000}"/>
    <cellStyle name="Normal 28 3 2 2 5 3 3" xfId="23144" xr:uid="{00000000-0005-0000-0000-00006E5A0000}"/>
    <cellStyle name="Normal 28 3 2 2 5 5" xfId="18131" xr:uid="{00000000-0005-0000-0000-0000D9460000}"/>
    <cellStyle name="Normal 28 3 2 2 6" xfId="4682" xr:uid="{00000000-0005-0000-0000-000050120000}"/>
    <cellStyle name="Normal 28 3 2 2 6 2" xfId="14734" xr:uid="{00000000-0005-0000-0000-000094390000}"/>
    <cellStyle name="Normal 28 3 2 2 6 2 3" xfId="29832" xr:uid="{00000000-0005-0000-0000-00008E740000}"/>
    <cellStyle name="Normal 28 3 2 2 6 3" xfId="9714" xr:uid="{00000000-0005-0000-0000-0000F8250000}"/>
    <cellStyle name="Normal 28 3 2 2 6 3 3" xfId="24815" xr:uid="{00000000-0005-0000-0000-0000F5600000}"/>
    <cellStyle name="Normal 28 3 2 2 6 5" xfId="19802" xr:uid="{00000000-0005-0000-0000-0000604D0000}"/>
    <cellStyle name="Normal 28 3 2 2 7" xfId="11392" xr:uid="{00000000-0005-0000-0000-0000862C0000}"/>
    <cellStyle name="Normal 28 3 2 2 7 3" xfId="26490" xr:uid="{00000000-0005-0000-0000-000080670000}"/>
    <cellStyle name="Normal 28 3 2 2 8" xfId="6371" xr:uid="{00000000-0005-0000-0000-0000E9180000}"/>
    <cellStyle name="Normal 28 3 2 2 8 3" xfId="21473" xr:uid="{00000000-0005-0000-0000-0000E7530000}"/>
    <cellStyle name="Normal 28 3 2 3" xfId="1398" xr:uid="{00000000-0005-0000-0000-00007C050000}"/>
    <cellStyle name="Normal 28 3 2 3 2" xfId="1819" xr:uid="{00000000-0005-0000-0000-000021070000}"/>
    <cellStyle name="Normal 28 3 2 3 2 2" xfId="2658" xr:uid="{00000000-0005-0000-0000-0000680A0000}"/>
    <cellStyle name="Normal 28 3 2 3 2 2 2" xfId="4348" xr:uid="{00000000-0005-0000-0000-000002110000}"/>
    <cellStyle name="Normal 28 3 2 3 2 2 2 2" xfId="14421" xr:uid="{00000000-0005-0000-0000-00005B380000}"/>
    <cellStyle name="Normal 28 3 2 3 2 2 2 2 3" xfId="29519" xr:uid="{00000000-0005-0000-0000-000055730000}"/>
    <cellStyle name="Normal 28 3 2 3 2 2 2 3" xfId="9401" xr:uid="{00000000-0005-0000-0000-0000BF240000}"/>
    <cellStyle name="Normal 28 3 2 3 2 2 2 3 3" xfId="24502" xr:uid="{00000000-0005-0000-0000-0000BC5F0000}"/>
    <cellStyle name="Normal 28 3 2 3 2 2 2 5" xfId="19489" xr:uid="{00000000-0005-0000-0000-0000274C0000}"/>
    <cellStyle name="Normal 28 3 2 3 2 2 3" xfId="6040" xr:uid="{00000000-0005-0000-0000-00009E170000}"/>
    <cellStyle name="Normal 28 3 2 3 2 2 3 2" xfId="16092" xr:uid="{00000000-0005-0000-0000-0000E23E0000}"/>
    <cellStyle name="Normal 28 3 2 3 2 2 3 2 3" xfId="31190" xr:uid="{00000000-0005-0000-0000-0000DC790000}"/>
    <cellStyle name="Normal 28 3 2 3 2 2 3 3" xfId="11072" xr:uid="{00000000-0005-0000-0000-0000462B0000}"/>
    <cellStyle name="Normal 28 3 2 3 2 2 3 3 3" xfId="26173" xr:uid="{00000000-0005-0000-0000-000043660000}"/>
    <cellStyle name="Normal 28 3 2 3 2 2 3 5" xfId="21160" xr:uid="{00000000-0005-0000-0000-0000AE520000}"/>
    <cellStyle name="Normal 28 3 2 3 2 2 4" xfId="12750" xr:uid="{00000000-0005-0000-0000-0000D4310000}"/>
    <cellStyle name="Normal 28 3 2 3 2 2 4 3" xfId="27848" xr:uid="{00000000-0005-0000-0000-0000CE6C0000}"/>
    <cellStyle name="Normal 28 3 2 3 2 2 5" xfId="7729" xr:uid="{00000000-0005-0000-0000-0000371E0000}"/>
    <cellStyle name="Normal 28 3 2 3 2 2 5 3" xfId="22831" xr:uid="{00000000-0005-0000-0000-000035590000}"/>
    <cellStyle name="Normal 28 3 2 3 2 2 7" xfId="17818" xr:uid="{00000000-0005-0000-0000-0000A0450000}"/>
    <cellStyle name="Normal 28 3 2 3 2 3" xfId="3511" xr:uid="{00000000-0005-0000-0000-0000BD0D0000}"/>
    <cellStyle name="Normal 28 3 2 3 2 3 2" xfId="13585" xr:uid="{00000000-0005-0000-0000-000017350000}"/>
    <cellStyle name="Normal 28 3 2 3 2 3 2 3" xfId="28683" xr:uid="{00000000-0005-0000-0000-000011700000}"/>
    <cellStyle name="Normal 28 3 2 3 2 3 3" xfId="8565" xr:uid="{00000000-0005-0000-0000-00007B210000}"/>
    <cellStyle name="Normal 28 3 2 3 2 3 3 3" xfId="23666" xr:uid="{00000000-0005-0000-0000-0000785C0000}"/>
    <cellStyle name="Normal 28 3 2 3 2 3 5" xfId="18653" xr:uid="{00000000-0005-0000-0000-0000E3480000}"/>
    <cellStyle name="Normal 28 3 2 3 2 4" xfId="5204" xr:uid="{00000000-0005-0000-0000-00005A140000}"/>
    <cellStyle name="Normal 28 3 2 3 2 4 2" xfId="15256" xr:uid="{00000000-0005-0000-0000-00009E3B0000}"/>
    <cellStyle name="Normal 28 3 2 3 2 4 2 3" xfId="30354" xr:uid="{00000000-0005-0000-0000-000098760000}"/>
    <cellStyle name="Normal 28 3 2 3 2 4 3" xfId="10236" xr:uid="{00000000-0005-0000-0000-000002280000}"/>
    <cellStyle name="Normal 28 3 2 3 2 4 3 3" xfId="25337" xr:uid="{00000000-0005-0000-0000-0000FF620000}"/>
    <cellStyle name="Normal 28 3 2 3 2 4 5" xfId="20324" xr:uid="{00000000-0005-0000-0000-00006A4F0000}"/>
    <cellStyle name="Normal 28 3 2 3 2 5" xfId="11914" xr:uid="{00000000-0005-0000-0000-0000902E0000}"/>
    <cellStyle name="Normal 28 3 2 3 2 5 3" xfId="27012" xr:uid="{00000000-0005-0000-0000-00008A690000}"/>
    <cellStyle name="Normal 28 3 2 3 2 6" xfId="6893" xr:uid="{00000000-0005-0000-0000-0000F31A0000}"/>
    <cellStyle name="Normal 28 3 2 3 2 6 3" xfId="21995" xr:uid="{00000000-0005-0000-0000-0000F1550000}"/>
    <cellStyle name="Normal 28 3 2 3 2 8" xfId="16982" xr:uid="{00000000-0005-0000-0000-00005C420000}"/>
    <cellStyle name="Normal 28 3 2 3 3" xfId="2240" xr:uid="{00000000-0005-0000-0000-0000C6080000}"/>
    <cellStyle name="Normal 28 3 2 3 3 2" xfId="3930" xr:uid="{00000000-0005-0000-0000-0000600F0000}"/>
    <cellStyle name="Normal 28 3 2 3 3 2 2" xfId="14003" xr:uid="{00000000-0005-0000-0000-0000B9360000}"/>
    <cellStyle name="Normal 28 3 2 3 3 2 2 3" xfId="29101" xr:uid="{00000000-0005-0000-0000-0000B3710000}"/>
    <cellStyle name="Normal 28 3 2 3 3 2 3" xfId="8983" xr:uid="{00000000-0005-0000-0000-00001D230000}"/>
    <cellStyle name="Normal 28 3 2 3 3 2 3 3" xfId="24084" xr:uid="{00000000-0005-0000-0000-00001A5E0000}"/>
    <cellStyle name="Normal 28 3 2 3 3 2 5" xfId="19071" xr:uid="{00000000-0005-0000-0000-0000854A0000}"/>
    <cellStyle name="Normal 28 3 2 3 3 3" xfId="5622" xr:uid="{00000000-0005-0000-0000-0000FC150000}"/>
    <cellStyle name="Normal 28 3 2 3 3 3 2" xfId="15674" xr:uid="{00000000-0005-0000-0000-0000403D0000}"/>
    <cellStyle name="Normal 28 3 2 3 3 3 2 3" xfId="30772" xr:uid="{00000000-0005-0000-0000-00003A780000}"/>
    <cellStyle name="Normal 28 3 2 3 3 3 3" xfId="10654" xr:uid="{00000000-0005-0000-0000-0000A4290000}"/>
    <cellStyle name="Normal 28 3 2 3 3 3 3 3" xfId="25755" xr:uid="{00000000-0005-0000-0000-0000A1640000}"/>
    <cellStyle name="Normal 28 3 2 3 3 3 5" xfId="20742" xr:uid="{00000000-0005-0000-0000-00000C510000}"/>
    <cellStyle name="Normal 28 3 2 3 3 4" xfId="12332" xr:uid="{00000000-0005-0000-0000-000032300000}"/>
    <cellStyle name="Normal 28 3 2 3 3 4 3" xfId="27430" xr:uid="{00000000-0005-0000-0000-00002C6B0000}"/>
    <cellStyle name="Normal 28 3 2 3 3 5" xfId="7311" xr:uid="{00000000-0005-0000-0000-0000951C0000}"/>
    <cellStyle name="Normal 28 3 2 3 3 5 3" xfId="22413" xr:uid="{00000000-0005-0000-0000-000093570000}"/>
    <cellStyle name="Normal 28 3 2 3 3 7" xfId="17400" xr:uid="{00000000-0005-0000-0000-0000FE430000}"/>
    <cellStyle name="Normal 28 3 2 3 4" xfId="3093" xr:uid="{00000000-0005-0000-0000-00001B0C0000}"/>
    <cellStyle name="Normal 28 3 2 3 4 2" xfId="13167" xr:uid="{00000000-0005-0000-0000-000075330000}"/>
    <cellStyle name="Normal 28 3 2 3 4 2 3" xfId="28265" xr:uid="{00000000-0005-0000-0000-00006F6E0000}"/>
    <cellStyle name="Normal 28 3 2 3 4 3" xfId="8147" xr:uid="{00000000-0005-0000-0000-0000D91F0000}"/>
    <cellStyle name="Normal 28 3 2 3 4 3 3" xfId="23248" xr:uid="{00000000-0005-0000-0000-0000D65A0000}"/>
    <cellStyle name="Normal 28 3 2 3 4 5" xfId="18235" xr:uid="{00000000-0005-0000-0000-000041470000}"/>
    <cellStyle name="Normal 28 3 2 3 5" xfId="4786" xr:uid="{00000000-0005-0000-0000-0000B8120000}"/>
    <cellStyle name="Normal 28 3 2 3 5 2" xfId="14838" xr:uid="{00000000-0005-0000-0000-0000FC390000}"/>
    <cellStyle name="Normal 28 3 2 3 5 2 3" xfId="29936" xr:uid="{00000000-0005-0000-0000-0000F6740000}"/>
    <cellStyle name="Normal 28 3 2 3 5 3" xfId="9818" xr:uid="{00000000-0005-0000-0000-000060260000}"/>
    <cellStyle name="Normal 28 3 2 3 5 3 3" xfId="24919" xr:uid="{00000000-0005-0000-0000-00005D610000}"/>
    <cellStyle name="Normal 28 3 2 3 5 5" xfId="19906" xr:uid="{00000000-0005-0000-0000-0000C84D0000}"/>
    <cellStyle name="Normal 28 3 2 3 6" xfId="11496" xr:uid="{00000000-0005-0000-0000-0000EE2C0000}"/>
    <cellStyle name="Normal 28 3 2 3 6 3" xfId="26594" xr:uid="{00000000-0005-0000-0000-0000E8670000}"/>
    <cellStyle name="Normal 28 3 2 3 7" xfId="6475" xr:uid="{00000000-0005-0000-0000-000051190000}"/>
    <cellStyle name="Normal 28 3 2 3 7 3" xfId="21577" xr:uid="{00000000-0005-0000-0000-00004F540000}"/>
    <cellStyle name="Normal 28 3 2 3 9" xfId="16564" xr:uid="{00000000-0005-0000-0000-0000BA400000}"/>
    <cellStyle name="Normal 28 3 2 4" xfId="1611" xr:uid="{00000000-0005-0000-0000-000051060000}"/>
    <cellStyle name="Normal 28 3 2 4 2" xfId="2450" xr:uid="{00000000-0005-0000-0000-000098090000}"/>
    <cellStyle name="Normal 28 3 2 4 2 2" xfId="4140" xr:uid="{00000000-0005-0000-0000-000032100000}"/>
    <cellStyle name="Normal 28 3 2 4 2 2 2" xfId="14213" xr:uid="{00000000-0005-0000-0000-00008B370000}"/>
    <cellStyle name="Normal 28 3 2 4 2 2 2 3" xfId="29311" xr:uid="{00000000-0005-0000-0000-000085720000}"/>
    <cellStyle name="Normal 28 3 2 4 2 2 3" xfId="9193" xr:uid="{00000000-0005-0000-0000-0000EF230000}"/>
    <cellStyle name="Normal 28 3 2 4 2 2 3 3" xfId="24294" xr:uid="{00000000-0005-0000-0000-0000EC5E0000}"/>
    <cellStyle name="Normal 28 3 2 4 2 2 5" xfId="19281" xr:uid="{00000000-0005-0000-0000-0000574B0000}"/>
    <cellStyle name="Normal 28 3 2 4 2 3" xfId="5832" xr:uid="{00000000-0005-0000-0000-0000CE160000}"/>
    <cellStyle name="Normal 28 3 2 4 2 3 2" xfId="15884" xr:uid="{00000000-0005-0000-0000-0000123E0000}"/>
    <cellStyle name="Normal 28 3 2 4 2 3 2 3" xfId="30982" xr:uid="{00000000-0005-0000-0000-00000C790000}"/>
    <cellStyle name="Normal 28 3 2 4 2 3 3" xfId="10864" xr:uid="{00000000-0005-0000-0000-0000762A0000}"/>
    <cellStyle name="Normal 28 3 2 4 2 3 3 3" xfId="25965" xr:uid="{00000000-0005-0000-0000-000073650000}"/>
    <cellStyle name="Normal 28 3 2 4 2 3 5" xfId="20952" xr:uid="{00000000-0005-0000-0000-0000DE510000}"/>
    <cellStyle name="Normal 28 3 2 4 2 4" xfId="12542" xr:uid="{00000000-0005-0000-0000-000004310000}"/>
    <cellStyle name="Normal 28 3 2 4 2 4 3" xfId="27640" xr:uid="{00000000-0005-0000-0000-0000FE6B0000}"/>
    <cellStyle name="Normal 28 3 2 4 2 5" xfId="7521" xr:uid="{00000000-0005-0000-0000-0000671D0000}"/>
    <cellStyle name="Normal 28 3 2 4 2 5 3" xfId="22623" xr:uid="{00000000-0005-0000-0000-000065580000}"/>
    <cellStyle name="Normal 28 3 2 4 2 7" xfId="17610" xr:uid="{00000000-0005-0000-0000-0000D0440000}"/>
    <cellStyle name="Normal 28 3 2 4 3" xfId="3303" xr:uid="{00000000-0005-0000-0000-0000ED0C0000}"/>
    <cellStyle name="Normal 28 3 2 4 3 2" xfId="13377" xr:uid="{00000000-0005-0000-0000-000047340000}"/>
    <cellStyle name="Normal 28 3 2 4 3 2 3" xfId="28475" xr:uid="{00000000-0005-0000-0000-0000416F0000}"/>
    <cellStyle name="Normal 28 3 2 4 3 3" xfId="8357" xr:uid="{00000000-0005-0000-0000-0000AB200000}"/>
    <cellStyle name="Normal 28 3 2 4 3 3 3" xfId="23458" xr:uid="{00000000-0005-0000-0000-0000A85B0000}"/>
    <cellStyle name="Normal 28 3 2 4 3 5" xfId="18445" xr:uid="{00000000-0005-0000-0000-000013480000}"/>
    <cellStyle name="Normal 28 3 2 4 4" xfId="4996" xr:uid="{00000000-0005-0000-0000-00008A130000}"/>
    <cellStyle name="Normal 28 3 2 4 4 2" xfId="15048" xr:uid="{00000000-0005-0000-0000-0000CE3A0000}"/>
    <cellStyle name="Normal 28 3 2 4 4 2 3" xfId="30146" xr:uid="{00000000-0005-0000-0000-0000C8750000}"/>
    <cellStyle name="Normal 28 3 2 4 4 3" xfId="10028" xr:uid="{00000000-0005-0000-0000-000032270000}"/>
    <cellStyle name="Normal 28 3 2 4 4 3 3" xfId="25129" xr:uid="{00000000-0005-0000-0000-00002F620000}"/>
    <cellStyle name="Normal 28 3 2 4 4 5" xfId="20116" xr:uid="{00000000-0005-0000-0000-00009A4E0000}"/>
    <cellStyle name="Normal 28 3 2 4 5" xfId="11706" xr:uid="{00000000-0005-0000-0000-0000C02D0000}"/>
    <cellStyle name="Normal 28 3 2 4 5 3" xfId="26804" xr:uid="{00000000-0005-0000-0000-0000BA680000}"/>
    <cellStyle name="Normal 28 3 2 4 6" xfId="6685" xr:uid="{00000000-0005-0000-0000-0000231A0000}"/>
    <cellStyle name="Normal 28 3 2 4 6 3" xfId="21787" xr:uid="{00000000-0005-0000-0000-000021550000}"/>
    <cellStyle name="Normal 28 3 2 4 8" xfId="16774" xr:uid="{00000000-0005-0000-0000-00008C410000}"/>
    <cellStyle name="Normal 28 3 2 5" xfId="2032" xr:uid="{00000000-0005-0000-0000-0000F6070000}"/>
    <cellStyle name="Normal 28 3 2 5 2" xfId="3722" xr:uid="{00000000-0005-0000-0000-0000900E0000}"/>
    <cellStyle name="Normal 28 3 2 5 2 2" xfId="13795" xr:uid="{00000000-0005-0000-0000-0000E9350000}"/>
    <cellStyle name="Normal 28 3 2 5 2 2 3" xfId="28893" xr:uid="{00000000-0005-0000-0000-0000E3700000}"/>
    <cellStyle name="Normal 28 3 2 5 2 3" xfId="8775" xr:uid="{00000000-0005-0000-0000-00004D220000}"/>
    <cellStyle name="Normal 28 3 2 5 2 3 3" xfId="23876" xr:uid="{00000000-0005-0000-0000-00004A5D0000}"/>
    <cellStyle name="Normal 28 3 2 5 2 5" xfId="18863" xr:uid="{00000000-0005-0000-0000-0000B5490000}"/>
    <cellStyle name="Normal 28 3 2 5 3" xfId="5414" xr:uid="{00000000-0005-0000-0000-00002C150000}"/>
    <cellStyle name="Normal 28 3 2 5 3 2" xfId="15466" xr:uid="{00000000-0005-0000-0000-0000703C0000}"/>
    <cellStyle name="Normal 28 3 2 5 3 2 3" xfId="30564" xr:uid="{00000000-0005-0000-0000-00006A770000}"/>
    <cellStyle name="Normal 28 3 2 5 3 3" xfId="10446" xr:uid="{00000000-0005-0000-0000-0000D4280000}"/>
    <cellStyle name="Normal 28 3 2 5 3 3 3" xfId="25547" xr:uid="{00000000-0005-0000-0000-0000D1630000}"/>
    <cellStyle name="Normal 28 3 2 5 3 5" xfId="20534" xr:uid="{00000000-0005-0000-0000-00003C500000}"/>
    <cellStyle name="Normal 28 3 2 5 4" xfId="12124" xr:uid="{00000000-0005-0000-0000-0000622F0000}"/>
    <cellStyle name="Normal 28 3 2 5 4 3" xfId="27222" xr:uid="{00000000-0005-0000-0000-00005C6A0000}"/>
    <cellStyle name="Normal 28 3 2 5 5" xfId="7103" xr:uid="{00000000-0005-0000-0000-0000C51B0000}"/>
    <cellStyle name="Normal 28 3 2 5 5 3" xfId="22205" xr:uid="{00000000-0005-0000-0000-0000C3560000}"/>
    <cellStyle name="Normal 28 3 2 5 7" xfId="17192" xr:uid="{00000000-0005-0000-0000-00002E430000}"/>
    <cellStyle name="Normal 28 3 2 6" xfId="2885" xr:uid="{00000000-0005-0000-0000-00004B0B0000}"/>
    <cellStyle name="Normal 28 3 2 6 2" xfId="12959" xr:uid="{00000000-0005-0000-0000-0000A5320000}"/>
    <cellStyle name="Normal 28 3 2 6 2 3" xfId="28057" xr:uid="{00000000-0005-0000-0000-00009F6D0000}"/>
    <cellStyle name="Normal 28 3 2 6 3" xfId="7939" xr:uid="{00000000-0005-0000-0000-0000091F0000}"/>
    <cellStyle name="Normal 28 3 2 6 3 3" xfId="23040" xr:uid="{00000000-0005-0000-0000-0000065A0000}"/>
    <cellStyle name="Normal 28 3 2 6 5" xfId="18027" xr:uid="{00000000-0005-0000-0000-000071460000}"/>
    <cellStyle name="Normal 28 3 2 7" xfId="4578" xr:uid="{00000000-0005-0000-0000-0000E8110000}"/>
    <cellStyle name="Normal 28 3 2 7 2" xfId="14630" xr:uid="{00000000-0005-0000-0000-00002C390000}"/>
    <cellStyle name="Normal 28 3 2 7 2 3" xfId="29728" xr:uid="{00000000-0005-0000-0000-000026740000}"/>
    <cellStyle name="Normal 28 3 2 7 3" xfId="9610" xr:uid="{00000000-0005-0000-0000-000090250000}"/>
    <cellStyle name="Normal 28 3 2 7 3 3" xfId="24711" xr:uid="{00000000-0005-0000-0000-00008D600000}"/>
    <cellStyle name="Normal 28 3 2 7 5" xfId="19698" xr:uid="{00000000-0005-0000-0000-0000F84C0000}"/>
    <cellStyle name="Normal 28 3 2 8" xfId="11288" xr:uid="{00000000-0005-0000-0000-00001E2C0000}"/>
    <cellStyle name="Normal 28 3 2 8 3" xfId="26386" xr:uid="{00000000-0005-0000-0000-000018670000}"/>
    <cellStyle name="Normal 28 3 2 9" xfId="6267" xr:uid="{00000000-0005-0000-0000-000081180000}"/>
    <cellStyle name="Normal 28 3 2 9 3" xfId="21369" xr:uid="{00000000-0005-0000-0000-00007F530000}"/>
    <cellStyle name="Normal 28 3 3" xfId="1231" xr:uid="{00000000-0005-0000-0000-0000D5040000}"/>
    <cellStyle name="Normal 28 3 3 10" xfId="16408" xr:uid="{00000000-0005-0000-0000-00001E400000}"/>
    <cellStyle name="Normal 28 3 3 2" xfId="1450" xr:uid="{00000000-0005-0000-0000-0000B0050000}"/>
    <cellStyle name="Normal 28 3 3 2 2" xfId="1871" xr:uid="{00000000-0005-0000-0000-000055070000}"/>
    <cellStyle name="Normal 28 3 3 2 2 2" xfId="2710" xr:uid="{00000000-0005-0000-0000-00009C0A0000}"/>
    <cellStyle name="Normal 28 3 3 2 2 2 2" xfId="4400" xr:uid="{00000000-0005-0000-0000-000036110000}"/>
    <cellStyle name="Normal 28 3 3 2 2 2 2 2" xfId="14473" xr:uid="{00000000-0005-0000-0000-00008F380000}"/>
    <cellStyle name="Normal 28 3 3 2 2 2 2 2 3" xfId="29571" xr:uid="{00000000-0005-0000-0000-000089730000}"/>
    <cellStyle name="Normal 28 3 3 2 2 2 2 3" xfId="9453" xr:uid="{00000000-0005-0000-0000-0000F3240000}"/>
    <cellStyle name="Normal 28 3 3 2 2 2 2 3 3" xfId="24554" xr:uid="{00000000-0005-0000-0000-0000F05F0000}"/>
    <cellStyle name="Normal 28 3 3 2 2 2 2 5" xfId="19541" xr:uid="{00000000-0005-0000-0000-00005B4C0000}"/>
    <cellStyle name="Normal 28 3 3 2 2 2 3" xfId="6092" xr:uid="{00000000-0005-0000-0000-0000D2170000}"/>
    <cellStyle name="Normal 28 3 3 2 2 2 3 2" xfId="16144" xr:uid="{00000000-0005-0000-0000-0000163F0000}"/>
    <cellStyle name="Normal 28 3 3 2 2 2 3 2 3" xfId="31242" xr:uid="{00000000-0005-0000-0000-0000107A0000}"/>
    <cellStyle name="Normal 28 3 3 2 2 2 3 3" xfId="11124" xr:uid="{00000000-0005-0000-0000-00007A2B0000}"/>
    <cellStyle name="Normal 28 3 3 2 2 2 3 3 3" xfId="26225" xr:uid="{00000000-0005-0000-0000-000077660000}"/>
    <cellStyle name="Normal 28 3 3 2 2 2 3 5" xfId="21212" xr:uid="{00000000-0005-0000-0000-0000E2520000}"/>
    <cellStyle name="Normal 28 3 3 2 2 2 4" xfId="12802" xr:uid="{00000000-0005-0000-0000-000008320000}"/>
    <cellStyle name="Normal 28 3 3 2 2 2 4 3" xfId="27900" xr:uid="{00000000-0005-0000-0000-0000026D0000}"/>
    <cellStyle name="Normal 28 3 3 2 2 2 5" xfId="7781" xr:uid="{00000000-0005-0000-0000-00006B1E0000}"/>
    <cellStyle name="Normal 28 3 3 2 2 2 5 3" xfId="22883" xr:uid="{00000000-0005-0000-0000-000069590000}"/>
    <cellStyle name="Normal 28 3 3 2 2 2 7" xfId="17870" xr:uid="{00000000-0005-0000-0000-0000D4450000}"/>
    <cellStyle name="Normal 28 3 3 2 2 3" xfId="3563" xr:uid="{00000000-0005-0000-0000-0000F10D0000}"/>
    <cellStyle name="Normal 28 3 3 2 2 3 2" xfId="13637" xr:uid="{00000000-0005-0000-0000-00004B350000}"/>
    <cellStyle name="Normal 28 3 3 2 2 3 2 3" xfId="28735" xr:uid="{00000000-0005-0000-0000-000045700000}"/>
    <cellStyle name="Normal 28 3 3 2 2 3 3" xfId="8617" xr:uid="{00000000-0005-0000-0000-0000AF210000}"/>
    <cellStyle name="Normal 28 3 3 2 2 3 3 3" xfId="23718" xr:uid="{00000000-0005-0000-0000-0000AC5C0000}"/>
    <cellStyle name="Normal 28 3 3 2 2 3 5" xfId="18705" xr:uid="{00000000-0005-0000-0000-000017490000}"/>
    <cellStyle name="Normal 28 3 3 2 2 4" xfId="5256" xr:uid="{00000000-0005-0000-0000-00008E140000}"/>
    <cellStyle name="Normal 28 3 3 2 2 4 2" xfId="15308" xr:uid="{00000000-0005-0000-0000-0000D23B0000}"/>
    <cellStyle name="Normal 28 3 3 2 2 4 2 3" xfId="30406" xr:uid="{00000000-0005-0000-0000-0000CC760000}"/>
    <cellStyle name="Normal 28 3 3 2 2 4 3" xfId="10288" xr:uid="{00000000-0005-0000-0000-000036280000}"/>
    <cellStyle name="Normal 28 3 3 2 2 4 3 3" xfId="25389" xr:uid="{00000000-0005-0000-0000-000033630000}"/>
    <cellStyle name="Normal 28 3 3 2 2 4 5" xfId="20376" xr:uid="{00000000-0005-0000-0000-00009E4F0000}"/>
    <cellStyle name="Normal 28 3 3 2 2 5" xfId="11966" xr:uid="{00000000-0005-0000-0000-0000C42E0000}"/>
    <cellStyle name="Normal 28 3 3 2 2 5 3" xfId="27064" xr:uid="{00000000-0005-0000-0000-0000BE690000}"/>
    <cellStyle name="Normal 28 3 3 2 2 6" xfId="6945" xr:uid="{00000000-0005-0000-0000-0000271B0000}"/>
    <cellStyle name="Normal 28 3 3 2 2 6 3" xfId="22047" xr:uid="{00000000-0005-0000-0000-000025560000}"/>
    <cellStyle name="Normal 28 3 3 2 2 8" xfId="17034" xr:uid="{00000000-0005-0000-0000-000090420000}"/>
    <cellStyle name="Normal 28 3 3 2 3" xfId="2292" xr:uid="{00000000-0005-0000-0000-0000FA080000}"/>
    <cellStyle name="Normal 28 3 3 2 3 2" xfId="3982" xr:uid="{00000000-0005-0000-0000-0000940F0000}"/>
    <cellStyle name="Normal 28 3 3 2 3 2 2" xfId="14055" xr:uid="{00000000-0005-0000-0000-0000ED360000}"/>
    <cellStyle name="Normal 28 3 3 2 3 2 2 3" xfId="29153" xr:uid="{00000000-0005-0000-0000-0000E7710000}"/>
    <cellStyle name="Normal 28 3 3 2 3 2 3" xfId="9035" xr:uid="{00000000-0005-0000-0000-000051230000}"/>
    <cellStyle name="Normal 28 3 3 2 3 2 3 3" xfId="24136" xr:uid="{00000000-0005-0000-0000-00004E5E0000}"/>
    <cellStyle name="Normal 28 3 3 2 3 2 5" xfId="19123" xr:uid="{00000000-0005-0000-0000-0000B94A0000}"/>
    <cellStyle name="Normal 28 3 3 2 3 3" xfId="5674" xr:uid="{00000000-0005-0000-0000-000030160000}"/>
    <cellStyle name="Normal 28 3 3 2 3 3 2" xfId="15726" xr:uid="{00000000-0005-0000-0000-0000743D0000}"/>
    <cellStyle name="Normal 28 3 3 2 3 3 2 3" xfId="30824" xr:uid="{00000000-0005-0000-0000-00006E780000}"/>
    <cellStyle name="Normal 28 3 3 2 3 3 3" xfId="10706" xr:uid="{00000000-0005-0000-0000-0000D8290000}"/>
    <cellStyle name="Normal 28 3 3 2 3 3 3 3" xfId="25807" xr:uid="{00000000-0005-0000-0000-0000D5640000}"/>
    <cellStyle name="Normal 28 3 3 2 3 3 5" xfId="20794" xr:uid="{00000000-0005-0000-0000-000040510000}"/>
    <cellStyle name="Normal 28 3 3 2 3 4" xfId="12384" xr:uid="{00000000-0005-0000-0000-000066300000}"/>
    <cellStyle name="Normal 28 3 3 2 3 4 3" xfId="27482" xr:uid="{00000000-0005-0000-0000-0000606B0000}"/>
    <cellStyle name="Normal 28 3 3 2 3 5" xfId="7363" xr:uid="{00000000-0005-0000-0000-0000C91C0000}"/>
    <cellStyle name="Normal 28 3 3 2 3 5 3" xfId="22465" xr:uid="{00000000-0005-0000-0000-0000C7570000}"/>
    <cellStyle name="Normal 28 3 3 2 3 7" xfId="17452" xr:uid="{00000000-0005-0000-0000-000032440000}"/>
    <cellStyle name="Normal 28 3 3 2 4" xfId="3145" xr:uid="{00000000-0005-0000-0000-00004F0C0000}"/>
    <cellStyle name="Normal 28 3 3 2 4 2" xfId="13219" xr:uid="{00000000-0005-0000-0000-0000A9330000}"/>
    <cellStyle name="Normal 28 3 3 2 4 2 3" xfId="28317" xr:uid="{00000000-0005-0000-0000-0000A36E0000}"/>
    <cellStyle name="Normal 28 3 3 2 4 3" xfId="8199" xr:uid="{00000000-0005-0000-0000-00000D200000}"/>
    <cellStyle name="Normal 28 3 3 2 4 3 3" xfId="23300" xr:uid="{00000000-0005-0000-0000-00000A5B0000}"/>
    <cellStyle name="Normal 28 3 3 2 4 5" xfId="18287" xr:uid="{00000000-0005-0000-0000-000075470000}"/>
    <cellStyle name="Normal 28 3 3 2 5" xfId="4838" xr:uid="{00000000-0005-0000-0000-0000EC120000}"/>
    <cellStyle name="Normal 28 3 3 2 5 2" xfId="14890" xr:uid="{00000000-0005-0000-0000-0000303A0000}"/>
    <cellStyle name="Normal 28 3 3 2 5 2 3" xfId="29988" xr:uid="{00000000-0005-0000-0000-00002A750000}"/>
    <cellStyle name="Normal 28 3 3 2 5 3" xfId="9870" xr:uid="{00000000-0005-0000-0000-000094260000}"/>
    <cellStyle name="Normal 28 3 3 2 5 3 3" xfId="24971" xr:uid="{00000000-0005-0000-0000-000091610000}"/>
    <cellStyle name="Normal 28 3 3 2 5 5" xfId="19958" xr:uid="{00000000-0005-0000-0000-0000FC4D0000}"/>
    <cellStyle name="Normal 28 3 3 2 6" xfId="11548" xr:uid="{00000000-0005-0000-0000-0000222D0000}"/>
    <cellStyle name="Normal 28 3 3 2 6 3" xfId="26646" xr:uid="{00000000-0005-0000-0000-00001C680000}"/>
    <cellStyle name="Normal 28 3 3 2 7" xfId="6527" xr:uid="{00000000-0005-0000-0000-000085190000}"/>
    <cellStyle name="Normal 28 3 3 2 7 3" xfId="21629" xr:uid="{00000000-0005-0000-0000-000083540000}"/>
    <cellStyle name="Normal 28 3 3 2 9" xfId="16616" xr:uid="{00000000-0005-0000-0000-0000EE400000}"/>
    <cellStyle name="Normal 28 3 3 3" xfId="1663" xr:uid="{00000000-0005-0000-0000-000085060000}"/>
    <cellStyle name="Normal 28 3 3 3 2" xfId="2502" xr:uid="{00000000-0005-0000-0000-0000CC090000}"/>
    <cellStyle name="Normal 28 3 3 3 2 2" xfId="4192" xr:uid="{00000000-0005-0000-0000-000066100000}"/>
    <cellStyle name="Normal 28 3 3 3 2 2 2" xfId="14265" xr:uid="{00000000-0005-0000-0000-0000BF370000}"/>
    <cellStyle name="Normal 28 3 3 3 2 2 2 3" xfId="29363" xr:uid="{00000000-0005-0000-0000-0000B9720000}"/>
    <cellStyle name="Normal 28 3 3 3 2 2 3" xfId="9245" xr:uid="{00000000-0005-0000-0000-000023240000}"/>
    <cellStyle name="Normal 28 3 3 3 2 2 3 3" xfId="24346" xr:uid="{00000000-0005-0000-0000-0000205F0000}"/>
    <cellStyle name="Normal 28 3 3 3 2 2 5" xfId="19333" xr:uid="{00000000-0005-0000-0000-00008B4B0000}"/>
    <cellStyle name="Normal 28 3 3 3 2 3" xfId="5884" xr:uid="{00000000-0005-0000-0000-000002170000}"/>
    <cellStyle name="Normal 28 3 3 3 2 3 2" xfId="15936" xr:uid="{00000000-0005-0000-0000-0000463E0000}"/>
    <cellStyle name="Normal 28 3 3 3 2 3 2 3" xfId="31034" xr:uid="{00000000-0005-0000-0000-000040790000}"/>
    <cellStyle name="Normal 28 3 3 3 2 3 3" xfId="10916" xr:uid="{00000000-0005-0000-0000-0000AA2A0000}"/>
    <cellStyle name="Normal 28 3 3 3 2 3 3 3" xfId="26017" xr:uid="{00000000-0005-0000-0000-0000A7650000}"/>
    <cellStyle name="Normal 28 3 3 3 2 3 5" xfId="21004" xr:uid="{00000000-0005-0000-0000-000012520000}"/>
    <cellStyle name="Normal 28 3 3 3 2 4" xfId="12594" xr:uid="{00000000-0005-0000-0000-000038310000}"/>
    <cellStyle name="Normal 28 3 3 3 2 4 3" xfId="27692" xr:uid="{00000000-0005-0000-0000-0000326C0000}"/>
    <cellStyle name="Normal 28 3 3 3 2 5" xfId="7573" xr:uid="{00000000-0005-0000-0000-00009B1D0000}"/>
    <cellStyle name="Normal 28 3 3 3 2 5 3" xfId="22675" xr:uid="{00000000-0005-0000-0000-000099580000}"/>
    <cellStyle name="Normal 28 3 3 3 2 7" xfId="17662" xr:uid="{00000000-0005-0000-0000-000004450000}"/>
    <cellStyle name="Normal 28 3 3 3 3" xfId="3355" xr:uid="{00000000-0005-0000-0000-0000210D0000}"/>
    <cellStyle name="Normal 28 3 3 3 3 2" xfId="13429" xr:uid="{00000000-0005-0000-0000-00007B340000}"/>
    <cellStyle name="Normal 28 3 3 3 3 2 3" xfId="28527" xr:uid="{00000000-0005-0000-0000-0000756F0000}"/>
    <cellStyle name="Normal 28 3 3 3 3 3" xfId="8409" xr:uid="{00000000-0005-0000-0000-0000DF200000}"/>
    <cellStyle name="Normal 28 3 3 3 3 3 3" xfId="23510" xr:uid="{00000000-0005-0000-0000-0000DC5B0000}"/>
    <cellStyle name="Normal 28 3 3 3 3 5" xfId="18497" xr:uid="{00000000-0005-0000-0000-000047480000}"/>
    <cellStyle name="Normal 28 3 3 3 4" xfId="5048" xr:uid="{00000000-0005-0000-0000-0000BE130000}"/>
    <cellStyle name="Normal 28 3 3 3 4 2" xfId="15100" xr:uid="{00000000-0005-0000-0000-0000023B0000}"/>
    <cellStyle name="Normal 28 3 3 3 4 2 3" xfId="30198" xr:uid="{00000000-0005-0000-0000-0000FC750000}"/>
    <cellStyle name="Normal 28 3 3 3 4 3" xfId="10080" xr:uid="{00000000-0005-0000-0000-000066270000}"/>
    <cellStyle name="Normal 28 3 3 3 4 3 3" xfId="25181" xr:uid="{00000000-0005-0000-0000-000063620000}"/>
    <cellStyle name="Normal 28 3 3 3 4 5" xfId="20168" xr:uid="{00000000-0005-0000-0000-0000CE4E0000}"/>
    <cellStyle name="Normal 28 3 3 3 5" xfId="11758" xr:uid="{00000000-0005-0000-0000-0000F42D0000}"/>
    <cellStyle name="Normal 28 3 3 3 5 3" xfId="26856" xr:uid="{00000000-0005-0000-0000-0000EE680000}"/>
    <cellStyle name="Normal 28 3 3 3 6" xfId="6737" xr:uid="{00000000-0005-0000-0000-0000571A0000}"/>
    <cellStyle name="Normal 28 3 3 3 6 3" xfId="21839" xr:uid="{00000000-0005-0000-0000-000055550000}"/>
    <cellStyle name="Normal 28 3 3 3 8" xfId="16826" xr:uid="{00000000-0005-0000-0000-0000C0410000}"/>
    <cellStyle name="Normal 28 3 3 4" xfId="2084" xr:uid="{00000000-0005-0000-0000-00002A080000}"/>
    <cellStyle name="Normal 28 3 3 4 2" xfId="3774" xr:uid="{00000000-0005-0000-0000-0000C40E0000}"/>
    <cellStyle name="Normal 28 3 3 4 2 2" xfId="13847" xr:uid="{00000000-0005-0000-0000-00001D360000}"/>
    <cellStyle name="Normal 28 3 3 4 2 2 3" xfId="28945" xr:uid="{00000000-0005-0000-0000-000017710000}"/>
    <cellStyle name="Normal 28 3 3 4 2 3" xfId="8827" xr:uid="{00000000-0005-0000-0000-000081220000}"/>
    <cellStyle name="Normal 28 3 3 4 2 3 3" xfId="23928" xr:uid="{00000000-0005-0000-0000-00007E5D0000}"/>
    <cellStyle name="Normal 28 3 3 4 2 5" xfId="18915" xr:uid="{00000000-0005-0000-0000-0000E9490000}"/>
    <cellStyle name="Normal 28 3 3 4 3" xfId="5466" xr:uid="{00000000-0005-0000-0000-000060150000}"/>
    <cellStyle name="Normal 28 3 3 4 3 2" xfId="15518" xr:uid="{00000000-0005-0000-0000-0000A43C0000}"/>
    <cellStyle name="Normal 28 3 3 4 3 2 3" xfId="30616" xr:uid="{00000000-0005-0000-0000-00009E770000}"/>
    <cellStyle name="Normal 28 3 3 4 3 3" xfId="10498" xr:uid="{00000000-0005-0000-0000-000008290000}"/>
    <cellStyle name="Normal 28 3 3 4 3 3 3" xfId="25599" xr:uid="{00000000-0005-0000-0000-000005640000}"/>
    <cellStyle name="Normal 28 3 3 4 3 5" xfId="20586" xr:uid="{00000000-0005-0000-0000-000070500000}"/>
    <cellStyle name="Normal 28 3 3 4 4" xfId="12176" xr:uid="{00000000-0005-0000-0000-0000962F0000}"/>
    <cellStyle name="Normal 28 3 3 4 4 3" xfId="27274" xr:uid="{00000000-0005-0000-0000-0000906A0000}"/>
    <cellStyle name="Normal 28 3 3 4 5" xfId="7155" xr:uid="{00000000-0005-0000-0000-0000F91B0000}"/>
    <cellStyle name="Normal 28 3 3 4 5 3" xfId="22257" xr:uid="{00000000-0005-0000-0000-0000F7560000}"/>
    <cellStyle name="Normal 28 3 3 4 7" xfId="17244" xr:uid="{00000000-0005-0000-0000-000062430000}"/>
    <cellStyle name="Normal 28 3 3 5" xfId="2937" xr:uid="{00000000-0005-0000-0000-00007F0B0000}"/>
    <cellStyle name="Normal 28 3 3 5 2" xfId="13011" xr:uid="{00000000-0005-0000-0000-0000D9320000}"/>
    <cellStyle name="Normal 28 3 3 5 2 3" xfId="28109" xr:uid="{00000000-0005-0000-0000-0000D36D0000}"/>
    <cellStyle name="Normal 28 3 3 5 3" xfId="7991" xr:uid="{00000000-0005-0000-0000-00003D1F0000}"/>
    <cellStyle name="Normal 28 3 3 5 3 3" xfId="23092" xr:uid="{00000000-0005-0000-0000-00003A5A0000}"/>
    <cellStyle name="Normal 28 3 3 5 5" xfId="18079" xr:uid="{00000000-0005-0000-0000-0000A5460000}"/>
    <cellStyle name="Normal 28 3 3 6" xfId="4630" xr:uid="{00000000-0005-0000-0000-00001C120000}"/>
    <cellStyle name="Normal 28 3 3 6 2" xfId="14682" xr:uid="{00000000-0005-0000-0000-000060390000}"/>
    <cellStyle name="Normal 28 3 3 6 2 3" xfId="29780" xr:uid="{00000000-0005-0000-0000-00005A740000}"/>
    <cellStyle name="Normal 28 3 3 6 3" xfId="9662" xr:uid="{00000000-0005-0000-0000-0000C4250000}"/>
    <cellStyle name="Normal 28 3 3 6 3 3" xfId="24763" xr:uid="{00000000-0005-0000-0000-0000C1600000}"/>
    <cellStyle name="Normal 28 3 3 6 5" xfId="19750" xr:uid="{00000000-0005-0000-0000-00002C4D0000}"/>
    <cellStyle name="Normal 28 3 3 7" xfId="11340" xr:uid="{00000000-0005-0000-0000-0000522C0000}"/>
    <cellStyle name="Normal 28 3 3 7 3" xfId="26438" xr:uid="{00000000-0005-0000-0000-00004C670000}"/>
    <cellStyle name="Normal 28 3 3 8" xfId="6319" xr:uid="{00000000-0005-0000-0000-0000B5180000}"/>
    <cellStyle name="Normal 28 3 3 8 3" xfId="21421" xr:uid="{00000000-0005-0000-0000-0000B3530000}"/>
    <cellStyle name="Normal 28 3 4" xfId="1344" xr:uid="{00000000-0005-0000-0000-000046050000}"/>
    <cellStyle name="Normal 28 3 4 2" xfId="1767" xr:uid="{00000000-0005-0000-0000-0000ED060000}"/>
    <cellStyle name="Normal 28 3 4 2 2" xfId="2606" xr:uid="{00000000-0005-0000-0000-0000340A0000}"/>
    <cellStyle name="Normal 28 3 4 2 2 2" xfId="4296" xr:uid="{00000000-0005-0000-0000-0000CE100000}"/>
    <cellStyle name="Normal 28 3 4 2 2 2 2" xfId="14369" xr:uid="{00000000-0005-0000-0000-000027380000}"/>
    <cellStyle name="Normal 28 3 4 2 2 2 2 3" xfId="29467" xr:uid="{00000000-0005-0000-0000-000021730000}"/>
    <cellStyle name="Normal 28 3 4 2 2 2 3" xfId="9349" xr:uid="{00000000-0005-0000-0000-00008B240000}"/>
    <cellStyle name="Normal 28 3 4 2 2 2 3 3" xfId="24450" xr:uid="{00000000-0005-0000-0000-0000885F0000}"/>
    <cellStyle name="Normal 28 3 4 2 2 2 5" xfId="19437" xr:uid="{00000000-0005-0000-0000-0000F34B0000}"/>
    <cellStyle name="Normal 28 3 4 2 2 3" xfId="5988" xr:uid="{00000000-0005-0000-0000-00006A170000}"/>
    <cellStyle name="Normal 28 3 4 2 2 3 2" xfId="16040" xr:uid="{00000000-0005-0000-0000-0000AE3E0000}"/>
    <cellStyle name="Normal 28 3 4 2 2 3 2 3" xfId="31138" xr:uid="{00000000-0005-0000-0000-0000A8790000}"/>
    <cellStyle name="Normal 28 3 4 2 2 3 3" xfId="11020" xr:uid="{00000000-0005-0000-0000-0000122B0000}"/>
    <cellStyle name="Normal 28 3 4 2 2 3 3 3" xfId="26121" xr:uid="{00000000-0005-0000-0000-00000F660000}"/>
    <cellStyle name="Normal 28 3 4 2 2 3 5" xfId="21108" xr:uid="{00000000-0005-0000-0000-00007A520000}"/>
    <cellStyle name="Normal 28 3 4 2 2 4" xfId="12698" xr:uid="{00000000-0005-0000-0000-0000A0310000}"/>
    <cellStyle name="Normal 28 3 4 2 2 4 3" xfId="27796" xr:uid="{00000000-0005-0000-0000-00009A6C0000}"/>
    <cellStyle name="Normal 28 3 4 2 2 5" xfId="7677" xr:uid="{00000000-0005-0000-0000-0000031E0000}"/>
    <cellStyle name="Normal 28 3 4 2 2 5 3" xfId="22779" xr:uid="{00000000-0005-0000-0000-000001590000}"/>
    <cellStyle name="Normal 28 3 4 2 2 7" xfId="17766" xr:uid="{00000000-0005-0000-0000-00006C450000}"/>
    <cellStyle name="Normal 28 3 4 2 3" xfId="3459" xr:uid="{00000000-0005-0000-0000-0000890D0000}"/>
    <cellStyle name="Normal 28 3 4 2 3 2" xfId="13533" xr:uid="{00000000-0005-0000-0000-0000E3340000}"/>
    <cellStyle name="Normal 28 3 4 2 3 2 3" xfId="28631" xr:uid="{00000000-0005-0000-0000-0000DD6F0000}"/>
    <cellStyle name="Normal 28 3 4 2 3 3" xfId="8513" xr:uid="{00000000-0005-0000-0000-000047210000}"/>
    <cellStyle name="Normal 28 3 4 2 3 3 3" xfId="23614" xr:uid="{00000000-0005-0000-0000-0000445C0000}"/>
    <cellStyle name="Normal 28 3 4 2 3 5" xfId="18601" xr:uid="{00000000-0005-0000-0000-0000AF480000}"/>
    <cellStyle name="Normal 28 3 4 2 4" xfId="5152" xr:uid="{00000000-0005-0000-0000-000026140000}"/>
    <cellStyle name="Normal 28 3 4 2 4 2" xfId="15204" xr:uid="{00000000-0005-0000-0000-00006A3B0000}"/>
    <cellStyle name="Normal 28 3 4 2 4 2 3" xfId="30302" xr:uid="{00000000-0005-0000-0000-000064760000}"/>
    <cellStyle name="Normal 28 3 4 2 4 3" xfId="10184" xr:uid="{00000000-0005-0000-0000-0000CE270000}"/>
    <cellStyle name="Normal 28 3 4 2 4 3 3" xfId="25285" xr:uid="{00000000-0005-0000-0000-0000CB620000}"/>
    <cellStyle name="Normal 28 3 4 2 4 5" xfId="20272" xr:uid="{00000000-0005-0000-0000-0000364F0000}"/>
    <cellStyle name="Normal 28 3 4 2 5" xfId="11862" xr:uid="{00000000-0005-0000-0000-00005C2E0000}"/>
    <cellStyle name="Normal 28 3 4 2 5 3" xfId="26960" xr:uid="{00000000-0005-0000-0000-000056690000}"/>
    <cellStyle name="Normal 28 3 4 2 6" xfId="6841" xr:uid="{00000000-0005-0000-0000-0000BF1A0000}"/>
    <cellStyle name="Normal 28 3 4 2 6 3" xfId="21943" xr:uid="{00000000-0005-0000-0000-0000BD550000}"/>
    <cellStyle name="Normal 28 3 4 2 8" xfId="16930" xr:uid="{00000000-0005-0000-0000-000028420000}"/>
    <cellStyle name="Normal 28 3 4 3" xfId="2188" xr:uid="{00000000-0005-0000-0000-000092080000}"/>
    <cellStyle name="Normal 28 3 4 3 2" xfId="3878" xr:uid="{00000000-0005-0000-0000-00002C0F0000}"/>
    <cellStyle name="Normal 28 3 4 3 2 2" xfId="13951" xr:uid="{00000000-0005-0000-0000-000085360000}"/>
    <cellStyle name="Normal 28 3 4 3 2 2 3" xfId="29049" xr:uid="{00000000-0005-0000-0000-00007F710000}"/>
    <cellStyle name="Normal 28 3 4 3 2 3" xfId="8931" xr:uid="{00000000-0005-0000-0000-0000E9220000}"/>
    <cellStyle name="Normal 28 3 4 3 2 3 3" xfId="24032" xr:uid="{00000000-0005-0000-0000-0000E65D0000}"/>
    <cellStyle name="Normal 28 3 4 3 2 5" xfId="19019" xr:uid="{00000000-0005-0000-0000-0000514A0000}"/>
    <cellStyle name="Normal 28 3 4 3 3" xfId="5570" xr:uid="{00000000-0005-0000-0000-0000C8150000}"/>
    <cellStyle name="Normal 28 3 4 3 3 2" xfId="15622" xr:uid="{00000000-0005-0000-0000-00000C3D0000}"/>
    <cellStyle name="Normal 28 3 4 3 3 2 3" xfId="30720" xr:uid="{00000000-0005-0000-0000-000006780000}"/>
    <cellStyle name="Normal 28 3 4 3 3 3" xfId="10602" xr:uid="{00000000-0005-0000-0000-000070290000}"/>
    <cellStyle name="Normal 28 3 4 3 3 3 3" xfId="25703" xr:uid="{00000000-0005-0000-0000-00006D640000}"/>
    <cellStyle name="Normal 28 3 4 3 3 5" xfId="20690" xr:uid="{00000000-0005-0000-0000-0000D8500000}"/>
    <cellStyle name="Normal 28 3 4 3 4" xfId="12280" xr:uid="{00000000-0005-0000-0000-0000FE2F0000}"/>
    <cellStyle name="Normal 28 3 4 3 4 3" xfId="27378" xr:uid="{00000000-0005-0000-0000-0000F86A0000}"/>
    <cellStyle name="Normal 28 3 4 3 5" xfId="7259" xr:uid="{00000000-0005-0000-0000-0000611C0000}"/>
    <cellStyle name="Normal 28 3 4 3 5 3" xfId="22361" xr:uid="{00000000-0005-0000-0000-00005F570000}"/>
    <cellStyle name="Normal 28 3 4 3 7" xfId="17348" xr:uid="{00000000-0005-0000-0000-0000CA430000}"/>
    <cellStyle name="Normal 28 3 4 4" xfId="3041" xr:uid="{00000000-0005-0000-0000-0000E70B0000}"/>
    <cellStyle name="Normal 28 3 4 4 2" xfId="13115" xr:uid="{00000000-0005-0000-0000-000041330000}"/>
    <cellStyle name="Normal 28 3 4 4 2 3" xfId="28213" xr:uid="{00000000-0005-0000-0000-00003B6E0000}"/>
    <cellStyle name="Normal 28 3 4 4 3" xfId="8095" xr:uid="{00000000-0005-0000-0000-0000A51F0000}"/>
    <cellStyle name="Normal 28 3 4 4 3 3" xfId="23196" xr:uid="{00000000-0005-0000-0000-0000A25A0000}"/>
    <cellStyle name="Normal 28 3 4 4 5" xfId="18183" xr:uid="{00000000-0005-0000-0000-00000D470000}"/>
    <cellStyle name="Normal 28 3 4 5" xfId="4734" xr:uid="{00000000-0005-0000-0000-000084120000}"/>
    <cellStyle name="Normal 28 3 4 5 2" xfId="14786" xr:uid="{00000000-0005-0000-0000-0000C8390000}"/>
    <cellStyle name="Normal 28 3 4 5 2 3" xfId="29884" xr:uid="{00000000-0005-0000-0000-0000C2740000}"/>
    <cellStyle name="Normal 28 3 4 5 3" xfId="9766" xr:uid="{00000000-0005-0000-0000-00002C260000}"/>
    <cellStyle name="Normal 28 3 4 5 3 3" xfId="24867" xr:uid="{00000000-0005-0000-0000-000029610000}"/>
    <cellStyle name="Normal 28 3 4 5 5" xfId="19854" xr:uid="{00000000-0005-0000-0000-0000944D0000}"/>
    <cellStyle name="Normal 28 3 4 6" xfId="11444" xr:uid="{00000000-0005-0000-0000-0000BA2C0000}"/>
    <cellStyle name="Normal 28 3 4 6 3" xfId="26542" xr:uid="{00000000-0005-0000-0000-0000B4670000}"/>
    <cellStyle name="Normal 28 3 4 7" xfId="6423" xr:uid="{00000000-0005-0000-0000-00001D190000}"/>
    <cellStyle name="Normal 28 3 4 7 3" xfId="21525" xr:uid="{00000000-0005-0000-0000-00001B540000}"/>
    <cellStyle name="Normal 28 3 4 9" xfId="16512" xr:uid="{00000000-0005-0000-0000-000086400000}"/>
    <cellStyle name="Normal 28 3 5" xfId="1557" xr:uid="{00000000-0005-0000-0000-00001B060000}"/>
    <cellStyle name="Normal 28 3 5 2" xfId="2398" xr:uid="{00000000-0005-0000-0000-000064090000}"/>
    <cellStyle name="Normal 28 3 5 2 2" xfId="4088" xr:uid="{00000000-0005-0000-0000-0000FE0F0000}"/>
    <cellStyle name="Normal 28 3 5 2 2 2" xfId="14161" xr:uid="{00000000-0005-0000-0000-000057370000}"/>
    <cellStyle name="Normal 28 3 5 2 2 2 3" xfId="29259" xr:uid="{00000000-0005-0000-0000-000051720000}"/>
    <cellStyle name="Normal 28 3 5 2 2 3" xfId="9141" xr:uid="{00000000-0005-0000-0000-0000BB230000}"/>
    <cellStyle name="Normal 28 3 5 2 2 3 3" xfId="24242" xr:uid="{00000000-0005-0000-0000-0000B85E0000}"/>
    <cellStyle name="Normal 28 3 5 2 2 5" xfId="19229" xr:uid="{00000000-0005-0000-0000-0000234B0000}"/>
    <cellStyle name="Normal 28 3 5 2 3" xfId="5780" xr:uid="{00000000-0005-0000-0000-00009A160000}"/>
    <cellStyle name="Normal 28 3 5 2 3 2" xfId="15832" xr:uid="{00000000-0005-0000-0000-0000DE3D0000}"/>
    <cellStyle name="Normal 28 3 5 2 3 2 3" xfId="30930" xr:uid="{00000000-0005-0000-0000-0000D8780000}"/>
    <cellStyle name="Normal 28 3 5 2 3 3" xfId="10812" xr:uid="{00000000-0005-0000-0000-0000422A0000}"/>
    <cellStyle name="Normal 28 3 5 2 3 3 3" xfId="25913" xr:uid="{00000000-0005-0000-0000-00003F650000}"/>
    <cellStyle name="Normal 28 3 5 2 3 5" xfId="20900" xr:uid="{00000000-0005-0000-0000-0000AA510000}"/>
    <cellStyle name="Normal 28 3 5 2 4" xfId="12490" xr:uid="{00000000-0005-0000-0000-0000D0300000}"/>
    <cellStyle name="Normal 28 3 5 2 4 3" xfId="27588" xr:uid="{00000000-0005-0000-0000-0000CA6B0000}"/>
    <cellStyle name="Normal 28 3 5 2 5" xfId="7469" xr:uid="{00000000-0005-0000-0000-0000331D0000}"/>
    <cellStyle name="Normal 28 3 5 2 5 3" xfId="22571" xr:uid="{00000000-0005-0000-0000-000031580000}"/>
    <cellStyle name="Normal 28 3 5 2 7" xfId="17558" xr:uid="{00000000-0005-0000-0000-00009C440000}"/>
    <cellStyle name="Normal 28 3 5 3" xfId="3251" xr:uid="{00000000-0005-0000-0000-0000B90C0000}"/>
    <cellStyle name="Normal 28 3 5 3 2" xfId="13325" xr:uid="{00000000-0005-0000-0000-000013340000}"/>
    <cellStyle name="Normal 28 3 5 3 2 3" xfId="28423" xr:uid="{00000000-0005-0000-0000-00000D6F0000}"/>
    <cellStyle name="Normal 28 3 5 3 3" xfId="8305" xr:uid="{00000000-0005-0000-0000-000077200000}"/>
    <cellStyle name="Normal 28 3 5 3 3 3" xfId="23406" xr:uid="{00000000-0005-0000-0000-0000745B0000}"/>
    <cellStyle name="Normal 28 3 5 3 5" xfId="18393" xr:uid="{00000000-0005-0000-0000-0000DF470000}"/>
    <cellStyle name="Normal 28 3 5 4" xfId="4944" xr:uid="{00000000-0005-0000-0000-000056130000}"/>
    <cellStyle name="Normal 28 3 5 4 2" xfId="14996" xr:uid="{00000000-0005-0000-0000-00009A3A0000}"/>
    <cellStyle name="Normal 28 3 5 4 2 3" xfId="30094" xr:uid="{00000000-0005-0000-0000-000094750000}"/>
    <cellStyle name="Normal 28 3 5 4 3" xfId="9976" xr:uid="{00000000-0005-0000-0000-0000FE260000}"/>
    <cellStyle name="Normal 28 3 5 4 3 3" xfId="25077" xr:uid="{00000000-0005-0000-0000-0000FB610000}"/>
    <cellStyle name="Normal 28 3 5 4 5" xfId="20064" xr:uid="{00000000-0005-0000-0000-0000664E0000}"/>
    <cellStyle name="Normal 28 3 5 5" xfId="11654" xr:uid="{00000000-0005-0000-0000-00008C2D0000}"/>
    <cellStyle name="Normal 28 3 5 5 3" xfId="26752" xr:uid="{00000000-0005-0000-0000-000086680000}"/>
    <cellStyle name="Normal 28 3 5 6" xfId="6633" xr:uid="{00000000-0005-0000-0000-0000EF190000}"/>
    <cellStyle name="Normal 28 3 5 6 3" xfId="21735" xr:uid="{00000000-0005-0000-0000-0000ED540000}"/>
    <cellStyle name="Normal 28 3 5 8" xfId="16722" xr:uid="{00000000-0005-0000-0000-000058410000}"/>
    <cellStyle name="Normal 28 3 6" xfId="1978" xr:uid="{00000000-0005-0000-0000-0000C0070000}"/>
    <cellStyle name="Normal 28 3 6 2" xfId="3670" xr:uid="{00000000-0005-0000-0000-00005C0E0000}"/>
    <cellStyle name="Normal 28 3 6 2 2" xfId="13743" xr:uid="{00000000-0005-0000-0000-0000B5350000}"/>
    <cellStyle name="Normal 28 3 6 2 2 3" xfId="28841" xr:uid="{00000000-0005-0000-0000-0000AF700000}"/>
    <cellStyle name="Normal 28 3 6 2 3" xfId="8723" xr:uid="{00000000-0005-0000-0000-000019220000}"/>
    <cellStyle name="Normal 28 3 6 2 3 3" xfId="23824" xr:uid="{00000000-0005-0000-0000-0000165D0000}"/>
    <cellStyle name="Normal 28 3 6 2 5" xfId="18811" xr:uid="{00000000-0005-0000-0000-000081490000}"/>
    <cellStyle name="Normal 28 3 6 3" xfId="5362" xr:uid="{00000000-0005-0000-0000-0000F8140000}"/>
    <cellStyle name="Normal 28 3 6 3 2" xfId="15414" xr:uid="{00000000-0005-0000-0000-00003C3C0000}"/>
    <cellStyle name="Normal 28 3 6 3 2 3" xfId="30512" xr:uid="{00000000-0005-0000-0000-000036770000}"/>
    <cellStyle name="Normal 28 3 6 3 3" xfId="10394" xr:uid="{00000000-0005-0000-0000-0000A0280000}"/>
    <cellStyle name="Normal 28 3 6 3 3 3" xfId="25495" xr:uid="{00000000-0005-0000-0000-00009D630000}"/>
    <cellStyle name="Normal 28 3 6 3 5" xfId="20482" xr:uid="{00000000-0005-0000-0000-000008500000}"/>
    <cellStyle name="Normal 28 3 6 4" xfId="12072" xr:uid="{00000000-0005-0000-0000-00002E2F0000}"/>
    <cellStyle name="Normal 28 3 6 4 3" xfId="27170" xr:uid="{00000000-0005-0000-0000-0000286A0000}"/>
    <cellStyle name="Normal 28 3 6 5" xfId="7051" xr:uid="{00000000-0005-0000-0000-0000911B0000}"/>
    <cellStyle name="Normal 28 3 6 5 3" xfId="22153" xr:uid="{00000000-0005-0000-0000-00008F560000}"/>
    <cellStyle name="Normal 28 3 6 7" xfId="17140" xr:uid="{00000000-0005-0000-0000-0000FA420000}"/>
    <cellStyle name="Normal 28 3 7" xfId="2829" xr:uid="{00000000-0005-0000-0000-0000130B0000}"/>
    <cellStyle name="Normal 28 3 7 2" xfId="12907" xr:uid="{00000000-0005-0000-0000-000071320000}"/>
    <cellStyle name="Normal 28 3 7 2 3" xfId="28005" xr:uid="{00000000-0005-0000-0000-00006B6D0000}"/>
    <cellStyle name="Normal 28 3 7 3" xfId="7887" xr:uid="{00000000-0005-0000-0000-0000D51E0000}"/>
    <cellStyle name="Normal 28 3 7 3 3" xfId="22988" xr:uid="{00000000-0005-0000-0000-0000D2590000}"/>
    <cellStyle name="Normal 28 3 7 5" xfId="17975" xr:uid="{00000000-0005-0000-0000-00003D460000}"/>
    <cellStyle name="Normal 28 3 8" xfId="4523" xr:uid="{00000000-0005-0000-0000-0000B1110000}"/>
    <cellStyle name="Normal 28 3 8 2" xfId="14578" xr:uid="{00000000-0005-0000-0000-0000F8380000}"/>
    <cellStyle name="Normal 28 3 8 2 3" xfId="29676" xr:uid="{00000000-0005-0000-0000-0000F2730000}"/>
    <cellStyle name="Normal 28 3 8 3" xfId="9558" xr:uid="{00000000-0005-0000-0000-00005C250000}"/>
    <cellStyle name="Normal 28 3 8 3 3" xfId="24659" xr:uid="{00000000-0005-0000-0000-000059600000}"/>
    <cellStyle name="Normal 28 3 8 5" xfId="19646" xr:uid="{00000000-0005-0000-0000-0000C44C0000}"/>
    <cellStyle name="Normal 28 3 9" xfId="11234" xr:uid="{00000000-0005-0000-0000-0000E82B0000}"/>
    <cellStyle name="Normal 28 3 9 3" xfId="26334" xr:uid="{00000000-0005-0000-0000-0000E4660000}"/>
    <cellStyle name="Normal 28 4" xfId="33685" xr:uid="{542265C1-C39B-4EE1-93ED-5FE74CD5BD35}"/>
    <cellStyle name="Normal 28_Sheet2" xfId="360" xr:uid="{00000000-0005-0000-0000-00006C010000}"/>
    <cellStyle name="Normal 29" xfId="154" xr:uid="{00000000-0005-0000-0000-00009A000000}"/>
    <cellStyle name="Normal 29 2" xfId="155" xr:uid="{00000000-0005-0000-0000-00009B000000}"/>
    <cellStyle name="Normal 29 2 3 2" xfId="31341" xr:uid="{80EADC37-DCEB-4FF2-A068-AB22FC6624B1}"/>
    <cellStyle name="Normal 29 3" xfId="35792" xr:uid="{5FA3FF16-CE7C-4421-9617-84B40CD07B70}"/>
    <cellStyle name="Normal 29_Sheet2" xfId="359" xr:uid="{00000000-0005-0000-0000-00006B010000}"/>
    <cellStyle name="Normal 3" xfId="156" xr:uid="{00000000-0005-0000-0000-00009C000000}"/>
    <cellStyle name="Normal 3 10" xfId="33686" xr:uid="{80AB3DDC-5ACA-42D4-8580-4F47140A01E1}"/>
    <cellStyle name="Normal 3 10 10" xfId="33687" xr:uid="{9E7D474A-5CB6-4380-81E8-04F50B4415F2}"/>
    <cellStyle name="Normal 3 10 10 2" xfId="33688" xr:uid="{EDA249A9-F102-4DCF-B144-0415B20B2BD2}"/>
    <cellStyle name="Normal 3 10 11" xfId="33689" xr:uid="{3E6F6823-3726-431B-9753-1B2273DC7B10}"/>
    <cellStyle name="Normal 3 10 11 2" xfId="33690" xr:uid="{00C8EE6A-BE51-4D71-A766-1D54F48533EF}"/>
    <cellStyle name="Normal 3 10 12" xfId="33691" xr:uid="{EC96C74F-0F9C-41AE-A8CD-470D44431106}"/>
    <cellStyle name="Normal 3 10 12 2" xfId="33692" xr:uid="{C0735717-CE7A-40B8-9004-34790CDE17F3}"/>
    <cellStyle name="Normal 3 10 13" xfId="33693" xr:uid="{6230D924-508A-4F92-867F-7E060F0EF583}"/>
    <cellStyle name="Normal 3 10 13 2" xfId="33694" xr:uid="{ECF530B1-8CDC-4D62-884E-CBA7660D5D01}"/>
    <cellStyle name="Normal 3 10 14" xfId="33695" xr:uid="{BFA4796C-EFFD-47EF-8093-43534695E42B}"/>
    <cellStyle name="Normal 3 10 14 2" xfId="33696" xr:uid="{5779B603-6B65-4D79-9C42-92B01A18439A}"/>
    <cellStyle name="Normal 3 10 15" xfId="33697" xr:uid="{C1BF6786-6D6E-413F-9AF9-446D71D759DD}"/>
    <cellStyle name="Normal 3 10 15 2" xfId="33698" xr:uid="{A166D77A-E88C-42F9-A525-169DFF4AFD02}"/>
    <cellStyle name="Normal 3 10 16" xfId="33699" xr:uid="{33A9033F-8AE3-4429-8BEA-6741922E9312}"/>
    <cellStyle name="Normal 3 10 16 2" xfId="33700" xr:uid="{701235F7-3BD2-4643-8D34-D7FF24394247}"/>
    <cellStyle name="Normal 3 10 17" xfId="33701" xr:uid="{262F280E-80CD-4A6F-99A1-B71DF3C1202B}"/>
    <cellStyle name="Normal 3 10 17 2" xfId="33702" xr:uid="{BA16425C-F594-43EB-B192-BD7FAEACF83D}"/>
    <cellStyle name="Normal 3 10 18" xfId="33703" xr:uid="{159E3460-751F-4BB8-8609-868F5645F5BF}"/>
    <cellStyle name="Normal 3 10 18 2" xfId="33704" xr:uid="{64367799-ABE3-4F81-A6D4-616A6D979A07}"/>
    <cellStyle name="Normal 3 10 19" xfId="33705" xr:uid="{B5DA14FE-ABB8-4D46-A1F1-6A97D74546ED}"/>
    <cellStyle name="Normal 3 10 19 2" xfId="33706" xr:uid="{FDC46951-0428-4B19-841B-CEA085444A64}"/>
    <cellStyle name="Normal 3 10 2" xfId="33707" xr:uid="{2F5DBC0F-C7C4-4A9E-8577-365EC6622ECD}"/>
    <cellStyle name="Normal 3 10 2 2" xfId="33708" xr:uid="{CD3B10FF-9109-495F-A766-548231419A05}"/>
    <cellStyle name="Normal 3 10 20" xfId="33709" xr:uid="{4FFE3804-90F3-450C-A7EA-A24BC79CC36A}"/>
    <cellStyle name="Normal 3 10 20 2" xfId="33710" xr:uid="{4F3C0FDE-0D20-4343-95BA-D14D0D856815}"/>
    <cellStyle name="Normal 3 10 21" xfId="33711" xr:uid="{19FCA558-315E-4FEE-BFAA-510F5880328D}"/>
    <cellStyle name="Normal 3 10 21 2" xfId="33712" xr:uid="{A44F7F21-B9DF-49AC-86C2-8C17F52C251B}"/>
    <cellStyle name="Normal 3 10 22" xfId="33713" xr:uid="{D5475F88-6387-44FF-B5D0-E24BAC09A0E0}"/>
    <cellStyle name="Normal 3 10 22 2" xfId="33714" xr:uid="{0F1BA252-1436-4FB9-856D-C1B9CC1CEFFE}"/>
    <cellStyle name="Normal 3 10 23" xfId="33715" xr:uid="{42926AF3-5C42-426C-A167-97FC46AFE76E}"/>
    <cellStyle name="Normal 3 10 23 2" xfId="33716" xr:uid="{A615C011-2F41-4E50-95C2-F6932F5D050C}"/>
    <cellStyle name="Normal 3 10 24" xfId="33717" xr:uid="{B86530CD-A759-4CC3-AB1F-F5ECCDCF60AD}"/>
    <cellStyle name="Normal 3 10 3" xfId="33718" xr:uid="{08C06858-19C7-47FE-8E2B-6E60383E417B}"/>
    <cellStyle name="Normal 3 10 3 2" xfId="33719" xr:uid="{56FBEB17-3F85-4222-96AD-774066392EAE}"/>
    <cellStyle name="Normal 3 10 4" xfId="33720" xr:uid="{050975B9-E48F-416D-9DF8-773DDA625DC0}"/>
    <cellStyle name="Normal 3 10 4 2" xfId="33721" xr:uid="{10843F6C-D6DE-4150-94B1-B2CA426AA0BC}"/>
    <cellStyle name="Normal 3 10 5" xfId="33722" xr:uid="{DB341EA9-E019-4CC1-94BE-F5573A91D59F}"/>
    <cellStyle name="Normal 3 10 5 2" xfId="33723" xr:uid="{FBE108C0-01DE-4B7E-A51D-E9C5D5544727}"/>
    <cellStyle name="Normal 3 10 6" xfId="33724" xr:uid="{F4C3A94C-09D7-47F9-953C-48A0516952E8}"/>
    <cellStyle name="Normal 3 10 6 2" xfId="33725" xr:uid="{3F5C73F1-7D3F-4424-BC68-60AD06318DA0}"/>
    <cellStyle name="Normal 3 10 7" xfId="33726" xr:uid="{6A34C890-D6F8-450B-B7B0-2E88C363C675}"/>
    <cellStyle name="Normal 3 10 7 2" xfId="33727" xr:uid="{E509DF03-461D-48D1-9238-F5C8E66CC768}"/>
    <cellStyle name="Normal 3 10 8" xfId="33728" xr:uid="{DE132580-BBD8-45ED-9998-BC36D77AFA6E}"/>
    <cellStyle name="Normal 3 10 8 2" xfId="33729" xr:uid="{E3178E6F-11ED-49A3-8D20-47C37734569B}"/>
    <cellStyle name="Normal 3 10 9" xfId="33730" xr:uid="{51801E03-1965-4FA3-A0B5-0BB78CFFFFE8}"/>
    <cellStyle name="Normal 3 10 9 2" xfId="33731" xr:uid="{FED44032-9158-43E4-8CB3-785F84D53E23}"/>
    <cellStyle name="Normal 3 11" xfId="33732" xr:uid="{328ADFEB-A289-42AE-915A-53AA70685ED7}"/>
    <cellStyle name="Normal 3 11 10" xfId="33733" xr:uid="{B030E91C-5F85-490D-A8EF-62B2DCCF7CF0}"/>
    <cellStyle name="Normal 3 11 10 2" xfId="33734" xr:uid="{F296F0DE-5BBB-4A25-B68E-56A7427B873F}"/>
    <cellStyle name="Normal 3 11 11" xfId="33735" xr:uid="{C95E8A00-3019-4122-97A5-DF7F4E89AFE0}"/>
    <cellStyle name="Normal 3 11 11 2" xfId="33736" xr:uid="{58BB2720-A774-4B6D-9E2F-B2B0E4E8E25B}"/>
    <cellStyle name="Normal 3 11 12" xfId="33737" xr:uid="{61F25A92-FC59-45F5-A71D-27BDF6EF9C91}"/>
    <cellStyle name="Normal 3 11 12 2" xfId="33738" xr:uid="{CEBC7198-42D2-451F-85B5-835F79717237}"/>
    <cellStyle name="Normal 3 11 13" xfId="33739" xr:uid="{BAC0271D-A1AA-47D8-9EE4-252891BC6F76}"/>
    <cellStyle name="Normal 3 11 13 2" xfId="33740" xr:uid="{87EE6FA6-EB28-4D06-AD26-942B4D153BC8}"/>
    <cellStyle name="Normal 3 11 14" xfId="33741" xr:uid="{3A3BABCD-385C-4077-8FAB-8521A263075D}"/>
    <cellStyle name="Normal 3 11 14 2" xfId="33742" xr:uid="{6C3025BF-0E64-4F70-B758-6A06D402AD2C}"/>
    <cellStyle name="Normal 3 11 15" xfId="33743" xr:uid="{9CFE36FE-CA28-4B8E-A273-5DDB136FC4A2}"/>
    <cellStyle name="Normal 3 11 15 2" xfId="33744" xr:uid="{ED9F2699-A7AA-422A-A81D-23EA1D863661}"/>
    <cellStyle name="Normal 3 11 16" xfId="33745" xr:uid="{08BC090D-ECAD-4E86-8AE4-1F3552DD9DC9}"/>
    <cellStyle name="Normal 3 11 16 2" xfId="33746" xr:uid="{3B873AC7-C731-4106-8923-5B009B78BF7A}"/>
    <cellStyle name="Normal 3 11 17" xfId="33747" xr:uid="{D11120F5-7C8D-4767-8C43-F44DDD3CD73E}"/>
    <cellStyle name="Normal 3 11 17 2" xfId="33748" xr:uid="{07413D81-AB4B-412A-8D9B-14A8409748FE}"/>
    <cellStyle name="Normal 3 11 18" xfId="33749" xr:uid="{405EA57F-9B77-4CE1-A704-FFF4F2CDAFD0}"/>
    <cellStyle name="Normal 3 11 18 2" xfId="33750" xr:uid="{EAEB5CD3-4A7A-40A3-ABA5-C1F6C42CE729}"/>
    <cellStyle name="Normal 3 11 19" xfId="33751" xr:uid="{4413A51F-584C-4108-A847-24EAAF87AB50}"/>
    <cellStyle name="Normal 3 11 19 2" xfId="33752" xr:uid="{F5FEEABF-272E-4CA5-9682-86E17B3CC5F2}"/>
    <cellStyle name="Normal 3 11 2" xfId="33753" xr:uid="{8360DA0F-AEDF-416F-A81B-4D2DED07E6C4}"/>
    <cellStyle name="Normal 3 11 2 2" xfId="33754" xr:uid="{4951D90A-A832-4188-BCB2-8C372CA2DDF6}"/>
    <cellStyle name="Normal 3 11 20" xfId="33755" xr:uid="{86F941C1-3D5B-4AFD-B863-E22DA465F322}"/>
    <cellStyle name="Normal 3 11 20 2" xfId="33756" xr:uid="{73457C25-E667-4347-B230-62EE27110022}"/>
    <cellStyle name="Normal 3 11 21" xfId="33757" xr:uid="{138FA26F-A0A7-4A39-937B-B2845E90361D}"/>
    <cellStyle name="Normal 3 11 21 2" xfId="33758" xr:uid="{14CBB109-F26E-403A-82C5-49C32A90CF11}"/>
    <cellStyle name="Normal 3 11 22" xfId="33759" xr:uid="{7FF6BFFE-656F-4B4F-B9C1-87AE2D620F9B}"/>
    <cellStyle name="Normal 3 11 22 2" xfId="33760" xr:uid="{5130F94D-2A62-433B-83BE-D9A86A47DCF3}"/>
    <cellStyle name="Normal 3 11 23" xfId="33761" xr:uid="{B272F964-9147-44CC-AEBA-1E908067E26D}"/>
    <cellStyle name="Normal 3 11 23 2" xfId="33762" xr:uid="{CBB63C3A-AD60-4B07-909F-3C14237C0222}"/>
    <cellStyle name="Normal 3 11 24" xfId="33763" xr:uid="{733A6497-4C09-4732-9084-DFC4C48B1C73}"/>
    <cellStyle name="Normal 3 11 3" xfId="33764" xr:uid="{9B8EDB21-AB40-4969-B4E1-186DE79F2392}"/>
    <cellStyle name="Normal 3 11 3 2" xfId="33765" xr:uid="{04648DDE-2803-4E34-9A52-9DA03BD00D46}"/>
    <cellStyle name="Normal 3 11 4" xfId="33766" xr:uid="{75813CBB-487E-4E75-AB43-BB4E2164091E}"/>
    <cellStyle name="Normal 3 11 4 2" xfId="33767" xr:uid="{FD3E8F16-486C-48AF-9AFD-32F9C724DFE2}"/>
    <cellStyle name="Normal 3 11 5" xfId="33768" xr:uid="{B88835FA-C4F1-4C2A-BEC0-846B246512B9}"/>
    <cellStyle name="Normal 3 11 5 2" xfId="33769" xr:uid="{278E5EA5-126C-4A97-9C74-9BA9C52D2D8A}"/>
    <cellStyle name="Normal 3 11 6" xfId="33770" xr:uid="{EAC75F6F-F419-44D5-87AA-0B01D6EBB346}"/>
    <cellStyle name="Normal 3 11 6 2" xfId="33771" xr:uid="{4D24B917-0415-426D-8896-035C8EE021DE}"/>
    <cellStyle name="Normal 3 11 7" xfId="33772" xr:uid="{6D9DB39D-B47F-4A5D-85FE-3F770F0D4CC3}"/>
    <cellStyle name="Normal 3 11 7 2" xfId="33773" xr:uid="{CACC5B50-1995-4940-B8CC-D3AC4AB3C851}"/>
    <cellStyle name="Normal 3 11 8" xfId="33774" xr:uid="{3DA2DFB7-5868-4CD5-9538-B4854069275F}"/>
    <cellStyle name="Normal 3 11 8 2" xfId="33775" xr:uid="{2FF25EAF-03D8-49CF-9CEE-DC235B8EC941}"/>
    <cellStyle name="Normal 3 11 9" xfId="33776" xr:uid="{AC8FF71C-FE35-456B-A627-7D7C7DCBFFB2}"/>
    <cellStyle name="Normal 3 11 9 2" xfId="33777" xr:uid="{3AB45601-5FD2-41EE-9FCD-73ACE7925B94}"/>
    <cellStyle name="Normal 3 12" xfId="33778" xr:uid="{D56D7BCA-BC93-4FAD-AE43-0DB68D2BBBD0}"/>
    <cellStyle name="Normal 3 12 10" xfId="33779" xr:uid="{5AB9EC0C-1DAF-4BD6-9C30-8D38091866E7}"/>
    <cellStyle name="Normal 3 12 10 2" xfId="33780" xr:uid="{7B1874E0-225F-444D-AE23-AE8CE8A63507}"/>
    <cellStyle name="Normal 3 12 11" xfId="33781" xr:uid="{CB9D9C7A-21CF-4423-B58F-1296167C019C}"/>
    <cellStyle name="Normal 3 12 11 2" xfId="33782" xr:uid="{98F5E1BA-FC31-4883-90FB-E7A79AA755B4}"/>
    <cellStyle name="Normal 3 12 12" xfId="33783" xr:uid="{D63CC2A0-B65A-4A32-AB8C-6B23C2B91A94}"/>
    <cellStyle name="Normal 3 12 12 2" xfId="33784" xr:uid="{3D2239B3-8BB7-43AB-B384-EAE6A08947DE}"/>
    <cellStyle name="Normal 3 12 13" xfId="33785" xr:uid="{5DC9223D-3D2F-438F-8BC1-2013A2308D42}"/>
    <cellStyle name="Normal 3 12 13 2" xfId="33786" xr:uid="{826721EE-2916-4AF8-B370-D1235AAE8F3E}"/>
    <cellStyle name="Normal 3 12 14" xfId="33787" xr:uid="{B6074778-DA94-4FD1-A43C-CAE6B77B9756}"/>
    <cellStyle name="Normal 3 12 14 2" xfId="33788" xr:uid="{D5974FD5-959E-442C-BC57-ACF3108C51B7}"/>
    <cellStyle name="Normal 3 12 15" xfId="33789" xr:uid="{8D1CCB28-5336-4088-AC49-15A03D5E58B9}"/>
    <cellStyle name="Normal 3 12 15 2" xfId="33790" xr:uid="{FBF5EF49-A4C3-48EC-A48E-C3572801618D}"/>
    <cellStyle name="Normal 3 12 16" xfId="33791" xr:uid="{7F4F044C-364D-491E-A4E5-337A52733F87}"/>
    <cellStyle name="Normal 3 12 16 2" xfId="33792" xr:uid="{48047B76-7F77-486D-8B47-C7A7A732AF15}"/>
    <cellStyle name="Normal 3 12 17" xfId="33793" xr:uid="{0D941D2D-82A4-44D8-968F-2B7DDC9315E0}"/>
    <cellStyle name="Normal 3 12 17 2" xfId="33794" xr:uid="{37742BA3-46DC-49D0-BCDC-7F869E424038}"/>
    <cellStyle name="Normal 3 12 18" xfId="33795" xr:uid="{1271C8B9-11A1-48D8-B2E0-9DE95EA47977}"/>
    <cellStyle name="Normal 3 12 18 2" xfId="33796" xr:uid="{39126396-4A6C-4903-8184-698A4AA410EB}"/>
    <cellStyle name="Normal 3 12 19" xfId="33797" xr:uid="{E9249780-8373-4182-A9F8-BD9155BAE441}"/>
    <cellStyle name="Normal 3 12 19 2" xfId="33798" xr:uid="{A3268E42-B4F4-44E1-8E29-119FDE3EA347}"/>
    <cellStyle name="Normal 3 12 2" xfId="33799" xr:uid="{A736C5B6-3557-4153-9B52-41FF02F8E1B7}"/>
    <cellStyle name="Normal 3 12 2 2" xfId="33800" xr:uid="{1497003D-9A5E-430E-A5CA-E721745B6A15}"/>
    <cellStyle name="Normal 3 12 20" xfId="33801" xr:uid="{4D2CE036-5A0D-4144-9E80-B9A6F8570F4F}"/>
    <cellStyle name="Normal 3 12 20 2" xfId="33802" xr:uid="{FE4724C1-541A-45E4-B1F0-563BFBD1D406}"/>
    <cellStyle name="Normal 3 12 21" xfId="33803" xr:uid="{834FC68A-089E-45DE-8BC2-026D12E96636}"/>
    <cellStyle name="Normal 3 12 21 2" xfId="33804" xr:uid="{21FBC38A-F30F-49D6-BE1D-4B364EF6A24B}"/>
    <cellStyle name="Normal 3 12 22" xfId="33805" xr:uid="{E371D947-C4E6-4440-A3D0-C050E4229820}"/>
    <cellStyle name="Normal 3 12 22 2" xfId="33806" xr:uid="{BA504563-FA82-4078-B0E5-0C25A62AFC0D}"/>
    <cellStyle name="Normal 3 12 23" xfId="33807" xr:uid="{C7EFA83E-A67F-48D6-AFDB-9B23E985CECE}"/>
    <cellStyle name="Normal 3 12 23 2" xfId="33808" xr:uid="{CFA21B76-1181-4E9E-ADF8-6BDDF9C6CC44}"/>
    <cellStyle name="Normal 3 12 24" xfId="33809" xr:uid="{F1385A87-F1A5-4EFF-9CA1-5477AA39A9DC}"/>
    <cellStyle name="Normal 3 12 3" xfId="33810" xr:uid="{084E6C75-FF2A-4418-9A6D-42E3307E2ACB}"/>
    <cellStyle name="Normal 3 12 3 2" xfId="33811" xr:uid="{A19AA139-2BC2-4481-BF6D-761D194AA592}"/>
    <cellStyle name="Normal 3 12 4" xfId="33812" xr:uid="{06B001B4-13D3-4F63-B9FD-8853A69B5315}"/>
    <cellStyle name="Normal 3 12 4 2" xfId="33813" xr:uid="{5B459C47-75C0-4A6B-BF3B-DCB7F83D5F05}"/>
    <cellStyle name="Normal 3 12 5" xfId="33814" xr:uid="{37A0EF5D-CE31-441E-89F9-4DD122E61E90}"/>
    <cellStyle name="Normal 3 12 5 2" xfId="33815" xr:uid="{F9B6D350-671D-4550-8454-ADB8C7A95A3A}"/>
    <cellStyle name="Normal 3 12 6" xfId="33816" xr:uid="{2E4AA8AD-9130-49FB-AEE9-D92EBF6BC909}"/>
    <cellStyle name="Normal 3 12 6 2" xfId="33817" xr:uid="{D1ED1F2B-9BDB-4360-A007-3F761FCEE158}"/>
    <cellStyle name="Normal 3 12 7" xfId="33818" xr:uid="{3797D98E-7174-4B12-A7B2-C3897B685C99}"/>
    <cellStyle name="Normal 3 12 7 2" xfId="33819" xr:uid="{C7282700-B536-4755-AC27-F397E6C590A8}"/>
    <cellStyle name="Normal 3 12 8" xfId="33820" xr:uid="{944D352F-DD1E-4853-8768-69F7E33F9D3A}"/>
    <cellStyle name="Normal 3 12 8 2" xfId="33821" xr:uid="{270B573F-9936-454E-B33A-45C60578BD37}"/>
    <cellStyle name="Normal 3 12 9" xfId="33822" xr:uid="{AE70C3D6-93A9-454E-8A17-22CBD3CE96A3}"/>
    <cellStyle name="Normal 3 12 9 2" xfId="33823" xr:uid="{BBEFCAB4-D793-4F78-A85C-2103174B7B50}"/>
    <cellStyle name="Normal 3 13" xfId="33824" xr:uid="{2A43A8A4-E86B-4566-B983-B93386B153B9}"/>
    <cellStyle name="Normal 3 13 10" xfId="33825" xr:uid="{FE0DC71F-B587-4DAC-AB71-D9EA322BACDF}"/>
    <cellStyle name="Normal 3 13 10 2" xfId="33826" xr:uid="{38D002B2-D2D9-4F68-B13A-566BF0B23D43}"/>
    <cellStyle name="Normal 3 13 11" xfId="33827" xr:uid="{728101C5-55CA-4EDC-BB75-B1D53338BFFE}"/>
    <cellStyle name="Normal 3 13 11 2" xfId="33828" xr:uid="{7C52EAB2-8731-47F2-889D-BD0C13CFE374}"/>
    <cellStyle name="Normal 3 13 12" xfId="33829" xr:uid="{9AEA3539-26E3-4F99-8403-671F7ACC737B}"/>
    <cellStyle name="Normal 3 13 12 2" xfId="33830" xr:uid="{58ADDE10-6E0E-4D8C-A1B7-B418E8ED9563}"/>
    <cellStyle name="Normal 3 13 13" xfId="33831" xr:uid="{5B037992-57F0-43AD-9BA8-E0AB2D9C7C36}"/>
    <cellStyle name="Normal 3 13 13 2" xfId="33832" xr:uid="{4867C956-A0DC-4315-8327-5B9F495EA1C5}"/>
    <cellStyle name="Normal 3 13 14" xfId="33833" xr:uid="{A7BF7CF7-54AC-42B0-9C32-3E0333038715}"/>
    <cellStyle name="Normal 3 13 14 2" xfId="33834" xr:uid="{8A27B7F8-051B-4011-B929-1EE61094F862}"/>
    <cellStyle name="Normal 3 13 15" xfId="33835" xr:uid="{FB2BFE2A-9F51-4DA3-811A-9D362B138962}"/>
    <cellStyle name="Normal 3 13 15 2" xfId="33836" xr:uid="{9270B9DC-ED22-4AA3-9776-055191EE1FD0}"/>
    <cellStyle name="Normal 3 13 16" xfId="33837" xr:uid="{D813411D-52B4-44C6-9363-4A578275BB27}"/>
    <cellStyle name="Normal 3 13 16 2" xfId="33838" xr:uid="{6EA1FF7D-B5BB-4906-85C4-D5D956123066}"/>
    <cellStyle name="Normal 3 13 17" xfId="33839" xr:uid="{D5AD54F7-70D2-4D5C-8209-99DC57D51786}"/>
    <cellStyle name="Normal 3 13 17 2" xfId="33840" xr:uid="{CC7A1564-5025-43A7-B3C8-FC6B35598504}"/>
    <cellStyle name="Normal 3 13 18" xfId="33841" xr:uid="{16029A5A-20A1-489A-968E-5CACDC0FE1AD}"/>
    <cellStyle name="Normal 3 13 18 2" xfId="33842" xr:uid="{CD152575-43F3-4EE7-A592-B7ED04CDC440}"/>
    <cellStyle name="Normal 3 13 19" xfId="33843" xr:uid="{7904DEC8-2F60-41FE-BC3F-D9F6CAD41036}"/>
    <cellStyle name="Normal 3 13 19 2" xfId="33844" xr:uid="{51E2B747-40E3-4B46-A337-9542757559CD}"/>
    <cellStyle name="Normal 3 13 2" xfId="33845" xr:uid="{2B5BD308-109A-432A-A9B6-4D1227990F97}"/>
    <cellStyle name="Normal 3 13 2 2" xfId="33846" xr:uid="{932136B2-5CE6-44E4-AB38-6FE5F3BF95D1}"/>
    <cellStyle name="Normal 3 13 20" xfId="33847" xr:uid="{0FF167B7-FA17-4802-8C14-73BD6DA70A26}"/>
    <cellStyle name="Normal 3 13 20 2" xfId="33848" xr:uid="{FBB53C1A-7E71-4DDB-9916-2A728C7CBDA8}"/>
    <cellStyle name="Normal 3 13 21" xfId="33849" xr:uid="{0D2B8B16-555D-4D52-B2A4-CB633DEB9862}"/>
    <cellStyle name="Normal 3 13 21 2" xfId="33850" xr:uid="{E3121C04-348C-4F57-893E-DA26B2228703}"/>
    <cellStyle name="Normal 3 13 22" xfId="33851" xr:uid="{0AC7D861-58CF-4A53-B445-C8728A0D340C}"/>
    <cellStyle name="Normal 3 13 22 2" xfId="33852" xr:uid="{86533A57-36B7-4123-994D-512D9FAE1EF8}"/>
    <cellStyle name="Normal 3 13 23" xfId="33853" xr:uid="{705E34CE-B5B7-4ECB-B628-CCA3FDFC5FC2}"/>
    <cellStyle name="Normal 3 13 23 2" xfId="33854" xr:uid="{8E769292-49C8-4DD5-B6F5-41C8475FDF4C}"/>
    <cellStyle name="Normal 3 13 24" xfId="33855" xr:uid="{29CA3760-7C2F-40A9-B6B0-3D9EF843734D}"/>
    <cellStyle name="Normal 3 13 3" xfId="33856" xr:uid="{92FC63F1-7B49-46D0-A515-F2CB6F1E26E2}"/>
    <cellStyle name="Normal 3 13 3 2" xfId="33857" xr:uid="{0BEF7827-1B50-4B29-B7C3-FABF0CC7A29F}"/>
    <cellStyle name="Normal 3 13 4" xfId="33858" xr:uid="{993ECC3F-95FE-41F1-90C6-CBA304E30166}"/>
    <cellStyle name="Normal 3 13 4 2" xfId="33859" xr:uid="{EE314046-E4DD-4B9E-952C-673A36EA5A1C}"/>
    <cellStyle name="Normal 3 13 5" xfId="33860" xr:uid="{58DA8D91-2490-4C42-A9C0-51BBA7728D3E}"/>
    <cellStyle name="Normal 3 13 5 2" xfId="33861" xr:uid="{37B7D4B1-A9A0-4C5E-8460-7576BC271034}"/>
    <cellStyle name="Normal 3 13 6" xfId="33862" xr:uid="{AF41BAD6-D543-4B72-9C3C-5E5C8E20C30E}"/>
    <cellStyle name="Normal 3 13 6 2" xfId="33863" xr:uid="{252ACA3E-A490-4B97-9C26-B62755B5B6AD}"/>
    <cellStyle name="Normal 3 13 7" xfId="33864" xr:uid="{0635121C-EB8A-43DE-8B79-FA9AD1BD2446}"/>
    <cellStyle name="Normal 3 13 7 2" xfId="33865" xr:uid="{71192A63-55E7-4BAC-898C-1E7286352978}"/>
    <cellStyle name="Normal 3 13 8" xfId="33866" xr:uid="{5F5ABDDC-91F8-40D7-AA90-A1F0F28E571B}"/>
    <cellStyle name="Normal 3 13 8 2" xfId="33867" xr:uid="{E4E7053E-45FE-4798-A643-BD002E51A866}"/>
    <cellStyle name="Normal 3 13 9" xfId="33868" xr:uid="{36CE271B-7121-4980-88A1-38C30DE5848C}"/>
    <cellStyle name="Normal 3 13 9 2" xfId="33869" xr:uid="{AA6AA16C-8B17-455D-90C6-7010C1CB1F95}"/>
    <cellStyle name="Normal 3 14" xfId="33870" xr:uid="{DB56BF3B-1A69-45B0-8A5D-C6842C246C54}"/>
    <cellStyle name="Normal 3 14 10" xfId="33871" xr:uid="{663CB505-826A-4093-8CB6-3BC9E45C8064}"/>
    <cellStyle name="Normal 3 14 10 2" xfId="33872" xr:uid="{EACF095F-2CFA-43C7-B248-984083E6E9A9}"/>
    <cellStyle name="Normal 3 14 11" xfId="33873" xr:uid="{CB5826DE-B495-4647-B5B1-C029C4424E36}"/>
    <cellStyle name="Normal 3 14 11 2" xfId="33874" xr:uid="{75FF7D4D-A8B6-4DDF-9501-C313BE47F3AA}"/>
    <cellStyle name="Normal 3 14 12" xfId="33875" xr:uid="{62237E6A-C0B6-4B06-96A5-8D315689773F}"/>
    <cellStyle name="Normal 3 14 12 2" xfId="33876" xr:uid="{C001E777-907B-444B-AB40-076FC004126B}"/>
    <cellStyle name="Normal 3 14 13" xfId="33877" xr:uid="{C501904D-3203-4F85-B9DB-14083295DEE7}"/>
    <cellStyle name="Normal 3 14 13 2" xfId="33878" xr:uid="{E7710650-96C5-4413-B9F0-9E653DC44617}"/>
    <cellStyle name="Normal 3 14 14" xfId="33879" xr:uid="{A7A12865-D49A-438E-B3BA-E6364ACA2B76}"/>
    <cellStyle name="Normal 3 14 14 2" xfId="33880" xr:uid="{F2ADBE54-82C2-4D21-A334-8E2EA86DF0D2}"/>
    <cellStyle name="Normal 3 14 15" xfId="33881" xr:uid="{61663E60-92A0-48B2-84E6-D7B0FC1CB266}"/>
    <cellStyle name="Normal 3 14 15 2" xfId="33882" xr:uid="{17BDDD9F-2A09-4B0A-A97A-D9D6576049D3}"/>
    <cellStyle name="Normal 3 14 16" xfId="33883" xr:uid="{F74AAFB8-A06E-49F7-9D5E-2E93A9FA0E08}"/>
    <cellStyle name="Normal 3 14 16 2" xfId="33884" xr:uid="{C2B7B58B-45A1-43C6-81F3-246ECD725741}"/>
    <cellStyle name="Normal 3 14 17" xfId="33885" xr:uid="{B2710792-C32D-4E05-8BA8-695266C4447C}"/>
    <cellStyle name="Normal 3 14 17 2" xfId="33886" xr:uid="{170E5B2A-FDCF-4EA9-90A1-144AB4AEADBF}"/>
    <cellStyle name="Normal 3 14 18" xfId="33887" xr:uid="{CFD565EF-B829-4ABC-9F9D-A17CE245B532}"/>
    <cellStyle name="Normal 3 14 18 2" xfId="33888" xr:uid="{17709C22-0750-4DC2-A852-DBF557005A64}"/>
    <cellStyle name="Normal 3 14 19" xfId="33889" xr:uid="{A1CD3C3B-92EA-424F-9C23-E2A39221CF11}"/>
    <cellStyle name="Normal 3 14 19 2" xfId="33890" xr:uid="{1FD76CB7-66FC-4CA3-8428-99FAC2E052C4}"/>
    <cellStyle name="Normal 3 14 2" xfId="33891" xr:uid="{10791EAF-D8A0-4F90-85FB-1BCD3A3253A9}"/>
    <cellStyle name="Normal 3 14 2 2" xfId="33892" xr:uid="{EF61E537-5CF3-4E08-AB0E-816783A2D864}"/>
    <cellStyle name="Normal 3 14 20" xfId="33893" xr:uid="{3F7E2B84-5B18-4605-8960-75F62E47D0AF}"/>
    <cellStyle name="Normal 3 14 20 2" xfId="33894" xr:uid="{117547BC-C5D9-4742-A010-828991A0C825}"/>
    <cellStyle name="Normal 3 14 21" xfId="33895" xr:uid="{86989573-486B-4302-8974-C808E34C4995}"/>
    <cellStyle name="Normal 3 14 21 2" xfId="33896" xr:uid="{61DC9C62-84D7-47CF-97C8-ECDC9BED9275}"/>
    <cellStyle name="Normal 3 14 22" xfId="33897" xr:uid="{32B9366C-3FE6-40F5-88B8-0FADF9C330E1}"/>
    <cellStyle name="Normal 3 14 22 2" xfId="33898" xr:uid="{6102705B-AAF9-4356-8C13-830813E6C28A}"/>
    <cellStyle name="Normal 3 14 23" xfId="33899" xr:uid="{9D9C746B-5AAB-4337-BA04-3E8048D67233}"/>
    <cellStyle name="Normal 3 14 23 2" xfId="33900" xr:uid="{BC8F9D8A-31B0-4650-B62F-6ED5BD945E2B}"/>
    <cellStyle name="Normal 3 14 24" xfId="33901" xr:uid="{C22802F9-4E37-4448-83A8-274D8349A218}"/>
    <cellStyle name="Normal 3 14 3" xfId="33902" xr:uid="{8D1F8DE4-5EE9-43E2-9B86-E627FFA9C44B}"/>
    <cellStyle name="Normal 3 14 3 2" xfId="33903" xr:uid="{77726875-D434-4AA8-95DA-106C1149E36A}"/>
    <cellStyle name="Normal 3 14 4" xfId="33904" xr:uid="{D585B700-96BA-4C27-8CA0-539BC33B775E}"/>
    <cellStyle name="Normal 3 14 4 2" xfId="33905" xr:uid="{096DCEB4-CCEB-47AF-807E-8B17D1269279}"/>
    <cellStyle name="Normal 3 14 5" xfId="33906" xr:uid="{AA2780C3-6D28-4977-B24E-99F9A0BED515}"/>
    <cellStyle name="Normal 3 14 5 2" xfId="33907" xr:uid="{B8135B2A-6294-47FC-BC4A-2F5CB4B95114}"/>
    <cellStyle name="Normal 3 14 6" xfId="33908" xr:uid="{918D9F59-C00E-47C2-A78A-BE2C05C12A46}"/>
    <cellStyle name="Normal 3 14 6 2" xfId="33909" xr:uid="{D5D45FCA-188E-4845-855F-A26A01F03925}"/>
    <cellStyle name="Normal 3 14 7" xfId="33910" xr:uid="{1A0CD6C9-3CD0-4F98-BEF9-846C62005704}"/>
    <cellStyle name="Normal 3 14 7 2" xfId="33911" xr:uid="{8EEA3D68-46CD-44B3-BE39-83626E28A0DA}"/>
    <cellStyle name="Normal 3 14 8" xfId="33912" xr:uid="{E89C4148-D7B9-446B-BEDD-F628B65B9DF2}"/>
    <cellStyle name="Normal 3 14 8 2" xfId="33913" xr:uid="{E30FD77A-1D98-4057-A009-C2BCF13C4DA9}"/>
    <cellStyle name="Normal 3 14 9" xfId="33914" xr:uid="{F7CA63F4-715B-44ED-A5B1-CF7986D14247}"/>
    <cellStyle name="Normal 3 14 9 2" xfId="33915" xr:uid="{60280A16-F8F9-4C1D-B801-D7E39ADD9CB3}"/>
    <cellStyle name="Normal 3 15" xfId="33916" xr:uid="{8599029A-37DA-4B53-9220-9D095C574411}"/>
    <cellStyle name="Normal 3 15 10" xfId="33917" xr:uid="{575B011F-F82F-4A7B-9712-5B383E4C5B3A}"/>
    <cellStyle name="Normal 3 15 10 2" xfId="33918" xr:uid="{0BE8E2E7-997A-412B-B571-50B451600B1F}"/>
    <cellStyle name="Normal 3 15 11" xfId="33919" xr:uid="{512D96F9-5578-49D5-B367-92F8FE8F2C65}"/>
    <cellStyle name="Normal 3 15 11 2" xfId="33920" xr:uid="{4A3B0700-4566-4453-A6F1-11206DC23044}"/>
    <cellStyle name="Normal 3 15 12" xfId="33921" xr:uid="{EF4E88DA-4D62-4079-8599-1662BB770D8C}"/>
    <cellStyle name="Normal 3 15 12 2" xfId="33922" xr:uid="{E6FE2848-CB22-4FB3-92C1-6DF5BAAE0994}"/>
    <cellStyle name="Normal 3 15 13" xfId="33923" xr:uid="{01B0D902-2D7C-4797-B984-18DA1955454C}"/>
    <cellStyle name="Normal 3 15 13 2" xfId="33924" xr:uid="{11F1AD22-35EA-4FF9-A961-AC2F9887A431}"/>
    <cellStyle name="Normal 3 15 14" xfId="33925" xr:uid="{D4BA6BD8-806E-404D-8491-2032243A8FBD}"/>
    <cellStyle name="Normal 3 15 14 2" xfId="33926" xr:uid="{BA605638-6669-44D3-830D-D167E1E39B2B}"/>
    <cellStyle name="Normal 3 15 15" xfId="33927" xr:uid="{9F307A2F-DD15-4719-8243-046BFC8EEB4D}"/>
    <cellStyle name="Normal 3 15 15 2" xfId="33928" xr:uid="{F77E2DFF-BB47-4497-BA90-953EBE168D28}"/>
    <cellStyle name="Normal 3 15 16" xfId="33929" xr:uid="{109C7F87-746C-472C-8623-0800F9C9F98F}"/>
    <cellStyle name="Normal 3 15 16 2" xfId="33930" xr:uid="{25D56DE1-2DD6-4488-81B4-CE730C2531F4}"/>
    <cellStyle name="Normal 3 15 17" xfId="33931" xr:uid="{DF8192D0-47D0-446C-9708-F759A6437067}"/>
    <cellStyle name="Normal 3 15 17 2" xfId="33932" xr:uid="{0794C62C-C1BD-43BE-BA81-792A8F195615}"/>
    <cellStyle name="Normal 3 15 18" xfId="33933" xr:uid="{D57087C0-18FF-4E30-B4F8-FD544911FF97}"/>
    <cellStyle name="Normal 3 15 18 2" xfId="33934" xr:uid="{A79FC6FF-2636-4C46-B15B-E782E7A55C94}"/>
    <cellStyle name="Normal 3 15 19" xfId="33935" xr:uid="{29A4E505-E9CA-4ED0-A887-F83DA7BF943D}"/>
    <cellStyle name="Normal 3 15 19 2" xfId="33936" xr:uid="{5708F31B-01A2-4464-9E30-8486AE70DA3A}"/>
    <cellStyle name="Normal 3 15 2" xfId="33937" xr:uid="{A4D54E79-B8AF-4378-8BBF-652FD59CE784}"/>
    <cellStyle name="Normal 3 15 2 2" xfId="33938" xr:uid="{8A533C1F-5F6D-44F6-BB06-C53D210EBD97}"/>
    <cellStyle name="Normal 3 15 20" xfId="33939" xr:uid="{7E77F6E4-65E7-460A-800F-E695BF099615}"/>
    <cellStyle name="Normal 3 15 20 2" xfId="33940" xr:uid="{C8E77D1B-545F-4A6A-9DC0-DA6EBCB8CF6C}"/>
    <cellStyle name="Normal 3 15 21" xfId="33941" xr:uid="{C7838F76-9567-417B-87F8-A13DBF2B40FB}"/>
    <cellStyle name="Normal 3 15 21 2" xfId="33942" xr:uid="{DF134643-D026-4024-96F1-78754AEEFCE4}"/>
    <cellStyle name="Normal 3 15 22" xfId="33943" xr:uid="{746C8542-8775-43C6-8891-B377FAA52CBF}"/>
    <cellStyle name="Normal 3 15 22 2" xfId="33944" xr:uid="{295FF4FB-5E53-4547-9E81-0EA078BF99F5}"/>
    <cellStyle name="Normal 3 15 23" xfId="33945" xr:uid="{4E3F3B1D-526C-4820-85C6-789B7A1D955E}"/>
    <cellStyle name="Normal 3 15 23 2" xfId="33946" xr:uid="{B5BA50FD-C8D7-47BB-BDF3-AA18E9929502}"/>
    <cellStyle name="Normal 3 15 24" xfId="33947" xr:uid="{C5FFCABC-84EC-4C4F-9B82-33EBAFB012A0}"/>
    <cellStyle name="Normal 3 15 3" xfId="33948" xr:uid="{F8C02644-44A5-4DDB-B0ED-BD5DBD898F7F}"/>
    <cellStyle name="Normal 3 15 3 2" xfId="33949" xr:uid="{9F00D53A-C1F1-44F9-9EB6-16E099CB3DF3}"/>
    <cellStyle name="Normal 3 15 4" xfId="33950" xr:uid="{097D2A15-F194-475B-A51A-D9587D7DB72D}"/>
    <cellStyle name="Normal 3 15 4 2" xfId="33951" xr:uid="{E393339F-AF62-4295-8A21-4F16F3764489}"/>
    <cellStyle name="Normal 3 15 5" xfId="33952" xr:uid="{D3D55E8E-FBEF-4E90-9E24-9A9AC41EB01F}"/>
    <cellStyle name="Normal 3 15 5 2" xfId="33953" xr:uid="{0BE5FB0B-4BFC-4C12-B096-4957815F4177}"/>
    <cellStyle name="Normal 3 15 6" xfId="33954" xr:uid="{EAA1849F-49AA-4CC5-8EB3-BA4CFCE4A75C}"/>
    <cellStyle name="Normal 3 15 6 2" xfId="33955" xr:uid="{1035645A-2948-4DB2-9A11-6132092F0D1A}"/>
    <cellStyle name="Normal 3 15 7" xfId="33956" xr:uid="{19B20762-CC7E-462A-B581-2FD391E395FA}"/>
    <cellStyle name="Normal 3 15 7 2" xfId="33957" xr:uid="{5388437F-7B88-4852-AD4E-3552760AD94F}"/>
    <cellStyle name="Normal 3 15 8" xfId="33958" xr:uid="{B2B9B3A2-D833-401E-984A-4BEA172A092F}"/>
    <cellStyle name="Normal 3 15 8 2" xfId="33959" xr:uid="{233A5708-287B-4CA1-9576-D54751A2C370}"/>
    <cellStyle name="Normal 3 15 9" xfId="33960" xr:uid="{CD125537-E331-4F99-B654-CDC322A0AD14}"/>
    <cellStyle name="Normal 3 15 9 2" xfId="33961" xr:uid="{FB12F437-3A27-4D2C-86B0-FFB5FBA19467}"/>
    <cellStyle name="Normal 3 16" xfId="33962" xr:uid="{86F08B28-DA76-4F27-849B-C4F95F721DC7}"/>
    <cellStyle name="Normal 3 16 10" xfId="33963" xr:uid="{F838124A-F6DE-4E7B-93C3-931F759577EF}"/>
    <cellStyle name="Normal 3 16 10 2" xfId="33964" xr:uid="{069AEE10-D2EB-4DA4-A0B8-6271AC1844AB}"/>
    <cellStyle name="Normal 3 16 11" xfId="33965" xr:uid="{9EB44550-CA96-4910-B20E-6C4C581E301D}"/>
    <cellStyle name="Normal 3 16 11 2" xfId="33966" xr:uid="{DBFFBC60-741A-4DD3-9E98-984CF3CCC0A6}"/>
    <cellStyle name="Normal 3 16 12" xfId="33967" xr:uid="{43CBF784-465D-43CF-9728-5A14A2A9D9D4}"/>
    <cellStyle name="Normal 3 16 12 2" xfId="33968" xr:uid="{FF22C383-DD55-478E-A0D7-4D90E0F9E0D6}"/>
    <cellStyle name="Normal 3 16 13" xfId="33969" xr:uid="{77891C04-D59A-4ADC-ABFA-AB71905AB4AE}"/>
    <cellStyle name="Normal 3 16 13 2" xfId="33970" xr:uid="{92D259B0-7ACF-4B33-A414-9F30C8EB955A}"/>
    <cellStyle name="Normal 3 16 14" xfId="33971" xr:uid="{2799D3D0-2D8A-4902-B377-049C753F5BE2}"/>
    <cellStyle name="Normal 3 16 14 2" xfId="33972" xr:uid="{9A778BDE-E352-423E-B49C-024F854FCD7A}"/>
    <cellStyle name="Normal 3 16 15" xfId="33973" xr:uid="{17938780-8110-4B49-9D57-C48EF9BAA06C}"/>
    <cellStyle name="Normal 3 16 15 2" xfId="33974" xr:uid="{E48F23DE-F5A2-4EFB-8F5C-F008E3075300}"/>
    <cellStyle name="Normal 3 16 16" xfId="33975" xr:uid="{A4AF0CAE-C354-47B9-ADBA-4F02F431831E}"/>
    <cellStyle name="Normal 3 16 16 2" xfId="33976" xr:uid="{DFD80C44-1340-4B25-9FA9-0B06516ADEC7}"/>
    <cellStyle name="Normal 3 16 17" xfId="33977" xr:uid="{0225A9E2-A587-4374-AA55-761ECC65DF58}"/>
    <cellStyle name="Normal 3 16 17 2" xfId="33978" xr:uid="{68AD1022-5A9F-402B-BBF5-B31F4A24CAA9}"/>
    <cellStyle name="Normal 3 16 18" xfId="33979" xr:uid="{35194097-E68C-4462-944B-E40E483E51B7}"/>
    <cellStyle name="Normal 3 16 18 2" xfId="33980" xr:uid="{E3127083-9037-4371-9371-8BCE70A25D17}"/>
    <cellStyle name="Normal 3 16 19" xfId="33981" xr:uid="{465E943D-F028-4113-BF32-1E3F1C5FED33}"/>
    <cellStyle name="Normal 3 16 19 2" xfId="33982" xr:uid="{6DA7D6DF-FC2D-4A1D-91D3-6D126F6068A8}"/>
    <cellStyle name="Normal 3 16 2" xfId="33983" xr:uid="{701295DE-3386-4B0D-9FA3-1B86A5D511BE}"/>
    <cellStyle name="Normal 3 16 2 2" xfId="33984" xr:uid="{F3A5DE78-21EC-4F8B-BA61-34791EE70868}"/>
    <cellStyle name="Normal 3 16 20" xfId="33985" xr:uid="{88DEFD23-CA79-482F-B9D7-6DCDC06CF8F6}"/>
    <cellStyle name="Normal 3 16 20 2" xfId="33986" xr:uid="{58457125-42ED-4457-8631-74660019D5BD}"/>
    <cellStyle name="Normal 3 16 21" xfId="33987" xr:uid="{50C8CC43-7AE2-49D1-B9C8-6B7E74FD48B7}"/>
    <cellStyle name="Normal 3 16 21 2" xfId="33988" xr:uid="{FFFD83B1-C599-485B-97AC-E58F54DC57C1}"/>
    <cellStyle name="Normal 3 16 22" xfId="33989" xr:uid="{95838444-6752-41F9-8B23-2E3932428415}"/>
    <cellStyle name="Normal 3 16 22 2" xfId="33990" xr:uid="{8569304B-DB03-40FB-983D-E794E9E822EC}"/>
    <cellStyle name="Normal 3 16 23" xfId="33991" xr:uid="{9B229662-1231-4ECB-8583-4F923CB34B21}"/>
    <cellStyle name="Normal 3 16 23 2" xfId="33992" xr:uid="{93503229-49BD-43DF-9C25-37F8D0AF8422}"/>
    <cellStyle name="Normal 3 16 24" xfId="33993" xr:uid="{90D27E64-9523-4C57-AFE7-8E360C8AFE19}"/>
    <cellStyle name="Normal 3 16 3" xfId="33994" xr:uid="{7E25FB8C-F569-428A-A551-87BD7B7D0B55}"/>
    <cellStyle name="Normal 3 16 3 2" xfId="33995" xr:uid="{55449A8D-338D-4313-8A26-BA8C532CAC35}"/>
    <cellStyle name="Normal 3 16 4" xfId="33996" xr:uid="{D2E6DAB8-F83E-40E1-96AF-0282926DFA89}"/>
    <cellStyle name="Normal 3 16 4 2" xfId="33997" xr:uid="{546660C7-1756-4693-B29A-4F67A8BA19CA}"/>
    <cellStyle name="Normal 3 16 5" xfId="33998" xr:uid="{BD34ABA6-4A55-4FFF-85C1-B46C180567F2}"/>
    <cellStyle name="Normal 3 16 5 2" xfId="33999" xr:uid="{7087CF0E-4C1A-42DE-91D9-AB726719B6DC}"/>
    <cellStyle name="Normal 3 16 6" xfId="34000" xr:uid="{B599DBC5-529E-409A-A6E8-87EFE9E1F79D}"/>
    <cellStyle name="Normal 3 16 6 2" xfId="34001" xr:uid="{EC662AAD-C52E-4567-864C-A00D27033D38}"/>
    <cellStyle name="Normal 3 16 7" xfId="34002" xr:uid="{411DB441-0D8B-4FCF-9D82-2A7F2E32DF50}"/>
    <cellStyle name="Normal 3 16 7 2" xfId="34003" xr:uid="{C3997B1B-55EF-4FA8-B6A8-6B5233260BC7}"/>
    <cellStyle name="Normal 3 16 8" xfId="34004" xr:uid="{495E4593-D173-48B1-A2AD-F3B1BB28B9DC}"/>
    <cellStyle name="Normal 3 16 8 2" xfId="34005" xr:uid="{3153AC3D-C4B1-43BE-8EBD-A904B454B4A1}"/>
    <cellStyle name="Normal 3 16 9" xfId="34006" xr:uid="{A939DEB7-25D3-4E63-A415-9E33C7E81249}"/>
    <cellStyle name="Normal 3 16 9 2" xfId="34007" xr:uid="{8D949BAB-8759-4175-9DDC-3EBDC7599167}"/>
    <cellStyle name="Normal 3 17" xfId="34008" xr:uid="{AFCB69DD-AAC7-4CFF-A868-33D2FBAEF578}"/>
    <cellStyle name="Normal 3 17 10" xfId="34009" xr:uid="{4D09CECF-9CD2-4EDD-8693-63C29387211D}"/>
    <cellStyle name="Normal 3 17 10 2" xfId="34010" xr:uid="{71E4A789-E59E-469D-B1CE-8A07E6928EDB}"/>
    <cellStyle name="Normal 3 17 11" xfId="34011" xr:uid="{571EFFBC-DAD3-42B6-B88A-837A125534A8}"/>
    <cellStyle name="Normal 3 17 11 2" xfId="34012" xr:uid="{2F760F65-E349-4031-8903-A697F57C2DC3}"/>
    <cellStyle name="Normal 3 17 12" xfId="34013" xr:uid="{65F302BB-23E2-4817-8597-C2CE12EC3FB6}"/>
    <cellStyle name="Normal 3 17 12 2" xfId="34014" xr:uid="{EA0DFA51-1D27-49F1-9488-70A78A8DBC26}"/>
    <cellStyle name="Normal 3 17 13" xfId="34015" xr:uid="{53EF970C-3D22-4C3E-AD66-47F51B3DABEA}"/>
    <cellStyle name="Normal 3 17 13 2" xfId="34016" xr:uid="{46D55E00-87B4-4F82-9DE5-1E7BAE435F0D}"/>
    <cellStyle name="Normal 3 17 14" xfId="34017" xr:uid="{8D15B1C6-0ED2-4BF1-94FF-04A833554FD9}"/>
    <cellStyle name="Normal 3 17 14 2" xfId="34018" xr:uid="{83DE55CB-6D40-4253-892E-E1BBEE11EF2B}"/>
    <cellStyle name="Normal 3 17 15" xfId="34019" xr:uid="{823F30A8-E611-40E3-8B6C-47C4E0B568CD}"/>
    <cellStyle name="Normal 3 17 15 2" xfId="34020" xr:uid="{8257D42A-C503-4427-B5A0-106F995EB26B}"/>
    <cellStyle name="Normal 3 17 16" xfId="34021" xr:uid="{87D05A14-1776-4E4A-9E51-AD6DD8CBB5F6}"/>
    <cellStyle name="Normal 3 17 16 2" xfId="34022" xr:uid="{743D7329-6904-4E71-B7A5-8EAF520919B0}"/>
    <cellStyle name="Normal 3 17 17" xfId="34023" xr:uid="{9EC17EBF-679D-44F3-AA9F-BF67A3FD79F4}"/>
    <cellStyle name="Normal 3 17 17 2" xfId="34024" xr:uid="{BC5C824C-ACE5-4F96-9CDB-75D8F9CBA086}"/>
    <cellStyle name="Normal 3 17 18" xfId="34025" xr:uid="{4757E84B-7A5C-42BD-9324-1DC8C49062FF}"/>
    <cellStyle name="Normal 3 17 18 2" xfId="34026" xr:uid="{C07FD0DD-1634-4BCB-9E43-E7CD0F476821}"/>
    <cellStyle name="Normal 3 17 19" xfId="34027" xr:uid="{86BEF33A-B03A-4B5E-AAB9-BDED70A89F45}"/>
    <cellStyle name="Normal 3 17 19 2" xfId="34028" xr:uid="{D1EA3A7F-CACE-466C-A245-670AF7D60407}"/>
    <cellStyle name="Normal 3 17 2" xfId="34029" xr:uid="{DF830E55-A7E8-462F-915E-344C21A29EA9}"/>
    <cellStyle name="Normal 3 17 2 2" xfId="34030" xr:uid="{0D994C7D-D2C9-4FBA-94B2-77D1F451148F}"/>
    <cellStyle name="Normal 3 17 20" xfId="34031" xr:uid="{E1DB1E4D-A911-4B9E-9358-D302C6771250}"/>
    <cellStyle name="Normal 3 17 20 2" xfId="34032" xr:uid="{0B03F504-5213-40C0-991A-30A703CAF985}"/>
    <cellStyle name="Normal 3 17 21" xfId="34033" xr:uid="{24457C69-DC9E-4A04-A27F-D278D731062A}"/>
    <cellStyle name="Normal 3 17 21 2" xfId="34034" xr:uid="{2D06DC51-A52E-4F2F-A7F9-71594F5F9447}"/>
    <cellStyle name="Normal 3 17 22" xfId="34035" xr:uid="{0B635EE5-75E4-470A-9332-F1756DFA3DB2}"/>
    <cellStyle name="Normal 3 17 22 2" xfId="34036" xr:uid="{C055A21C-2535-4133-A5B9-651878D6AA6C}"/>
    <cellStyle name="Normal 3 17 23" xfId="34037" xr:uid="{C7F6294F-111F-4355-914D-CF2BBE390B01}"/>
    <cellStyle name="Normal 3 17 23 2" xfId="34038" xr:uid="{CD47E9BE-D259-4E89-A293-B847255780BA}"/>
    <cellStyle name="Normal 3 17 24" xfId="34039" xr:uid="{5E7CB70A-B3B0-475D-B322-969EE2D4DB77}"/>
    <cellStyle name="Normal 3 17 3" xfId="34040" xr:uid="{BA733945-D8A9-49BC-9E90-EB4637CF55EA}"/>
    <cellStyle name="Normal 3 17 3 2" xfId="34041" xr:uid="{B973F8C0-2191-4E67-83B8-CCB89A57A225}"/>
    <cellStyle name="Normal 3 17 4" xfId="34042" xr:uid="{F2FFB4A3-D789-47FB-8704-B54D35C355B8}"/>
    <cellStyle name="Normal 3 17 4 2" xfId="34043" xr:uid="{061A8FCC-9C96-4BD8-A987-29C9CE8B3F5E}"/>
    <cellStyle name="Normal 3 17 5" xfId="34044" xr:uid="{179583DE-43B1-430F-852D-90EF2A22ED5C}"/>
    <cellStyle name="Normal 3 17 5 2" xfId="34045" xr:uid="{EAE73E6B-6118-4A61-8A16-0E445B85E0AB}"/>
    <cellStyle name="Normal 3 17 6" xfId="34046" xr:uid="{9768013F-F08A-468C-B214-9DB5200CB5E9}"/>
    <cellStyle name="Normal 3 17 6 2" xfId="34047" xr:uid="{A14CD47A-59BC-4401-BE67-D942681E7549}"/>
    <cellStyle name="Normal 3 17 7" xfId="34048" xr:uid="{BFAECEF8-2467-4D76-BA28-38DB9366EC64}"/>
    <cellStyle name="Normal 3 17 7 2" xfId="34049" xr:uid="{869293CA-F690-414F-B5D4-B812E11526F5}"/>
    <cellStyle name="Normal 3 17 8" xfId="34050" xr:uid="{1BE61C83-8288-4C1A-A0A3-476939C7501C}"/>
    <cellStyle name="Normal 3 17 8 2" xfId="34051" xr:uid="{62BCFDDF-8631-4A00-B35A-34E2CD8721BF}"/>
    <cellStyle name="Normal 3 17 9" xfId="34052" xr:uid="{A38FC1CA-3CC8-4BEB-AF3B-A19DA19DCCA5}"/>
    <cellStyle name="Normal 3 17 9 2" xfId="34053" xr:uid="{0612C291-DC32-4722-8090-DD603D44B39F}"/>
    <cellStyle name="Normal 3 18" xfId="34054" xr:uid="{E4786518-DF26-4260-9B17-66DE9E7FEDC1}"/>
    <cellStyle name="Normal 3 18 10" xfId="34055" xr:uid="{107304DD-684B-4F94-9E15-23D71A46077C}"/>
    <cellStyle name="Normal 3 18 10 2" xfId="34056" xr:uid="{D8DB43FC-6F11-4734-BDC2-6D3FD4F9737E}"/>
    <cellStyle name="Normal 3 18 11" xfId="34057" xr:uid="{5E8BA0DF-02FF-4320-9C6C-A36B4DA6C04B}"/>
    <cellStyle name="Normal 3 18 11 2" xfId="34058" xr:uid="{6816A5FE-7FB1-47E3-9605-0D8BD0A3ACB7}"/>
    <cellStyle name="Normal 3 18 12" xfId="34059" xr:uid="{606F18C7-CBDB-404D-9912-4CABF8EF2DCA}"/>
    <cellStyle name="Normal 3 18 12 2" xfId="34060" xr:uid="{9A5086DF-5F97-407B-B8EB-504E21C0C000}"/>
    <cellStyle name="Normal 3 18 13" xfId="34061" xr:uid="{F4A0E21F-8D4E-485F-9E03-84206BB6E551}"/>
    <cellStyle name="Normal 3 18 13 2" xfId="34062" xr:uid="{07FB96A4-6992-41A5-940B-28BEBBD883D2}"/>
    <cellStyle name="Normal 3 18 14" xfId="34063" xr:uid="{E9C8EE6F-45A8-4209-BD3F-18D65112E5EF}"/>
    <cellStyle name="Normal 3 18 14 2" xfId="34064" xr:uid="{EBFDA16F-8931-4C42-B643-22D7CBEC5546}"/>
    <cellStyle name="Normal 3 18 15" xfId="34065" xr:uid="{11925EB5-6328-48C1-8FE4-BA874395F4DF}"/>
    <cellStyle name="Normal 3 18 15 2" xfId="34066" xr:uid="{6CE185D4-696B-40AD-BCA2-C8F2E353A1F0}"/>
    <cellStyle name="Normal 3 18 16" xfId="34067" xr:uid="{8EB53F63-F577-4FBC-A00D-44E5C2E437AF}"/>
    <cellStyle name="Normal 3 18 16 2" xfId="34068" xr:uid="{CEEAA739-827B-4714-AF5A-D77EAAD3B157}"/>
    <cellStyle name="Normal 3 18 17" xfId="34069" xr:uid="{F2653381-AE47-4DC1-9BA2-977598FEFF77}"/>
    <cellStyle name="Normal 3 18 17 2" xfId="34070" xr:uid="{02496850-5B88-4266-9694-A32892A12F70}"/>
    <cellStyle name="Normal 3 18 18" xfId="34071" xr:uid="{D55A9A31-FE35-42A3-8CBD-EF02C7455824}"/>
    <cellStyle name="Normal 3 18 18 2" xfId="34072" xr:uid="{F2D0FBB3-66AC-460B-9980-2AC5885C3348}"/>
    <cellStyle name="Normal 3 18 19" xfId="34073" xr:uid="{11FC4159-0286-4C57-8F76-53139590AA89}"/>
    <cellStyle name="Normal 3 18 19 2" xfId="34074" xr:uid="{9DD11953-EEDB-4854-8939-8B749CAA3BD2}"/>
    <cellStyle name="Normal 3 18 2" xfId="34075" xr:uid="{F5D6DD10-1F58-4886-8657-AE7C6305FA60}"/>
    <cellStyle name="Normal 3 18 2 2" xfId="34076" xr:uid="{DF3D77A8-0686-4B4D-A919-41AA45014757}"/>
    <cellStyle name="Normal 3 18 20" xfId="34077" xr:uid="{CB82EA01-D97D-45CB-800E-C1F74028FEBA}"/>
    <cellStyle name="Normal 3 18 20 2" xfId="34078" xr:uid="{4FCADFF4-FB8A-4B3B-8D70-32E37CF21265}"/>
    <cellStyle name="Normal 3 18 21" xfId="34079" xr:uid="{B8CF64BC-1A7D-4EE4-A7F2-F09E4C4F51DE}"/>
    <cellStyle name="Normal 3 18 21 2" xfId="34080" xr:uid="{776266CC-D7A7-47CC-902C-305FB8FBCFB6}"/>
    <cellStyle name="Normal 3 18 22" xfId="34081" xr:uid="{48D02E42-A928-4F55-8F5A-506D6889CB41}"/>
    <cellStyle name="Normal 3 18 22 2" xfId="34082" xr:uid="{A4A45271-CDD6-4691-96C5-C4839D40964E}"/>
    <cellStyle name="Normal 3 18 23" xfId="34083" xr:uid="{21278B30-BFE5-4D1B-BE98-BF6498C5CF9E}"/>
    <cellStyle name="Normal 3 18 23 2" xfId="34084" xr:uid="{93D7385C-C72E-4DA8-B1AC-87BABAD2EE02}"/>
    <cellStyle name="Normal 3 18 24" xfId="34085" xr:uid="{F3753364-504A-42FF-A294-B4FA0797B1CD}"/>
    <cellStyle name="Normal 3 18 3" xfId="34086" xr:uid="{8C7007A1-C9CF-4509-AA4E-E263FB5990C3}"/>
    <cellStyle name="Normal 3 18 3 2" xfId="34087" xr:uid="{9C98FF97-897F-427A-A25A-5F9C34A52938}"/>
    <cellStyle name="Normal 3 18 4" xfId="34088" xr:uid="{B2AB39EB-F87C-445E-A145-C0AC8FB80C8A}"/>
    <cellStyle name="Normal 3 18 4 2" xfId="34089" xr:uid="{809EFB9D-FCE0-45BE-AE8F-7DA454CF347D}"/>
    <cellStyle name="Normal 3 18 5" xfId="34090" xr:uid="{ED484D3E-CE63-468F-B1A6-99F099ED0B73}"/>
    <cellStyle name="Normal 3 18 5 2" xfId="34091" xr:uid="{F5319586-7ED8-4AC8-9FEB-353443B6451B}"/>
    <cellStyle name="Normal 3 18 6" xfId="34092" xr:uid="{A99704E5-B8B8-465D-AA37-D995DD6DC4C7}"/>
    <cellStyle name="Normal 3 18 6 2" xfId="34093" xr:uid="{750A7DBF-0ACE-4DDE-A7BD-9118522E3277}"/>
    <cellStyle name="Normal 3 18 7" xfId="34094" xr:uid="{3AEED310-9248-4C62-BA45-F5E4B283FE0D}"/>
    <cellStyle name="Normal 3 18 7 2" xfId="34095" xr:uid="{44CB1101-56C3-41E4-99A5-4CA53A2870B3}"/>
    <cellStyle name="Normal 3 18 8" xfId="34096" xr:uid="{54334FD2-CEF9-427A-9404-EF527835232A}"/>
    <cellStyle name="Normal 3 18 8 2" xfId="34097" xr:uid="{21ACE32D-D069-4B57-836F-5FB31986804C}"/>
    <cellStyle name="Normal 3 18 9" xfId="34098" xr:uid="{FC534B93-38AB-461B-B89C-3DD9A7CD3EE8}"/>
    <cellStyle name="Normal 3 18 9 2" xfId="34099" xr:uid="{81C6A3BA-D3FA-426C-AC2E-90E30C8B0206}"/>
    <cellStyle name="Normal 3 19" xfId="34100" xr:uid="{DA61212C-92B7-4B11-B958-1C41F2A0E7F4}"/>
    <cellStyle name="Normal 3 19 10" xfId="34101" xr:uid="{697A09D9-1A2F-4733-966A-65A160D19AC1}"/>
    <cellStyle name="Normal 3 19 10 2" xfId="34102" xr:uid="{216D9986-0F90-49A7-BEE4-912B4B295C82}"/>
    <cellStyle name="Normal 3 19 11" xfId="34103" xr:uid="{72A16A4D-CEB1-4C34-A986-CAF647AECA77}"/>
    <cellStyle name="Normal 3 19 11 2" xfId="34104" xr:uid="{EEB2593A-2289-441F-BB95-F283310C25C7}"/>
    <cellStyle name="Normal 3 19 12" xfId="34105" xr:uid="{882F2A03-68FC-4ACD-9B00-4F7C2F42F265}"/>
    <cellStyle name="Normal 3 19 12 2" xfId="34106" xr:uid="{47784AA7-41D9-4FD8-A1C0-20DAD7A1BEC7}"/>
    <cellStyle name="Normal 3 19 13" xfId="34107" xr:uid="{115A459D-7E84-47D7-A347-18AE94CEBF9E}"/>
    <cellStyle name="Normal 3 19 13 2" xfId="34108" xr:uid="{07E6A4F7-8B08-4B85-9152-80297FAA7ECD}"/>
    <cellStyle name="Normal 3 19 14" xfId="34109" xr:uid="{00BB886C-F7C0-4336-AFB0-1DD8FCF1F1FC}"/>
    <cellStyle name="Normal 3 19 14 2" xfId="34110" xr:uid="{ED13A00B-E876-453A-AED2-CEE84940C0ED}"/>
    <cellStyle name="Normal 3 19 15" xfId="34111" xr:uid="{5BCB9560-7CC4-4071-9822-1EE57BA9665D}"/>
    <cellStyle name="Normal 3 19 15 2" xfId="34112" xr:uid="{64D51498-77F1-4390-AC15-7AC727D5BF4B}"/>
    <cellStyle name="Normal 3 19 16" xfId="34113" xr:uid="{F2773503-A7E0-4495-888C-693456D9402A}"/>
    <cellStyle name="Normal 3 19 16 2" xfId="34114" xr:uid="{D8DBCCF8-6C3C-4355-9A42-80573E6B5071}"/>
    <cellStyle name="Normal 3 19 17" xfId="34115" xr:uid="{C4FF4766-920D-4C14-B8C1-727D80C21199}"/>
    <cellStyle name="Normal 3 19 17 2" xfId="34116" xr:uid="{8185884D-64CA-439C-A57A-E34956ABF659}"/>
    <cellStyle name="Normal 3 19 18" xfId="34117" xr:uid="{4C8D57B3-1A75-4690-94B6-82E1A54F6B1D}"/>
    <cellStyle name="Normal 3 19 18 2" xfId="34118" xr:uid="{0F242C30-241D-4C4C-9F35-E54AD76398AA}"/>
    <cellStyle name="Normal 3 19 19" xfId="34119" xr:uid="{B0617397-11D7-4C1D-802B-10AD104AF568}"/>
    <cellStyle name="Normal 3 19 19 2" xfId="34120" xr:uid="{8C801F08-0489-4C5B-ABF6-70EF5F73BAC6}"/>
    <cellStyle name="Normal 3 19 2" xfId="34121" xr:uid="{63D1B5C3-4ECF-4835-8A5B-D90F7FA9CE5C}"/>
    <cellStyle name="Normal 3 19 2 2" xfId="34122" xr:uid="{BE6AA549-F87D-425B-AAB9-E0BB639FDB17}"/>
    <cellStyle name="Normal 3 19 20" xfId="34123" xr:uid="{706B3452-DECD-4D78-9773-D19EC8A97249}"/>
    <cellStyle name="Normal 3 19 20 2" xfId="34124" xr:uid="{224A1CA6-9A13-4275-8F36-D5A5212448DD}"/>
    <cellStyle name="Normal 3 19 21" xfId="34125" xr:uid="{A00D8672-D03B-44F6-87B8-3ECB8CC30778}"/>
    <cellStyle name="Normal 3 19 21 2" xfId="34126" xr:uid="{AA1F8386-4043-433B-884B-6C99CD459D01}"/>
    <cellStyle name="Normal 3 19 22" xfId="34127" xr:uid="{7A50DBC3-DA81-4AFF-A4BA-5CF9B7A640AF}"/>
    <cellStyle name="Normal 3 19 22 2" xfId="34128" xr:uid="{1B6AFF7E-7567-4771-9DB9-40202607B9B8}"/>
    <cellStyle name="Normal 3 19 23" xfId="34129" xr:uid="{5A2465D4-21E8-4AE7-9745-1C84306CDC40}"/>
    <cellStyle name="Normal 3 19 23 2" xfId="34130" xr:uid="{29C9051F-89DD-4B10-ADD3-F0DDCB7829D8}"/>
    <cellStyle name="Normal 3 19 24" xfId="34131" xr:uid="{3D6A50E1-E3A5-4637-A2DC-BDBE21745E6E}"/>
    <cellStyle name="Normal 3 19 3" xfId="34132" xr:uid="{7E18245A-CB54-411A-9173-158CA91F7354}"/>
    <cellStyle name="Normal 3 19 3 2" xfId="34133" xr:uid="{D33EAA8B-3316-44A9-BF32-A530888DC1C2}"/>
    <cellStyle name="Normal 3 19 4" xfId="34134" xr:uid="{9506A59A-F46E-41DD-A693-6E231DE53B5F}"/>
    <cellStyle name="Normal 3 19 4 2" xfId="34135" xr:uid="{E6DA3A58-CA36-4765-B2EA-5734003C5813}"/>
    <cellStyle name="Normal 3 19 5" xfId="34136" xr:uid="{FF806B5C-FC08-43B8-A3AE-AAD1851C2202}"/>
    <cellStyle name="Normal 3 19 5 2" xfId="34137" xr:uid="{78F8F6BA-2B11-4C7F-B852-AB737B8E9C83}"/>
    <cellStyle name="Normal 3 19 6" xfId="34138" xr:uid="{5A4B13CC-6981-4DC1-9DD5-985FD69DF276}"/>
    <cellStyle name="Normal 3 19 6 2" xfId="34139" xr:uid="{9C7C52FC-B4A8-4CF9-8DB6-68BE1E8182E4}"/>
    <cellStyle name="Normal 3 19 7" xfId="34140" xr:uid="{A335D576-5B5F-4C07-BB66-6767D18F3564}"/>
    <cellStyle name="Normal 3 19 7 2" xfId="34141" xr:uid="{807E4353-D203-47A1-B628-41126EF598C4}"/>
    <cellStyle name="Normal 3 19 8" xfId="34142" xr:uid="{425461D6-0613-4531-B474-2908D77F4380}"/>
    <cellStyle name="Normal 3 19 8 2" xfId="34143" xr:uid="{77B8125F-FEE2-49A8-BAE9-D20F0D5C993A}"/>
    <cellStyle name="Normal 3 19 9" xfId="34144" xr:uid="{96890EA8-F9DF-441C-ACC9-80DCFC6E50F6}"/>
    <cellStyle name="Normal 3 19 9 2" xfId="34145" xr:uid="{0C1284A4-4FB8-4DE1-8FA6-AAF62137B9CF}"/>
    <cellStyle name="Normal 3 2" xfId="157" xr:uid="{00000000-0005-0000-0000-00009D000000}"/>
    <cellStyle name="Normal 3 2 10" xfId="34146" xr:uid="{F98B1EDE-0620-4BE7-9C02-9BD0C89DD355}"/>
    <cellStyle name="Normal 3 2 10 2" xfId="34147" xr:uid="{5D12A1EC-76F2-4A39-A487-A8EE5B3D93AA}"/>
    <cellStyle name="Normal 3 2 11" xfId="34148" xr:uid="{2715B436-D386-4DE0-AE83-990EE3C27DE4}"/>
    <cellStyle name="Normal 3 2 11 2" xfId="34149" xr:uid="{A6BFECC3-9DD0-4C07-8211-860086F96E39}"/>
    <cellStyle name="Normal 3 2 12" xfId="34150" xr:uid="{B5D1E23D-A9D9-458E-AD28-A40E4C1FD5E7}"/>
    <cellStyle name="Normal 3 2 12 2" xfId="34151" xr:uid="{34A91F25-D2F0-4A9F-A18F-96142D199C86}"/>
    <cellStyle name="Normal 3 2 13" xfId="34152" xr:uid="{B1F4A8F4-72FF-47C1-87C8-781FB55195EA}"/>
    <cellStyle name="Normal 3 2 13 2" xfId="34153" xr:uid="{E6872E03-C7E0-4406-9030-B7F7C8712EA4}"/>
    <cellStyle name="Normal 3 2 14" xfId="34154" xr:uid="{ED791331-75A1-4805-B823-3FBF68E365AD}"/>
    <cellStyle name="Normal 3 2 14 2" xfId="34155" xr:uid="{5B51490E-450E-41F2-86A8-5ED76EE76C70}"/>
    <cellStyle name="Normal 3 2 15" xfId="34156" xr:uid="{78FF280C-0A06-4A9C-9005-8DBBF571E3E9}"/>
    <cellStyle name="Normal 3 2 15 2" xfId="34157" xr:uid="{03765C46-1C68-499E-A73C-316C908E27CD}"/>
    <cellStyle name="Normal 3 2 16" xfId="34158" xr:uid="{1921DADC-71CE-4DBB-9386-F9AE199BE431}"/>
    <cellStyle name="Normal 3 2 16 2" xfId="34159" xr:uid="{DA24A758-73C1-49D0-9E77-23DEEF991ACB}"/>
    <cellStyle name="Normal 3 2 17" xfId="34160" xr:uid="{12FF3C3E-D352-4EFC-A003-5B4BF9F7C6C0}"/>
    <cellStyle name="Normal 3 2 17 2" xfId="34161" xr:uid="{522C3E44-187B-421C-A9C9-1059FAC43A88}"/>
    <cellStyle name="Normal 3 2 18" xfId="34162" xr:uid="{2B947FED-BFBC-4BCB-8BFB-7A279A7785EE}"/>
    <cellStyle name="Normal 3 2 18 2" xfId="34163" xr:uid="{BC773A2D-511D-4D92-8413-B47597A680E9}"/>
    <cellStyle name="Normal 3 2 19" xfId="34164" xr:uid="{95ACAB7F-B4D2-4F85-99E9-368C130962BF}"/>
    <cellStyle name="Normal 3 2 19 2" xfId="34165" xr:uid="{1BCE7FB0-55F9-4A93-93F2-087B53229AE8}"/>
    <cellStyle name="Normal 3 2 2" xfId="847" xr:uid="{00000000-0005-0000-0000-000054030000}"/>
    <cellStyle name="Normal 3 2 2 10" xfId="6214" xr:uid="{00000000-0005-0000-0000-00004C180000}"/>
    <cellStyle name="Normal 3 2 2 10 2" xfId="34168" xr:uid="{92656087-9BC0-492C-B4ED-E186062F62D2}"/>
    <cellStyle name="Normal 3 2 2 10 3" xfId="21318" xr:uid="{00000000-0005-0000-0000-00004C530000}"/>
    <cellStyle name="Normal 3 2 2 10 4" xfId="34167" xr:uid="{E8D267D8-6218-4889-8F43-5EF9302DB343}"/>
    <cellStyle name="Normal 3 2 2 11" xfId="34169" xr:uid="{BFE722BF-ABC5-4838-A999-66486EB45BEB}"/>
    <cellStyle name="Normal 3 2 2 11 2" xfId="34170" xr:uid="{BFBD6BF7-82F5-41D6-8D1C-8C007502BED2}"/>
    <cellStyle name="Normal 3 2 2 12" xfId="16303" xr:uid="{00000000-0005-0000-0000-0000B53F0000}"/>
    <cellStyle name="Normal 3 2 2 12 2" xfId="34172" xr:uid="{B3578176-0F24-4B46-B9A5-DAEA2AE26061}"/>
    <cellStyle name="Normal 3 2 2 12 3" xfId="34171" xr:uid="{A4A4F424-2C7C-4BAB-8C36-B16365F0D30D}"/>
    <cellStyle name="Normal 3 2 2 13" xfId="34173" xr:uid="{2232C2CA-7250-4432-861A-7C207689AA74}"/>
    <cellStyle name="Normal 3 2 2 13 2" xfId="34174" xr:uid="{92F79201-2C8A-46B6-8280-FD6824927F0B}"/>
    <cellStyle name="Normal 3 2 2 14" xfId="34175" xr:uid="{BEEC01EC-0210-4D39-AD6C-35C860A92547}"/>
    <cellStyle name="Normal 3 2 2 14 2" xfId="34176" xr:uid="{DAD43D92-1F02-4C04-BA4B-9E11339A838C}"/>
    <cellStyle name="Normal 3 2 2 15" xfId="34177" xr:uid="{EADACC6C-FB6C-4F62-BEA0-E2B2A661F287}"/>
    <cellStyle name="Normal 3 2 2 15 2" xfId="34178" xr:uid="{D9036A15-5376-42F5-8AC4-7D2D5B54770D}"/>
    <cellStyle name="Normal 3 2 2 16" xfId="34179" xr:uid="{52E5AAAA-4398-4A9F-A986-6BE3C24BB3FA}"/>
    <cellStyle name="Normal 3 2 2 16 2" xfId="34180" xr:uid="{C8DFF001-18AF-4FD1-A7E3-286DE91B9E3C}"/>
    <cellStyle name="Normal 3 2 2 17" xfId="34181" xr:uid="{71E7D3DF-6A03-4663-9C33-CDA715478803}"/>
    <cellStyle name="Normal 3 2 2 17 2" xfId="34182" xr:uid="{FFFE0E4D-C553-4DB0-9304-9DE434CF223B}"/>
    <cellStyle name="Normal 3 2 2 18" xfId="34183" xr:uid="{417DF2FF-EF7C-47B5-9FC5-8A023BF13D9D}"/>
    <cellStyle name="Normal 3 2 2 18 2" xfId="34184" xr:uid="{D55A4F4A-21BE-44E3-8DC4-A647975446DB}"/>
    <cellStyle name="Normal 3 2 2 19" xfId="34185" xr:uid="{81C9BCB4-81E4-4A9A-B046-FC40C5B5C82A}"/>
    <cellStyle name="Normal 3 2 2 19 2" xfId="34186" xr:uid="{E369C246-DDE0-4EC3-9974-11FA150C578A}"/>
    <cellStyle name="Normal 3 2 2 2" xfId="1178" xr:uid="{00000000-0005-0000-0000-0000A0040000}"/>
    <cellStyle name="Normal 3 2 2 2 10" xfId="34187" xr:uid="{3521022E-C0CC-463B-AA5F-088250C6C74D}"/>
    <cellStyle name="Normal 3 2 2 2 11" xfId="16357" xr:uid="{00000000-0005-0000-0000-0000EB3F0000}"/>
    <cellStyle name="Normal 3 2 2 2 2" xfId="1286" xr:uid="{00000000-0005-0000-0000-00000C050000}"/>
    <cellStyle name="Normal 3 2 2 2 2 10" xfId="16461" xr:uid="{00000000-0005-0000-0000-000053400000}"/>
    <cellStyle name="Normal 3 2 2 2 2 2" xfId="1503" xr:uid="{00000000-0005-0000-0000-0000E5050000}"/>
    <cellStyle name="Normal 3 2 2 2 2 2 2" xfId="1924" xr:uid="{00000000-0005-0000-0000-00008A070000}"/>
    <cellStyle name="Normal 3 2 2 2 2 2 2 2" xfId="2763" xr:uid="{00000000-0005-0000-0000-0000D10A0000}"/>
    <cellStyle name="Normal 3 2 2 2 2 2 2 2 2" xfId="4453" xr:uid="{00000000-0005-0000-0000-00006B110000}"/>
    <cellStyle name="Normal 3 2 2 2 2 2 2 2 2 2" xfId="14526" xr:uid="{00000000-0005-0000-0000-0000C4380000}"/>
    <cellStyle name="Normal 3 2 2 2 2 2 2 2 2 2 3" xfId="29624" xr:uid="{00000000-0005-0000-0000-0000BE730000}"/>
    <cellStyle name="Normal 3 2 2 2 2 2 2 2 2 3" xfId="9506" xr:uid="{00000000-0005-0000-0000-000028250000}"/>
    <cellStyle name="Normal 3 2 2 2 2 2 2 2 2 3 3" xfId="24607" xr:uid="{00000000-0005-0000-0000-000025600000}"/>
    <cellStyle name="Normal 3 2 2 2 2 2 2 2 2 5" xfId="19594" xr:uid="{00000000-0005-0000-0000-0000904C0000}"/>
    <cellStyle name="Normal 3 2 2 2 2 2 2 2 3" xfId="6145" xr:uid="{00000000-0005-0000-0000-000007180000}"/>
    <cellStyle name="Normal 3 2 2 2 2 2 2 2 3 2" xfId="16197" xr:uid="{00000000-0005-0000-0000-00004B3F0000}"/>
    <cellStyle name="Normal 3 2 2 2 2 2 2 2 3 2 3" xfId="31295" xr:uid="{00000000-0005-0000-0000-0000457A0000}"/>
    <cellStyle name="Normal 3 2 2 2 2 2 2 2 3 3" xfId="11177" xr:uid="{00000000-0005-0000-0000-0000AF2B0000}"/>
    <cellStyle name="Normal 3 2 2 2 2 2 2 2 3 3 3" xfId="26278" xr:uid="{00000000-0005-0000-0000-0000AC660000}"/>
    <cellStyle name="Normal 3 2 2 2 2 2 2 2 3 5" xfId="21265" xr:uid="{00000000-0005-0000-0000-000017530000}"/>
    <cellStyle name="Normal 3 2 2 2 2 2 2 2 4" xfId="12855" xr:uid="{00000000-0005-0000-0000-00003D320000}"/>
    <cellStyle name="Normal 3 2 2 2 2 2 2 2 4 3" xfId="27953" xr:uid="{00000000-0005-0000-0000-0000376D0000}"/>
    <cellStyle name="Normal 3 2 2 2 2 2 2 2 5" xfId="7834" xr:uid="{00000000-0005-0000-0000-0000A01E0000}"/>
    <cellStyle name="Normal 3 2 2 2 2 2 2 2 5 3" xfId="22936" xr:uid="{00000000-0005-0000-0000-00009E590000}"/>
    <cellStyle name="Normal 3 2 2 2 2 2 2 2 7" xfId="17923" xr:uid="{00000000-0005-0000-0000-000009460000}"/>
    <cellStyle name="Normal 3 2 2 2 2 2 2 3" xfId="3616" xr:uid="{00000000-0005-0000-0000-0000260E0000}"/>
    <cellStyle name="Normal 3 2 2 2 2 2 2 3 2" xfId="13690" xr:uid="{00000000-0005-0000-0000-000080350000}"/>
    <cellStyle name="Normal 3 2 2 2 2 2 2 3 2 3" xfId="28788" xr:uid="{00000000-0005-0000-0000-00007A700000}"/>
    <cellStyle name="Normal 3 2 2 2 2 2 2 3 3" xfId="8670" xr:uid="{00000000-0005-0000-0000-0000E4210000}"/>
    <cellStyle name="Normal 3 2 2 2 2 2 2 3 3 3" xfId="23771" xr:uid="{00000000-0005-0000-0000-0000E15C0000}"/>
    <cellStyle name="Normal 3 2 2 2 2 2 2 3 5" xfId="18758" xr:uid="{00000000-0005-0000-0000-00004C490000}"/>
    <cellStyle name="Normal 3 2 2 2 2 2 2 4" xfId="5309" xr:uid="{00000000-0005-0000-0000-0000C3140000}"/>
    <cellStyle name="Normal 3 2 2 2 2 2 2 4 2" xfId="15361" xr:uid="{00000000-0005-0000-0000-0000073C0000}"/>
    <cellStyle name="Normal 3 2 2 2 2 2 2 4 2 3" xfId="30459" xr:uid="{00000000-0005-0000-0000-000001770000}"/>
    <cellStyle name="Normal 3 2 2 2 2 2 2 4 3" xfId="10341" xr:uid="{00000000-0005-0000-0000-00006B280000}"/>
    <cellStyle name="Normal 3 2 2 2 2 2 2 4 3 3" xfId="25442" xr:uid="{00000000-0005-0000-0000-000068630000}"/>
    <cellStyle name="Normal 3 2 2 2 2 2 2 4 5" xfId="20429" xr:uid="{00000000-0005-0000-0000-0000D34F0000}"/>
    <cellStyle name="Normal 3 2 2 2 2 2 2 5" xfId="12019" xr:uid="{00000000-0005-0000-0000-0000F92E0000}"/>
    <cellStyle name="Normal 3 2 2 2 2 2 2 5 3" xfId="27117" xr:uid="{00000000-0005-0000-0000-0000F3690000}"/>
    <cellStyle name="Normal 3 2 2 2 2 2 2 6" xfId="6998" xr:uid="{00000000-0005-0000-0000-00005C1B0000}"/>
    <cellStyle name="Normal 3 2 2 2 2 2 2 6 3" xfId="22100" xr:uid="{00000000-0005-0000-0000-00005A560000}"/>
    <cellStyle name="Normal 3 2 2 2 2 2 2 8" xfId="17087" xr:uid="{00000000-0005-0000-0000-0000C5420000}"/>
    <cellStyle name="Normal 3 2 2 2 2 2 3" xfId="2345" xr:uid="{00000000-0005-0000-0000-00002F090000}"/>
    <cellStyle name="Normal 3 2 2 2 2 2 3 2" xfId="4035" xr:uid="{00000000-0005-0000-0000-0000C90F0000}"/>
    <cellStyle name="Normal 3 2 2 2 2 2 3 2 2" xfId="14108" xr:uid="{00000000-0005-0000-0000-000022370000}"/>
    <cellStyle name="Normal 3 2 2 2 2 2 3 2 2 3" xfId="29206" xr:uid="{00000000-0005-0000-0000-00001C720000}"/>
    <cellStyle name="Normal 3 2 2 2 2 2 3 2 3" xfId="9088" xr:uid="{00000000-0005-0000-0000-000086230000}"/>
    <cellStyle name="Normal 3 2 2 2 2 2 3 2 3 3" xfId="24189" xr:uid="{00000000-0005-0000-0000-0000835E0000}"/>
    <cellStyle name="Normal 3 2 2 2 2 2 3 2 5" xfId="19176" xr:uid="{00000000-0005-0000-0000-0000EE4A0000}"/>
    <cellStyle name="Normal 3 2 2 2 2 2 3 3" xfId="5727" xr:uid="{00000000-0005-0000-0000-000065160000}"/>
    <cellStyle name="Normal 3 2 2 2 2 2 3 3 2" xfId="15779" xr:uid="{00000000-0005-0000-0000-0000A93D0000}"/>
    <cellStyle name="Normal 3 2 2 2 2 2 3 3 2 3" xfId="30877" xr:uid="{00000000-0005-0000-0000-0000A3780000}"/>
    <cellStyle name="Normal 3 2 2 2 2 2 3 3 3" xfId="10759" xr:uid="{00000000-0005-0000-0000-00000D2A0000}"/>
    <cellStyle name="Normal 3 2 2 2 2 2 3 3 3 3" xfId="25860" xr:uid="{00000000-0005-0000-0000-00000A650000}"/>
    <cellStyle name="Normal 3 2 2 2 2 2 3 3 5" xfId="20847" xr:uid="{00000000-0005-0000-0000-000075510000}"/>
    <cellStyle name="Normal 3 2 2 2 2 2 3 4" xfId="12437" xr:uid="{00000000-0005-0000-0000-00009B300000}"/>
    <cellStyle name="Normal 3 2 2 2 2 2 3 4 3" xfId="27535" xr:uid="{00000000-0005-0000-0000-0000956B0000}"/>
    <cellStyle name="Normal 3 2 2 2 2 2 3 5" xfId="7416" xr:uid="{00000000-0005-0000-0000-0000FE1C0000}"/>
    <cellStyle name="Normal 3 2 2 2 2 2 3 5 3" xfId="22518" xr:uid="{00000000-0005-0000-0000-0000FC570000}"/>
    <cellStyle name="Normal 3 2 2 2 2 2 3 7" xfId="17505" xr:uid="{00000000-0005-0000-0000-000067440000}"/>
    <cellStyle name="Normal 3 2 2 2 2 2 4" xfId="3198" xr:uid="{00000000-0005-0000-0000-0000840C0000}"/>
    <cellStyle name="Normal 3 2 2 2 2 2 4 2" xfId="13272" xr:uid="{00000000-0005-0000-0000-0000DE330000}"/>
    <cellStyle name="Normal 3 2 2 2 2 2 4 2 3" xfId="28370" xr:uid="{00000000-0005-0000-0000-0000D86E0000}"/>
    <cellStyle name="Normal 3 2 2 2 2 2 4 3" xfId="8252" xr:uid="{00000000-0005-0000-0000-000042200000}"/>
    <cellStyle name="Normal 3 2 2 2 2 2 4 3 3" xfId="23353" xr:uid="{00000000-0005-0000-0000-00003F5B0000}"/>
    <cellStyle name="Normal 3 2 2 2 2 2 4 5" xfId="18340" xr:uid="{00000000-0005-0000-0000-0000AA470000}"/>
    <cellStyle name="Normal 3 2 2 2 2 2 5" xfId="4891" xr:uid="{00000000-0005-0000-0000-000021130000}"/>
    <cellStyle name="Normal 3 2 2 2 2 2 5 2" xfId="14943" xr:uid="{00000000-0005-0000-0000-0000653A0000}"/>
    <cellStyle name="Normal 3 2 2 2 2 2 5 2 3" xfId="30041" xr:uid="{00000000-0005-0000-0000-00005F750000}"/>
    <cellStyle name="Normal 3 2 2 2 2 2 5 3" xfId="9923" xr:uid="{00000000-0005-0000-0000-0000C9260000}"/>
    <cellStyle name="Normal 3 2 2 2 2 2 5 3 3" xfId="25024" xr:uid="{00000000-0005-0000-0000-0000C6610000}"/>
    <cellStyle name="Normal 3 2 2 2 2 2 5 5" xfId="20011" xr:uid="{00000000-0005-0000-0000-0000314E0000}"/>
    <cellStyle name="Normal 3 2 2 2 2 2 6" xfId="11601" xr:uid="{00000000-0005-0000-0000-0000572D0000}"/>
    <cellStyle name="Normal 3 2 2 2 2 2 6 3" xfId="26699" xr:uid="{00000000-0005-0000-0000-000051680000}"/>
    <cellStyle name="Normal 3 2 2 2 2 2 7" xfId="6580" xr:uid="{00000000-0005-0000-0000-0000BA190000}"/>
    <cellStyle name="Normal 3 2 2 2 2 2 7 3" xfId="21682" xr:uid="{00000000-0005-0000-0000-0000B8540000}"/>
    <cellStyle name="Normal 3 2 2 2 2 2 9" xfId="16669" xr:uid="{00000000-0005-0000-0000-000023410000}"/>
    <cellStyle name="Normal 3 2 2 2 2 3" xfId="1716" xr:uid="{00000000-0005-0000-0000-0000BA060000}"/>
    <cellStyle name="Normal 3 2 2 2 2 3 2" xfId="2555" xr:uid="{00000000-0005-0000-0000-0000010A0000}"/>
    <cellStyle name="Normal 3 2 2 2 2 3 2 2" xfId="4245" xr:uid="{00000000-0005-0000-0000-00009B100000}"/>
    <cellStyle name="Normal 3 2 2 2 2 3 2 2 2" xfId="14318" xr:uid="{00000000-0005-0000-0000-0000F4370000}"/>
    <cellStyle name="Normal 3 2 2 2 2 3 2 2 2 3" xfId="29416" xr:uid="{00000000-0005-0000-0000-0000EE720000}"/>
    <cellStyle name="Normal 3 2 2 2 2 3 2 2 3" xfId="9298" xr:uid="{00000000-0005-0000-0000-000058240000}"/>
    <cellStyle name="Normal 3 2 2 2 2 3 2 2 3 3" xfId="24399" xr:uid="{00000000-0005-0000-0000-0000555F0000}"/>
    <cellStyle name="Normal 3 2 2 2 2 3 2 2 5" xfId="19386" xr:uid="{00000000-0005-0000-0000-0000C04B0000}"/>
    <cellStyle name="Normal 3 2 2 2 2 3 2 3" xfId="5937" xr:uid="{00000000-0005-0000-0000-000037170000}"/>
    <cellStyle name="Normal 3 2 2 2 2 3 2 3 2" xfId="15989" xr:uid="{00000000-0005-0000-0000-00007B3E0000}"/>
    <cellStyle name="Normal 3 2 2 2 2 3 2 3 2 3" xfId="31087" xr:uid="{00000000-0005-0000-0000-000075790000}"/>
    <cellStyle name="Normal 3 2 2 2 2 3 2 3 3" xfId="10969" xr:uid="{00000000-0005-0000-0000-0000DF2A0000}"/>
    <cellStyle name="Normal 3 2 2 2 2 3 2 3 3 3" xfId="26070" xr:uid="{00000000-0005-0000-0000-0000DC650000}"/>
    <cellStyle name="Normal 3 2 2 2 2 3 2 3 5" xfId="21057" xr:uid="{00000000-0005-0000-0000-000047520000}"/>
    <cellStyle name="Normal 3 2 2 2 2 3 2 4" xfId="12647" xr:uid="{00000000-0005-0000-0000-00006D310000}"/>
    <cellStyle name="Normal 3 2 2 2 2 3 2 4 3" xfId="27745" xr:uid="{00000000-0005-0000-0000-0000676C0000}"/>
    <cellStyle name="Normal 3 2 2 2 2 3 2 5" xfId="7626" xr:uid="{00000000-0005-0000-0000-0000D01D0000}"/>
    <cellStyle name="Normal 3 2 2 2 2 3 2 5 3" xfId="22728" xr:uid="{00000000-0005-0000-0000-0000CE580000}"/>
    <cellStyle name="Normal 3 2 2 2 2 3 2 7" xfId="17715" xr:uid="{00000000-0005-0000-0000-000039450000}"/>
    <cellStyle name="Normal 3 2 2 2 2 3 3" xfId="3408" xr:uid="{00000000-0005-0000-0000-0000560D0000}"/>
    <cellStyle name="Normal 3 2 2 2 2 3 3 2" xfId="13482" xr:uid="{00000000-0005-0000-0000-0000B0340000}"/>
    <cellStyle name="Normal 3 2 2 2 2 3 3 2 3" xfId="28580" xr:uid="{00000000-0005-0000-0000-0000AA6F0000}"/>
    <cellStyle name="Normal 3 2 2 2 2 3 3 3" xfId="8462" xr:uid="{00000000-0005-0000-0000-000014210000}"/>
    <cellStyle name="Normal 3 2 2 2 2 3 3 3 3" xfId="23563" xr:uid="{00000000-0005-0000-0000-0000115C0000}"/>
    <cellStyle name="Normal 3 2 2 2 2 3 3 5" xfId="18550" xr:uid="{00000000-0005-0000-0000-00007C480000}"/>
    <cellStyle name="Normal 3 2 2 2 2 3 4" xfId="5101" xr:uid="{00000000-0005-0000-0000-0000F3130000}"/>
    <cellStyle name="Normal 3 2 2 2 2 3 4 2" xfId="15153" xr:uid="{00000000-0005-0000-0000-0000373B0000}"/>
    <cellStyle name="Normal 3 2 2 2 2 3 4 2 3" xfId="30251" xr:uid="{00000000-0005-0000-0000-000031760000}"/>
    <cellStyle name="Normal 3 2 2 2 2 3 4 3" xfId="10133" xr:uid="{00000000-0005-0000-0000-00009B270000}"/>
    <cellStyle name="Normal 3 2 2 2 2 3 4 3 3" xfId="25234" xr:uid="{00000000-0005-0000-0000-000098620000}"/>
    <cellStyle name="Normal 3 2 2 2 2 3 4 5" xfId="20221" xr:uid="{00000000-0005-0000-0000-0000034F0000}"/>
    <cellStyle name="Normal 3 2 2 2 2 3 5" xfId="11811" xr:uid="{00000000-0005-0000-0000-0000292E0000}"/>
    <cellStyle name="Normal 3 2 2 2 2 3 5 3" xfId="26909" xr:uid="{00000000-0005-0000-0000-000023690000}"/>
    <cellStyle name="Normal 3 2 2 2 2 3 6" xfId="6790" xr:uid="{00000000-0005-0000-0000-00008C1A0000}"/>
    <cellStyle name="Normal 3 2 2 2 2 3 6 3" xfId="21892" xr:uid="{00000000-0005-0000-0000-00008A550000}"/>
    <cellStyle name="Normal 3 2 2 2 2 3 8" xfId="16879" xr:uid="{00000000-0005-0000-0000-0000F5410000}"/>
    <cellStyle name="Normal 3 2 2 2 2 4" xfId="2137" xr:uid="{00000000-0005-0000-0000-00005F080000}"/>
    <cellStyle name="Normal 3 2 2 2 2 4 2" xfId="3827" xr:uid="{00000000-0005-0000-0000-0000F90E0000}"/>
    <cellStyle name="Normal 3 2 2 2 2 4 2 2" xfId="13900" xr:uid="{00000000-0005-0000-0000-000052360000}"/>
    <cellStyle name="Normal 3 2 2 2 2 4 2 2 3" xfId="28998" xr:uid="{00000000-0005-0000-0000-00004C710000}"/>
    <cellStyle name="Normal 3 2 2 2 2 4 2 3" xfId="8880" xr:uid="{00000000-0005-0000-0000-0000B6220000}"/>
    <cellStyle name="Normal 3 2 2 2 2 4 2 3 3" xfId="23981" xr:uid="{00000000-0005-0000-0000-0000B35D0000}"/>
    <cellStyle name="Normal 3 2 2 2 2 4 2 5" xfId="18968" xr:uid="{00000000-0005-0000-0000-00001E4A0000}"/>
    <cellStyle name="Normal 3 2 2 2 2 4 3" xfId="5519" xr:uid="{00000000-0005-0000-0000-000095150000}"/>
    <cellStyle name="Normal 3 2 2 2 2 4 3 2" xfId="15571" xr:uid="{00000000-0005-0000-0000-0000D93C0000}"/>
    <cellStyle name="Normal 3 2 2 2 2 4 3 2 3" xfId="30669" xr:uid="{00000000-0005-0000-0000-0000D3770000}"/>
    <cellStyle name="Normal 3 2 2 2 2 4 3 3" xfId="10551" xr:uid="{00000000-0005-0000-0000-00003D290000}"/>
    <cellStyle name="Normal 3 2 2 2 2 4 3 3 3" xfId="25652" xr:uid="{00000000-0005-0000-0000-00003A640000}"/>
    <cellStyle name="Normal 3 2 2 2 2 4 3 5" xfId="20639" xr:uid="{00000000-0005-0000-0000-0000A5500000}"/>
    <cellStyle name="Normal 3 2 2 2 2 4 4" xfId="12229" xr:uid="{00000000-0005-0000-0000-0000CB2F0000}"/>
    <cellStyle name="Normal 3 2 2 2 2 4 4 3" xfId="27327" xr:uid="{00000000-0005-0000-0000-0000C56A0000}"/>
    <cellStyle name="Normal 3 2 2 2 2 4 5" xfId="7208" xr:uid="{00000000-0005-0000-0000-00002E1C0000}"/>
    <cellStyle name="Normal 3 2 2 2 2 4 5 3" xfId="22310" xr:uid="{00000000-0005-0000-0000-00002C570000}"/>
    <cellStyle name="Normal 3 2 2 2 2 4 7" xfId="17297" xr:uid="{00000000-0005-0000-0000-000097430000}"/>
    <cellStyle name="Normal 3 2 2 2 2 5" xfId="2990" xr:uid="{00000000-0005-0000-0000-0000B40B0000}"/>
    <cellStyle name="Normal 3 2 2 2 2 5 2" xfId="13064" xr:uid="{00000000-0005-0000-0000-00000E330000}"/>
    <cellStyle name="Normal 3 2 2 2 2 5 2 3" xfId="28162" xr:uid="{00000000-0005-0000-0000-0000086E0000}"/>
    <cellStyle name="Normal 3 2 2 2 2 5 3" xfId="8044" xr:uid="{00000000-0005-0000-0000-0000721F0000}"/>
    <cellStyle name="Normal 3 2 2 2 2 5 3 3" xfId="23145" xr:uid="{00000000-0005-0000-0000-00006F5A0000}"/>
    <cellStyle name="Normal 3 2 2 2 2 5 5" xfId="18132" xr:uid="{00000000-0005-0000-0000-0000DA460000}"/>
    <cellStyle name="Normal 3 2 2 2 2 6" xfId="4683" xr:uid="{00000000-0005-0000-0000-000051120000}"/>
    <cellStyle name="Normal 3 2 2 2 2 6 2" xfId="14735" xr:uid="{00000000-0005-0000-0000-000095390000}"/>
    <cellStyle name="Normal 3 2 2 2 2 6 2 3" xfId="29833" xr:uid="{00000000-0005-0000-0000-00008F740000}"/>
    <cellStyle name="Normal 3 2 2 2 2 6 3" xfId="9715" xr:uid="{00000000-0005-0000-0000-0000F9250000}"/>
    <cellStyle name="Normal 3 2 2 2 2 6 3 3" xfId="24816" xr:uid="{00000000-0005-0000-0000-0000F6600000}"/>
    <cellStyle name="Normal 3 2 2 2 2 6 5" xfId="19803" xr:uid="{00000000-0005-0000-0000-0000614D0000}"/>
    <cellStyle name="Normal 3 2 2 2 2 7" xfId="11393" xr:uid="{00000000-0005-0000-0000-0000872C0000}"/>
    <cellStyle name="Normal 3 2 2 2 2 7 3" xfId="26491" xr:uid="{00000000-0005-0000-0000-000081670000}"/>
    <cellStyle name="Normal 3 2 2 2 2 8" xfId="6372" xr:uid="{00000000-0005-0000-0000-0000EA180000}"/>
    <cellStyle name="Normal 3 2 2 2 2 8 3" xfId="21474" xr:uid="{00000000-0005-0000-0000-0000E8530000}"/>
    <cellStyle name="Normal 3 2 2 2 2 9" xfId="34188" xr:uid="{9277C33E-CF90-4DC1-BA4B-E604A2EE5140}"/>
    <cellStyle name="Normal 3 2 2 2 3" xfId="1399" xr:uid="{00000000-0005-0000-0000-00007D050000}"/>
    <cellStyle name="Normal 3 2 2 2 3 2" xfId="1820" xr:uid="{00000000-0005-0000-0000-000022070000}"/>
    <cellStyle name="Normal 3 2 2 2 3 2 2" xfId="2659" xr:uid="{00000000-0005-0000-0000-0000690A0000}"/>
    <cellStyle name="Normal 3 2 2 2 3 2 2 2" xfId="4349" xr:uid="{00000000-0005-0000-0000-000003110000}"/>
    <cellStyle name="Normal 3 2 2 2 3 2 2 2 2" xfId="14422" xr:uid="{00000000-0005-0000-0000-00005C380000}"/>
    <cellStyle name="Normal 3 2 2 2 3 2 2 2 2 3" xfId="29520" xr:uid="{00000000-0005-0000-0000-000056730000}"/>
    <cellStyle name="Normal 3 2 2 2 3 2 2 2 3" xfId="9402" xr:uid="{00000000-0005-0000-0000-0000C0240000}"/>
    <cellStyle name="Normal 3 2 2 2 3 2 2 2 3 3" xfId="24503" xr:uid="{00000000-0005-0000-0000-0000BD5F0000}"/>
    <cellStyle name="Normal 3 2 2 2 3 2 2 2 5" xfId="19490" xr:uid="{00000000-0005-0000-0000-0000284C0000}"/>
    <cellStyle name="Normal 3 2 2 2 3 2 2 3" xfId="6041" xr:uid="{00000000-0005-0000-0000-00009F170000}"/>
    <cellStyle name="Normal 3 2 2 2 3 2 2 3 2" xfId="16093" xr:uid="{00000000-0005-0000-0000-0000E33E0000}"/>
    <cellStyle name="Normal 3 2 2 2 3 2 2 3 2 3" xfId="31191" xr:uid="{00000000-0005-0000-0000-0000DD790000}"/>
    <cellStyle name="Normal 3 2 2 2 3 2 2 3 3" xfId="11073" xr:uid="{00000000-0005-0000-0000-0000472B0000}"/>
    <cellStyle name="Normal 3 2 2 2 3 2 2 3 3 3" xfId="26174" xr:uid="{00000000-0005-0000-0000-000044660000}"/>
    <cellStyle name="Normal 3 2 2 2 3 2 2 3 5" xfId="21161" xr:uid="{00000000-0005-0000-0000-0000AF520000}"/>
    <cellStyle name="Normal 3 2 2 2 3 2 2 4" xfId="12751" xr:uid="{00000000-0005-0000-0000-0000D5310000}"/>
    <cellStyle name="Normal 3 2 2 2 3 2 2 4 3" xfId="27849" xr:uid="{00000000-0005-0000-0000-0000CF6C0000}"/>
    <cellStyle name="Normal 3 2 2 2 3 2 2 5" xfId="7730" xr:uid="{00000000-0005-0000-0000-0000381E0000}"/>
    <cellStyle name="Normal 3 2 2 2 3 2 2 5 3" xfId="22832" xr:uid="{00000000-0005-0000-0000-000036590000}"/>
    <cellStyle name="Normal 3 2 2 2 3 2 2 7" xfId="17819" xr:uid="{00000000-0005-0000-0000-0000A1450000}"/>
    <cellStyle name="Normal 3 2 2 2 3 2 3" xfId="3512" xr:uid="{00000000-0005-0000-0000-0000BE0D0000}"/>
    <cellStyle name="Normal 3 2 2 2 3 2 3 2" xfId="13586" xr:uid="{00000000-0005-0000-0000-000018350000}"/>
    <cellStyle name="Normal 3 2 2 2 3 2 3 2 3" xfId="28684" xr:uid="{00000000-0005-0000-0000-000012700000}"/>
    <cellStyle name="Normal 3 2 2 2 3 2 3 3" xfId="8566" xr:uid="{00000000-0005-0000-0000-00007C210000}"/>
    <cellStyle name="Normal 3 2 2 2 3 2 3 3 3" xfId="23667" xr:uid="{00000000-0005-0000-0000-0000795C0000}"/>
    <cellStyle name="Normal 3 2 2 2 3 2 3 5" xfId="18654" xr:uid="{00000000-0005-0000-0000-0000E4480000}"/>
    <cellStyle name="Normal 3 2 2 2 3 2 4" xfId="5205" xr:uid="{00000000-0005-0000-0000-00005B140000}"/>
    <cellStyle name="Normal 3 2 2 2 3 2 4 2" xfId="15257" xr:uid="{00000000-0005-0000-0000-00009F3B0000}"/>
    <cellStyle name="Normal 3 2 2 2 3 2 4 2 3" xfId="30355" xr:uid="{00000000-0005-0000-0000-000099760000}"/>
    <cellStyle name="Normal 3 2 2 2 3 2 4 3" xfId="10237" xr:uid="{00000000-0005-0000-0000-000003280000}"/>
    <cellStyle name="Normal 3 2 2 2 3 2 4 3 3" xfId="25338" xr:uid="{00000000-0005-0000-0000-000000630000}"/>
    <cellStyle name="Normal 3 2 2 2 3 2 4 5" xfId="20325" xr:uid="{00000000-0005-0000-0000-00006B4F0000}"/>
    <cellStyle name="Normal 3 2 2 2 3 2 5" xfId="11915" xr:uid="{00000000-0005-0000-0000-0000912E0000}"/>
    <cellStyle name="Normal 3 2 2 2 3 2 5 3" xfId="27013" xr:uid="{00000000-0005-0000-0000-00008B690000}"/>
    <cellStyle name="Normal 3 2 2 2 3 2 6" xfId="6894" xr:uid="{00000000-0005-0000-0000-0000F41A0000}"/>
    <cellStyle name="Normal 3 2 2 2 3 2 6 3" xfId="21996" xr:uid="{00000000-0005-0000-0000-0000F2550000}"/>
    <cellStyle name="Normal 3 2 2 2 3 2 8" xfId="16983" xr:uid="{00000000-0005-0000-0000-00005D420000}"/>
    <cellStyle name="Normal 3 2 2 2 3 3" xfId="2241" xr:uid="{00000000-0005-0000-0000-0000C7080000}"/>
    <cellStyle name="Normal 3 2 2 2 3 3 2" xfId="3931" xr:uid="{00000000-0005-0000-0000-0000610F0000}"/>
    <cellStyle name="Normal 3 2 2 2 3 3 2 2" xfId="14004" xr:uid="{00000000-0005-0000-0000-0000BA360000}"/>
    <cellStyle name="Normal 3 2 2 2 3 3 2 2 3" xfId="29102" xr:uid="{00000000-0005-0000-0000-0000B4710000}"/>
    <cellStyle name="Normal 3 2 2 2 3 3 2 3" xfId="8984" xr:uid="{00000000-0005-0000-0000-00001E230000}"/>
    <cellStyle name="Normal 3 2 2 2 3 3 2 3 3" xfId="24085" xr:uid="{00000000-0005-0000-0000-00001B5E0000}"/>
    <cellStyle name="Normal 3 2 2 2 3 3 2 5" xfId="19072" xr:uid="{00000000-0005-0000-0000-0000864A0000}"/>
    <cellStyle name="Normal 3 2 2 2 3 3 3" xfId="5623" xr:uid="{00000000-0005-0000-0000-0000FD150000}"/>
    <cellStyle name="Normal 3 2 2 2 3 3 3 2" xfId="15675" xr:uid="{00000000-0005-0000-0000-0000413D0000}"/>
    <cellStyle name="Normal 3 2 2 2 3 3 3 2 3" xfId="30773" xr:uid="{00000000-0005-0000-0000-00003B780000}"/>
    <cellStyle name="Normal 3 2 2 2 3 3 3 3" xfId="10655" xr:uid="{00000000-0005-0000-0000-0000A5290000}"/>
    <cellStyle name="Normal 3 2 2 2 3 3 3 3 3" xfId="25756" xr:uid="{00000000-0005-0000-0000-0000A2640000}"/>
    <cellStyle name="Normal 3 2 2 2 3 3 3 5" xfId="20743" xr:uid="{00000000-0005-0000-0000-00000D510000}"/>
    <cellStyle name="Normal 3 2 2 2 3 3 4" xfId="12333" xr:uid="{00000000-0005-0000-0000-000033300000}"/>
    <cellStyle name="Normal 3 2 2 2 3 3 4 3" xfId="27431" xr:uid="{00000000-0005-0000-0000-00002D6B0000}"/>
    <cellStyle name="Normal 3 2 2 2 3 3 5" xfId="7312" xr:uid="{00000000-0005-0000-0000-0000961C0000}"/>
    <cellStyle name="Normal 3 2 2 2 3 3 5 3" xfId="22414" xr:uid="{00000000-0005-0000-0000-000094570000}"/>
    <cellStyle name="Normal 3 2 2 2 3 3 7" xfId="17401" xr:uid="{00000000-0005-0000-0000-0000FF430000}"/>
    <cellStyle name="Normal 3 2 2 2 3 4" xfId="3094" xr:uid="{00000000-0005-0000-0000-00001C0C0000}"/>
    <cellStyle name="Normal 3 2 2 2 3 4 2" xfId="13168" xr:uid="{00000000-0005-0000-0000-000076330000}"/>
    <cellStyle name="Normal 3 2 2 2 3 4 2 3" xfId="28266" xr:uid="{00000000-0005-0000-0000-0000706E0000}"/>
    <cellStyle name="Normal 3 2 2 2 3 4 3" xfId="8148" xr:uid="{00000000-0005-0000-0000-0000DA1F0000}"/>
    <cellStyle name="Normal 3 2 2 2 3 4 3 3" xfId="23249" xr:uid="{00000000-0005-0000-0000-0000D75A0000}"/>
    <cellStyle name="Normal 3 2 2 2 3 4 5" xfId="18236" xr:uid="{00000000-0005-0000-0000-000042470000}"/>
    <cellStyle name="Normal 3 2 2 2 3 5" xfId="4787" xr:uid="{00000000-0005-0000-0000-0000B9120000}"/>
    <cellStyle name="Normal 3 2 2 2 3 5 2" xfId="14839" xr:uid="{00000000-0005-0000-0000-0000FD390000}"/>
    <cellStyle name="Normal 3 2 2 2 3 5 2 3" xfId="29937" xr:uid="{00000000-0005-0000-0000-0000F7740000}"/>
    <cellStyle name="Normal 3 2 2 2 3 5 3" xfId="9819" xr:uid="{00000000-0005-0000-0000-000061260000}"/>
    <cellStyle name="Normal 3 2 2 2 3 5 3 3" xfId="24920" xr:uid="{00000000-0005-0000-0000-00005E610000}"/>
    <cellStyle name="Normal 3 2 2 2 3 5 5" xfId="19907" xr:uid="{00000000-0005-0000-0000-0000C94D0000}"/>
    <cellStyle name="Normal 3 2 2 2 3 6" xfId="11497" xr:uid="{00000000-0005-0000-0000-0000EF2C0000}"/>
    <cellStyle name="Normal 3 2 2 2 3 6 3" xfId="26595" xr:uid="{00000000-0005-0000-0000-0000E9670000}"/>
    <cellStyle name="Normal 3 2 2 2 3 7" xfId="6476" xr:uid="{00000000-0005-0000-0000-000052190000}"/>
    <cellStyle name="Normal 3 2 2 2 3 7 3" xfId="21578" xr:uid="{00000000-0005-0000-0000-000050540000}"/>
    <cellStyle name="Normal 3 2 2 2 3 9" xfId="16565" xr:uid="{00000000-0005-0000-0000-0000BB400000}"/>
    <cellStyle name="Normal 3 2 2 2 4" xfId="1612" xr:uid="{00000000-0005-0000-0000-000052060000}"/>
    <cellStyle name="Normal 3 2 2 2 4 2" xfId="2451" xr:uid="{00000000-0005-0000-0000-000099090000}"/>
    <cellStyle name="Normal 3 2 2 2 4 2 2" xfId="4141" xr:uid="{00000000-0005-0000-0000-000033100000}"/>
    <cellStyle name="Normal 3 2 2 2 4 2 2 2" xfId="14214" xr:uid="{00000000-0005-0000-0000-00008C370000}"/>
    <cellStyle name="Normal 3 2 2 2 4 2 2 2 3" xfId="29312" xr:uid="{00000000-0005-0000-0000-000086720000}"/>
    <cellStyle name="Normal 3 2 2 2 4 2 2 3" xfId="9194" xr:uid="{00000000-0005-0000-0000-0000F0230000}"/>
    <cellStyle name="Normal 3 2 2 2 4 2 2 3 3" xfId="24295" xr:uid="{00000000-0005-0000-0000-0000ED5E0000}"/>
    <cellStyle name="Normal 3 2 2 2 4 2 2 5" xfId="19282" xr:uid="{00000000-0005-0000-0000-0000584B0000}"/>
    <cellStyle name="Normal 3 2 2 2 4 2 3" xfId="5833" xr:uid="{00000000-0005-0000-0000-0000CF160000}"/>
    <cellStyle name="Normal 3 2 2 2 4 2 3 2" xfId="15885" xr:uid="{00000000-0005-0000-0000-0000133E0000}"/>
    <cellStyle name="Normal 3 2 2 2 4 2 3 2 3" xfId="30983" xr:uid="{00000000-0005-0000-0000-00000D790000}"/>
    <cellStyle name="Normal 3 2 2 2 4 2 3 3" xfId="10865" xr:uid="{00000000-0005-0000-0000-0000772A0000}"/>
    <cellStyle name="Normal 3 2 2 2 4 2 3 3 3" xfId="25966" xr:uid="{00000000-0005-0000-0000-000074650000}"/>
    <cellStyle name="Normal 3 2 2 2 4 2 3 5" xfId="20953" xr:uid="{00000000-0005-0000-0000-0000DF510000}"/>
    <cellStyle name="Normal 3 2 2 2 4 2 4" xfId="12543" xr:uid="{00000000-0005-0000-0000-000005310000}"/>
    <cellStyle name="Normal 3 2 2 2 4 2 4 3" xfId="27641" xr:uid="{00000000-0005-0000-0000-0000FF6B0000}"/>
    <cellStyle name="Normal 3 2 2 2 4 2 5" xfId="7522" xr:uid="{00000000-0005-0000-0000-0000681D0000}"/>
    <cellStyle name="Normal 3 2 2 2 4 2 5 3" xfId="22624" xr:uid="{00000000-0005-0000-0000-000066580000}"/>
    <cellStyle name="Normal 3 2 2 2 4 2 7" xfId="17611" xr:uid="{00000000-0005-0000-0000-0000D1440000}"/>
    <cellStyle name="Normal 3 2 2 2 4 3" xfId="3304" xr:uid="{00000000-0005-0000-0000-0000EE0C0000}"/>
    <cellStyle name="Normal 3 2 2 2 4 3 2" xfId="13378" xr:uid="{00000000-0005-0000-0000-000048340000}"/>
    <cellStyle name="Normal 3 2 2 2 4 3 2 3" xfId="28476" xr:uid="{00000000-0005-0000-0000-0000426F0000}"/>
    <cellStyle name="Normal 3 2 2 2 4 3 3" xfId="8358" xr:uid="{00000000-0005-0000-0000-0000AC200000}"/>
    <cellStyle name="Normal 3 2 2 2 4 3 3 3" xfId="23459" xr:uid="{00000000-0005-0000-0000-0000A95B0000}"/>
    <cellStyle name="Normal 3 2 2 2 4 3 5" xfId="18446" xr:uid="{00000000-0005-0000-0000-000014480000}"/>
    <cellStyle name="Normal 3 2 2 2 4 4" xfId="4997" xr:uid="{00000000-0005-0000-0000-00008B130000}"/>
    <cellStyle name="Normal 3 2 2 2 4 4 2" xfId="15049" xr:uid="{00000000-0005-0000-0000-0000CF3A0000}"/>
    <cellStyle name="Normal 3 2 2 2 4 4 2 3" xfId="30147" xr:uid="{00000000-0005-0000-0000-0000C9750000}"/>
    <cellStyle name="Normal 3 2 2 2 4 4 3" xfId="10029" xr:uid="{00000000-0005-0000-0000-000033270000}"/>
    <cellStyle name="Normal 3 2 2 2 4 4 3 3" xfId="25130" xr:uid="{00000000-0005-0000-0000-000030620000}"/>
    <cellStyle name="Normal 3 2 2 2 4 4 5" xfId="20117" xr:uid="{00000000-0005-0000-0000-00009B4E0000}"/>
    <cellStyle name="Normal 3 2 2 2 4 5" xfId="11707" xr:uid="{00000000-0005-0000-0000-0000C12D0000}"/>
    <cellStyle name="Normal 3 2 2 2 4 5 3" xfId="26805" xr:uid="{00000000-0005-0000-0000-0000BB680000}"/>
    <cellStyle name="Normal 3 2 2 2 4 6" xfId="6686" xr:uid="{00000000-0005-0000-0000-0000241A0000}"/>
    <cellStyle name="Normal 3 2 2 2 4 6 3" xfId="21788" xr:uid="{00000000-0005-0000-0000-000022550000}"/>
    <cellStyle name="Normal 3 2 2 2 4 8" xfId="16775" xr:uid="{00000000-0005-0000-0000-00008D410000}"/>
    <cellStyle name="Normal 3 2 2 2 5" xfId="2033" xr:uid="{00000000-0005-0000-0000-0000F7070000}"/>
    <cellStyle name="Normal 3 2 2 2 5 2" xfId="3723" xr:uid="{00000000-0005-0000-0000-0000910E0000}"/>
    <cellStyle name="Normal 3 2 2 2 5 2 2" xfId="13796" xr:uid="{00000000-0005-0000-0000-0000EA350000}"/>
    <cellStyle name="Normal 3 2 2 2 5 2 2 3" xfId="28894" xr:uid="{00000000-0005-0000-0000-0000E4700000}"/>
    <cellStyle name="Normal 3 2 2 2 5 2 3" xfId="8776" xr:uid="{00000000-0005-0000-0000-00004E220000}"/>
    <cellStyle name="Normal 3 2 2 2 5 2 3 3" xfId="23877" xr:uid="{00000000-0005-0000-0000-00004B5D0000}"/>
    <cellStyle name="Normal 3 2 2 2 5 2 5" xfId="18864" xr:uid="{00000000-0005-0000-0000-0000B6490000}"/>
    <cellStyle name="Normal 3 2 2 2 5 3" xfId="5415" xr:uid="{00000000-0005-0000-0000-00002D150000}"/>
    <cellStyle name="Normal 3 2 2 2 5 3 2" xfId="15467" xr:uid="{00000000-0005-0000-0000-0000713C0000}"/>
    <cellStyle name="Normal 3 2 2 2 5 3 2 3" xfId="30565" xr:uid="{00000000-0005-0000-0000-00006B770000}"/>
    <cellStyle name="Normal 3 2 2 2 5 3 3" xfId="10447" xr:uid="{00000000-0005-0000-0000-0000D5280000}"/>
    <cellStyle name="Normal 3 2 2 2 5 3 3 3" xfId="25548" xr:uid="{00000000-0005-0000-0000-0000D2630000}"/>
    <cellStyle name="Normal 3 2 2 2 5 3 5" xfId="20535" xr:uid="{00000000-0005-0000-0000-00003D500000}"/>
    <cellStyle name="Normal 3 2 2 2 5 4" xfId="12125" xr:uid="{00000000-0005-0000-0000-0000632F0000}"/>
    <cellStyle name="Normal 3 2 2 2 5 4 3" xfId="27223" xr:uid="{00000000-0005-0000-0000-00005D6A0000}"/>
    <cellStyle name="Normal 3 2 2 2 5 5" xfId="7104" xr:uid="{00000000-0005-0000-0000-0000C61B0000}"/>
    <cellStyle name="Normal 3 2 2 2 5 5 3" xfId="22206" xr:uid="{00000000-0005-0000-0000-0000C4560000}"/>
    <cellStyle name="Normal 3 2 2 2 5 7" xfId="17193" xr:uid="{00000000-0005-0000-0000-00002F430000}"/>
    <cellStyle name="Normal 3 2 2 2 6" xfId="2886" xr:uid="{00000000-0005-0000-0000-00004C0B0000}"/>
    <cellStyle name="Normal 3 2 2 2 6 2" xfId="12960" xr:uid="{00000000-0005-0000-0000-0000A6320000}"/>
    <cellStyle name="Normal 3 2 2 2 6 2 3" xfId="28058" xr:uid="{00000000-0005-0000-0000-0000A06D0000}"/>
    <cellStyle name="Normal 3 2 2 2 6 3" xfId="7940" xr:uid="{00000000-0005-0000-0000-00000A1F0000}"/>
    <cellStyle name="Normal 3 2 2 2 6 3 3" xfId="23041" xr:uid="{00000000-0005-0000-0000-0000075A0000}"/>
    <cellStyle name="Normal 3 2 2 2 6 5" xfId="18028" xr:uid="{00000000-0005-0000-0000-000072460000}"/>
    <cellStyle name="Normal 3 2 2 2 7" xfId="4579" xr:uid="{00000000-0005-0000-0000-0000E9110000}"/>
    <cellStyle name="Normal 3 2 2 2 7 2" xfId="14631" xr:uid="{00000000-0005-0000-0000-00002D390000}"/>
    <cellStyle name="Normal 3 2 2 2 7 2 3" xfId="29729" xr:uid="{00000000-0005-0000-0000-000027740000}"/>
    <cellStyle name="Normal 3 2 2 2 7 3" xfId="9611" xr:uid="{00000000-0005-0000-0000-000091250000}"/>
    <cellStyle name="Normal 3 2 2 2 7 3 3" xfId="24712" xr:uid="{00000000-0005-0000-0000-00008E600000}"/>
    <cellStyle name="Normal 3 2 2 2 7 5" xfId="19699" xr:uid="{00000000-0005-0000-0000-0000F94C0000}"/>
    <cellStyle name="Normal 3 2 2 2 8" xfId="11289" xr:uid="{00000000-0005-0000-0000-00001F2C0000}"/>
    <cellStyle name="Normal 3 2 2 2 8 3" xfId="26387" xr:uid="{00000000-0005-0000-0000-000019670000}"/>
    <cellStyle name="Normal 3 2 2 2 9" xfId="6268" xr:uid="{00000000-0005-0000-0000-000082180000}"/>
    <cellStyle name="Normal 3 2 2 2 9 3" xfId="21370" xr:uid="{00000000-0005-0000-0000-000080530000}"/>
    <cellStyle name="Normal 3 2 2 20" xfId="34189" xr:uid="{97788B0B-D26E-4206-90CB-1960F394B919}"/>
    <cellStyle name="Normal 3 2 2 20 2" xfId="34190" xr:uid="{ACF2B9AE-337F-4C3A-8054-2FD394DF9C7E}"/>
    <cellStyle name="Normal 3 2 2 21" xfId="34191" xr:uid="{8BB67C73-7D3D-4DBA-964D-1D1869836BF5}"/>
    <cellStyle name="Normal 3 2 2 21 2" xfId="34192" xr:uid="{AECDA952-8603-4B95-9849-79296BFA962A}"/>
    <cellStyle name="Normal 3 2 2 22" xfId="34193" xr:uid="{DB30FF10-3CAD-48CD-BB37-0083779F6011}"/>
    <cellStyle name="Normal 3 2 2 22 2" xfId="34194" xr:uid="{FF05B9C1-48DD-45FC-8FD6-C08DBACD5D4A}"/>
    <cellStyle name="Normal 3 2 2 23" xfId="34195" xr:uid="{DB1ED8C4-BA3A-482E-AB46-4917797646EC}"/>
    <cellStyle name="Normal 3 2 2 23 2" xfId="34196" xr:uid="{3C08AA22-9CAE-4B8F-984C-14FC905CC0FD}"/>
    <cellStyle name="Normal 3 2 2 24" xfId="34197" xr:uid="{CDE4C8A7-7229-4AE2-A98D-2C57FB3467CC}"/>
    <cellStyle name="Normal 3 2 2 24 2" xfId="34198" xr:uid="{4B5C7571-6061-44B0-B778-FC20605D7727}"/>
    <cellStyle name="Normal 3 2 2 25" xfId="34199" xr:uid="{AA6ECE6B-FAD7-4B64-8F4E-88B9FC74F9B8}"/>
    <cellStyle name="Normal 3 2 2 25 2" xfId="34200" xr:uid="{73840E70-2AAC-4845-96CD-4D0FDD688700}"/>
    <cellStyle name="Normal 3 2 2 26" xfId="34201" xr:uid="{6130D1DD-BA58-48E2-AB5B-AA5153865ACE}"/>
    <cellStyle name="Normal 3 2 2 26 2" xfId="34202" xr:uid="{CFD6C92D-6BAA-4390-B6AD-3BC410D834B5}"/>
    <cellStyle name="Normal 3 2 2 27" xfId="34203" xr:uid="{DE21E4C5-B4A1-4354-A25E-408CC53B291D}"/>
    <cellStyle name="Normal 3 2 2 27 2" xfId="34204" xr:uid="{B88A3525-BEDE-456B-974B-A106D304699E}"/>
    <cellStyle name="Normal 3 2 2 28" xfId="34205" xr:uid="{E75A92D3-44FD-4E99-8FDD-5FF6E3B89089}"/>
    <cellStyle name="Normal 3 2 2 28 2" xfId="34206" xr:uid="{6DCDDCFA-9D91-4749-880E-1CBC670CCD51}"/>
    <cellStyle name="Normal 3 2 2 29" xfId="34207" xr:uid="{4935AC69-C465-4087-81EA-92007E40C7A2}"/>
    <cellStyle name="Normal 3 2 2 29 2" xfId="34208" xr:uid="{999AA5E5-A964-40D5-A961-9DA06C3A426E}"/>
    <cellStyle name="Normal 3 2 2 3" xfId="1232" xr:uid="{00000000-0005-0000-0000-0000D6040000}"/>
    <cellStyle name="Normal 3 2 2 3 10" xfId="16409" xr:uid="{00000000-0005-0000-0000-00001F400000}"/>
    <cellStyle name="Normal 3 2 2 3 2" xfId="1451" xr:uid="{00000000-0005-0000-0000-0000B1050000}"/>
    <cellStyle name="Normal 3 2 2 3 2 2" xfId="1872" xr:uid="{00000000-0005-0000-0000-000056070000}"/>
    <cellStyle name="Normal 3 2 2 3 2 2 2" xfId="2711" xr:uid="{00000000-0005-0000-0000-00009D0A0000}"/>
    <cellStyle name="Normal 3 2 2 3 2 2 2 2" xfId="4401" xr:uid="{00000000-0005-0000-0000-000037110000}"/>
    <cellStyle name="Normal 3 2 2 3 2 2 2 2 2" xfId="14474" xr:uid="{00000000-0005-0000-0000-000090380000}"/>
    <cellStyle name="Normal 3 2 2 3 2 2 2 2 2 3" xfId="29572" xr:uid="{00000000-0005-0000-0000-00008A730000}"/>
    <cellStyle name="Normal 3 2 2 3 2 2 2 2 3" xfId="9454" xr:uid="{00000000-0005-0000-0000-0000F4240000}"/>
    <cellStyle name="Normal 3 2 2 3 2 2 2 2 3 3" xfId="24555" xr:uid="{00000000-0005-0000-0000-0000F15F0000}"/>
    <cellStyle name="Normal 3 2 2 3 2 2 2 2 5" xfId="19542" xr:uid="{00000000-0005-0000-0000-00005C4C0000}"/>
    <cellStyle name="Normal 3 2 2 3 2 2 2 3" xfId="6093" xr:uid="{00000000-0005-0000-0000-0000D3170000}"/>
    <cellStyle name="Normal 3 2 2 3 2 2 2 3 2" xfId="16145" xr:uid="{00000000-0005-0000-0000-0000173F0000}"/>
    <cellStyle name="Normal 3 2 2 3 2 2 2 3 2 3" xfId="31243" xr:uid="{00000000-0005-0000-0000-0000117A0000}"/>
    <cellStyle name="Normal 3 2 2 3 2 2 2 3 3" xfId="11125" xr:uid="{00000000-0005-0000-0000-00007B2B0000}"/>
    <cellStyle name="Normal 3 2 2 3 2 2 2 3 3 3" xfId="26226" xr:uid="{00000000-0005-0000-0000-000078660000}"/>
    <cellStyle name="Normal 3 2 2 3 2 2 2 3 5" xfId="21213" xr:uid="{00000000-0005-0000-0000-0000E3520000}"/>
    <cellStyle name="Normal 3 2 2 3 2 2 2 4" xfId="12803" xr:uid="{00000000-0005-0000-0000-000009320000}"/>
    <cellStyle name="Normal 3 2 2 3 2 2 2 4 3" xfId="27901" xr:uid="{00000000-0005-0000-0000-0000036D0000}"/>
    <cellStyle name="Normal 3 2 2 3 2 2 2 5" xfId="7782" xr:uid="{00000000-0005-0000-0000-00006C1E0000}"/>
    <cellStyle name="Normal 3 2 2 3 2 2 2 5 3" xfId="22884" xr:uid="{00000000-0005-0000-0000-00006A590000}"/>
    <cellStyle name="Normal 3 2 2 3 2 2 2 7" xfId="17871" xr:uid="{00000000-0005-0000-0000-0000D5450000}"/>
    <cellStyle name="Normal 3 2 2 3 2 2 3" xfId="3564" xr:uid="{00000000-0005-0000-0000-0000F20D0000}"/>
    <cellStyle name="Normal 3 2 2 3 2 2 3 2" xfId="13638" xr:uid="{00000000-0005-0000-0000-00004C350000}"/>
    <cellStyle name="Normal 3 2 2 3 2 2 3 2 3" xfId="28736" xr:uid="{00000000-0005-0000-0000-000046700000}"/>
    <cellStyle name="Normal 3 2 2 3 2 2 3 3" xfId="8618" xr:uid="{00000000-0005-0000-0000-0000B0210000}"/>
    <cellStyle name="Normal 3 2 2 3 2 2 3 3 3" xfId="23719" xr:uid="{00000000-0005-0000-0000-0000AD5C0000}"/>
    <cellStyle name="Normal 3 2 2 3 2 2 3 5" xfId="18706" xr:uid="{00000000-0005-0000-0000-000018490000}"/>
    <cellStyle name="Normal 3 2 2 3 2 2 4" xfId="5257" xr:uid="{00000000-0005-0000-0000-00008F140000}"/>
    <cellStyle name="Normal 3 2 2 3 2 2 4 2" xfId="15309" xr:uid="{00000000-0005-0000-0000-0000D33B0000}"/>
    <cellStyle name="Normal 3 2 2 3 2 2 4 2 3" xfId="30407" xr:uid="{00000000-0005-0000-0000-0000CD760000}"/>
    <cellStyle name="Normal 3 2 2 3 2 2 4 3" xfId="10289" xr:uid="{00000000-0005-0000-0000-000037280000}"/>
    <cellStyle name="Normal 3 2 2 3 2 2 4 3 3" xfId="25390" xr:uid="{00000000-0005-0000-0000-000034630000}"/>
    <cellStyle name="Normal 3 2 2 3 2 2 4 5" xfId="20377" xr:uid="{00000000-0005-0000-0000-00009F4F0000}"/>
    <cellStyle name="Normal 3 2 2 3 2 2 5" xfId="11967" xr:uid="{00000000-0005-0000-0000-0000C52E0000}"/>
    <cellStyle name="Normal 3 2 2 3 2 2 5 3" xfId="27065" xr:uid="{00000000-0005-0000-0000-0000BF690000}"/>
    <cellStyle name="Normal 3 2 2 3 2 2 6" xfId="6946" xr:uid="{00000000-0005-0000-0000-0000281B0000}"/>
    <cellStyle name="Normal 3 2 2 3 2 2 6 3" xfId="22048" xr:uid="{00000000-0005-0000-0000-000026560000}"/>
    <cellStyle name="Normal 3 2 2 3 2 2 8" xfId="17035" xr:uid="{00000000-0005-0000-0000-000091420000}"/>
    <cellStyle name="Normal 3 2 2 3 2 3" xfId="2293" xr:uid="{00000000-0005-0000-0000-0000FB080000}"/>
    <cellStyle name="Normal 3 2 2 3 2 3 2" xfId="3983" xr:uid="{00000000-0005-0000-0000-0000950F0000}"/>
    <cellStyle name="Normal 3 2 2 3 2 3 2 2" xfId="14056" xr:uid="{00000000-0005-0000-0000-0000EE360000}"/>
    <cellStyle name="Normal 3 2 2 3 2 3 2 2 3" xfId="29154" xr:uid="{00000000-0005-0000-0000-0000E8710000}"/>
    <cellStyle name="Normal 3 2 2 3 2 3 2 3" xfId="9036" xr:uid="{00000000-0005-0000-0000-000052230000}"/>
    <cellStyle name="Normal 3 2 2 3 2 3 2 3 3" xfId="24137" xr:uid="{00000000-0005-0000-0000-00004F5E0000}"/>
    <cellStyle name="Normal 3 2 2 3 2 3 2 5" xfId="19124" xr:uid="{00000000-0005-0000-0000-0000BA4A0000}"/>
    <cellStyle name="Normal 3 2 2 3 2 3 3" xfId="5675" xr:uid="{00000000-0005-0000-0000-000031160000}"/>
    <cellStyle name="Normal 3 2 2 3 2 3 3 2" xfId="15727" xr:uid="{00000000-0005-0000-0000-0000753D0000}"/>
    <cellStyle name="Normal 3 2 2 3 2 3 3 2 3" xfId="30825" xr:uid="{00000000-0005-0000-0000-00006F780000}"/>
    <cellStyle name="Normal 3 2 2 3 2 3 3 3" xfId="10707" xr:uid="{00000000-0005-0000-0000-0000D9290000}"/>
    <cellStyle name="Normal 3 2 2 3 2 3 3 3 3" xfId="25808" xr:uid="{00000000-0005-0000-0000-0000D6640000}"/>
    <cellStyle name="Normal 3 2 2 3 2 3 3 5" xfId="20795" xr:uid="{00000000-0005-0000-0000-000041510000}"/>
    <cellStyle name="Normal 3 2 2 3 2 3 4" xfId="12385" xr:uid="{00000000-0005-0000-0000-000067300000}"/>
    <cellStyle name="Normal 3 2 2 3 2 3 4 3" xfId="27483" xr:uid="{00000000-0005-0000-0000-0000616B0000}"/>
    <cellStyle name="Normal 3 2 2 3 2 3 5" xfId="7364" xr:uid="{00000000-0005-0000-0000-0000CA1C0000}"/>
    <cellStyle name="Normal 3 2 2 3 2 3 5 3" xfId="22466" xr:uid="{00000000-0005-0000-0000-0000C8570000}"/>
    <cellStyle name="Normal 3 2 2 3 2 3 7" xfId="17453" xr:uid="{00000000-0005-0000-0000-000033440000}"/>
    <cellStyle name="Normal 3 2 2 3 2 4" xfId="3146" xr:uid="{00000000-0005-0000-0000-0000500C0000}"/>
    <cellStyle name="Normal 3 2 2 3 2 4 2" xfId="13220" xr:uid="{00000000-0005-0000-0000-0000AA330000}"/>
    <cellStyle name="Normal 3 2 2 3 2 4 2 3" xfId="28318" xr:uid="{00000000-0005-0000-0000-0000A46E0000}"/>
    <cellStyle name="Normal 3 2 2 3 2 4 3" xfId="8200" xr:uid="{00000000-0005-0000-0000-00000E200000}"/>
    <cellStyle name="Normal 3 2 2 3 2 4 3 3" xfId="23301" xr:uid="{00000000-0005-0000-0000-00000B5B0000}"/>
    <cellStyle name="Normal 3 2 2 3 2 4 5" xfId="18288" xr:uid="{00000000-0005-0000-0000-000076470000}"/>
    <cellStyle name="Normal 3 2 2 3 2 5" xfId="4839" xr:uid="{00000000-0005-0000-0000-0000ED120000}"/>
    <cellStyle name="Normal 3 2 2 3 2 5 2" xfId="14891" xr:uid="{00000000-0005-0000-0000-0000313A0000}"/>
    <cellStyle name="Normal 3 2 2 3 2 5 2 3" xfId="29989" xr:uid="{00000000-0005-0000-0000-00002B750000}"/>
    <cellStyle name="Normal 3 2 2 3 2 5 3" xfId="9871" xr:uid="{00000000-0005-0000-0000-000095260000}"/>
    <cellStyle name="Normal 3 2 2 3 2 5 3 3" xfId="24972" xr:uid="{00000000-0005-0000-0000-000092610000}"/>
    <cellStyle name="Normal 3 2 2 3 2 5 5" xfId="19959" xr:uid="{00000000-0005-0000-0000-0000FD4D0000}"/>
    <cellStyle name="Normal 3 2 2 3 2 6" xfId="11549" xr:uid="{00000000-0005-0000-0000-0000232D0000}"/>
    <cellStyle name="Normal 3 2 2 3 2 6 3" xfId="26647" xr:uid="{00000000-0005-0000-0000-00001D680000}"/>
    <cellStyle name="Normal 3 2 2 3 2 7" xfId="6528" xr:uid="{00000000-0005-0000-0000-000086190000}"/>
    <cellStyle name="Normal 3 2 2 3 2 7 3" xfId="21630" xr:uid="{00000000-0005-0000-0000-000084540000}"/>
    <cellStyle name="Normal 3 2 2 3 2 8" xfId="34210" xr:uid="{716F4B44-1672-47F6-AED9-889CBDF717D9}"/>
    <cellStyle name="Normal 3 2 2 3 2 9" xfId="16617" xr:uid="{00000000-0005-0000-0000-0000EF400000}"/>
    <cellStyle name="Normal 3 2 2 3 3" xfId="1664" xr:uid="{00000000-0005-0000-0000-000086060000}"/>
    <cellStyle name="Normal 3 2 2 3 3 2" xfId="2503" xr:uid="{00000000-0005-0000-0000-0000CD090000}"/>
    <cellStyle name="Normal 3 2 2 3 3 2 2" xfId="4193" xr:uid="{00000000-0005-0000-0000-000067100000}"/>
    <cellStyle name="Normal 3 2 2 3 3 2 2 2" xfId="14266" xr:uid="{00000000-0005-0000-0000-0000C0370000}"/>
    <cellStyle name="Normal 3 2 2 3 3 2 2 2 3" xfId="29364" xr:uid="{00000000-0005-0000-0000-0000BA720000}"/>
    <cellStyle name="Normal 3 2 2 3 3 2 2 3" xfId="9246" xr:uid="{00000000-0005-0000-0000-000024240000}"/>
    <cellStyle name="Normal 3 2 2 3 3 2 2 3 3" xfId="24347" xr:uid="{00000000-0005-0000-0000-0000215F0000}"/>
    <cellStyle name="Normal 3 2 2 3 3 2 2 5" xfId="19334" xr:uid="{00000000-0005-0000-0000-00008C4B0000}"/>
    <cellStyle name="Normal 3 2 2 3 3 2 3" xfId="5885" xr:uid="{00000000-0005-0000-0000-000003170000}"/>
    <cellStyle name="Normal 3 2 2 3 3 2 3 2" xfId="15937" xr:uid="{00000000-0005-0000-0000-0000473E0000}"/>
    <cellStyle name="Normal 3 2 2 3 3 2 3 2 3" xfId="31035" xr:uid="{00000000-0005-0000-0000-000041790000}"/>
    <cellStyle name="Normal 3 2 2 3 3 2 3 3" xfId="10917" xr:uid="{00000000-0005-0000-0000-0000AB2A0000}"/>
    <cellStyle name="Normal 3 2 2 3 3 2 3 3 3" xfId="26018" xr:uid="{00000000-0005-0000-0000-0000A8650000}"/>
    <cellStyle name="Normal 3 2 2 3 3 2 3 5" xfId="21005" xr:uid="{00000000-0005-0000-0000-000013520000}"/>
    <cellStyle name="Normal 3 2 2 3 3 2 4" xfId="12595" xr:uid="{00000000-0005-0000-0000-000039310000}"/>
    <cellStyle name="Normal 3 2 2 3 3 2 4 3" xfId="27693" xr:uid="{00000000-0005-0000-0000-0000336C0000}"/>
    <cellStyle name="Normal 3 2 2 3 3 2 5" xfId="7574" xr:uid="{00000000-0005-0000-0000-00009C1D0000}"/>
    <cellStyle name="Normal 3 2 2 3 3 2 5 3" xfId="22676" xr:uid="{00000000-0005-0000-0000-00009A580000}"/>
    <cellStyle name="Normal 3 2 2 3 3 2 7" xfId="17663" xr:uid="{00000000-0005-0000-0000-000005450000}"/>
    <cellStyle name="Normal 3 2 2 3 3 3" xfId="3356" xr:uid="{00000000-0005-0000-0000-0000220D0000}"/>
    <cellStyle name="Normal 3 2 2 3 3 3 2" xfId="13430" xr:uid="{00000000-0005-0000-0000-00007C340000}"/>
    <cellStyle name="Normal 3 2 2 3 3 3 2 3" xfId="28528" xr:uid="{00000000-0005-0000-0000-0000766F0000}"/>
    <cellStyle name="Normal 3 2 2 3 3 3 3" xfId="8410" xr:uid="{00000000-0005-0000-0000-0000E0200000}"/>
    <cellStyle name="Normal 3 2 2 3 3 3 3 3" xfId="23511" xr:uid="{00000000-0005-0000-0000-0000DD5B0000}"/>
    <cellStyle name="Normal 3 2 2 3 3 3 5" xfId="18498" xr:uid="{00000000-0005-0000-0000-000048480000}"/>
    <cellStyle name="Normal 3 2 2 3 3 4" xfId="5049" xr:uid="{00000000-0005-0000-0000-0000BF130000}"/>
    <cellStyle name="Normal 3 2 2 3 3 4 2" xfId="15101" xr:uid="{00000000-0005-0000-0000-0000033B0000}"/>
    <cellStyle name="Normal 3 2 2 3 3 4 2 3" xfId="30199" xr:uid="{00000000-0005-0000-0000-0000FD750000}"/>
    <cellStyle name="Normal 3 2 2 3 3 4 3" xfId="10081" xr:uid="{00000000-0005-0000-0000-000067270000}"/>
    <cellStyle name="Normal 3 2 2 3 3 4 3 3" xfId="25182" xr:uid="{00000000-0005-0000-0000-000064620000}"/>
    <cellStyle name="Normal 3 2 2 3 3 4 5" xfId="20169" xr:uid="{00000000-0005-0000-0000-0000CF4E0000}"/>
    <cellStyle name="Normal 3 2 2 3 3 5" xfId="11759" xr:uid="{00000000-0005-0000-0000-0000F52D0000}"/>
    <cellStyle name="Normal 3 2 2 3 3 5 3" xfId="26857" xr:uid="{00000000-0005-0000-0000-0000EF680000}"/>
    <cellStyle name="Normal 3 2 2 3 3 6" xfId="6738" xr:uid="{00000000-0005-0000-0000-0000581A0000}"/>
    <cellStyle name="Normal 3 2 2 3 3 6 3" xfId="21840" xr:uid="{00000000-0005-0000-0000-000056550000}"/>
    <cellStyle name="Normal 3 2 2 3 3 8" xfId="16827" xr:uid="{00000000-0005-0000-0000-0000C1410000}"/>
    <cellStyle name="Normal 3 2 2 3 4" xfId="2085" xr:uid="{00000000-0005-0000-0000-00002B080000}"/>
    <cellStyle name="Normal 3 2 2 3 4 2" xfId="3775" xr:uid="{00000000-0005-0000-0000-0000C50E0000}"/>
    <cellStyle name="Normal 3 2 2 3 4 2 2" xfId="13848" xr:uid="{00000000-0005-0000-0000-00001E360000}"/>
    <cellStyle name="Normal 3 2 2 3 4 2 2 3" xfId="28946" xr:uid="{00000000-0005-0000-0000-000018710000}"/>
    <cellStyle name="Normal 3 2 2 3 4 2 3" xfId="8828" xr:uid="{00000000-0005-0000-0000-000082220000}"/>
    <cellStyle name="Normal 3 2 2 3 4 2 3 3" xfId="23929" xr:uid="{00000000-0005-0000-0000-00007F5D0000}"/>
    <cellStyle name="Normal 3 2 2 3 4 2 5" xfId="18916" xr:uid="{00000000-0005-0000-0000-0000EA490000}"/>
    <cellStyle name="Normal 3 2 2 3 4 3" xfId="5467" xr:uid="{00000000-0005-0000-0000-000061150000}"/>
    <cellStyle name="Normal 3 2 2 3 4 3 2" xfId="15519" xr:uid="{00000000-0005-0000-0000-0000A53C0000}"/>
    <cellStyle name="Normal 3 2 2 3 4 3 2 3" xfId="30617" xr:uid="{00000000-0005-0000-0000-00009F770000}"/>
    <cellStyle name="Normal 3 2 2 3 4 3 3" xfId="10499" xr:uid="{00000000-0005-0000-0000-000009290000}"/>
    <cellStyle name="Normal 3 2 2 3 4 3 3 3" xfId="25600" xr:uid="{00000000-0005-0000-0000-000006640000}"/>
    <cellStyle name="Normal 3 2 2 3 4 3 5" xfId="20587" xr:uid="{00000000-0005-0000-0000-000071500000}"/>
    <cellStyle name="Normal 3 2 2 3 4 4" xfId="12177" xr:uid="{00000000-0005-0000-0000-0000972F0000}"/>
    <cellStyle name="Normal 3 2 2 3 4 4 3" xfId="27275" xr:uid="{00000000-0005-0000-0000-0000916A0000}"/>
    <cellStyle name="Normal 3 2 2 3 4 5" xfId="7156" xr:uid="{00000000-0005-0000-0000-0000FA1B0000}"/>
    <cellStyle name="Normal 3 2 2 3 4 5 3" xfId="22258" xr:uid="{00000000-0005-0000-0000-0000F8560000}"/>
    <cellStyle name="Normal 3 2 2 3 4 7" xfId="17245" xr:uid="{00000000-0005-0000-0000-000063430000}"/>
    <cellStyle name="Normal 3 2 2 3 5" xfId="2938" xr:uid="{00000000-0005-0000-0000-0000800B0000}"/>
    <cellStyle name="Normal 3 2 2 3 5 2" xfId="13012" xr:uid="{00000000-0005-0000-0000-0000DA320000}"/>
    <cellStyle name="Normal 3 2 2 3 5 2 3" xfId="28110" xr:uid="{00000000-0005-0000-0000-0000D46D0000}"/>
    <cellStyle name="Normal 3 2 2 3 5 3" xfId="7992" xr:uid="{00000000-0005-0000-0000-00003E1F0000}"/>
    <cellStyle name="Normal 3 2 2 3 5 3 3" xfId="23093" xr:uid="{00000000-0005-0000-0000-00003B5A0000}"/>
    <cellStyle name="Normal 3 2 2 3 5 5" xfId="18080" xr:uid="{00000000-0005-0000-0000-0000A6460000}"/>
    <cellStyle name="Normal 3 2 2 3 6" xfId="4631" xr:uid="{00000000-0005-0000-0000-00001D120000}"/>
    <cellStyle name="Normal 3 2 2 3 6 2" xfId="14683" xr:uid="{00000000-0005-0000-0000-000061390000}"/>
    <cellStyle name="Normal 3 2 2 3 6 2 3" xfId="29781" xr:uid="{00000000-0005-0000-0000-00005B740000}"/>
    <cellStyle name="Normal 3 2 2 3 6 3" xfId="9663" xr:uid="{00000000-0005-0000-0000-0000C5250000}"/>
    <cellStyle name="Normal 3 2 2 3 6 3 3" xfId="24764" xr:uid="{00000000-0005-0000-0000-0000C2600000}"/>
    <cellStyle name="Normal 3 2 2 3 6 5" xfId="19751" xr:uid="{00000000-0005-0000-0000-00002D4D0000}"/>
    <cellStyle name="Normal 3 2 2 3 7" xfId="11341" xr:uid="{00000000-0005-0000-0000-0000532C0000}"/>
    <cellStyle name="Normal 3 2 2 3 7 3" xfId="26439" xr:uid="{00000000-0005-0000-0000-00004D670000}"/>
    <cellStyle name="Normal 3 2 2 3 8" xfId="6320" xr:uid="{00000000-0005-0000-0000-0000B6180000}"/>
    <cellStyle name="Normal 3 2 2 3 8 3" xfId="21422" xr:uid="{00000000-0005-0000-0000-0000B4530000}"/>
    <cellStyle name="Normal 3 2 2 3 9" xfId="34209" xr:uid="{E0519661-03F9-4D79-BD21-BC7700B91544}"/>
    <cellStyle name="Normal 3 2 2 30" xfId="34211" xr:uid="{FB455BFF-1E11-428D-B2C4-7812D8AF9A65}"/>
    <cellStyle name="Normal 3 2 2 30 2" xfId="34212" xr:uid="{573841A9-8B0E-4305-833E-EF2B36EECE07}"/>
    <cellStyle name="Normal 3 2 2 31" xfId="34213" xr:uid="{850A7F91-11DE-4D6C-B19F-038D7977E9F5}"/>
    <cellStyle name="Normal 3 2 2 31 2" xfId="34214" xr:uid="{EDD32F76-C48F-4A79-9C1F-43A71F0D0D26}"/>
    <cellStyle name="Normal 3 2 2 32" xfId="34215" xr:uid="{9ECDB7EC-94F1-4989-BB63-1DF686284053}"/>
    <cellStyle name="Normal 3 2 2 32 2" xfId="34216" xr:uid="{92A98540-DD6D-46B7-8322-0051A4E8F480}"/>
    <cellStyle name="Normal 3 2 2 33" xfId="34217" xr:uid="{F11F7449-DF2A-49C6-B6E4-877C94421D9E}"/>
    <cellStyle name="Normal 3 2 2 33 2" xfId="34218" xr:uid="{A52368DF-641E-4A16-92F3-A40A0072E82E}"/>
    <cellStyle name="Normal 3 2 2 34" xfId="34219" xr:uid="{11F1B526-D8DE-4769-A33B-6B1CB6F5716C}"/>
    <cellStyle name="Normal 3 2 2 35" xfId="34166" xr:uid="{845770DE-BA7A-4097-98FA-78583286BECB}"/>
    <cellStyle name="Normal 3 2 2 4" xfId="1345" xr:uid="{00000000-0005-0000-0000-000047050000}"/>
    <cellStyle name="Normal 3 2 2 4 2" xfId="1768" xr:uid="{00000000-0005-0000-0000-0000EE060000}"/>
    <cellStyle name="Normal 3 2 2 4 2 2" xfId="2607" xr:uid="{00000000-0005-0000-0000-0000350A0000}"/>
    <cellStyle name="Normal 3 2 2 4 2 2 2" xfId="4297" xr:uid="{00000000-0005-0000-0000-0000CF100000}"/>
    <cellStyle name="Normal 3 2 2 4 2 2 2 2" xfId="14370" xr:uid="{00000000-0005-0000-0000-000028380000}"/>
    <cellStyle name="Normal 3 2 2 4 2 2 2 2 3" xfId="29468" xr:uid="{00000000-0005-0000-0000-000022730000}"/>
    <cellStyle name="Normal 3 2 2 4 2 2 2 3" xfId="9350" xr:uid="{00000000-0005-0000-0000-00008C240000}"/>
    <cellStyle name="Normal 3 2 2 4 2 2 2 3 3" xfId="24451" xr:uid="{00000000-0005-0000-0000-0000895F0000}"/>
    <cellStyle name="Normal 3 2 2 4 2 2 2 5" xfId="19438" xr:uid="{00000000-0005-0000-0000-0000F44B0000}"/>
    <cellStyle name="Normal 3 2 2 4 2 2 3" xfId="5989" xr:uid="{00000000-0005-0000-0000-00006B170000}"/>
    <cellStyle name="Normal 3 2 2 4 2 2 3 2" xfId="16041" xr:uid="{00000000-0005-0000-0000-0000AF3E0000}"/>
    <cellStyle name="Normal 3 2 2 4 2 2 3 2 3" xfId="31139" xr:uid="{00000000-0005-0000-0000-0000A9790000}"/>
    <cellStyle name="Normal 3 2 2 4 2 2 3 3" xfId="11021" xr:uid="{00000000-0005-0000-0000-0000132B0000}"/>
    <cellStyle name="Normal 3 2 2 4 2 2 3 3 3" xfId="26122" xr:uid="{00000000-0005-0000-0000-000010660000}"/>
    <cellStyle name="Normal 3 2 2 4 2 2 3 5" xfId="21109" xr:uid="{00000000-0005-0000-0000-00007B520000}"/>
    <cellStyle name="Normal 3 2 2 4 2 2 4" xfId="12699" xr:uid="{00000000-0005-0000-0000-0000A1310000}"/>
    <cellStyle name="Normal 3 2 2 4 2 2 4 3" xfId="27797" xr:uid="{00000000-0005-0000-0000-00009B6C0000}"/>
    <cellStyle name="Normal 3 2 2 4 2 2 5" xfId="7678" xr:uid="{00000000-0005-0000-0000-0000041E0000}"/>
    <cellStyle name="Normal 3 2 2 4 2 2 5 3" xfId="22780" xr:uid="{00000000-0005-0000-0000-000002590000}"/>
    <cellStyle name="Normal 3 2 2 4 2 2 7" xfId="17767" xr:uid="{00000000-0005-0000-0000-00006D450000}"/>
    <cellStyle name="Normal 3 2 2 4 2 3" xfId="3460" xr:uid="{00000000-0005-0000-0000-00008A0D0000}"/>
    <cellStyle name="Normal 3 2 2 4 2 3 2" xfId="13534" xr:uid="{00000000-0005-0000-0000-0000E4340000}"/>
    <cellStyle name="Normal 3 2 2 4 2 3 2 3" xfId="28632" xr:uid="{00000000-0005-0000-0000-0000DE6F0000}"/>
    <cellStyle name="Normal 3 2 2 4 2 3 3" xfId="8514" xr:uid="{00000000-0005-0000-0000-000048210000}"/>
    <cellStyle name="Normal 3 2 2 4 2 3 3 3" xfId="23615" xr:uid="{00000000-0005-0000-0000-0000455C0000}"/>
    <cellStyle name="Normal 3 2 2 4 2 3 5" xfId="18602" xr:uid="{00000000-0005-0000-0000-0000B0480000}"/>
    <cellStyle name="Normal 3 2 2 4 2 4" xfId="5153" xr:uid="{00000000-0005-0000-0000-000027140000}"/>
    <cellStyle name="Normal 3 2 2 4 2 4 2" xfId="15205" xr:uid="{00000000-0005-0000-0000-00006B3B0000}"/>
    <cellStyle name="Normal 3 2 2 4 2 4 2 3" xfId="30303" xr:uid="{00000000-0005-0000-0000-000065760000}"/>
    <cellStyle name="Normal 3 2 2 4 2 4 3" xfId="10185" xr:uid="{00000000-0005-0000-0000-0000CF270000}"/>
    <cellStyle name="Normal 3 2 2 4 2 4 3 3" xfId="25286" xr:uid="{00000000-0005-0000-0000-0000CC620000}"/>
    <cellStyle name="Normal 3 2 2 4 2 4 5" xfId="20273" xr:uid="{00000000-0005-0000-0000-0000374F0000}"/>
    <cellStyle name="Normal 3 2 2 4 2 5" xfId="11863" xr:uid="{00000000-0005-0000-0000-00005D2E0000}"/>
    <cellStyle name="Normal 3 2 2 4 2 5 3" xfId="26961" xr:uid="{00000000-0005-0000-0000-000057690000}"/>
    <cellStyle name="Normal 3 2 2 4 2 6" xfId="6842" xr:uid="{00000000-0005-0000-0000-0000C01A0000}"/>
    <cellStyle name="Normal 3 2 2 4 2 6 3" xfId="21944" xr:uid="{00000000-0005-0000-0000-0000BE550000}"/>
    <cellStyle name="Normal 3 2 2 4 2 7" xfId="34221" xr:uid="{307ACE5E-0D75-46C6-9330-C9CA08EAF106}"/>
    <cellStyle name="Normal 3 2 2 4 2 8" xfId="16931" xr:uid="{00000000-0005-0000-0000-000029420000}"/>
    <cellStyle name="Normal 3 2 2 4 3" xfId="2189" xr:uid="{00000000-0005-0000-0000-000093080000}"/>
    <cellStyle name="Normal 3 2 2 4 3 2" xfId="3879" xr:uid="{00000000-0005-0000-0000-00002D0F0000}"/>
    <cellStyle name="Normal 3 2 2 4 3 2 2" xfId="13952" xr:uid="{00000000-0005-0000-0000-000086360000}"/>
    <cellStyle name="Normal 3 2 2 4 3 2 2 3" xfId="29050" xr:uid="{00000000-0005-0000-0000-000080710000}"/>
    <cellStyle name="Normal 3 2 2 4 3 2 3" xfId="8932" xr:uid="{00000000-0005-0000-0000-0000EA220000}"/>
    <cellStyle name="Normal 3 2 2 4 3 2 3 3" xfId="24033" xr:uid="{00000000-0005-0000-0000-0000E75D0000}"/>
    <cellStyle name="Normal 3 2 2 4 3 2 5" xfId="19020" xr:uid="{00000000-0005-0000-0000-0000524A0000}"/>
    <cellStyle name="Normal 3 2 2 4 3 3" xfId="5571" xr:uid="{00000000-0005-0000-0000-0000C9150000}"/>
    <cellStyle name="Normal 3 2 2 4 3 3 2" xfId="15623" xr:uid="{00000000-0005-0000-0000-00000D3D0000}"/>
    <cellStyle name="Normal 3 2 2 4 3 3 2 3" xfId="30721" xr:uid="{00000000-0005-0000-0000-000007780000}"/>
    <cellStyle name="Normal 3 2 2 4 3 3 3" xfId="10603" xr:uid="{00000000-0005-0000-0000-000071290000}"/>
    <cellStyle name="Normal 3 2 2 4 3 3 3 3" xfId="25704" xr:uid="{00000000-0005-0000-0000-00006E640000}"/>
    <cellStyle name="Normal 3 2 2 4 3 3 5" xfId="20691" xr:uid="{00000000-0005-0000-0000-0000D9500000}"/>
    <cellStyle name="Normal 3 2 2 4 3 4" xfId="12281" xr:uid="{00000000-0005-0000-0000-0000FF2F0000}"/>
    <cellStyle name="Normal 3 2 2 4 3 4 3" xfId="27379" xr:uid="{00000000-0005-0000-0000-0000F96A0000}"/>
    <cellStyle name="Normal 3 2 2 4 3 5" xfId="7260" xr:uid="{00000000-0005-0000-0000-0000621C0000}"/>
    <cellStyle name="Normal 3 2 2 4 3 5 3" xfId="22362" xr:uid="{00000000-0005-0000-0000-000060570000}"/>
    <cellStyle name="Normal 3 2 2 4 3 7" xfId="17349" xr:uid="{00000000-0005-0000-0000-0000CB430000}"/>
    <cellStyle name="Normal 3 2 2 4 4" xfId="3042" xr:uid="{00000000-0005-0000-0000-0000E80B0000}"/>
    <cellStyle name="Normal 3 2 2 4 4 2" xfId="13116" xr:uid="{00000000-0005-0000-0000-000042330000}"/>
    <cellStyle name="Normal 3 2 2 4 4 2 3" xfId="28214" xr:uid="{00000000-0005-0000-0000-00003C6E0000}"/>
    <cellStyle name="Normal 3 2 2 4 4 3" xfId="8096" xr:uid="{00000000-0005-0000-0000-0000A61F0000}"/>
    <cellStyle name="Normal 3 2 2 4 4 3 3" xfId="23197" xr:uid="{00000000-0005-0000-0000-0000A35A0000}"/>
    <cellStyle name="Normal 3 2 2 4 4 5" xfId="18184" xr:uid="{00000000-0005-0000-0000-00000E470000}"/>
    <cellStyle name="Normal 3 2 2 4 5" xfId="4735" xr:uid="{00000000-0005-0000-0000-000085120000}"/>
    <cellStyle name="Normal 3 2 2 4 5 2" xfId="14787" xr:uid="{00000000-0005-0000-0000-0000C9390000}"/>
    <cellStyle name="Normal 3 2 2 4 5 2 3" xfId="29885" xr:uid="{00000000-0005-0000-0000-0000C3740000}"/>
    <cellStyle name="Normal 3 2 2 4 5 3" xfId="9767" xr:uid="{00000000-0005-0000-0000-00002D260000}"/>
    <cellStyle name="Normal 3 2 2 4 5 3 3" xfId="24868" xr:uid="{00000000-0005-0000-0000-00002A610000}"/>
    <cellStyle name="Normal 3 2 2 4 5 5" xfId="19855" xr:uid="{00000000-0005-0000-0000-0000954D0000}"/>
    <cellStyle name="Normal 3 2 2 4 6" xfId="11445" xr:uid="{00000000-0005-0000-0000-0000BB2C0000}"/>
    <cellStyle name="Normal 3 2 2 4 6 3" xfId="26543" xr:uid="{00000000-0005-0000-0000-0000B5670000}"/>
    <cellStyle name="Normal 3 2 2 4 7" xfId="6424" xr:uid="{00000000-0005-0000-0000-00001E190000}"/>
    <cellStyle name="Normal 3 2 2 4 7 3" xfId="21526" xr:uid="{00000000-0005-0000-0000-00001C540000}"/>
    <cellStyle name="Normal 3 2 2 4 8" xfId="34220" xr:uid="{BD593C0F-D653-49FD-933D-F74DFCA10961}"/>
    <cellStyle name="Normal 3 2 2 4 9" xfId="16513" xr:uid="{00000000-0005-0000-0000-000087400000}"/>
    <cellStyle name="Normal 3 2 2 5" xfId="1558" xr:uid="{00000000-0005-0000-0000-00001C060000}"/>
    <cellStyle name="Normal 3 2 2 5 2" xfId="2399" xr:uid="{00000000-0005-0000-0000-000065090000}"/>
    <cellStyle name="Normal 3 2 2 5 2 2" xfId="4089" xr:uid="{00000000-0005-0000-0000-0000FF0F0000}"/>
    <cellStyle name="Normal 3 2 2 5 2 2 2" xfId="14162" xr:uid="{00000000-0005-0000-0000-000058370000}"/>
    <cellStyle name="Normal 3 2 2 5 2 2 2 3" xfId="29260" xr:uid="{00000000-0005-0000-0000-000052720000}"/>
    <cellStyle name="Normal 3 2 2 5 2 2 3" xfId="9142" xr:uid="{00000000-0005-0000-0000-0000BC230000}"/>
    <cellStyle name="Normal 3 2 2 5 2 2 3 3" xfId="24243" xr:uid="{00000000-0005-0000-0000-0000B95E0000}"/>
    <cellStyle name="Normal 3 2 2 5 2 2 5" xfId="19230" xr:uid="{00000000-0005-0000-0000-0000244B0000}"/>
    <cellStyle name="Normal 3 2 2 5 2 3" xfId="5781" xr:uid="{00000000-0005-0000-0000-00009B160000}"/>
    <cellStyle name="Normal 3 2 2 5 2 3 2" xfId="15833" xr:uid="{00000000-0005-0000-0000-0000DF3D0000}"/>
    <cellStyle name="Normal 3 2 2 5 2 3 2 3" xfId="30931" xr:uid="{00000000-0005-0000-0000-0000D9780000}"/>
    <cellStyle name="Normal 3 2 2 5 2 3 3" xfId="10813" xr:uid="{00000000-0005-0000-0000-0000432A0000}"/>
    <cellStyle name="Normal 3 2 2 5 2 3 3 3" xfId="25914" xr:uid="{00000000-0005-0000-0000-000040650000}"/>
    <cellStyle name="Normal 3 2 2 5 2 3 5" xfId="20901" xr:uid="{00000000-0005-0000-0000-0000AB510000}"/>
    <cellStyle name="Normal 3 2 2 5 2 4" xfId="12491" xr:uid="{00000000-0005-0000-0000-0000D1300000}"/>
    <cellStyle name="Normal 3 2 2 5 2 4 3" xfId="27589" xr:uid="{00000000-0005-0000-0000-0000CB6B0000}"/>
    <cellStyle name="Normal 3 2 2 5 2 5" xfId="7470" xr:uid="{00000000-0005-0000-0000-0000341D0000}"/>
    <cellStyle name="Normal 3 2 2 5 2 5 3" xfId="22572" xr:uid="{00000000-0005-0000-0000-000032580000}"/>
    <cellStyle name="Normal 3 2 2 5 2 6" xfId="34223" xr:uid="{6940D5C5-F050-42D6-9B2E-5ADAC856B570}"/>
    <cellStyle name="Normal 3 2 2 5 2 7" xfId="17559" xr:uid="{00000000-0005-0000-0000-00009D440000}"/>
    <cellStyle name="Normal 3 2 2 5 3" xfId="3252" xr:uid="{00000000-0005-0000-0000-0000BA0C0000}"/>
    <cellStyle name="Normal 3 2 2 5 3 2" xfId="13326" xr:uid="{00000000-0005-0000-0000-000014340000}"/>
    <cellStyle name="Normal 3 2 2 5 3 2 3" xfId="28424" xr:uid="{00000000-0005-0000-0000-00000E6F0000}"/>
    <cellStyle name="Normal 3 2 2 5 3 3" xfId="8306" xr:uid="{00000000-0005-0000-0000-000078200000}"/>
    <cellStyle name="Normal 3 2 2 5 3 3 3" xfId="23407" xr:uid="{00000000-0005-0000-0000-0000755B0000}"/>
    <cellStyle name="Normal 3 2 2 5 3 5" xfId="18394" xr:uid="{00000000-0005-0000-0000-0000E0470000}"/>
    <cellStyle name="Normal 3 2 2 5 4" xfId="4945" xr:uid="{00000000-0005-0000-0000-000057130000}"/>
    <cellStyle name="Normal 3 2 2 5 4 2" xfId="14997" xr:uid="{00000000-0005-0000-0000-00009B3A0000}"/>
    <cellStyle name="Normal 3 2 2 5 4 2 3" xfId="30095" xr:uid="{00000000-0005-0000-0000-000095750000}"/>
    <cellStyle name="Normal 3 2 2 5 4 3" xfId="9977" xr:uid="{00000000-0005-0000-0000-0000FF260000}"/>
    <cellStyle name="Normal 3 2 2 5 4 3 3" xfId="25078" xr:uid="{00000000-0005-0000-0000-0000FC610000}"/>
    <cellStyle name="Normal 3 2 2 5 4 5" xfId="20065" xr:uid="{00000000-0005-0000-0000-0000674E0000}"/>
    <cellStyle name="Normal 3 2 2 5 5" xfId="11655" xr:uid="{00000000-0005-0000-0000-00008D2D0000}"/>
    <cellStyle name="Normal 3 2 2 5 5 3" xfId="26753" xr:uid="{00000000-0005-0000-0000-000087680000}"/>
    <cellStyle name="Normal 3 2 2 5 6" xfId="6634" xr:uid="{00000000-0005-0000-0000-0000F0190000}"/>
    <cellStyle name="Normal 3 2 2 5 6 3" xfId="21736" xr:uid="{00000000-0005-0000-0000-0000EE540000}"/>
    <cellStyle name="Normal 3 2 2 5 7" xfId="34222" xr:uid="{FB58F5DF-2435-498D-9AF6-0A0213C8F32B}"/>
    <cellStyle name="Normal 3 2 2 5 8" xfId="16723" xr:uid="{00000000-0005-0000-0000-000059410000}"/>
    <cellStyle name="Normal 3 2 2 6" xfId="1979" xr:uid="{00000000-0005-0000-0000-0000C1070000}"/>
    <cellStyle name="Normal 3 2 2 6 2" xfId="3671" xr:uid="{00000000-0005-0000-0000-00005D0E0000}"/>
    <cellStyle name="Normal 3 2 2 6 2 2" xfId="13744" xr:uid="{00000000-0005-0000-0000-0000B6350000}"/>
    <cellStyle name="Normal 3 2 2 6 2 2 3" xfId="28842" xr:uid="{00000000-0005-0000-0000-0000B0700000}"/>
    <cellStyle name="Normal 3 2 2 6 2 3" xfId="8724" xr:uid="{00000000-0005-0000-0000-00001A220000}"/>
    <cellStyle name="Normal 3 2 2 6 2 3 3" xfId="23825" xr:uid="{00000000-0005-0000-0000-0000175D0000}"/>
    <cellStyle name="Normal 3 2 2 6 2 4" xfId="34225" xr:uid="{E90D2207-E1F6-462B-A6AB-FFCA96E0F82B}"/>
    <cellStyle name="Normal 3 2 2 6 2 5" xfId="18812" xr:uid="{00000000-0005-0000-0000-000082490000}"/>
    <cellStyle name="Normal 3 2 2 6 3" xfId="5363" xr:uid="{00000000-0005-0000-0000-0000F9140000}"/>
    <cellStyle name="Normal 3 2 2 6 3 2" xfId="15415" xr:uid="{00000000-0005-0000-0000-00003D3C0000}"/>
    <cellStyle name="Normal 3 2 2 6 3 2 3" xfId="30513" xr:uid="{00000000-0005-0000-0000-000037770000}"/>
    <cellStyle name="Normal 3 2 2 6 3 3" xfId="10395" xr:uid="{00000000-0005-0000-0000-0000A1280000}"/>
    <cellStyle name="Normal 3 2 2 6 3 3 3" xfId="25496" xr:uid="{00000000-0005-0000-0000-00009E630000}"/>
    <cellStyle name="Normal 3 2 2 6 3 5" xfId="20483" xr:uid="{00000000-0005-0000-0000-000009500000}"/>
    <cellStyle name="Normal 3 2 2 6 4" xfId="12073" xr:uid="{00000000-0005-0000-0000-00002F2F0000}"/>
    <cellStyle name="Normal 3 2 2 6 4 3" xfId="27171" xr:uid="{00000000-0005-0000-0000-0000296A0000}"/>
    <cellStyle name="Normal 3 2 2 6 5" xfId="7052" xr:uid="{00000000-0005-0000-0000-0000921B0000}"/>
    <cellStyle name="Normal 3 2 2 6 5 3" xfId="22154" xr:uid="{00000000-0005-0000-0000-000090560000}"/>
    <cellStyle name="Normal 3 2 2 6 6" xfId="34224" xr:uid="{6DE368A2-B836-4D9F-BC30-5C53C34B7B8D}"/>
    <cellStyle name="Normal 3 2 2 6 7" xfId="17141" xr:uid="{00000000-0005-0000-0000-0000FB420000}"/>
    <cellStyle name="Normal 3 2 2 7" xfId="2830" xr:uid="{00000000-0005-0000-0000-0000140B0000}"/>
    <cellStyle name="Normal 3 2 2 7 2" xfId="12908" xr:uid="{00000000-0005-0000-0000-000072320000}"/>
    <cellStyle name="Normal 3 2 2 7 2 2" xfId="34227" xr:uid="{B200C4F4-2AC9-45F5-B646-85AADA7CCC19}"/>
    <cellStyle name="Normal 3 2 2 7 2 3" xfId="28006" xr:uid="{00000000-0005-0000-0000-00006C6D0000}"/>
    <cellStyle name="Normal 3 2 2 7 3" xfId="7888" xr:uid="{00000000-0005-0000-0000-0000D61E0000}"/>
    <cellStyle name="Normal 3 2 2 7 3 3" xfId="22989" xr:uid="{00000000-0005-0000-0000-0000D3590000}"/>
    <cellStyle name="Normal 3 2 2 7 4" xfId="34226" xr:uid="{D7DD7FF2-AF7E-4026-B44A-DE32C38AB327}"/>
    <cellStyle name="Normal 3 2 2 7 5" xfId="17976" xr:uid="{00000000-0005-0000-0000-00003E460000}"/>
    <cellStyle name="Normal 3 2 2 8" xfId="4524" xr:uid="{00000000-0005-0000-0000-0000B2110000}"/>
    <cellStyle name="Normal 3 2 2 8 2" xfId="14579" xr:uid="{00000000-0005-0000-0000-0000F9380000}"/>
    <cellStyle name="Normal 3 2 2 8 2 2" xfId="34229" xr:uid="{754F474D-0B00-4AE7-BBD2-384E8C0A9478}"/>
    <cellStyle name="Normal 3 2 2 8 2 3" xfId="29677" xr:uid="{00000000-0005-0000-0000-0000F3730000}"/>
    <cellStyle name="Normal 3 2 2 8 3" xfId="9559" xr:uid="{00000000-0005-0000-0000-00005D250000}"/>
    <cellStyle name="Normal 3 2 2 8 3 3" xfId="24660" xr:uid="{00000000-0005-0000-0000-00005A600000}"/>
    <cellStyle name="Normal 3 2 2 8 4" xfId="34228" xr:uid="{1BF7A857-417D-4E08-922A-CEA577EE3FAD}"/>
    <cellStyle name="Normal 3 2 2 8 5" xfId="19647" xr:uid="{00000000-0005-0000-0000-0000C54C0000}"/>
    <cellStyle name="Normal 3 2 2 9" xfId="11235" xr:uid="{00000000-0005-0000-0000-0000E92B0000}"/>
    <cellStyle name="Normal 3 2 2 9 2" xfId="34231" xr:uid="{FB5ACB5E-6AF3-424E-8009-B8D30B911816}"/>
    <cellStyle name="Normal 3 2 2 9 3" xfId="26335" xr:uid="{00000000-0005-0000-0000-0000E5660000}"/>
    <cellStyle name="Normal 3 2 2 9 4" xfId="34230" xr:uid="{65128223-1D9C-41D1-920B-FAC7FD9B6317}"/>
    <cellStyle name="Normal 3 2 20" xfId="34232" xr:uid="{6AD6AEEF-F9FF-4F82-AA85-65CEA74A79F6}"/>
    <cellStyle name="Normal 3 2 20 2" xfId="34233" xr:uid="{71B7A770-99B1-44A8-B094-CD11D474D946}"/>
    <cellStyle name="Normal 3 2 21" xfId="34234" xr:uid="{582EAFC7-F0EE-43DA-824D-6820C78F0756}"/>
    <cellStyle name="Normal 3 2 21 2" xfId="34235" xr:uid="{FF8FEFB9-8D6A-4693-9E34-BEC5015BD7C0}"/>
    <cellStyle name="Normal 3 2 22" xfId="34236" xr:uid="{1E75D97A-6BD3-42AC-BD14-51D76DE1D33F}"/>
    <cellStyle name="Normal 3 2 22 2" xfId="34237" xr:uid="{794DAEA0-385B-4E46-84BA-D339F057F5AC}"/>
    <cellStyle name="Normal 3 2 23" xfId="34238" xr:uid="{9B73DE9F-AA77-4829-B85C-1AFF40D2E4D8}"/>
    <cellStyle name="Normal 3 2 23 2" xfId="34239" xr:uid="{9D465A5E-9EFE-45A7-93C8-339712FDE8F1}"/>
    <cellStyle name="Normal 3 2 24" xfId="34240" xr:uid="{0EEEB318-F3CD-465B-8BA3-18BDB56BD9CC}"/>
    <cellStyle name="Normal 3 2 24 2" xfId="34241" xr:uid="{A7770A81-5626-49C3-B527-07F1FDE739A7}"/>
    <cellStyle name="Normal 3 2 25" xfId="34242" xr:uid="{2D8BE7E6-9B23-4B96-8641-4BF0F342DC77}"/>
    <cellStyle name="Normal 3 2 25 2" xfId="34243" xr:uid="{CC148D0C-CF99-4E5A-9CBE-F574AD504201}"/>
    <cellStyle name="Normal 3 2 26" xfId="34244" xr:uid="{76048F93-1E71-4378-A6B3-3281E816C65D}"/>
    <cellStyle name="Normal 3 2 26 2" xfId="34245" xr:uid="{C9E11301-FC5B-49E6-ACB0-58DD9CFE7FB2}"/>
    <cellStyle name="Normal 3 2 27" xfId="34246" xr:uid="{A30B984A-33D4-4166-A2EC-7B5F2DBBB28A}"/>
    <cellStyle name="Normal 3 2 27 2" xfId="34247" xr:uid="{94EFCEDB-4672-42AB-A7A4-A7481CCE802D}"/>
    <cellStyle name="Normal 3 2 28" xfId="34248" xr:uid="{21C241B1-0988-4663-AFE2-CB3DFD5F2C3D}"/>
    <cellStyle name="Normal 3 2 28 2" xfId="34249" xr:uid="{9C683D28-9382-4B3B-8130-0EEAADF84BED}"/>
    <cellStyle name="Normal 3 2 29" xfId="34250" xr:uid="{B0D7B38F-66C8-451C-A0A5-4D963F9ABCBD}"/>
    <cellStyle name="Normal 3 2 29 2" xfId="34251" xr:uid="{C392C5F5-31B2-482C-BCA5-279EC28B367E}"/>
    <cellStyle name="Normal 3 2 3" xfId="526" xr:uid="{00000000-0005-0000-0000-000013020000}"/>
    <cellStyle name="Normal 3 2 3 2" xfId="34252" xr:uid="{A29D812D-CEB9-455C-8798-68687BCA659E}"/>
    <cellStyle name="Normal 3 2 30" xfId="34253" xr:uid="{67A6D58B-BBE6-4A95-9167-010FE0817F5D}"/>
    <cellStyle name="Normal 3 2 30 2" xfId="34254" xr:uid="{B06C3B1B-053B-485C-83DA-9F4E8BC8CB82}"/>
    <cellStyle name="Normal 3 2 31" xfId="34255" xr:uid="{2D2268BB-91B2-4F97-B95D-DF1E620AC9E7}"/>
    <cellStyle name="Normal 3 2 31 2" xfId="34256" xr:uid="{9B577382-F44A-4A59-BDFF-6259CA88F0A9}"/>
    <cellStyle name="Normal 3 2 32" xfId="34257" xr:uid="{0AD431F0-8524-42BD-BDF1-C36EE832F41E}"/>
    <cellStyle name="Normal 3 2 32 2" xfId="34258" xr:uid="{2D0167B2-DE25-4A02-9FE9-B9DE1723BDB6}"/>
    <cellStyle name="Normal 3 2 33" xfId="34259" xr:uid="{B48F877F-724B-44C7-81FA-A833AC6491C4}"/>
    <cellStyle name="Normal 3 2 33 2" xfId="34260" xr:uid="{6E982995-119E-459C-B786-526FAC742F72}"/>
    <cellStyle name="Normal 3 2 34" xfId="34261" xr:uid="{35C9990F-4831-4DFF-A695-29D27EC65322}"/>
    <cellStyle name="Normal 3 2 34 2" xfId="34262" xr:uid="{AB6A0D3B-5519-4F8C-9813-912DCF87FE4C}"/>
    <cellStyle name="Normal 3 2 35" xfId="34263" xr:uid="{CACF22FD-846D-45E6-A689-A781B94C19A9}"/>
    <cellStyle name="Normal 3 2 35 2" xfId="34264" xr:uid="{5ADC90DF-6B5C-4141-917A-270E6A97082C}"/>
    <cellStyle name="Normal 3 2 36" xfId="34265" xr:uid="{AB7961C4-1E0A-4E71-A086-695A31C792D1}"/>
    <cellStyle name="Normal 3 2 36 2" xfId="34266" xr:uid="{08D986DD-AF4C-448E-8A48-9EC686C03FA8}"/>
    <cellStyle name="Normal 3 2 37" xfId="34267" xr:uid="{0EDDA9B4-4456-4DDD-83EA-28B0AF6B6D9B}"/>
    <cellStyle name="Normal 3 2 37 2" xfId="34268" xr:uid="{DF823BB1-7CB1-4476-938D-6486191512BC}"/>
    <cellStyle name="Normal 3 2 38" xfId="34269" xr:uid="{BEB40980-6654-4797-A246-5D21EF489FE7}"/>
    <cellStyle name="Normal 3 2 38 2" xfId="34270" xr:uid="{C9E3F794-18E4-4F4B-87B3-F8E3036E0D23}"/>
    <cellStyle name="Normal 3 2 39" xfId="34271" xr:uid="{A3DBA189-EF51-4FDF-BF7F-B2AD93FFAC79}"/>
    <cellStyle name="Normal 3 2 39 2" xfId="34272" xr:uid="{031628A2-94C5-4FC0-A1CC-421EF0A3A688}"/>
    <cellStyle name="Normal 3 2 4" xfId="34273" xr:uid="{518D2939-2D52-418A-BFAE-9D75DDA9111D}"/>
    <cellStyle name="Normal 3 2 4 2" xfId="34274" xr:uid="{A4ABBAFA-64FF-4558-AEFB-5E2F63D5FD38}"/>
    <cellStyle name="Normal 3 2 40" xfId="34275" xr:uid="{5F6CC3F2-255E-4403-8943-8CCE7D7ECA35}"/>
    <cellStyle name="Normal 3 2 40 2" xfId="34276" xr:uid="{E5712AE3-BE76-44EE-9C37-C28545DC24F8}"/>
    <cellStyle name="Normal 3 2 41" xfId="34277" xr:uid="{93BAE0FA-D7A6-48A3-8A9B-F23E96C70CC4}"/>
    <cellStyle name="Normal 3 2 41 2" xfId="34278" xr:uid="{51CDFA48-82EF-47F6-B7C1-F8C735B9F2BA}"/>
    <cellStyle name="Normal 3 2 42" xfId="34279" xr:uid="{986DB9FD-39B2-4FD6-8F86-4C182D06A78E}"/>
    <cellStyle name="Normal 3 2 42 2" xfId="34280" xr:uid="{D1030C4D-8946-4705-AEC4-F8690364008D}"/>
    <cellStyle name="Normal 3 2 43" xfId="34281" xr:uid="{13B3571E-3EEF-4C8D-B2E2-40EBF093CBFF}"/>
    <cellStyle name="Normal 3 2 43 2" xfId="34282" xr:uid="{67F341FE-7C32-4764-A948-558AB8C21781}"/>
    <cellStyle name="Normal 3 2 44" xfId="34283" xr:uid="{FAAB4D31-5599-4032-9062-0D4CC1120181}"/>
    <cellStyle name="Normal 3 2 44 2" xfId="34284" xr:uid="{5D1D89F8-93B3-4245-A729-77C68A6E891A}"/>
    <cellStyle name="Normal 3 2 45" xfId="34285" xr:uid="{C6E3D847-A3AA-44C6-80B7-87482CE6F43B}"/>
    <cellStyle name="Normal 3 2 45 2" xfId="34286" xr:uid="{B99D0DAA-0365-4E1B-83AD-3F012C1CE231}"/>
    <cellStyle name="Normal 3 2 46" xfId="34287" xr:uid="{C0F6A935-AC38-4F9F-94C4-F7B5D8ABAD3E}"/>
    <cellStyle name="Normal 3 2 46 2" xfId="34288" xr:uid="{115CC540-8B46-456C-95B5-4D49FD3D5BF9}"/>
    <cellStyle name="Normal 3 2 47" xfId="34289" xr:uid="{7AB62C64-134A-43F0-939F-46A6BBA0AE9E}"/>
    <cellStyle name="Normal 3 2 47 2" xfId="34290" xr:uid="{56BE83EF-B601-4A9F-93AE-014F68A2AFE0}"/>
    <cellStyle name="Normal 3 2 48" xfId="34291" xr:uid="{AD43E4B6-4900-4292-A8A2-B471B4B13287}"/>
    <cellStyle name="Normal 3 2 48 2" xfId="34292" xr:uid="{47AC596C-F79B-449C-9839-8C48300F16A8}"/>
    <cellStyle name="Normal 3 2 49" xfId="34293" xr:uid="{C38747A4-91D0-4342-BE13-1AB379E5A9DF}"/>
    <cellStyle name="Normal 3 2 49 2" xfId="34294" xr:uid="{196CB882-88B4-4008-BF22-6117757ECDFA}"/>
    <cellStyle name="Normal 3 2 5" xfId="34295" xr:uid="{BA79683E-D1B5-4B59-B58C-005EB8B4B8AF}"/>
    <cellStyle name="Normal 3 2 5 2" xfId="34296" xr:uid="{A63F4BA2-2803-494D-829C-DB69B28B6A10}"/>
    <cellStyle name="Normal 3 2 50" xfId="34297" xr:uid="{E531762F-A630-4309-BBD4-67F83AC72E64}"/>
    <cellStyle name="Normal 3 2 50 2" xfId="34298" xr:uid="{109738C4-569D-41DC-89BA-F347ECA4DAFB}"/>
    <cellStyle name="Normal 3 2 51" xfId="34299" xr:uid="{15A67B77-3463-4F93-89E3-993170130C6B}"/>
    <cellStyle name="Normal 3 2 51 2" xfId="34300" xr:uid="{E2C2EBCC-CE3F-4575-AE36-9E1A6B99A260}"/>
    <cellStyle name="Normal 3 2 52" xfId="34301" xr:uid="{433A322F-B1B2-4959-9499-A1E992C3BC5E}"/>
    <cellStyle name="Normal 3 2 52 2" xfId="34302" xr:uid="{9B396620-0D82-4F5C-9F7E-F7AD3C4B454A}"/>
    <cellStyle name="Normal 3 2 53" xfId="34303" xr:uid="{6EDD112A-4763-4665-9909-4C72E8B7ACAE}"/>
    <cellStyle name="Normal 3 2 53 2" xfId="34304" xr:uid="{64E774A2-B655-41C4-8BB0-28F9EB201826}"/>
    <cellStyle name="Normal 3 2 54" xfId="34305" xr:uid="{E8A4351F-0B80-4A01-AECD-6D2ADE4B193D}"/>
    <cellStyle name="Normal 3 2 54 2" xfId="34306" xr:uid="{2B2BCD39-3769-4576-B122-1A04AD36AC26}"/>
    <cellStyle name="Normal 3 2 55" xfId="34307" xr:uid="{AAAA1B5C-33D6-4A42-9B55-ED9CD019CB14}"/>
    <cellStyle name="Normal 3 2 55 2" xfId="34308" xr:uid="{16CB7295-6F34-4DF3-BCE6-2B80AC4B6D2E}"/>
    <cellStyle name="Normal 3 2 56" xfId="34309" xr:uid="{FCBBBA6A-59AA-47E7-92E8-6E13C28D6834}"/>
    <cellStyle name="Normal 3 2 6" xfId="34310" xr:uid="{A447F895-C1DE-4F04-9A99-02ECF5B21D78}"/>
    <cellStyle name="Normal 3 2 6 2" xfId="34311" xr:uid="{17C1B824-4CBA-49F3-BC99-DA63B9F9B386}"/>
    <cellStyle name="Normal 3 2 7" xfId="34312" xr:uid="{92F770E6-4B7A-4AAC-A59E-922CE8E4212F}"/>
    <cellStyle name="Normal 3 2 7 2" xfId="34313" xr:uid="{117D5339-0D2F-48BF-A012-3A8D94708C88}"/>
    <cellStyle name="Normal 3 2 8" xfId="34314" xr:uid="{8DE5C6D9-42F5-4C91-AC59-019AF70A6A08}"/>
    <cellStyle name="Normal 3 2 8 2" xfId="34315" xr:uid="{835A9B1F-721E-4544-BEC5-D34A30217428}"/>
    <cellStyle name="Normal 3 2 9" xfId="34316" xr:uid="{C2E68BB3-3BFF-4961-A715-581E6C3169EE}"/>
    <cellStyle name="Normal 3 2 9 2" xfId="34317" xr:uid="{13CCC0FD-42A3-4CBA-A31F-5B85419A529F}"/>
    <cellStyle name="Normal 3 20" xfId="34318" xr:uid="{4F87139D-EDC7-491A-8463-8814D3C3D799}"/>
    <cellStyle name="Normal 3 20 10" xfId="34319" xr:uid="{AA080BF4-B820-4EAB-A0BC-683B68584A22}"/>
    <cellStyle name="Normal 3 20 10 2" xfId="34320" xr:uid="{B585AF2B-76D9-4498-92E2-C4E545B472D4}"/>
    <cellStyle name="Normal 3 20 11" xfId="34321" xr:uid="{4AD38A92-C323-4E0E-84AA-ACBCCA6C9564}"/>
    <cellStyle name="Normal 3 20 11 2" xfId="34322" xr:uid="{15062D15-28C3-42D5-8ACE-B6A109184D31}"/>
    <cellStyle name="Normal 3 20 12" xfId="34323" xr:uid="{85DAA265-81A7-4471-9C24-7EE52E9150A6}"/>
    <cellStyle name="Normal 3 20 12 2" xfId="34324" xr:uid="{48E94D56-6BF7-4104-8FC1-69A57C1592FD}"/>
    <cellStyle name="Normal 3 20 13" xfId="34325" xr:uid="{5EB15C83-A599-40FE-8414-F391F1A4AA11}"/>
    <cellStyle name="Normal 3 20 13 2" xfId="34326" xr:uid="{9DD83DD6-C7A9-4BD3-9E16-233306CB5CD5}"/>
    <cellStyle name="Normal 3 20 14" xfId="34327" xr:uid="{AF580EC1-DBC7-4FC8-A117-13CF83EB8564}"/>
    <cellStyle name="Normal 3 20 14 2" xfId="34328" xr:uid="{11A9681D-4C07-4A1C-8087-59AE6C9F3C03}"/>
    <cellStyle name="Normal 3 20 15" xfId="34329" xr:uid="{54E3576A-7931-4661-ABE0-38871C45258F}"/>
    <cellStyle name="Normal 3 20 15 2" xfId="34330" xr:uid="{1B3E07B3-9C30-48F2-8330-B6D5EE88AB63}"/>
    <cellStyle name="Normal 3 20 16" xfId="34331" xr:uid="{1597BD9D-78D6-4E97-AB73-42E60568CFD7}"/>
    <cellStyle name="Normal 3 20 16 2" xfId="34332" xr:uid="{148CCA62-5929-4D41-84EF-D5A543F6EDDB}"/>
    <cellStyle name="Normal 3 20 17" xfId="34333" xr:uid="{F3FA5223-C2DA-4415-B5DA-EBB6208DF3BC}"/>
    <cellStyle name="Normal 3 20 17 2" xfId="34334" xr:uid="{88110CCE-523D-4C9C-BB91-A4AEBCE143D6}"/>
    <cellStyle name="Normal 3 20 18" xfId="34335" xr:uid="{6E9D4900-6BF1-4664-A7BE-BD6B20C73735}"/>
    <cellStyle name="Normal 3 20 18 2" xfId="34336" xr:uid="{B3D6F6F6-83FA-4585-95DF-4F3B1461C357}"/>
    <cellStyle name="Normal 3 20 19" xfId="34337" xr:uid="{D2ABB538-9969-47E9-8B4A-96E675338D6F}"/>
    <cellStyle name="Normal 3 20 19 2" xfId="34338" xr:uid="{9460F865-8A61-425C-97C8-37EF8379DECB}"/>
    <cellStyle name="Normal 3 20 2" xfId="34339" xr:uid="{A02AEBDD-5EC9-4538-A642-545E56830CA9}"/>
    <cellStyle name="Normal 3 20 2 2" xfId="34340" xr:uid="{872EE512-A0AF-47E3-9A0C-58F40B6760CF}"/>
    <cellStyle name="Normal 3 20 20" xfId="34341" xr:uid="{4E8D0D2F-D28F-4A14-8341-6D1C68B82D3B}"/>
    <cellStyle name="Normal 3 20 20 2" xfId="34342" xr:uid="{D475007C-C0BC-42DC-A853-1BC6306DE1D6}"/>
    <cellStyle name="Normal 3 20 21" xfId="34343" xr:uid="{DC5957E9-A975-4C38-B1C4-CE0EE34A734E}"/>
    <cellStyle name="Normal 3 20 21 2" xfId="34344" xr:uid="{96DA0928-99C0-458A-A4D5-B9DD9AC4DC85}"/>
    <cellStyle name="Normal 3 20 22" xfId="34345" xr:uid="{CE97F107-A981-4455-81D8-138C655DCCF2}"/>
    <cellStyle name="Normal 3 20 22 2" xfId="34346" xr:uid="{129AEFC7-04EB-4C63-AB5D-99708D889E5D}"/>
    <cellStyle name="Normal 3 20 23" xfId="34347" xr:uid="{9609CAB7-0515-4F71-821C-46E9266353E3}"/>
    <cellStyle name="Normal 3 20 23 2" xfId="34348" xr:uid="{61920CFC-C025-4C11-A777-ED090B4FDB91}"/>
    <cellStyle name="Normal 3 20 24" xfId="34349" xr:uid="{69A1BF0D-D0B0-46D8-833C-E11D5A8F0F37}"/>
    <cellStyle name="Normal 3 20 3" xfId="34350" xr:uid="{2424EE9C-3214-4966-AE47-128175F9A8C9}"/>
    <cellStyle name="Normal 3 20 3 2" xfId="34351" xr:uid="{D4C144C5-130D-4CA1-ADD7-F614678978C6}"/>
    <cellStyle name="Normal 3 20 4" xfId="34352" xr:uid="{34AE1CED-62FC-40C1-BCB1-7F773429166A}"/>
    <cellStyle name="Normal 3 20 4 2" xfId="34353" xr:uid="{774362EA-3A7D-4F3C-B100-6481668E0C4C}"/>
    <cellStyle name="Normal 3 20 5" xfId="34354" xr:uid="{B2039E42-0DCA-4B36-9D23-11448EF90623}"/>
    <cellStyle name="Normal 3 20 5 2" xfId="34355" xr:uid="{BE067968-7D78-43EF-853A-86CF903E8236}"/>
    <cellStyle name="Normal 3 20 6" xfId="34356" xr:uid="{63EAD352-607A-467D-B2BD-B96913402D1A}"/>
    <cellStyle name="Normal 3 20 6 2" xfId="34357" xr:uid="{F380EB38-51B9-4EBC-A5FC-7FD301D58FC3}"/>
    <cellStyle name="Normal 3 20 7" xfId="34358" xr:uid="{F6B499E7-C030-4B83-A5E5-746BD1E846B5}"/>
    <cellStyle name="Normal 3 20 7 2" xfId="34359" xr:uid="{2BE9EE67-07C4-4C35-8EF2-CA5B699A3E9F}"/>
    <cellStyle name="Normal 3 20 8" xfId="34360" xr:uid="{E20B158B-E848-4D04-B1F4-1D418FFC91BA}"/>
    <cellStyle name="Normal 3 20 8 2" xfId="34361" xr:uid="{B95E68DB-F68E-41B0-B233-C13B2B3ED3A5}"/>
    <cellStyle name="Normal 3 20 9" xfId="34362" xr:uid="{9B7FC8F2-E979-45F2-B9D6-F798091304C7}"/>
    <cellStyle name="Normal 3 20 9 2" xfId="34363" xr:uid="{84BC0960-94DD-44CA-9FDC-BC2CDEAB0DCD}"/>
    <cellStyle name="Normal 3 21" xfId="34364" xr:uid="{4E46E3C7-2509-4E3E-8116-18905B2AEC65}"/>
    <cellStyle name="Normal 3 21 10" xfId="34365" xr:uid="{52D1A06E-F8C7-4959-B79A-488CF35197DC}"/>
    <cellStyle name="Normal 3 21 10 2" xfId="34366" xr:uid="{9B988624-1BCE-4CE0-BB34-29F1B4340CD5}"/>
    <cellStyle name="Normal 3 21 11" xfId="34367" xr:uid="{860AB29A-19A5-4769-9B38-CA724B91E076}"/>
    <cellStyle name="Normal 3 21 11 2" xfId="34368" xr:uid="{20B31CD9-0CB4-4DB4-994D-2ED4E6678EC0}"/>
    <cellStyle name="Normal 3 21 12" xfId="34369" xr:uid="{DA2D88A5-650E-4B9F-B028-1B7BF74430A5}"/>
    <cellStyle name="Normal 3 21 12 2" xfId="34370" xr:uid="{DB681DC4-B176-41DB-9BD2-8194B9DF60A1}"/>
    <cellStyle name="Normal 3 21 13" xfId="34371" xr:uid="{AA139896-9DFB-4F30-98DB-ADB189F678B6}"/>
    <cellStyle name="Normal 3 21 13 2" xfId="34372" xr:uid="{6F5E9A2F-1496-4122-8E77-859091E37075}"/>
    <cellStyle name="Normal 3 21 14" xfId="34373" xr:uid="{90E631D6-033F-48E8-9F61-0DCE823FDE74}"/>
    <cellStyle name="Normal 3 21 14 2" xfId="34374" xr:uid="{5AB69C5C-34D6-412A-9246-BD7218306B10}"/>
    <cellStyle name="Normal 3 21 15" xfId="34375" xr:uid="{2880DDFD-8C37-4B8D-BA7A-18902D0AE073}"/>
    <cellStyle name="Normal 3 21 15 2" xfId="34376" xr:uid="{3E2639A0-CCC7-40E1-BCD2-864786CCAB48}"/>
    <cellStyle name="Normal 3 21 16" xfId="34377" xr:uid="{3F85CA2E-E1F8-4F74-BE31-19C42801DCF6}"/>
    <cellStyle name="Normal 3 21 16 2" xfId="34378" xr:uid="{19165D0A-BD79-4445-B7C1-D8CFBE65631F}"/>
    <cellStyle name="Normal 3 21 17" xfId="34379" xr:uid="{83C3D0A4-6B35-4458-99EC-B17D8E862D9B}"/>
    <cellStyle name="Normal 3 21 17 2" xfId="34380" xr:uid="{D18242AE-043A-45AC-84DE-02FA4528524D}"/>
    <cellStyle name="Normal 3 21 18" xfId="34381" xr:uid="{098042E9-5415-4078-ABE3-AEE85F332E46}"/>
    <cellStyle name="Normal 3 21 18 2" xfId="34382" xr:uid="{D570EEF9-4727-48A2-91BB-DD1616D1EAAF}"/>
    <cellStyle name="Normal 3 21 19" xfId="34383" xr:uid="{05B0ACED-B15D-405E-A193-C290583691D2}"/>
    <cellStyle name="Normal 3 21 19 2" xfId="34384" xr:uid="{122D1FAA-87D3-4D54-8024-53009D6C5CDB}"/>
    <cellStyle name="Normal 3 21 2" xfId="34385" xr:uid="{33A0AA18-FA31-494A-B74F-D24E16E05A3D}"/>
    <cellStyle name="Normal 3 21 2 2" xfId="34386" xr:uid="{111EA6DE-7A04-43F2-AEC8-16B791717345}"/>
    <cellStyle name="Normal 3 21 20" xfId="34387" xr:uid="{E18EF7BE-F1F1-4025-8810-2BEF3781720E}"/>
    <cellStyle name="Normal 3 21 20 2" xfId="34388" xr:uid="{777464FE-1A36-4CE2-ACEF-61876A80E3E3}"/>
    <cellStyle name="Normal 3 21 21" xfId="34389" xr:uid="{9044AF5D-7AA8-4793-8B9E-EB23ECF5708E}"/>
    <cellStyle name="Normal 3 21 21 2" xfId="34390" xr:uid="{F220A8B1-9BBA-475A-97FB-91BE7093105F}"/>
    <cellStyle name="Normal 3 21 22" xfId="34391" xr:uid="{353EB7B2-4B42-4D8E-95E1-6583ADD4C29B}"/>
    <cellStyle name="Normal 3 21 22 2" xfId="34392" xr:uid="{704A0C89-33FF-4606-8586-DBAEA14A653E}"/>
    <cellStyle name="Normal 3 21 23" xfId="34393" xr:uid="{589D9C73-F40D-444D-97FD-663BD2E139B0}"/>
    <cellStyle name="Normal 3 21 23 2" xfId="34394" xr:uid="{41EB6FA3-CBC8-4074-AB5A-E286CCFDB314}"/>
    <cellStyle name="Normal 3 21 24" xfId="34395" xr:uid="{EEEC6C98-4376-4961-92C8-9D25B502A7ED}"/>
    <cellStyle name="Normal 3 21 3" xfId="34396" xr:uid="{47946A70-FB26-4CBD-8213-979BCFA159B2}"/>
    <cellStyle name="Normal 3 21 3 2" xfId="34397" xr:uid="{5D939C81-E7E9-4462-BEAC-7E4900B898AD}"/>
    <cellStyle name="Normal 3 21 4" xfId="34398" xr:uid="{D51E3808-9070-4DFA-9961-DAE54071B3C1}"/>
    <cellStyle name="Normal 3 21 4 2" xfId="34399" xr:uid="{8FF11B45-1A7F-43C0-B92E-F53587CA792B}"/>
    <cellStyle name="Normal 3 21 5" xfId="34400" xr:uid="{30CF6143-60B5-4AC8-8798-EB8B4F70B721}"/>
    <cellStyle name="Normal 3 21 5 2" xfId="34401" xr:uid="{BAECDDC6-E749-44C4-8FE1-57B727133CD1}"/>
    <cellStyle name="Normal 3 21 6" xfId="34402" xr:uid="{87B1E3EB-5236-45AB-BD13-1B5B00212ACD}"/>
    <cellStyle name="Normal 3 21 6 2" xfId="34403" xr:uid="{F3C03E5A-8F14-4617-805C-4E3790E77B62}"/>
    <cellStyle name="Normal 3 21 7" xfId="34404" xr:uid="{2AA259E7-4948-4CFB-B097-9649F528C5AF}"/>
    <cellStyle name="Normal 3 21 7 2" xfId="34405" xr:uid="{BB376806-FA23-4238-8B10-130F08AA2038}"/>
    <cellStyle name="Normal 3 21 8" xfId="34406" xr:uid="{16E63414-DCDF-4408-B322-8BD72CA1987A}"/>
    <cellStyle name="Normal 3 21 8 2" xfId="34407" xr:uid="{AFB0304B-6F4A-4B0A-B6B9-143E934D079B}"/>
    <cellStyle name="Normal 3 21 9" xfId="34408" xr:uid="{9417D0A4-007C-4103-A3B8-D218E29EB8DC}"/>
    <cellStyle name="Normal 3 21 9 2" xfId="34409" xr:uid="{ED4A9F6F-7447-4012-B6F7-A90503B87A6F}"/>
    <cellStyle name="Normal 3 22" xfId="34410" xr:uid="{95DDE47C-9A0B-4121-B090-5C27F2A2FADB}"/>
    <cellStyle name="Normal 3 22 10" xfId="34411" xr:uid="{34516FC5-86C6-4C68-8369-BB7D3E6EC4AB}"/>
    <cellStyle name="Normal 3 22 10 2" xfId="34412" xr:uid="{18B6070F-8703-4890-998B-85D65C959288}"/>
    <cellStyle name="Normal 3 22 11" xfId="34413" xr:uid="{861DA2F8-772D-4757-9539-F3658B97806E}"/>
    <cellStyle name="Normal 3 22 11 2" xfId="34414" xr:uid="{0F1812EB-7A7A-48AC-B28C-17430C11D53B}"/>
    <cellStyle name="Normal 3 22 12" xfId="34415" xr:uid="{4B269432-1FBA-448D-81F4-75C2E812B6F9}"/>
    <cellStyle name="Normal 3 22 12 2" xfId="34416" xr:uid="{67B25201-D203-477A-96EA-023ABB0DD21E}"/>
    <cellStyle name="Normal 3 22 13" xfId="34417" xr:uid="{92F15108-FFDA-402A-A879-25B70FDE5864}"/>
    <cellStyle name="Normal 3 22 13 2" xfId="34418" xr:uid="{9F177290-2FA8-4E5E-B479-016074114076}"/>
    <cellStyle name="Normal 3 22 14" xfId="34419" xr:uid="{9F2D7007-CB65-44F8-A4F9-937083B60B65}"/>
    <cellStyle name="Normal 3 22 14 2" xfId="34420" xr:uid="{D57B2ACE-ED87-42EA-89AB-61021877EDAB}"/>
    <cellStyle name="Normal 3 22 15" xfId="34421" xr:uid="{48A9F335-2E9F-4127-93B5-6552CC5449EC}"/>
    <cellStyle name="Normal 3 22 15 2" xfId="34422" xr:uid="{9E553192-5976-4FEE-B210-3FE9FB78EB8C}"/>
    <cellStyle name="Normal 3 22 16" xfId="34423" xr:uid="{D44209AE-8D39-41B1-A72F-60FFB512F8D2}"/>
    <cellStyle name="Normal 3 22 16 2" xfId="34424" xr:uid="{CDFF8ED0-F00F-4EF6-B1D0-6E83D40290A3}"/>
    <cellStyle name="Normal 3 22 17" xfId="34425" xr:uid="{DA5D3604-5A17-461A-AF54-C16D06140E76}"/>
    <cellStyle name="Normal 3 22 17 2" xfId="34426" xr:uid="{AEC954FD-010C-4E9E-97D5-71E89D330CC4}"/>
    <cellStyle name="Normal 3 22 18" xfId="34427" xr:uid="{9E12C8AC-0849-4E00-BE3F-C2F425CF3D27}"/>
    <cellStyle name="Normal 3 22 18 2" xfId="34428" xr:uid="{9BD94187-C477-47D7-A953-F79AB46649FE}"/>
    <cellStyle name="Normal 3 22 19" xfId="34429" xr:uid="{66519671-E3F5-4EF8-A68C-B70685A35D85}"/>
    <cellStyle name="Normal 3 22 19 2" xfId="34430" xr:uid="{4138048B-EF38-4C34-9C37-85C38599A434}"/>
    <cellStyle name="Normal 3 22 2" xfId="34431" xr:uid="{6E8174A0-1861-4C7A-B176-E7E2FCB388F7}"/>
    <cellStyle name="Normal 3 22 2 2" xfId="34432" xr:uid="{06F239EF-4B49-4586-B1AA-8A966714509A}"/>
    <cellStyle name="Normal 3 22 20" xfId="34433" xr:uid="{4C0EE4A3-31C5-48B0-808E-71388F12DF30}"/>
    <cellStyle name="Normal 3 22 20 2" xfId="34434" xr:uid="{89DE13DF-E8A6-4729-956E-C4581E45E247}"/>
    <cellStyle name="Normal 3 22 21" xfId="34435" xr:uid="{8FC757C4-6451-4254-A19E-877479772F93}"/>
    <cellStyle name="Normal 3 22 21 2" xfId="34436" xr:uid="{53DA1B0C-6FC1-4F25-9E0E-5B3217133DDC}"/>
    <cellStyle name="Normal 3 22 22" xfId="34437" xr:uid="{FAA329DA-BEF7-4224-BBAE-A19C61C549A2}"/>
    <cellStyle name="Normal 3 22 22 2" xfId="34438" xr:uid="{5FC185E7-9842-4CBD-9771-B4A6C90CCD5A}"/>
    <cellStyle name="Normal 3 22 23" xfId="34439" xr:uid="{AD937538-6A83-43FD-9A1B-CFD862BFE885}"/>
    <cellStyle name="Normal 3 22 23 2" xfId="34440" xr:uid="{6E9D1E0A-DA52-42B7-B7B8-501E1A925FA6}"/>
    <cellStyle name="Normal 3 22 24" xfId="34441" xr:uid="{5BDAA5F5-EBCF-4130-964A-B2096F5C8BE7}"/>
    <cellStyle name="Normal 3 22 3" xfId="34442" xr:uid="{BE3BE8F0-59FC-4A45-9598-C0C9D7A3594A}"/>
    <cellStyle name="Normal 3 22 3 2" xfId="34443" xr:uid="{D7A345F9-3C14-49BC-BF27-E770896CE1D5}"/>
    <cellStyle name="Normal 3 22 4" xfId="34444" xr:uid="{C305EF7C-3B32-444C-905D-DCD667A3E561}"/>
    <cellStyle name="Normal 3 22 4 2" xfId="34445" xr:uid="{BA165C6F-B21A-46F7-8109-0F2CB456A025}"/>
    <cellStyle name="Normal 3 22 5" xfId="34446" xr:uid="{C936E92A-1289-41C9-9DF3-D4FFC57AE025}"/>
    <cellStyle name="Normal 3 22 5 2" xfId="34447" xr:uid="{2D074EEE-A560-442B-A4EB-C87781F84252}"/>
    <cellStyle name="Normal 3 22 6" xfId="34448" xr:uid="{DBB46062-5D30-4903-874C-9FFBB063EC7E}"/>
    <cellStyle name="Normal 3 22 6 2" xfId="34449" xr:uid="{079C669F-219F-43E3-AA1A-A46D69DB73EF}"/>
    <cellStyle name="Normal 3 22 7" xfId="34450" xr:uid="{92BCCC53-9BDD-4A09-A84C-4DDC915B6056}"/>
    <cellStyle name="Normal 3 22 7 2" xfId="34451" xr:uid="{63FE696A-9491-43BC-8ECE-FF557D6B4677}"/>
    <cellStyle name="Normal 3 22 8" xfId="34452" xr:uid="{F1436F3F-F80F-403C-8E5A-862F6B9C87F6}"/>
    <cellStyle name="Normal 3 22 8 2" xfId="34453" xr:uid="{E730B8E7-FD67-4DF5-B176-0F63D4189360}"/>
    <cellStyle name="Normal 3 22 9" xfId="34454" xr:uid="{743405D3-AADA-4D7A-8F80-CEF545820E7B}"/>
    <cellStyle name="Normal 3 22 9 2" xfId="34455" xr:uid="{42AE720B-8F9E-47EF-91B1-AD295023721A}"/>
    <cellStyle name="Normal 3 23" xfId="34456" xr:uid="{68C603E6-2B36-43B4-B690-F49DC24618DD}"/>
    <cellStyle name="Normal 3 23 10" xfId="34457" xr:uid="{7D7C7E11-0EEA-4AD3-B69D-4089A72F0E47}"/>
    <cellStyle name="Normal 3 23 10 2" xfId="34458" xr:uid="{54CDD757-136C-400A-9D6E-9157B647AC3F}"/>
    <cellStyle name="Normal 3 23 11" xfId="34459" xr:uid="{E11290FA-DFD2-4F78-A58E-D5C7FC4203CB}"/>
    <cellStyle name="Normal 3 23 11 2" xfId="34460" xr:uid="{F5434A20-B876-454E-BC8D-56510CC70D49}"/>
    <cellStyle name="Normal 3 23 12" xfId="34461" xr:uid="{82540153-1497-412F-89D2-428DD6426DE3}"/>
    <cellStyle name="Normal 3 23 12 2" xfId="34462" xr:uid="{A318FAD6-EF69-40CE-B78F-DE9DFEBA6614}"/>
    <cellStyle name="Normal 3 23 13" xfId="34463" xr:uid="{61E455D8-142E-472B-ABAF-D984BAAD3427}"/>
    <cellStyle name="Normal 3 23 13 2" xfId="34464" xr:uid="{68E593C3-6730-41C2-A3BC-3D875FF690FC}"/>
    <cellStyle name="Normal 3 23 14" xfId="34465" xr:uid="{45522833-7C42-4CA9-A8B0-43D8F37D029A}"/>
    <cellStyle name="Normal 3 23 14 2" xfId="34466" xr:uid="{59060FB4-D3A3-4810-889F-279CBB37688E}"/>
    <cellStyle name="Normal 3 23 15" xfId="34467" xr:uid="{39E470E6-6454-41C0-BDA4-6478A1C93285}"/>
    <cellStyle name="Normal 3 23 15 2" xfId="34468" xr:uid="{20D32082-0EC7-48C1-B5B7-BA8C850AD934}"/>
    <cellStyle name="Normal 3 23 16" xfId="34469" xr:uid="{E186669D-BC2E-4B3A-9723-2B74DED3E120}"/>
    <cellStyle name="Normal 3 23 16 2" xfId="34470" xr:uid="{17E1DF64-F534-41FA-B6D8-FD8B8D8A2F2F}"/>
    <cellStyle name="Normal 3 23 17" xfId="34471" xr:uid="{84809FDD-F587-46BA-80E5-90582F74168B}"/>
    <cellStyle name="Normal 3 23 17 2" xfId="34472" xr:uid="{4702BE7A-C87D-4AF1-B24E-8101C4C90EEF}"/>
    <cellStyle name="Normal 3 23 18" xfId="34473" xr:uid="{3860A2DD-A792-4CD3-B970-EE4D7E7AA3E7}"/>
    <cellStyle name="Normal 3 23 18 2" xfId="34474" xr:uid="{5BB8C1F6-2934-4307-831F-5470FF4197BC}"/>
    <cellStyle name="Normal 3 23 19" xfId="34475" xr:uid="{FCC5C7CA-F7BE-4005-BA00-575CC566F79F}"/>
    <cellStyle name="Normal 3 23 19 2" xfId="34476" xr:uid="{76071CB5-DBF8-4022-A3F8-E9D8D5951AA5}"/>
    <cellStyle name="Normal 3 23 2" xfId="34477" xr:uid="{F46725BC-74A0-44B7-BF45-CC07C5D69106}"/>
    <cellStyle name="Normal 3 23 2 2" xfId="34478" xr:uid="{AAB3AA0A-99B8-415C-BE5D-373261317A83}"/>
    <cellStyle name="Normal 3 23 20" xfId="34479" xr:uid="{062F4941-37AB-462F-86D4-334E781EAF9C}"/>
    <cellStyle name="Normal 3 23 20 2" xfId="34480" xr:uid="{EA34704F-FCFC-41B7-BB43-A4B6FC720CDC}"/>
    <cellStyle name="Normal 3 23 21" xfId="34481" xr:uid="{384305CE-8E84-419E-A8A9-35586F7F4B0C}"/>
    <cellStyle name="Normal 3 23 21 2" xfId="34482" xr:uid="{F9B5099A-AD6D-44AD-88BE-AC68FEDE33F2}"/>
    <cellStyle name="Normal 3 23 22" xfId="34483" xr:uid="{D2BC9BFE-1AB2-4E9F-AB29-3EFCCC055BDC}"/>
    <cellStyle name="Normal 3 23 22 2" xfId="34484" xr:uid="{5970CF7D-E800-4563-B74C-94B4237D30FD}"/>
    <cellStyle name="Normal 3 23 23" xfId="34485" xr:uid="{0513DA2E-6D97-42A0-904B-A3C238EC3C3C}"/>
    <cellStyle name="Normal 3 23 23 2" xfId="34486" xr:uid="{5A4AF71A-1BB3-412D-86ED-8ACCAB958E2B}"/>
    <cellStyle name="Normal 3 23 24" xfId="34487" xr:uid="{8E848AEA-D65E-478D-9A86-862B1EE61F6D}"/>
    <cellStyle name="Normal 3 23 3" xfId="34488" xr:uid="{755D565C-79A0-4EDA-86A2-78832D1C52CC}"/>
    <cellStyle name="Normal 3 23 3 2" xfId="34489" xr:uid="{796D3B68-71C3-4561-82A8-711586413EF8}"/>
    <cellStyle name="Normal 3 23 4" xfId="34490" xr:uid="{7C1CC5ED-6664-4D06-AD2A-F694AAF4CD44}"/>
    <cellStyle name="Normal 3 23 4 2" xfId="34491" xr:uid="{F23B303B-F368-46C6-9C6C-F0451B489D56}"/>
    <cellStyle name="Normal 3 23 5" xfId="34492" xr:uid="{24D48ACB-AF32-4330-AF78-DD6979C569DD}"/>
    <cellStyle name="Normal 3 23 5 2" xfId="34493" xr:uid="{FE364F57-A27B-46E4-A665-50D4D603DE8D}"/>
    <cellStyle name="Normal 3 23 6" xfId="34494" xr:uid="{948B8598-C712-490E-9F43-191DD0610B73}"/>
    <cellStyle name="Normal 3 23 6 2" xfId="34495" xr:uid="{58367C06-B61D-47BA-B2AE-B47AF2406658}"/>
    <cellStyle name="Normal 3 23 7" xfId="34496" xr:uid="{BE73C645-FC89-4913-8086-46702976DAC8}"/>
    <cellStyle name="Normal 3 23 7 2" xfId="34497" xr:uid="{4FABB8B7-482A-4656-AC04-9BDFB8CE4A0F}"/>
    <cellStyle name="Normal 3 23 8" xfId="34498" xr:uid="{A022AA1C-AB77-47CC-BA88-2501E91C57B2}"/>
    <cellStyle name="Normal 3 23 8 2" xfId="34499" xr:uid="{979A8D71-4CBE-406E-B1CD-B4FC50D1133F}"/>
    <cellStyle name="Normal 3 23 9" xfId="34500" xr:uid="{6CA59EAB-9E28-49D1-AB24-E5274960AECD}"/>
    <cellStyle name="Normal 3 23 9 2" xfId="34501" xr:uid="{0479A94F-2C25-40AA-8401-E5C7C7FB1308}"/>
    <cellStyle name="Normal 3 24" xfId="34502" xr:uid="{091F9BA7-6728-471B-A8E2-33EB76F03FD3}"/>
    <cellStyle name="Normal 3 24 10" xfId="34503" xr:uid="{652B8CDE-2AEE-4B2E-BD9D-AED9DF340802}"/>
    <cellStyle name="Normal 3 24 10 2" xfId="34504" xr:uid="{52DFBEAC-4B66-4805-BD88-9D552A439F78}"/>
    <cellStyle name="Normal 3 24 11" xfId="34505" xr:uid="{57C17D2C-DBE7-4011-858F-B1190A6BE238}"/>
    <cellStyle name="Normal 3 24 11 2" xfId="34506" xr:uid="{B393DCD3-B9C7-484A-9F17-11AA033BA693}"/>
    <cellStyle name="Normal 3 24 12" xfId="34507" xr:uid="{23F33AF7-B2A0-4686-95AD-1E8A9102FAD4}"/>
    <cellStyle name="Normal 3 24 12 2" xfId="34508" xr:uid="{A01A2806-1714-4972-B748-6CA37FECDDFC}"/>
    <cellStyle name="Normal 3 24 13" xfId="34509" xr:uid="{46E437EB-3585-412B-8274-384C99BF41F7}"/>
    <cellStyle name="Normal 3 24 13 2" xfId="34510" xr:uid="{F28BB735-B9F3-41BC-90B1-A578991F23BA}"/>
    <cellStyle name="Normal 3 24 14" xfId="34511" xr:uid="{4ED1A473-9A63-4B4C-B4DB-32D0AAA6CB9C}"/>
    <cellStyle name="Normal 3 24 14 2" xfId="34512" xr:uid="{6728588A-3A6F-4C27-8D79-63419A7D1CC2}"/>
    <cellStyle name="Normal 3 24 15" xfId="34513" xr:uid="{BC352A34-A5F6-4121-B3D1-95653509B674}"/>
    <cellStyle name="Normal 3 24 15 2" xfId="34514" xr:uid="{21348DD6-3C12-4022-A7D9-2DB4E0538F88}"/>
    <cellStyle name="Normal 3 24 16" xfId="34515" xr:uid="{E3375E33-CDF2-4520-A905-790500077FF4}"/>
    <cellStyle name="Normal 3 24 16 2" xfId="34516" xr:uid="{5D0A2B17-F5B3-4E45-977A-8F96D0682FC2}"/>
    <cellStyle name="Normal 3 24 17" xfId="34517" xr:uid="{1EDD2B93-FCA2-4703-92FA-0C38E31375C5}"/>
    <cellStyle name="Normal 3 24 17 2" xfId="34518" xr:uid="{D0DD9324-D089-47CD-867D-2F19E71B09CB}"/>
    <cellStyle name="Normal 3 24 18" xfId="34519" xr:uid="{B8A06D74-D3C3-47D6-B6C1-9D6789102327}"/>
    <cellStyle name="Normal 3 24 18 2" xfId="34520" xr:uid="{1252FED5-8409-4BEC-B436-C894C81D7C3B}"/>
    <cellStyle name="Normal 3 24 19" xfId="34521" xr:uid="{205F458B-204B-4982-AFB8-9B4431D4E823}"/>
    <cellStyle name="Normal 3 24 19 2" xfId="34522" xr:uid="{6B24E079-16BC-4E29-804E-4BBF6664AF51}"/>
    <cellStyle name="Normal 3 24 2" xfId="34523" xr:uid="{17E04751-9224-44FF-8756-D3B15AC871DC}"/>
    <cellStyle name="Normal 3 24 2 2" xfId="34524" xr:uid="{BD21756A-1593-479D-BE3E-0192B01DE5A7}"/>
    <cellStyle name="Normal 3 24 20" xfId="34525" xr:uid="{C2DB1AB2-38CF-428D-9349-4F68F5DD777E}"/>
    <cellStyle name="Normal 3 24 20 2" xfId="34526" xr:uid="{566E0AED-6DED-4467-8E40-02F0DA3FC322}"/>
    <cellStyle name="Normal 3 24 21" xfId="34527" xr:uid="{BCF0B63F-3146-4393-9869-5C18E8D71562}"/>
    <cellStyle name="Normal 3 24 21 2" xfId="34528" xr:uid="{ECE81F0D-CB67-411B-B11F-28400184E53A}"/>
    <cellStyle name="Normal 3 24 22" xfId="34529" xr:uid="{4DD16873-8E07-4BDD-A193-063236D6074A}"/>
    <cellStyle name="Normal 3 24 22 2" xfId="34530" xr:uid="{E4C53A89-E6CD-4114-94E5-EDE43D4A110F}"/>
    <cellStyle name="Normal 3 24 23" xfId="34531" xr:uid="{B802B23E-1276-4A34-8ADC-AA97866C27A0}"/>
    <cellStyle name="Normal 3 24 23 2" xfId="34532" xr:uid="{BE49265C-A031-485F-A566-3A5297801820}"/>
    <cellStyle name="Normal 3 24 24" xfId="34533" xr:uid="{07DDE528-8283-4520-B5CC-187A9A916E2C}"/>
    <cellStyle name="Normal 3 24 3" xfId="34534" xr:uid="{21902B37-79DF-4B41-A047-26474CF82BDF}"/>
    <cellStyle name="Normal 3 24 3 2" xfId="34535" xr:uid="{B0E8A71A-A174-447B-B386-F8F9FFB3BCA9}"/>
    <cellStyle name="Normal 3 24 4" xfId="34536" xr:uid="{1C8FDA2C-C3CA-4B92-B9A8-B59B861B5B27}"/>
    <cellStyle name="Normal 3 24 4 2" xfId="34537" xr:uid="{396CE1DF-4EA5-4217-9497-E42E82298995}"/>
    <cellStyle name="Normal 3 24 5" xfId="34538" xr:uid="{05F1E98E-DE44-46B2-BEBE-85499A8E293F}"/>
    <cellStyle name="Normal 3 24 5 2" xfId="34539" xr:uid="{9E7D4CA5-C7AA-4F6E-87CB-4171A8536F72}"/>
    <cellStyle name="Normal 3 24 6" xfId="34540" xr:uid="{533EC79C-B7F2-49FB-9A92-BEB9C2BA5071}"/>
    <cellStyle name="Normal 3 24 6 2" xfId="34541" xr:uid="{FB585775-29EE-4418-8B5B-C9C82327683A}"/>
    <cellStyle name="Normal 3 24 7" xfId="34542" xr:uid="{F329F55A-4383-435F-9BD1-79A81664FD5D}"/>
    <cellStyle name="Normal 3 24 7 2" xfId="34543" xr:uid="{E8C4F564-F35D-439D-A967-D65602763F8A}"/>
    <cellStyle name="Normal 3 24 8" xfId="34544" xr:uid="{F34560E4-0B00-435A-8965-FD78526449CD}"/>
    <cellStyle name="Normal 3 24 8 2" xfId="34545" xr:uid="{7324A68B-7FA8-4D00-81C3-86CAC31EF76D}"/>
    <cellStyle name="Normal 3 24 9" xfId="34546" xr:uid="{30501644-B9FD-4915-892A-CF22769A3E75}"/>
    <cellStyle name="Normal 3 24 9 2" xfId="34547" xr:uid="{CFF94ADA-7C43-4C9D-B1E3-A2FD687AC5A5}"/>
    <cellStyle name="Normal 3 25" xfId="34548" xr:uid="{CAD67120-31B6-405F-ADD4-0B39B87C4804}"/>
    <cellStyle name="Normal 3 25 10" xfId="34549" xr:uid="{3CBB3A8A-960D-4838-B3B5-FE02E7F5D9CD}"/>
    <cellStyle name="Normal 3 25 10 2" xfId="34550" xr:uid="{3336FF16-72EF-49CA-8BE1-3DB7E0EAC19C}"/>
    <cellStyle name="Normal 3 25 11" xfId="34551" xr:uid="{8F06D560-9AA4-4D71-B409-A6CCD1D3AF96}"/>
    <cellStyle name="Normal 3 25 11 2" xfId="34552" xr:uid="{4BCD60A7-F70A-4433-9025-1A27A9B933A8}"/>
    <cellStyle name="Normal 3 25 12" xfId="34553" xr:uid="{666B00C0-4B81-4809-B4B7-BDDD4853696D}"/>
    <cellStyle name="Normal 3 25 12 2" xfId="34554" xr:uid="{451AB349-ABAE-452D-BB26-524638306142}"/>
    <cellStyle name="Normal 3 25 13" xfId="34555" xr:uid="{137CE805-A782-4EDD-B1F2-4A7928619EA8}"/>
    <cellStyle name="Normal 3 25 13 2" xfId="34556" xr:uid="{CC51CAA8-DE0D-48AE-A8F3-F83780EBA0F4}"/>
    <cellStyle name="Normal 3 25 14" xfId="34557" xr:uid="{F3432FE6-7190-4AF9-8FD2-3F2291904792}"/>
    <cellStyle name="Normal 3 25 14 2" xfId="34558" xr:uid="{10621C6B-9785-41B4-9243-BB92EE4A6832}"/>
    <cellStyle name="Normal 3 25 15" xfId="34559" xr:uid="{5994052A-E097-474A-91EB-1AF5FC883E97}"/>
    <cellStyle name="Normal 3 25 15 2" xfId="34560" xr:uid="{75A83B2F-7106-47E7-B83D-F88C7615307A}"/>
    <cellStyle name="Normal 3 25 16" xfId="34561" xr:uid="{D01932DC-93D1-4E2B-B030-A60BC62169C3}"/>
    <cellStyle name="Normal 3 25 16 2" xfId="34562" xr:uid="{7A61E78B-1A94-49D6-932A-627DC07E7422}"/>
    <cellStyle name="Normal 3 25 17" xfId="34563" xr:uid="{3E3B8D29-5B9B-4376-BF6B-08630F3862A7}"/>
    <cellStyle name="Normal 3 25 17 2" xfId="34564" xr:uid="{319BA02D-3340-44D7-90C3-1C75A2DA224A}"/>
    <cellStyle name="Normal 3 25 18" xfId="34565" xr:uid="{B70DA8D7-01B0-4AC0-B80F-98933A571FF1}"/>
    <cellStyle name="Normal 3 25 18 2" xfId="34566" xr:uid="{AC5E15A0-55FC-4A41-A0CC-7BE7A9335B5C}"/>
    <cellStyle name="Normal 3 25 19" xfId="34567" xr:uid="{340CEDC4-21B3-4C97-AF0E-5A87FA3FB512}"/>
    <cellStyle name="Normal 3 25 19 2" xfId="34568" xr:uid="{A68E5D22-8FE8-4047-88C6-EB9D1A74CB8F}"/>
    <cellStyle name="Normal 3 25 2" xfId="34569" xr:uid="{4A66187A-FB70-4044-A627-DB6B1594C5E6}"/>
    <cellStyle name="Normal 3 25 2 2" xfId="34570" xr:uid="{D17A0A71-70C7-4C59-B660-A21ED820694F}"/>
    <cellStyle name="Normal 3 25 20" xfId="34571" xr:uid="{1CBC2EBA-F6DB-42FF-A76F-C754DCA045D3}"/>
    <cellStyle name="Normal 3 25 20 2" xfId="34572" xr:uid="{D14E42C2-BF7F-41EA-B1E3-CAD01C8BD987}"/>
    <cellStyle name="Normal 3 25 21" xfId="34573" xr:uid="{0BB2EBC5-F293-412C-B575-5C4389FB0D02}"/>
    <cellStyle name="Normal 3 25 21 2" xfId="34574" xr:uid="{610DDA00-BB54-48CB-B505-E87741ACC60F}"/>
    <cellStyle name="Normal 3 25 22" xfId="34575" xr:uid="{B4CB88E7-C738-4834-ACE2-08A5746EFAF7}"/>
    <cellStyle name="Normal 3 25 22 2" xfId="34576" xr:uid="{1FE7EB88-FCE9-40B0-9A8A-E60CA1790177}"/>
    <cellStyle name="Normal 3 25 23" xfId="34577" xr:uid="{03DBD076-EC85-4400-B49C-9CD5982FA644}"/>
    <cellStyle name="Normal 3 25 23 2" xfId="34578" xr:uid="{D0E5E912-A9CF-45EC-A6B8-BCC926C2E162}"/>
    <cellStyle name="Normal 3 25 24" xfId="34579" xr:uid="{86B9ED68-0EEF-412B-9C49-A1424B1FB7CC}"/>
    <cellStyle name="Normal 3 25 3" xfId="34580" xr:uid="{C7037099-A276-4368-A427-0E853F02F6A7}"/>
    <cellStyle name="Normal 3 25 3 2" xfId="34581" xr:uid="{CF22B75C-62D2-44AC-9134-48303AC29674}"/>
    <cellStyle name="Normal 3 25 4" xfId="34582" xr:uid="{57354C64-9421-496A-A604-19E55CC4A4EB}"/>
    <cellStyle name="Normal 3 25 4 2" xfId="34583" xr:uid="{32A14AB1-E9E8-4170-844D-D332EF01A7BD}"/>
    <cellStyle name="Normal 3 25 5" xfId="34584" xr:uid="{94EFA288-8703-4731-A0CC-82150380847A}"/>
    <cellStyle name="Normal 3 25 5 2" xfId="34585" xr:uid="{9B1B8619-B915-4ADC-8204-D4BFF4A3CFB1}"/>
    <cellStyle name="Normal 3 25 6" xfId="34586" xr:uid="{CE61421A-1C3F-472B-BA98-09E3A5FB8319}"/>
    <cellStyle name="Normal 3 25 6 2" xfId="34587" xr:uid="{37352290-D8B6-408C-A62F-022EBFB5F19E}"/>
    <cellStyle name="Normal 3 25 7" xfId="34588" xr:uid="{86A37A2D-278B-4F43-A8AD-8C8DEEEF63D5}"/>
    <cellStyle name="Normal 3 25 7 2" xfId="34589" xr:uid="{888AF5DF-E219-4A7D-AA7D-FF660045D70B}"/>
    <cellStyle name="Normal 3 25 8" xfId="34590" xr:uid="{C72CEF77-0D7B-4DD0-87AE-DBEFC6C134F0}"/>
    <cellStyle name="Normal 3 25 8 2" xfId="34591" xr:uid="{A1A465ED-66EB-47E8-A292-1774CEB52575}"/>
    <cellStyle name="Normal 3 25 9" xfId="34592" xr:uid="{96F909B0-00CE-4C9F-A6F0-012729A561B0}"/>
    <cellStyle name="Normal 3 25 9 2" xfId="34593" xr:uid="{A8FA0B0C-2810-4C9F-9F17-1D00B509B840}"/>
    <cellStyle name="Normal 3 26" xfId="34594" xr:uid="{A9C11709-D656-431D-8CB6-C2D3540CCD0E}"/>
    <cellStyle name="Normal 3 26 10" xfId="34595" xr:uid="{F5229000-25CE-4780-B44D-C2546EF2606F}"/>
    <cellStyle name="Normal 3 26 10 2" xfId="34596" xr:uid="{D907EF90-FA7C-400C-92D0-979BD27AE7DE}"/>
    <cellStyle name="Normal 3 26 11" xfId="34597" xr:uid="{AF5C1876-3BF4-427C-B6F0-1CDC2B7E1F6A}"/>
    <cellStyle name="Normal 3 26 11 2" xfId="34598" xr:uid="{E0C3B036-F607-4C47-9F17-70580DD13121}"/>
    <cellStyle name="Normal 3 26 12" xfId="34599" xr:uid="{C217C4FC-25E5-40E7-AC1F-08B3C4FE9627}"/>
    <cellStyle name="Normal 3 26 12 2" xfId="34600" xr:uid="{DD1EC826-77A0-498D-A1A2-1D934D4C829D}"/>
    <cellStyle name="Normal 3 26 13" xfId="34601" xr:uid="{504CAB6D-7D63-471E-BCC4-C590809171FE}"/>
    <cellStyle name="Normal 3 26 13 2" xfId="34602" xr:uid="{5601E69F-9A6B-45B0-8943-30761AE0E7BF}"/>
    <cellStyle name="Normal 3 26 14" xfId="34603" xr:uid="{72EBB850-4A73-4C01-94B3-65372939E08E}"/>
    <cellStyle name="Normal 3 26 14 2" xfId="34604" xr:uid="{ED0A2C97-872B-420F-B8CF-BABFAB74E627}"/>
    <cellStyle name="Normal 3 26 15" xfId="34605" xr:uid="{E62AC170-EE19-4E1D-96B1-2AB06F7CC85F}"/>
    <cellStyle name="Normal 3 26 15 2" xfId="34606" xr:uid="{C0B1237C-B33B-47F5-8C25-AE3FA14134CA}"/>
    <cellStyle name="Normal 3 26 16" xfId="34607" xr:uid="{53AFEDE2-CDAE-49EA-88A8-432E193965E8}"/>
    <cellStyle name="Normal 3 26 16 2" xfId="34608" xr:uid="{6D771279-366F-425A-9C40-3B2B3FA3939F}"/>
    <cellStyle name="Normal 3 26 17" xfId="34609" xr:uid="{AE925E09-A2B5-4CBB-A98A-91626678733D}"/>
    <cellStyle name="Normal 3 26 17 2" xfId="34610" xr:uid="{93CAC64F-CCEC-4D3D-BB14-3BF2AA98C387}"/>
    <cellStyle name="Normal 3 26 18" xfId="34611" xr:uid="{AC949AE3-7AAE-45B5-A5CA-5AFCF48BC150}"/>
    <cellStyle name="Normal 3 26 18 2" xfId="34612" xr:uid="{7B445E91-0ED3-4B33-80CF-607A9A37D517}"/>
    <cellStyle name="Normal 3 26 19" xfId="34613" xr:uid="{65CEE25B-7A48-4854-A751-32F45AABC997}"/>
    <cellStyle name="Normal 3 26 19 2" xfId="34614" xr:uid="{68CF4B46-CC16-4DE4-A298-D45E044C1941}"/>
    <cellStyle name="Normal 3 26 2" xfId="34615" xr:uid="{FF982484-C69E-497C-9B34-3EE201B8D489}"/>
    <cellStyle name="Normal 3 26 2 2" xfId="34616" xr:uid="{C0894F87-DEA0-4717-874F-332709D47959}"/>
    <cellStyle name="Normal 3 26 20" xfId="34617" xr:uid="{4328CA02-A826-48B3-B1AD-406B207C7293}"/>
    <cellStyle name="Normal 3 26 20 2" xfId="34618" xr:uid="{05FB83AB-2807-4A29-97D9-9153BFEC9050}"/>
    <cellStyle name="Normal 3 26 21" xfId="34619" xr:uid="{AC0673CE-D1A9-424A-B70B-87316F206A82}"/>
    <cellStyle name="Normal 3 26 21 2" xfId="34620" xr:uid="{7C2B85A8-4B22-4336-A500-EB6D6B7EE958}"/>
    <cellStyle name="Normal 3 26 22" xfId="34621" xr:uid="{9F5A2F4A-0D9E-425C-878E-D9FF7ED5321F}"/>
    <cellStyle name="Normal 3 26 22 2" xfId="34622" xr:uid="{6FBE6864-F6FD-476E-8B2F-9B4B7EC51B36}"/>
    <cellStyle name="Normal 3 26 23" xfId="34623" xr:uid="{12D540D4-4BBD-4F83-83AA-A627CF4BC085}"/>
    <cellStyle name="Normal 3 26 23 2" xfId="34624" xr:uid="{F41D90E2-451A-45FF-A3EC-49FE0913CDD8}"/>
    <cellStyle name="Normal 3 26 24" xfId="34625" xr:uid="{E5FABD77-84A1-484A-8DC5-94395A6AEFF2}"/>
    <cellStyle name="Normal 3 26 3" xfId="34626" xr:uid="{EAD1F158-FC41-4D25-8544-FE79C90B8BC2}"/>
    <cellStyle name="Normal 3 26 3 2" xfId="34627" xr:uid="{B033081C-2AB9-4AA0-8FAF-B6F1D7424DEB}"/>
    <cellStyle name="Normal 3 26 4" xfId="34628" xr:uid="{957E0358-47AF-4953-88CE-D19458A6DEEA}"/>
    <cellStyle name="Normal 3 26 4 2" xfId="34629" xr:uid="{C185C526-EF02-4572-892A-7EAD4C2A45B9}"/>
    <cellStyle name="Normal 3 26 5" xfId="34630" xr:uid="{89161A4F-147A-41C7-B134-9ECF3143F8D4}"/>
    <cellStyle name="Normal 3 26 5 2" xfId="34631" xr:uid="{F4E7EE22-0E11-4A1D-8571-D05FC9FF0EA4}"/>
    <cellStyle name="Normal 3 26 6" xfId="34632" xr:uid="{63D203D4-76A5-43C9-BB71-6B77089DDB89}"/>
    <cellStyle name="Normal 3 26 6 2" xfId="34633" xr:uid="{6F208FEB-B91F-4D0D-B903-D4352A83A4A0}"/>
    <cellStyle name="Normal 3 26 7" xfId="34634" xr:uid="{D27B44FC-3098-4F43-9946-054BC4EFE990}"/>
    <cellStyle name="Normal 3 26 7 2" xfId="34635" xr:uid="{60B9F1CF-7D42-4AEF-A3C8-43ABDAF03239}"/>
    <cellStyle name="Normal 3 26 8" xfId="34636" xr:uid="{57BE4403-4F88-406E-9B21-BF21EA516E10}"/>
    <cellStyle name="Normal 3 26 8 2" xfId="34637" xr:uid="{EC01533C-25D7-4E0B-B256-570E5E372258}"/>
    <cellStyle name="Normal 3 26 9" xfId="34638" xr:uid="{CF7F2868-A4FB-4ED2-BF97-90704E01D59E}"/>
    <cellStyle name="Normal 3 26 9 2" xfId="34639" xr:uid="{C71DB58E-AE7E-4DA8-9888-68A3075DD664}"/>
    <cellStyle name="Normal 3 27" xfId="34640" xr:uid="{5C764BAA-1DCC-445D-8583-C66F9C7C4344}"/>
    <cellStyle name="Normal 3 27 10" xfId="34641" xr:uid="{05E7D561-943C-4939-9539-AFB15128BF50}"/>
    <cellStyle name="Normal 3 27 10 2" xfId="34642" xr:uid="{E19BAA8B-84B7-493B-A870-D7F55EF83D0C}"/>
    <cellStyle name="Normal 3 27 11" xfId="34643" xr:uid="{19B88335-2CA9-44C0-A000-8CF66A7415CE}"/>
    <cellStyle name="Normal 3 27 11 2" xfId="34644" xr:uid="{16BE1EB2-1472-4BFF-A3E1-DCD4FCB6F4E9}"/>
    <cellStyle name="Normal 3 27 12" xfId="34645" xr:uid="{8D21121A-143D-4C76-B964-08753ADF2412}"/>
    <cellStyle name="Normal 3 27 12 2" xfId="34646" xr:uid="{C8CD042D-CCC6-4FFF-A36B-00EFB87DEB62}"/>
    <cellStyle name="Normal 3 27 13" xfId="34647" xr:uid="{6139C9B0-6E8C-4A03-9066-6A26EF569DB6}"/>
    <cellStyle name="Normal 3 27 13 2" xfId="34648" xr:uid="{7392F42A-5155-4E7A-931E-F0B262305AAF}"/>
    <cellStyle name="Normal 3 27 14" xfId="34649" xr:uid="{51AC9A47-01CF-4C99-BE22-0338D6EDB6AC}"/>
    <cellStyle name="Normal 3 27 14 2" xfId="34650" xr:uid="{6855F7F7-07A1-4027-8724-3B23AFBF50FC}"/>
    <cellStyle name="Normal 3 27 15" xfId="34651" xr:uid="{20E8D228-ACA7-4C78-B67F-37074EDEB913}"/>
    <cellStyle name="Normal 3 27 15 2" xfId="34652" xr:uid="{E309032A-9ED3-4AC3-BB6F-EBA577E56145}"/>
    <cellStyle name="Normal 3 27 16" xfId="34653" xr:uid="{9D9E9F38-E5B6-4E2A-9A2D-820D6329419E}"/>
    <cellStyle name="Normal 3 27 16 2" xfId="34654" xr:uid="{7E821547-54B7-416C-8B99-CC14710CBD9E}"/>
    <cellStyle name="Normal 3 27 17" xfId="34655" xr:uid="{82517A28-C100-4C7D-A86F-8616A1835A9F}"/>
    <cellStyle name="Normal 3 27 17 2" xfId="34656" xr:uid="{DA1506CF-51B4-415E-B54E-B21B2C167016}"/>
    <cellStyle name="Normal 3 27 18" xfId="34657" xr:uid="{02B5B21B-7DA0-4B98-9D48-C425C22B8FDB}"/>
    <cellStyle name="Normal 3 27 18 2" xfId="34658" xr:uid="{AB09FAED-C728-4C4D-92FF-9E8803D5AF7F}"/>
    <cellStyle name="Normal 3 27 19" xfId="34659" xr:uid="{7A9576D2-2E11-4443-9C91-F1CCCA4483AD}"/>
    <cellStyle name="Normal 3 27 19 2" xfId="34660" xr:uid="{6FB2044A-59A7-4733-A46E-D76B96F2E3C7}"/>
    <cellStyle name="Normal 3 27 2" xfId="34661" xr:uid="{0E8ED846-2A36-4CAD-A42D-8288AC9D37CD}"/>
    <cellStyle name="Normal 3 27 2 2" xfId="34662" xr:uid="{C698576F-68A4-45D3-9F63-F6E979AC2303}"/>
    <cellStyle name="Normal 3 27 20" xfId="34663" xr:uid="{E4B84091-6E1B-46CA-98F5-6C027041CED5}"/>
    <cellStyle name="Normal 3 27 20 2" xfId="34664" xr:uid="{09B3A9A2-942D-45D2-B827-38318706CF40}"/>
    <cellStyle name="Normal 3 27 21" xfId="34665" xr:uid="{108173EC-4592-4FFB-81C1-D035CA928C4E}"/>
    <cellStyle name="Normal 3 27 21 2" xfId="34666" xr:uid="{A57AF6B0-17E4-4EA9-92AB-A2DEB03B035E}"/>
    <cellStyle name="Normal 3 27 22" xfId="34667" xr:uid="{C2F56A28-5F74-4E73-9630-35FC459DE962}"/>
    <cellStyle name="Normal 3 27 22 2" xfId="34668" xr:uid="{FE70C396-27D2-4F9E-B55F-8ACC237F0CE1}"/>
    <cellStyle name="Normal 3 27 23" xfId="34669" xr:uid="{FE69E491-7C6F-479F-A6EF-220E24ED6610}"/>
    <cellStyle name="Normal 3 27 23 2" xfId="34670" xr:uid="{96CF8FED-DF76-4D6C-8BC9-6B245160F610}"/>
    <cellStyle name="Normal 3 27 24" xfId="34671" xr:uid="{D6C29939-3E80-4C05-80D5-89BC70C1A409}"/>
    <cellStyle name="Normal 3 27 3" xfId="34672" xr:uid="{48BDBC07-DCC0-4529-AE8B-792777836DF5}"/>
    <cellStyle name="Normal 3 27 3 2" xfId="34673" xr:uid="{EFE28D09-C658-49B0-8C71-7EC65D8FD703}"/>
    <cellStyle name="Normal 3 27 4" xfId="34674" xr:uid="{E85C393E-9417-4764-9BFA-D0B6878F8B7A}"/>
    <cellStyle name="Normal 3 27 4 2" xfId="34675" xr:uid="{D2ACBFB5-1289-41A0-95E1-ADD511D2FF70}"/>
    <cellStyle name="Normal 3 27 5" xfId="34676" xr:uid="{86BF1CBF-68D3-4F36-956E-C7729AAFC766}"/>
    <cellStyle name="Normal 3 27 5 2" xfId="34677" xr:uid="{1DF0D27C-A82B-4A0F-89F5-D807A5D67B2C}"/>
    <cellStyle name="Normal 3 27 6" xfId="34678" xr:uid="{87441C4E-EEE1-465E-AB74-37541A75C639}"/>
    <cellStyle name="Normal 3 27 6 2" xfId="34679" xr:uid="{A178BF6C-C75C-4568-A928-4F0729D979E2}"/>
    <cellStyle name="Normal 3 27 7" xfId="34680" xr:uid="{2EE3AF2E-87EC-4A31-8E5F-B531CB363382}"/>
    <cellStyle name="Normal 3 27 7 2" xfId="34681" xr:uid="{12C14F37-B182-47C4-B66F-857975C81058}"/>
    <cellStyle name="Normal 3 27 8" xfId="34682" xr:uid="{A3FEFD26-622D-483E-8823-56861CB32BAD}"/>
    <cellStyle name="Normal 3 27 8 2" xfId="34683" xr:uid="{D94B040A-9748-421D-B78B-69BBDA1B1E66}"/>
    <cellStyle name="Normal 3 27 9" xfId="34684" xr:uid="{7ED2F38B-1441-450D-A002-E16577065FA2}"/>
    <cellStyle name="Normal 3 27 9 2" xfId="34685" xr:uid="{6F2AB347-A570-4F50-9EB5-D5073148C12C}"/>
    <cellStyle name="Normal 3 28" xfId="34686" xr:uid="{51C056A9-6A64-4E5B-A1D1-38AE6E6BD5A6}"/>
    <cellStyle name="Normal 3 28 10" xfId="34687" xr:uid="{BC1F8C23-D095-4A10-BC43-8AD8F562EAB2}"/>
    <cellStyle name="Normal 3 28 10 2" xfId="34688" xr:uid="{07366BAC-8DBE-4D63-BEBB-089EAD5DF795}"/>
    <cellStyle name="Normal 3 28 11" xfId="34689" xr:uid="{B88E9519-DE0E-42CC-9806-693B5BB75F7F}"/>
    <cellStyle name="Normal 3 28 11 2" xfId="34690" xr:uid="{F136D8D1-E807-4CB4-891B-DB78AF0783A1}"/>
    <cellStyle name="Normal 3 28 12" xfId="34691" xr:uid="{9F93D333-0EF1-46CB-8F02-E5FD6F3F3E4A}"/>
    <cellStyle name="Normal 3 28 12 2" xfId="34692" xr:uid="{B79E38CD-A17A-4CEA-A335-DD8F88480200}"/>
    <cellStyle name="Normal 3 28 13" xfId="34693" xr:uid="{28A2416F-F34F-423E-962F-1F177A8163D0}"/>
    <cellStyle name="Normal 3 28 13 2" xfId="34694" xr:uid="{DFED3B3A-00C6-433F-8C22-5DE48053BA0C}"/>
    <cellStyle name="Normal 3 28 14" xfId="34695" xr:uid="{F1A05F93-618D-4E7E-9D90-204ED750F0F9}"/>
    <cellStyle name="Normal 3 28 14 2" xfId="34696" xr:uid="{7E4F8625-DCE4-4344-A61A-0B5A6102EA4B}"/>
    <cellStyle name="Normal 3 28 15" xfId="34697" xr:uid="{AAFD2F6C-B2BA-4966-B575-67A56C45D7D4}"/>
    <cellStyle name="Normal 3 28 15 2" xfId="34698" xr:uid="{DAD9E4AF-204C-4DD6-BF10-875B3FA5B443}"/>
    <cellStyle name="Normal 3 28 16" xfId="34699" xr:uid="{9B93C7B1-361A-40D6-805D-76E32A3EF132}"/>
    <cellStyle name="Normal 3 28 16 2" xfId="34700" xr:uid="{691F3616-D91B-4DD1-B670-0CB31FD8E6DB}"/>
    <cellStyle name="Normal 3 28 17" xfId="34701" xr:uid="{E34C7EEB-0A69-411C-87B2-2ADEDA68D069}"/>
    <cellStyle name="Normal 3 28 17 2" xfId="34702" xr:uid="{439688C3-0586-4D8D-8FF6-434C85CADCF7}"/>
    <cellStyle name="Normal 3 28 18" xfId="34703" xr:uid="{B56B4B38-3164-43C5-A27C-F6DDDC2681B3}"/>
    <cellStyle name="Normal 3 28 18 2" xfId="34704" xr:uid="{727CF686-F8D2-44A9-850F-DD0335DC0CC2}"/>
    <cellStyle name="Normal 3 28 19" xfId="34705" xr:uid="{74E6E2CC-F60C-424E-8D63-097B2989D38E}"/>
    <cellStyle name="Normal 3 28 19 2" xfId="34706" xr:uid="{EE962F0D-645E-417E-A67D-1C3DFF45D92D}"/>
    <cellStyle name="Normal 3 28 2" xfId="34707" xr:uid="{A8C864D2-C064-457A-9179-09F94F1448F2}"/>
    <cellStyle name="Normal 3 28 2 2" xfId="34708" xr:uid="{2C1E3693-BC07-4116-9317-3C4EE5AE5F36}"/>
    <cellStyle name="Normal 3 28 20" xfId="34709" xr:uid="{4769C503-0F86-4E4B-AB19-44454FE79BDA}"/>
    <cellStyle name="Normal 3 28 20 2" xfId="34710" xr:uid="{28B33007-DDDE-4426-9798-DBB90EE10797}"/>
    <cellStyle name="Normal 3 28 21" xfId="34711" xr:uid="{03057591-2B24-483E-A3C3-2130FD58F19C}"/>
    <cellStyle name="Normal 3 28 21 2" xfId="34712" xr:uid="{CE7A4388-2451-4950-B571-DC7E5676EE5F}"/>
    <cellStyle name="Normal 3 28 22" xfId="34713" xr:uid="{0764B632-0DB9-4868-A5DA-7D2286EF515B}"/>
    <cellStyle name="Normal 3 28 22 2" xfId="34714" xr:uid="{7B1C755D-0E03-48BE-8DDA-7EFBC38FA4B9}"/>
    <cellStyle name="Normal 3 28 23" xfId="34715" xr:uid="{E60FD906-E288-4346-A5D1-B61D6767583E}"/>
    <cellStyle name="Normal 3 28 23 2" xfId="34716" xr:uid="{00FC9CF0-CE37-4DA2-AF34-F467A03E833F}"/>
    <cellStyle name="Normal 3 28 24" xfId="34717" xr:uid="{3BA8039F-B66D-4C35-8ED9-84923525DDF2}"/>
    <cellStyle name="Normal 3 28 3" xfId="34718" xr:uid="{9366F629-AB42-49F5-AF6A-C69AC46FB648}"/>
    <cellStyle name="Normal 3 28 3 2" xfId="34719" xr:uid="{78239DE7-DDDD-4D5E-B155-773C83CF8365}"/>
    <cellStyle name="Normal 3 28 4" xfId="34720" xr:uid="{FE9B4A34-4F3C-4640-B2B8-6712468B2D74}"/>
    <cellStyle name="Normal 3 28 4 2" xfId="34721" xr:uid="{A72CAF4A-6C87-4C05-84DA-5EA0D724ECF9}"/>
    <cellStyle name="Normal 3 28 5" xfId="34722" xr:uid="{7940909A-204E-448F-9FF1-3DC49F3555BB}"/>
    <cellStyle name="Normal 3 28 5 2" xfId="34723" xr:uid="{1F5D2CB7-A1D5-4A80-B068-AC5EB58A591F}"/>
    <cellStyle name="Normal 3 28 6" xfId="34724" xr:uid="{41E1E8E2-429D-403E-A216-ECBB669F5B8C}"/>
    <cellStyle name="Normal 3 28 6 2" xfId="34725" xr:uid="{4493C179-9D5C-44BC-927B-ABC86540A044}"/>
    <cellStyle name="Normal 3 28 7" xfId="34726" xr:uid="{0DE3B866-8D29-49ED-AAA7-51B44A5F48E2}"/>
    <cellStyle name="Normal 3 28 7 2" xfId="34727" xr:uid="{667FD105-5ADF-4F68-91A3-23EEA92A22CB}"/>
    <cellStyle name="Normal 3 28 8" xfId="34728" xr:uid="{357369BD-4561-46E1-A301-91B13D09D4EC}"/>
    <cellStyle name="Normal 3 28 8 2" xfId="34729" xr:uid="{E0F271E4-683A-4F26-84FE-AA37A0960168}"/>
    <cellStyle name="Normal 3 28 9" xfId="34730" xr:uid="{A603C53D-E3DB-432D-9641-F727EC8C19B8}"/>
    <cellStyle name="Normal 3 28 9 2" xfId="34731" xr:uid="{DEDECB64-3AAF-4329-BDB9-40D65C222C68}"/>
    <cellStyle name="Normal 3 29" xfId="34732" xr:uid="{D39C92F7-1609-473E-AA19-22A12726FBFC}"/>
    <cellStyle name="Normal 3 29 10" xfId="34733" xr:uid="{CC1786B0-836E-4EFA-9472-6B3CC83E157B}"/>
    <cellStyle name="Normal 3 29 10 2" xfId="34734" xr:uid="{79E8FC1B-8D1D-45A3-B87D-0C32FC72745B}"/>
    <cellStyle name="Normal 3 29 11" xfId="34735" xr:uid="{EE5A10ED-E224-4908-9C0F-FBF965A2ECA4}"/>
    <cellStyle name="Normal 3 29 11 2" xfId="34736" xr:uid="{5BF0ED10-6C5E-4519-9ACB-EEA2763D9F91}"/>
    <cellStyle name="Normal 3 29 12" xfId="34737" xr:uid="{7D45A9B8-A837-40A2-AA7F-8BD9AA557104}"/>
    <cellStyle name="Normal 3 29 12 2" xfId="34738" xr:uid="{C1AB8DE5-0C1E-459E-A09A-DD5FADDFE58D}"/>
    <cellStyle name="Normal 3 29 13" xfId="34739" xr:uid="{0B8F2E6F-A8DC-49BC-8F31-E1D797ED21EE}"/>
    <cellStyle name="Normal 3 29 13 2" xfId="34740" xr:uid="{628F12C0-22CA-4513-B163-F1C6F0E18BDB}"/>
    <cellStyle name="Normal 3 29 14" xfId="34741" xr:uid="{CD9DF16C-3B15-46E8-BC48-6F88123EA4BF}"/>
    <cellStyle name="Normal 3 29 14 2" xfId="34742" xr:uid="{BA7416FC-4D30-4EAA-A284-EB5BDC65A18B}"/>
    <cellStyle name="Normal 3 29 15" xfId="34743" xr:uid="{A189AC90-C53F-432C-A1DE-9F66835B3E9D}"/>
    <cellStyle name="Normal 3 29 15 2" xfId="34744" xr:uid="{355D7B41-5B65-4589-A16D-F79F603A5813}"/>
    <cellStyle name="Normal 3 29 16" xfId="34745" xr:uid="{F7C7E083-5035-4F59-9524-0FE2367262A2}"/>
    <cellStyle name="Normal 3 29 16 2" xfId="34746" xr:uid="{7F52B434-613B-47CC-9EDF-4099234C949C}"/>
    <cellStyle name="Normal 3 29 17" xfId="34747" xr:uid="{6F880016-D5B5-4739-9E48-4DE163841BCE}"/>
    <cellStyle name="Normal 3 29 17 2" xfId="34748" xr:uid="{13B3CB28-2DB6-4AFA-83CB-B8CDEF69811E}"/>
    <cellStyle name="Normal 3 29 18" xfId="34749" xr:uid="{C9CA3AC0-33E2-43E8-97D4-070D91A8ABAD}"/>
    <cellStyle name="Normal 3 29 18 2" xfId="34750" xr:uid="{B40A598B-827A-4847-BD95-CAD207714998}"/>
    <cellStyle name="Normal 3 29 19" xfId="34751" xr:uid="{D8746F22-2427-47C0-8A37-937C684705DB}"/>
    <cellStyle name="Normal 3 29 19 2" xfId="34752" xr:uid="{108F3807-2AC5-4AAC-853A-25F964E5E13F}"/>
    <cellStyle name="Normal 3 29 2" xfId="34753" xr:uid="{DB3853EE-5A5B-493E-95D5-899253ED5938}"/>
    <cellStyle name="Normal 3 29 2 2" xfId="34754" xr:uid="{3E68FF2F-0FCE-4FC5-9423-468B0756BF15}"/>
    <cellStyle name="Normal 3 29 20" xfId="34755" xr:uid="{2B682D48-A76C-4A20-82F3-2CBF31C3EF96}"/>
    <cellStyle name="Normal 3 29 20 2" xfId="34756" xr:uid="{D6F5FEB1-9FA1-4D1D-BE92-4F5C2D4C5663}"/>
    <cellStyle name="Normal 3 29 21" xfId="34757" xr:uid="{B03FDA12-8894-489F-BB04-5650F1EC2AE4}"/>
    <cellStyle name="Normal 3 29 21 2" xfId="34758" xr:uid="{1250F993-D0BC-4664-A484-A2F38863E522}"/>
    <cellStyle name="Normal 3 29 22" xfId="34759" xr:uid="{3DF2897D-BD8C-47EB-9D92-8532D73BCBE5}"/>
    <cellStyle name="Normal 3 29 22 2" xfId="34760" xr:uid="{340E7133-3B55-42EB-937A-E070F1B00109}"/>
    <cellStyle name="Normal 3 29 23" xfId="34761" xr:uid="{2AE67809-9BA0-4B10-B905-E686F7D35FEF}"/>
    <cellStyle name="Normal 3 29 23 2" xfId="34762" xr:uid="{6910D314-EDD6-4E0A-9503-6801AEF6F0F3}"/>
    <cellStyle name="Normal 3 29 24" xfId="34763" xr:uid="{C319F766-7BE2-47DC-AF8E-3131F5D8DD7E}"/>
    <cellStyle name="Normal 3 29 3" xfId="34764" xr:uid="{A59EF0C8-AFF8-4143-B9FB-669225A9353C}"/>
    <cellStyle name="Normal 3 29 3 2" xfId="34765" xr:uid="{AA6885A6-8BDD-413B-8E6A-27A323790AB2}"/>
    <cellStyle name="Normal 3 29 4" xfId="34766" xr:uid="{3A4EDD5D-439C-4F4F-9B58-A6702C6B02DC}"/>
    <cellStyle name="Normal 3 29 4 2" xfId="34767" xr:uid="{D6DD279C-52D1-4831-B1A9-7B3A31A24C0D}"/>
    <cellStyle name="Normal 3 29 5" xfId="34768" xr:uid="{6D79E1B8-0E5D-4594-9AC2-2E75A200B4D2}"/>
    <cellStyle name="Normal 3 29 5 2" xfId="34769" xr:uid="{466603F7-625F-49E7-A311-ECDE39EC6F63}"/>
    <cellStyle name="Normal 3 29 6" xfId="34770" xr:uid="{CE29BF09-843E-45AE-8932-C9A1AE75510B}"/>
    <cellStyle name="Normal 3 29 6 2" xfId="34771" xr:uid="{19EE6836-9780-4F1C-975B-37FE4BC52B61}"/>
    <cellStyle name="Normal 3 29 7" xfId="34772" xr:uid="{D27E281F-3F77-42C7-B0F4-5F9BB6308077}"/>
    <cellStyle name="Normal 3 29 7 2" xfId="34773" xr:uid="{FB19F80D-28A0-4BD6-984A-2C13E40694D3}"/>
    <cellStyle name="Normal 3 29 8" xfId="34774" xr:uid="{3218222D-6618-4746-9C79-834714CAE764}"/>
    <cellStyle name="Normal 3 29 8 2" xfId="34775" xr:uid="{BCBA25E0-2AF7-4356-8960-3CD97AE35B78}"/>
    <cellStyle name="Normal 3 29 9" xfId="34776" xr:uid="{AAF86A68-9B5C-41D5-88BE-5ED4F0132E86}"/>
    <cellStyle name="Normal 3 29 9 2" xfId="34777" xr:uid="{52FCCEE7-2C91-413D-892F-B198CB859EAD}"/>
    <cellStyle name="Normal 3 3" xfId="848" xr:uid="{00000000-0005-0000-0000-000055030000}"/>
    <cellStyle name="Normal 3 3 10" xfId="6215" xr:uid="{00000000-0005-0000-0000-00004D180000}"/>
    <cellStyle name="Normal 3 3 10 2" xfId="34780" xr:uid="{EA87ADBA-E38B-4121-8821-9E2F8FE478C7}"/>
    <cellStyle name="Normal 3 3 10 3" xfId="21319" xr:uid="{00000000-0005-0000-0000-00004D530000}"/>
    <cellStyle name="Normal 3 3 10 4" xfId="34779" xr:uid="{2B1732F0-D2AE-4146-A46E-473CB457CCB1}"/>
    <cellStyle name="Normal 3 3 11" xfId="34781" xr:uid="{29BEEA89-8DCC-49CA-8792-1DC92BBF8429}"/>
    <cellStyle name="Normal 3 3 11 2" xfId="34782" xr:uid="{D121F814-ABE7-41CD-A123-9CED8FC5590E}"/>
    <cellStyle name="Normal 3 3 12" xfId="16304" xr:uid="{00000000-0005-0000-0000-0000B63F0000}"/>
    <cellStyle name="Normal 3 3 12 2" xfId="34784" xr:uid="{FF2BBB3F-007C-4D09-8A8C-D75683ADB62D}"/>
    <cellStyle name="Normal 3 3 12 3" xfId="34783" xr:uid="{606D3FCE-D2A5-4594-BF29-5E6AEFEDBC60}"/>
    <cellStyle name="Normal 3 3 13" xfId="34785" xr:uid="{4FC02797-44A8-4766-A720-BB987AC09EE1}"/>
    <cellStyle name="Normal 3 3 13 2" xfId="34786" xr:uid="{5CF88FE3-CFB1-4235-BA88-435701CFE458}"/>
    <cellStyle name="Normal 3 3 14" xfId="34787" xr:uid="{B4EFC79C-24CA-4DF4-929F-526E12682A78}"/>
    <cellStyle name="Normal 3 3 14 2" xfId="34788" xr:uid="{B8897A95-C58D-47F0-A141-9FA31D5DD0F9}"/>
    <cellStyle name="Normal 3 3 15" xfId="34789" xr:uid="{734D9AD6-66C3-4052-BC32-D0AA43387F23}"/>
    <cellStyle name="Normal 3 3 15 2" xfId="34790" xr:uid="{3D333AA5-0FB0-4AD0-BB09-2FA8485B28D3}"/>
    <cellStyle name="Normal 3 3 16" xfId="34791" xr:uid="{C150813B-476C-4A1C-98B6-67AE88CD7B08}"/>
    <cellStyle name="Normal 3 3 16 2" xfId="34792" xr:uid="{7E1A82EE-B023-44C4-977E-C7A66413894C}"/>
    <cellStyle name="Normal 3 3 17" xfId="34793" xr:uid="{9243D9B0-7001-4FCA-9975-669076D85259}"/>
    <cellStyle name="Normal 3 3 17 2" xfId="34794" xr:uid="{6C6A8F54-390C-41E3-B184-7E66D71805AB}"/>
    <cellStyle name="Normal 3 3 18" xfId="34795" xr:uid="{B4C0C494-EE37-4059-AD72-94AAF837D41A}"/>
    <cellStyle name="Normal 3 3 18 2" xfId="34796" xr:uid="{20B4E401-34E6-4DCE-9ADB-A3D0C137345F}"/>
    <cellStyle name="Normal 3 3 19" xfId="34797" xr:uid="{C8394E07-D60E-4D7F-820B-3707F41A502B}"/>
    <cellStyle name="Normal 3 3 19 2" xfId="34798" xr:uid="{09A52A71-4B9D-4EDE-B538-38EC309D1A24}"/>
    <cellStyle name="Normal 3 3 2" xfId="1179" xr:uid="{00000000-0005-0000-0000-0000A1040000}"/>
    <cellStyle name="Normal 3 3 2 10" xfId="34799" xr:uid="{5A20B5BF-C921-47C4-B845-FEBB80034107}"/>
    <cellStyle name="Normal 3 3 2 11" xfId="16358" xr:uid="{00000000-0005-0000-0000-0000EC3F0000}"/>
    <cellStyle name="Normal 3 3 2 2" xfId="1287" xr:uid="{00000000-0005-0000-0000-00000D050000}"/>
    <cellStyle name="Normal 3 3 2 2 10" xfId="16462" xr:uid="{00000000-0005-0000-0000-000054400000}"/>
    <cellStyle name="Normal 3 3 2 2 2" xfId="1504" xr:uid="{00000000-0005-0000-0000-0000E6050000}"/>
    <cellStyle name="Normal 3 3 2 2 2 2" xfId="1925" xr:uid="{00000000-0005-0000-0000-00008B070000}"/>
    <cellStyle name="Normal 3 3 2 2 2 2 2" xfId="2764" xr:uid="{00000000-0005-0000-0000-0000D20A0000}"/>
    <cellStyle name="Normal 3 3 2 2 2 2 2 2" xfId="4454" xr:uid="{00000000-0005-0000-0000-00006C110000}"/>
    <cellStyle name="Normal 3 3 2 2 2 2 2 2 2" xfId="14527" xr:uid="{00000000-0005-0000-0000-0000C5380000}"/>
    <cellStyle name="Normal 3 3 2 2 2 2 2 2 2 3" xfId="29625" xr:uid="{00000000-0005-0000-0000-0000BF730000}"/>
    <cellStyle name="Normal 3 3 2 2 2 2 2 2 3" xfId="9507" xr:uid="{00000000-0005-0000-0000-000029250000}"/>
    <cellStyle name="Normal 3 3 2 2 2 2 2 2 3 3" xfId="24608" xr:uid="{00000000-0005-0000-0000-000026600000}"/>
    <cellStyle name="Normal 3 3 2 2 2 2 2 2 5" xfId="19595" xr:uid="{00000000-0005-0000-0000-0000914C0000}"/>
    <cellStyle name="Normal 3 3 2 2 2 2 2 3" xfId="6146" xr:uid="{00000000-0005-0000-0000-000008180000}"/>
    <cellStyle name="Normal 3 3 2 2 2 2 2 3 2" xfId="16198" xr:uid="{00000000-0005-0000-0000-00004C3F0000}"/>
    <cellStyle name="Normal 3 3 2 2 2 2 2 3 2 3" xfId="31296" xr:uid="{00000000-0005-0000-0000-0000467A0000}"/>
    <cellStyle name="Normal 3 3 2 2 2 2 2 3 3" xfId="11178" xr:uid="{00000000-0005-0000-0000-0000B02B0000}"/>
    <cellStyle name="Normal 3 3 2 2 2 2 2 3 3 3" xfId="26279" xr:uid="{00000000-0005-0000-0000-0000AD660000}"/>
    <cellStyle name="Normal 3 3 2 2 2 2 2 3 5" xfId="21266" xr:uid="{00000000-0005-0000-0000-000018530000}"/>
    <cellStyle name="Normal 3 3 2 2 2 2 2 4" xfId="12856" xr:uid="{00000000-0005-0000-0000-00003E320000}"/>
    <cellStyle name="Normal 3 3 2 2 2 2 2 4 3" xfId="27954" xr:uid="{00000000-0005-0000-0000-0000386D0000}"/>
    <cellStyle name="Normal 3 3 2 2 2 2 2 5" xfId="7835" xr:uid="{00000000-0005-0000-0000-0000A11E0000}"/>
    <cellStyle name="Normal 3 3 2 2 2 2 2 5 3" xfId="22937" xr:uid="{00000000-0005-0000-0000-00009F590000}"/>
    <cellStyle name="Normal 3 3 2 2 2 2 2 7" xfId="17924" xr:uid="{00000000-0005-0000-0000-00000A460000}"/>
    <cellStyle name="Normal 3 3 2 2 2 2 3" xfId="3617" xr:uid="{00000000-0005-0000-0000-0000270E0000}"/>
    <cellStyle name="Normal 3 3 2 2 2 2 3 2" xfId="13691" xr:uid="{00000000-0005-0000-0000-000081350000}"/>
    <cellStyle name="Normal 3 3 2 2 2 2 3 2 3" xfId="28789" xr:uid="{00000000-0005-0000-0000-00007B700000}"/>
    <cellStyle name="Normal 3 3 2 2 2 2 3 3" xfId="8671" xr:uid="{00000000-0005-0000-0000-0000E5210000}"/>
    <cellStyle name="Normal 3 3 2 2 2 2 3 3 3" xfId="23772" xr:uid="{00000000-0005-0000-0000-0000E25C0000}"/>
    <cellStyle name="Normal 3 3 2 2 2 2 3 5" xfId="18759" xr:uid="{00000000-0005-0000-0000-00004D490000}"/>
    <cellStyle name="Normal 3 3 2 2 2 2 4" xfId="5310" xr:uid="{00000000-0005-0000-0000-0000C4140000}"/>
    <cellStyle name="Normal 3 3 2 2 2 2 4 2" xfId="15362" xr:uid="{00000000-0005-0000-0000-0000083C0000}"/>
    <cellStyle name="Normal 3 3 2 2 2 2 4 2 3" xfId="30460" xr:uid="{00000000-0005-0000-0000-000002770000}"/>
    <cellStyle name="Normal 3 3 2 2 2 2 4 3" xfId="10342" xr:uid="{00000000-0005-0000-0000-00006C280000}"/>
    <cellStyle name="Normal 3 3 2 2 2 2 4 3 3" xfId="25443" xr:uid="{00000000-0005-0000-0000-000069630000}"/>
    <cellStyle name="Normal 3 3 2 2 2 2 4 5" xfId="20430" xr:uid="{00000000-0005-0000-0000-0000D44F0000}"/>
    <cellStyle name="Normal 3 3 2 2 2 2 5" xfId="12020" xr:uid="{00000000-0005-0000-0000-0000FA2E0000}"/>
    <cellStyle name="Normal 3 3 2 2 2 2 5 3" xfId="27118" xr:uid="{00000000-0005-0000-0000-0000F4690000}"/>
    <cellStyle name="Normal 3 3 2 2 2 2 6" xfId="6999" xr:uid="{00000000-0005-0000-0000-00005D1B0000}"/>
    <cellStyle name="Normal 3 3 2 2 2 2 6 3" xfId="22101" xr:uid="{00000000-0005-0000-0000-00005B560000}"/>
    <cellStyle name="Normal 3 3 2 2 2 2 8" xfId="17088" xr:uid="{00000000-0005-0000-0000-0000C6420000}"/>
    <cellStyle name="Normal 3 3 2 2 2 3" xfId="2346" xr:uid="{00000000-0005-0000-0000-000030090000}"/>
    <cellStyle name="Normal 3 3 2 2 2 3 2" xfId="4036" xr:uid="{00000000-0005-0000-0000-0000CA0F0000}"/>
    <cellStyle name="Normal 3 3 2 2 2 3 2 2" xfId="14109" xr:uid="{00000000-0005-0000-0000-000023370000}"/>
    <cellStyle name="Normal 3 3 2 2 2 3 2 2 3" xfId="29207" xr:uid="{00000000-0005-0000-0000-00001D720000}"/>
    <cellStyle name="Normal 3 3 2 2 2 3 2 3" xfId="9089" xr:uid="{00000000-0005-0000-0000-000087230000}"/>
    <cellStyle name="Normal 3 3 2 2 2 3 2 3 3" xfId="24190" xr:uid="{00000000-0005-0000-0000-0000845E0000}"/>
    <cellStyle name="Normal 3 3 2 2 2 3 2 5" xfId="19177" xr:uid="{00000000-0005-0000-0000-0000EF4A0000}"/>
    <cellStyle name="Normal 3 3 2 2 2 3 3" xfId="5728" xr:uid="{00000000-0005-0000-0000-000066160000}"/>
    <cellStyle name="Normal 3 3 2 2 2 3 3 2" xfId="15780" xr:uid="{00000000-0005-0000-0000-0000AA3D0000}"/>
    <cellStyle name="Normal 3 3 2 2 2 3 3 2 3" xfId="30878" xr:uid="{00000000-0005-0000-0000-0000A4780000}"/>
    <cellStyle name="Normal 3 3 2 2 2 3 3 3" xfId="10760" xr:uid="{00000000-0005-0000-0000-00000E2A0000}"/>
    <cellStyle name="Normal 3 3 2 2 2 3 3 3 3" xfId="25861" xr:uid="{00000000-0005-0000-0000-00000B650000}"/>
    <cellStyle name="Normal 3 3 2 2 2 3 3 5" xfId="20848" xr:uid="{00000000-0005-0000-0000-000076510000}"/>
    <cellStyle name="Normal 3 3 2 2 2 3 4" xfId="12438" xr:uid="{00000000-0005-0000-0000-00009C300000}"/>
    <cellStyle name="Normal 3 3 2 2 2 3 4 3" xfId="27536" xr:uid="{00000000-0005-0000-0000-0000966B0000}"/>
    <cellStyle name="Normal 3 3 2 2 2 3 5" xfId="7417" xr:uid="{00000000-0005-0000-0000-0000FF1C0000}"/>
    <cellStyle name="Normal 3 3 2 2 2 3 5 3" xfId="22519" xr:uid="{00000000-0005-0000-0000-0000FD570000}"/>
    <cellStyle name="Normal 3 3 2 2 2 3 7" xfId="17506" xr:uid="{00000000-0005-0000-0000-000068440000}"/>
    <cellStyle name="Normal 3 3 2 2 2 4" xfId="3199" xr:uid="{00000000-0005-0000-0000-0000850C0000}"/>
    <cellStyle name="Normal 3 3 2 2 2 4 2" xfId="13273" xr:uid="{00000000-0005-0000-0000-0000DF330000}"/>
    <cellStyle name="Normal 3 3 2 2 2 4 2 3" xfId="28371" xr:uid="{00000000-0005-0000-0000-0000D96E0000}"/>
    <cellStyle name="Normal 3 3 2 2 2 4 3" xfId="8253" xr:uid="{00000000-0005-0000-0000-000043200000}"/>
    <cellStyle name="Normal 3 3 2 2 2 4 3 3" xfId="23354" xr:uid="{00000000-0005-0000-0000-0000405B0000}"/>
    <cellStyle name="Normal 3 3 2 2 2 4 5" xfId="18341" xr:uid="{00000000-0005-0000-0000-0000AB470000}"/>
    <cellStyle name="Normal 3 3 2 2 2 5" xfId="4892" xr:uid="{00000000-0005-0000-0000-000022130000}"/>
    <cellStyle name="Normal 3 3 2 2 2 5 2" xfId="14944" xr:uid="{00000000-0005-0000-0000-0000663A0000}"/>
    <cellStyle name="Normal 3 3 2 2 2 5 2 3" xfId="30042" xr:uid="{00000000-0005-0000-0000-000060750000}"/>
    <cellStyle name="Normal 3 3 2 2 2 5 3" xfId="9924" xr:uid="{00000000-0005-0000-0000-0000CA260000}"/>
    <cellStyle name="Normal 3 3 2 2 2 5 3 3" xfId="25025" xr:uid="{00000000-0005-0000-0000-0000C7610000}"/>
    <cellStyle name="Normal 3 3 2 2 2 5 5" xfId="20012" xr:uid="{00000000-0005-0000-0000-0000324E0000}"/>
    <cellStyle name="Normal 3 3 2 2 2 6" xfId="11602" xr:uid="{00000000-0005-0000-0000-0000582D0000}"/>
    <cellStyle name="Normal 3 3 2 2 2 6 3" xfId="26700" xr:uid="{00000000-0005-0000-0000-000052680000}"/>
    <cellStyle name="Normal 3 3 2 2 2 7" xfId="6581" xr:uid="{00000000-0005-0000-0000-0000BB190000}"/>
    <cellStyle name="Normal 3 3 2 2 2 7 3" xfId="21683" xr:uid="{00000000-0005-0000-0000-0000B9540000}"/>
    <cellStyle name="Normal 3 3 2 2 2 9" xfId="16670" xr:uid="{00000000-0005-0000-0000-000024410000}"/>
    <cellStyle name="Normal 3 3 2 2 3" xfId="1717" xr:uid="{00000000-0005-0000-0000-0000BB060000}"/>
    <cellStyle name="Normal 3 3 2 2 3 2" xfId="2556" xr:uid="{00000000-0005-0000-0000-0000020A0000}"/>
    <cellStyle name="Normal 3 3 2 2 3 2 2" xfId="4246" xr:uid="{00000000-0005-0000-0000-00009C100000}"/>
    <cellStyle name="Normal 3 3 2 2 3 2 2 2" xfId="14319" xr:uid="{00000000-0005-0000-0000-0000F5370000}"/>
    <cellStyle name="Normal 3 3 2 2 3 2 2 2 3" xfId="29417" xr:uid="{00000000-0005-0000-0000-0000EF720000}"/>
    <cellStyle name="Normal 3 3 2 2 3 2 2 3" xfId="9299" xr:uid="{00000000-0005-0000-0000-000059240000}"/>
    <cellStyle name="Normal 3 3 2 2 3 2 2 3 3" xfId="24400" xr:uid="{00000000-0005-0000-0000-0000565F0000}"/>
    <cellStyle name="Normal 3 3 2 2 3 2 2 5" xfId="19387" xr:uid="{00000000-0005-0000-0000-0000C14B0000}"/>
    <cellStyle name="Normal 3 3 2 2 3 2 3" xfId="5938" xr:uid="{00000000-0005-0000-0000-000038170000}"/>
    <cellStyle name="Normal 3 3 2 2 3 2 3 2" xfId="15990" xr:uid="{00000000-0005-0000-0000-00007C3E0000}"/>
    <cellStyle name="Normal 3 3 2 2 3 2 3 2 3" xfId="31088" xr:uid="{00000000-0005-0000-0000-000076790000}"/>
    <cellStyle name="Normal 3 3 2 2 3 2 3 3" xfId="10970" xr:uid="{00000000-0005-0000-0000-0000E02A0000}"/>
    <cellStyle name="Normal 3 3 2 2 3 2 3 3 3" xfId="26071" xr:uid="{00000000-0005-0000-0000-0000DD650000}"/>
    <cellStyle name="Normal 3 3 2 2 3 2 3 5" xfId="21058" xr:uid="{00000000-0005-0000-0000-000048520000}"/>
    <cellStyle name="Normal 3 3 2 2 3 2 4" xfId="12648" xr:uid="{00000000-0005-0000-0000-00006E310000}"/>
    <cellStyle name="Normal 3 3 2 2 3 2 4 3" xfId="27746" xr:uid="{00000000-0005-0000-0000-0000686C0000}"/>
    <cellStyle name="Normal 3 3 2 2 3 2 5" xfId="7627" xr:uid="{00000000-0005-0000-0000-0000D11D0000}"/>
    <cellStyle name="Normal 3 3 2 2 3 2 5 3" xfId="22729" xr:uid="{00000000-0005-0000-0000-0000CF580000}"/>
    <cellStyle name="Normal 3 3 2 2 3 2 7" xfId="17716" xr:uid="{00000000-0005-0000-0000-00003A450000}"/>
    <cellStyle name="Normal 3 3 2 2 3 3" xfId="3409" xr:uid="{00000000-0005-0000-0000-0000570D0000}"/>
    <cellStyle name="Normal 3 3 2 2 3 3 2" xfId="13483" xr:uid="{00000000-0005-0000-0000-0000B1340000}"/>
    <cellStyle name="Normal 3 3 2 2 3 3 2 3" xfId="28581" xr:uid="{00000000-0005-0000-0000-0000AB6F0000}"/>
    <cellStyle name="Normal 3 3 2 2 3 3 3" xfId="8463" xr:uid="{00000000-0005-0000-0000-000015210000}"/>
    <cellStyle name="Normal 3 3 2 2 3 3 3 3" xfId="23564" xr:uid="{00000000-0005-0000-0000-0000125C0000}"/>
    <cellStyle name="Normal 3 3 2 2 3 3 5" xfId="18551" xr:uid="{00000000-0005-0000-0000-00007D480000}"/>
    <cellStyle name="Normal 3 3 2 2 3 4" xfId="5102" xr:uid="{00000000-0005-0000-0000-0000F4130000}"/>
    <cellStyle name="Normal 3 3 2 2 3 4 2" xfId="15154" xr:uid="{00000000-0005-0000-0000-0000383B0000}"/>
    <cellStyle name="Normal 3 3 2 2 3 4 2 3" xfId="30252" xr:uid="{00000000-0005-0000-0000-000032760000}"/>
    <cellStyle name="Normal 3 3 2 2 3 4 3" xfId="10134" xr:uid="{00000000-0005-0000-0000-00009C270000}"/>
    <cellStyle name="Normal 3 3 2 2 3 4 3 3" xfId="25235" xr:uid="{00000000-0005-0000-0000-000099620000}"/>
    <cellStyle name="Normal 3 3 2 2 3 4 5" xfId="20222" xr:uid="{00000000-0005-0000-0000-0000044F0000}"/>
    <cellStyle name="Normal 3 3 2 2 3 5" xfId="11812" xr:uid="{00000000-0005-0000-0000-00002A2E0000}"/>
    <cellStyle name="Normal 3 3 2 2 3 5 3" xfId="26910" xr:uid="{00000000-0005-0000-0000-000024690000}"/>
    <cellStyle name="Normal 3 3 2 2 3 6" xfId="6791" xr:uid="{00000000-0005-0000-0000-00008D1A0000}"/>
    <cellStyle name="Normal 3 3 2 2 3 6 3" xfId="21893" xr:uid="{00000000-0005-0000-0000-00008B550000}"/>
    <cellStyle name="Normal 3 3 2 2 3 8" xfId="16880" xr:uid="{00000000-0005-0000-0000-0000F6410000}"/>
    <cellStyle name="Normal 3 3 2 2 4" xfId="2138" xr:uid="{00000000-0005-0000-0000-000060080000}"/>
    <cellStyle name="Normal 3 3 2 2 4 2" xfId="3828" xr:uid="{00000000-0005-0000-0000-0000FA0E0000}"/>
    <cellStyle name="Normal 3 3 2 2 4 2 2" xfId="13901" xr:uid="{00000000-0005-0000-0000-000053360000}"/>
    <cellStyle name="Normal 3 3 2 2 4 2 2 3" xfId="28999" xr:uid="{00000000-0005-0000-0000-00004D710000}"/>
    <cellStyle name="Normal 3 3 2 2 4 2 3" xfId="8881" xr:uid="{00000000-0005-0000-0000-0000B7220000}"/>
    <cellStyle name="Normal 3 3 2 2 4 2 3 3" xfId="23982" xr:uid="{00000000-0005-0000-0000-0000B45D0000}"/>
    <cellStyle name="Normal 3 3 2 2 4 2 5" xfId="18969" xr:uid="{00000000-0005-0000-0000-00001F4A0000}"/>
    <cellStyle name="Normal 3 3 2 2 4 3" xfId="5520" xr:uid="{00000000-0005-0000-0000-000096150000}"/>
    <cellStyle name="Normal 3 3 2 2 4 3 2" xfId="15572" xr:uid="{00000000-0005-0000-0000-0000DA3C0000}"/>
    <cellStyle name="Normal 3 3 2 2 4 3 2 3" xfId="30670" xr:uid="{00000000-0005-0000-0000-0000D4770000}"/>
    <cellStyle name="Normal 3 3 2 2 4 3 3" xfId="10552" xr:uid="{00000000-0005-0000-0000-00003E290000}"/>
    <cellStyle name="Normal 3 3 2 2 4 3 3 3" xfId="25653" xr:uid="{00000000-0005-0000-0000-00003B640000}"/>
    <cellStyle name="Normal 3 3 2 2 4 3 5" xfId="20640" xr:uid="{00000000-0005-0000-0000-0000A6500000}"/>
    <cellStyle name="Normal 3 3 2 2 4 4" xfId="12230" xr:uid="{00000000-0005-0000-0000-0000CC2F0000}"/>
    <cellStyle name="Normal 3 3 2 2 4 4 3" xfId="27328" xr:uid="{00000000-0005-0000-0000-0000C66A0000}"/>
    <cellStyle name="Normal 3 3 2 2 4 5" xfId="7209" xr:uid="{00000000-0005-0000-0000-00002F1C0000}"/>
    <cellStyle name="Normal 3 3 2 2 4 5 3" xfId="22311" xr:uid="{00000000-0005-0000-0000-00002D570000}"/>
    <cellStyle name="Normal 3 3 2 2 4 7" xfId="17298" xr:uid="{00000000-0005-0000-0000-000098430000}"/>
    <cellStyle name="Normal 3 3 2 2 5" xfId="2991" xr:uid="{00000000-0005-0000-0000-0000B50B0000}"/>
    <cellStyle name="Normal 3 3 2 2 5 2" xfId="13065" xr:uid="{00000000-0005-0000-0000-00000F330000}"/>
    <cellStyle name="Normal 3 3 2 2 5 2 3" xfId="28163" xr:uid="{00000000-0005-0000-0000-0000096E0000}"/>
    <cellStyle name="Normal 3 3 2 2 5 3" xfId="8045" xr:uid="{00000000-0005-0000-0000-0000731F0000}"/>
    <cellStyle name="Normal 3 3 2 2 5 3 3" xfId="23146" xr:uid="{00000000-0005-0000-0000-0000705A0000}"/>
    <cellStyle name="Normal 3 3 2 2 5 5" xfId="18133" xr:uid="{00000000-0005-0000-0000-0000DB460000}"/>
    <cellStyle name="Normal 3 3 2 2 6" xfId="4684" xr:uid="{00000000-0005-0000-0000-000052120000}"/>
    <cellStyle name="Normal 3 3 2 2 6 2" xfId="14736" xr:uid="{00000000-0005-0000-0000-000096390000}"/>
    <cellStyle name="Normal 3 3 2 2 6 2 3" xfId="29834" xr:uid="{00000000-0005-0000-0000-000090740000}"/>
    <cellStyle name="Normal 3 3 2 2 6 3" xfId="9716" xr:uid="{00000000-0005-0000-0000-0000FA250000}"/>
    <cellStyle name="Normal 3 3 2 2 6 3 3" xfId="24817" xr:uid="{00000000-0005-0000-0000-0000F7600000}"/>
    <cellStyle name="Normal 3 3 2 2 6 5" xfId="19804" xr:uid="{00000000-0005-0000-0000-0000624D0000}"/>
    <cellStyle name="Normal 3 3 2 2 7" xfId="11394" xr:uid="{00000000-0005-0000-0000-0000882C0000}"/>
    <cellStyle name="Normal 3 3 2 2 7 3" xfId="26492" xr:uid="{00000000-0005-0000-0000-000082670000}"/>
    <cellStyle name="Normal 3 3 2 2 8" xfId="6373" xr:uid="{00000000-0005-0000-0000-0000EB180000}"/>
    <cellStyle name="Normal 3 3 2 2 8 3" xfId="21475" xr:uid="{00000000-0005-0000-0000-0000E9530000}"/>
    <cellStyle name="Normal 3 3 2 2 9" xfId="34800" xr:uid="{85C70B96-E97F-4F62-800B-0D58D5155086}"/>
    <cellStyle name="Normal 3 3 2 3" xfId="1400" xr:uid="{00000000-0005-0000-0000-00007E050000}"/>
    <cellStyle name="Normal 3 3 2 3 2" xfId="1821" xr:uid="{00000000-0005-0000-0000-000023070000}"/>
    <cellStyle name="Normal 3 3 2 3 2 2" xfId="2660" xr:uid="{00000000-0005-0000-0000-00006A0A0000}"/>
    <cellStyle name="Normal 3 3 2 3 2 2 2" xfId="4350" xr:uid="{00000000-0005-0000-0000-000004110000}"/>
    <cellStyle name="Normal 3 3 2 3 2 2 2 2" xfId="14423" xr:uid="{00000000-0005-0000-0000-00005D380000}"/>
    <cellStyle name="Normal 3 3 2 3 2 2 2 2 3" xfId="29521" xr:uid="{00000000-0005-0000-0000-000057730000}"/>
    <cellStyle name="Normal 3 3 2 3 2 2 2 3" xfId="9403" xr:uid="{00000000-0005-0000-0000-0000C1240000}"/>
    <cellStyle name="Normal 3 3 2 3 2 2 2 3 3" xfId="24504" xr:uid="{00000000-0005-0000-0000-0000BE5F0000}"/>
    <cellStyle name="Normal 3 3 2 3 2 2 2 5" xfId="19491" xr:uid="{00000000-0005-0000-0000-0000294C0000}"/>
    <cellStyle name="Normal 3 3 2 3 2 2 3" xfId="6042" xr:uid="{00000000-0005-0000-0000-0000A0170000}"/>
    <cellStyle name="Normal 3 3 2 3 2 2 3 2" xfId="16094" xr:uid="{00000000-0005-0000-0000-0000E43E0000}"/>
    <cellStyle name="Normal 3 3 2 3 2 2 3 2 3" xfId="31192" xr:uid="{00000000-0005-0000-0000-0000DE790000}"/>
    <cellStyle name="Normal 3 3 2 3 2 2 3 3" xfId="11074" xr:uid="{00000000-0005-0000-0000-0000482B0000}"/>
    <cellStyle name="Normal 3 3 2 3 2 2 3 3 3" xfId="26175" xr:uid="{00000000-0005-0000-0000-000045660000}"/>
    <cellStyle name="Normal 3 3 2 3 2 2 3 5" xfId="21162" xr:uid="{00000000-0005-0000-0000-0000B0520000}"/>
    <cellStyle name="Normal 3 3 2 3 2 2 4" xfId="12752" xr:uid="{00000000-0005-0000-0000-0000D6310000}"/>
    <cellStyle name="Normal 3 3 2 3 2 2 4 3" xfId="27850" xr:uid="{00000000-0005-0000-0000-0000D06C0000}"/>
    <cellStyle name="Normal 3 3 2 3 2 2 5" xfId="7731" xr:uid="{00000000-0005-0000-0000-0000391E0000}"/>
    <cellStyle name="Normal 3 3 2 3 2 2 5 3" xfId="22833" xr:uid="{00000000-0005-0000-0000-000037590000}"/>
    <cellStyle name="Normal 3 3 2 3 2 2 7" xfId="17820" xr:uid="{00000000-0005-0000-0000-0000A2450000}"/>
    <cellStyle name="Normal 3 3 2 3 2 3" xfId="3513" xr:uid="{00000000-0005-0000-0000-0000BF0D0000}"/>
    <cellStyle name="Normal 3 3 2 3 2 3 2" xfId="13587" xr:uid="{00000000-0005-0000-0000-000019350000}"/>
    <cellStyle name="Normal 3 3 2 3 2 3 2 3" xfId="28685" xr:uid="{00000000-0005-0000-0000-000013700000}"/>
    <cellStyle name="Normal 3 3 2 3 2 3 3" xfId="8567" xr:uid="{00000000-0005-0000-0000-00007D210000}"/>
    <cellStyle name="Normal 3 3 2 3 2 3 3 3" xfId="23668" xr:uid="{00000000-0005-0000-0000-00007A5C0000}"/>
    <cellStyle name="Normal 3 3 2 3 2 3 5" xfId="18655" xr:uid="{00000000-0005-0000-0000-0000E5480000}"/>
    <cellStyle name="Normal 3 3 2 3 2 4" xfId="5206" xr:uid="{00000000-0005-0000-0000-00005C140000}"/>
    <cellStyle name="Normal 3 3 2 3 2 4 2" xfId="15258" xr:uid="{00000000-0005-0000-0000-0000A03B0000}"/>
    <cellStyle name="Normal 3 3 2 3 2 4 2 3" xfId="30356" xr:uid="{00000000-0005-0000-0000-00009A760000}"/>
    <cellStyle name="Normal 3 3 2 3 2 4 3" xfId="10238" xr:uid="{00000000-0005-0000-0000-000004280000}"/>
    <cellStyle name="Normal 3 3 2 3 2 4 3 3" xfId="25339" xr:uid="{00000000-0005-0000-0000-000001630000}"/>
    <cellStyle name="Normal 3 3 2 3 2 4 5" xfId="20326" xr:uid="{00000000-0005-0000-0000-00006C4F0000}"/>
    <cellStyle name="Normal 3 3 2 3 2 5" xfId="11916" xr:uid="{00000000-0005-0000-0000-0000922E0000}"/>
    <cellStyle name="Normal 3 3 2 3 2 5 3" xfId="27014" xr:uid="{00000000-0005-0000-0000-00008C690000}"/>
    <cellStyle name="Normal 3 3 2 3 2 6" xfId="6895" xr:uid="{00000000-0005-0000-0000-0000F51A0000}"/>
    <cellStyle name="Normal 3 3 2 3 2 6 3" xfId="21997" xr:uid="{00000000-0005-0000-0000-0000F3550000}"/>
    <cellStyle name="Normal 3 3 2 3 2 8" xfId="16984" xr:uid="{00000000-0005-0000-0000-00005E420000}"/>
    <cellStyle name="Normal 3 3 2 3 3" xfId="2242" xr:uid="{00000000-0005-0000-0000-0000C8080000}"/>
    <cellStyle name="Normal 3 3 2 3 3 2" xfId="3932" xr:uid="{00000000-0005-0000-0000-0000620F0000}"/>
    <cellStyle name="Normal 3 3 2 3 3 2 2" xfId="14005" xr:uid="{00000000-0005-0000-0000-0000BB360000}"/>
    <cellStyle name="Normal 3 3 2 3 3 2 2 3" xfId="29103" xr:uid="{00000000-0005-0000-0000-0000B5710000}"/>
    <cellStyle name="Normal 3 3 2 3 3 2 3" xfId="8985" xr:uid="{00000000-0005-0000-0000-00001F230000}"/>
    <cellStyle name="Normal 3 3 2 3 3 2 3 3" xfId="24086" xr:uid="{00000000-0005-0000-0000-00001C5E0000}"/>
    <cellStyle name="Normal 3 3 2 3 3 2 5" xfId="19073" xr:uid="{00000000-0005-0000-0000-0000874A0000}"/>
    <cellStyle name="Normal 3 3 2 3 3 3" xfId="5624" xr:uid="{00000000-0005-0000-0000-0000FE150000}"/>
    <cellStyle name="Normal 3 3 2 3 3 3 2" xfId="15676" xr:uid="{00000000-0005-0000-0000-0000423D0000}"/>
    <cellStyle name="Normal 3 3 2 3 3 3 2 3" xfId="30774" xr:uid="{00000000-0005-0000-0000-00003C780000}"/>
    <cellStyle name="Normal 3 3 2 3 3 3 3" xfId="10656" xr:uid="{00000000-0005-0000-0000-0000A6290000}"/>
    <cellStyle name="Normal 3 3 2 3 3 3 3 3" xfId="25757" xr:uid="{00000000-0005-0000-0000-0000A3640000}"/>
    <cellStyle name="Normal 3 3 2 3 3 3 5" xfId="20744" xr:uid="{00000000-0005-0000-0000-00000E510000}"/>
    <cellStyle name="Normal 3 3 2 3 3 4" xfId="12334" xr:uid="{00000000-0005-0000-0000-000034300000}"/>
    <cellStyle name="Normal 3 3 2 3 3 4 3" xfId="27432" xr:uid="{00000000-0005-0000-0000-00002E6B0000}"/>
    <cellStyle name="Normal 3 3 2 3 3 5" xfId="7313" xr:uid="{00000000-0005-0000-0000-0000971C0000}"/>
    <cellStyle name="Normal 3 3 2 3 3 5 3" xfId="22415" xr:uid="{00000000-0005-0000-0000-000095570000}"/>
    <cellStyle name="Normal 3 3 2 3 3 7" xfId="17402" xr:uid="{00000000-0005-0000-0000-000000440000}"/>
    <cellStyle name="Normal 3 3 2 3 4" xfId="3095" xr:uid="{00000000-0005-0000-0000-00001D0C0000}"/>
    <cellStyle name="Normal 3 3 2 3 4 2" xfId="13169" xr:uid="{00000000-0005-0000-0000-000077330000}"/>
    <cellStyle name="Normal 3 3 2 3 4 2 3" xfId="28267" xr:uid="{00000000-0005-0000-0000-0000716E0000}"/>
    <cellStyle name="Normal 3 3 2 3 4 3" xfId="8149" xr:uid="{00000000-0005-0000-0000-0000DB1F0000}"/>
    <cellStyle name="Normal 3 3 2 3 4 3 3" xfId="23250" xr:uid="{00000000-0005-0000-0000-0000D85A0000}"/>
    <cellStyle name="Normal 3 3 2 3 4 5" xfId="18237" xr:uid="{00000000-0005-0000-0000-000043470000}"/>
    <cellStyle name="Normal 3 3 2 3 5" xfId="4788" xr:uid="{00000000-0005-0000-0000-0000BA120000}"/>
    <cellStyle name="Normal 3 3 2 3 5 2" xfId="14840" xr:uid="{00000000-0005-0000-0000-0000FE390000}"/>
    <cellStyle name="Normal 3 3 2 3 5 2 3" xfId="29938" xr:uid="{00000000-0005-0000-0000-0000F8740000}"/>
    <cellStyle name="Normal 3 3 2 3 5 3" xfId="9820" xr:uid="{00000000-0005-0000-0000-000062260000}"/>
    <cellStyle name="Normal 3 3 2 3 5 3 3" xfId="24921" xr:uid="{00000000-0005-0000-0000-00005F610000}"/>
    <cellStyle name="Normal 3 3 2 3 5 5" xfId="19908" xr:uid="{00000000-0005-0000-0000-0000CA4D0000}"/>
    <cellStyle name="Normal 3 3 2 3 6" xfId="11498" xr:uid="{00000000-0005-0000-0000-0000F02C0000}"/>
    <cellStyle name="Normal 3 3 2 3 6 3" xfId="26596" xr:uid="{00000000-0005-0000-0000-0000EA670000}"/>
    <cellStyle name="Normal 3 3 2 3 7" xfId="6477" xr:uid="{00000000-0005-0000-0000-000053190000}"/>
    <cellStyle name="Normal 3 3 2 3 7 3" xfId="21579" xr:uid="{00000000-0005-0000-0000-000051540000}"/>
    <cellStyle name="Normal 3 3 2 3 9" xfId="16566" xr:uid="{00000000-0005-0000-0000-0000BC400000}"/>
    <cellStyle name="Normal 3 3 2 4" xfId="1613" xr:uid="{00000000-0005-0000-0000-000053060000}"/>
    <cellStyle name="Normal 3 3 2 4 2" xfId="2452" xr:uid="{00000000-0005-0000-0000-00009A090000}"/>
    <cellStyle name="Normal 3 3 2 4 2 2" xfId="4142" xr:uid="{00000000-0005-0000-0000-000034100000}"/>
    <cellStyle name="Normal 3 3 2 4 2 2 2" xfId="14215" xr:uid="{00000000-0005-0000-0000-00008D370000}"/>
    <cellStyle name="Normal 3 3 2 4 2 2 2 3" xfId="29313" xr:uid="{00000000-0005-0000-0000-000087720000}"/>
    <cellStyle name="Normal 3 3 2 4 2 2 3" xfId="9195" xr:uid="{00000000-0005-0000-0000-0000F1230000}"/>
    <cellStyle name="Normal 3 3 2 4 2 2 3 3" xfId="24296" xr:uid="{00000000-0005-0000-0000-0000EE5E0000}"/>
    <cellStyle name="Normal 3 3 2 4 2 2 5" xfId="19283" xr:uid="{00000000-0005-0000-0000-0000594B0000}"/>
    <cellStyle name="Normal 3 3 2 4 2 3" xfId="5834" xr:uid="{00000000-0005-0000-0000-0000D0160000}"/>
    <cellStyle name="Normal 3 3 2 4 2 3 2" xfId="15886" xr:uid="{00000000-0005-0000-0000-0000143E0000}"/>
    <cellStyle name="Normal 3 3 2 4 2 3 2 3" xfId="30984" xr:uid="{00000000-0005-0000-0000-00000E790000}"/>
    <cellStyle name="Normal 3 3 2 4 2 3 3" xfId="10866" xr:uid="{00000000-0005-0000-0000-0000782A0000}"/>
    <cellStyle name="Normal 3 3 2 4 2 3 3 3" xfId="25967" xr:uid="{00000000-0005-0000-0000-000075650000}"/>
    <cellStyle name="Normal 3 3 2 4 2 3 5" xfId="20954" xr:uid="{00000000-0005-0000-0000-0000E0510000}"/>
    <cellStyle name="Normal 3 3 2 4 2 4" xfId="12544" xr:uid="{00000000-0005-0000-0000-000006310000}"/>
    <cellStyle name="Normal 3 3 2 4 2 4 3" xfId="27642" xr:uid="{00000000-0005-0000-0000-0000006C0000}"/>
    <cellStyle name="Normal 3 3 2 4 2 5" xfId="7523" xr:uid="{00000000-0005-0000-0000-0000691D0000}"/>
    <cellStyle name="Normal 3 3 2 4 2 5 3" xfId="22625" xr:uid="{00000000-0005-0000-0000-000067580000}"/>
    <cellStyle name="Normal 3 3 2 4 2 7" xfId="17612" xr:uid="{00000000-0005-0000-0000-0000D2440000}"/>
    <cellStyle name="Normal 3 3 2 4 3" xfId="3305" xr:uid="{00000000-0005-0000-0000-0000EF0C0000}"/>
    <cellStyle name="Normal 3 3 2 4 3 2" xfId="13379" xr:uid="{00000000-0005-0000-0000-000049340000}"/>
    <cellStyle name="Normal 3 3 2 4 3 2 3" xfId="28477" xr:uid="{00000000-0005-0000-0000-0000436F0000}"/>
    <cellStyle name="Normal 3 3 2 4 3 3" xfId="8359" xr:uid="{00000000-0005-0000-0000-0000AD200000}"/>
    <cellStyle name="Normal 3 3 2 4 3 3 3" xfId="23460" xr:uid="{00000000-0005-0000-0000-0000AA5B0000}"/>
    <cellStyle name="Normal 3 3 2 4 3 5" xfId="18447" xr:uid="{00000000-0005-0000-0000-000015480000}"/>
    <cellStyle name="Normal 3 3 2 4 4" xfId="4998" xr:uid="{00000000-0005-0000-0000-00008C130000}"/>
    <cellStyle name="Normal 3 3 2 4 4 2" xfId="15050" xr:uid="{00000000-0005-0000-0000-0000D03A0000}"/>
    <cellStyle name="Normal 3 3 2 4 4 2 3" xfId="30148" xr:uid="{00000000-0005-0000-0000-0000CA750000}"/>
    <cellStyle name="Normal 3 3 2 4 4 3" xfId="10030" xr:uid="{00000000-0005-0000-0000-000034270000}"/>
    <cellStyle name="Normal 3 3 2 4 4 3 3" xfId="25131" xr:uid="{00000000-0005-0000-0000-000031620000}"/>
    <cellStyle name="Normal 3 3 2 4 4 5" xfId="20118" xr:uid="{00000000-0005-0000-0000-00009C4E0000}"/>
    <cellStyle name="Normal 3 3 2 4 5" xfId="11708" xr:uid="{00000000-0005-0000-0000-0000C22D0000}"/>
    <cellStyle name="Normal 3 3 2 4 5 3" xfId="26806" xr:uid="{00000000-0005-0000-0000-0000BC680000}"/>
    <cellStyle name="Normal 3 3 2 4 6" xfId="6687" xr:uid="{00000000-0005-0000-0000-0000251A0000}"/>
    <cellStyle name="Normal 3 3 2 4 6 3" xfId="21789" xr:uid="{00000000-0005-0000-0000-000023550000}"/>
    <cellStyle name="Normal 3 3 2 4 8" xfId="16776" xr:uid="{00000000-0005-0000-0000-00008E410000}"/>
    <cellStyle name="Normal 3 3 2 5" xfId="2034" xr:uid="{00000000-0005-0000-0000-0000F8070000}"/>
    <cellStyle name="Normal 3 3 2 5 2" xfId="3724" xr:uid="{00000000-0005-0000-0000-0000920E0000}"/>
    <cellStyle name="Normal 3 3 2 5 2 2" xfId="13797" xr:uid="{00000000-0005-0000-0000-0000EB350000}"/>
    <cellStyle name="Normal 3 3 2 5 2 2 3" xfId="28895" xr:uid="{00000000-0005-0000-0000-0000E5700000}"/>
    <cellStyle name="Normal 3 3 2 5 2 3" xfId="8777" xr:uid="{00000000-0005-0000-0000-00004F220000}"/>
    <cellStyle name="Normal 3 3 2 5 2 3 3" xfId="23878" xr:uid="{00000000-0005-0000-0000-00004C5D0000}"/>
    <cellStyle name="Normal 3 3 2 5 2 5" xfId="18865" xr:uid="{00000000-0005-0000-0000-0000B7490000}"/>
    <cellStyle name="Normal 3 3 2 5 3" xfId="5416" xr:uid="{00000000-0005-0000-0000-00002E150000}"/>
    <cellStyle name="Normal 3 3 2 5 3 2" xfId="15468" xr:uid="{00000000-0005-0000-0000-0000723C0000}"/>
    <cellStyle name="Normal 3 3 2 5 3 2 3" xfId="30566" xr:uid="{00000000-0005-0000-0000-00006C770000}"/>
    <cellStyle name="Normal 3 3 2 5 3 3" xfId="10448" xr:uid="{00000000-0005-0000-0000-0000D6280000}"/>
    <cellStyle name="Normal 3 3 2 5 3 3 3" xfId="25549" xr:uid="{00000000-0005-0000-0000-0000D3630000}"/>
    <cellStyle name="Normal 3 3 2 5 3 5" xfId="20536" xr:uid="{00000000-0005-0000-0000-00003E500000}"/>
    <cellStyle name="Normal 3 3 2 5 4" xfId="12126" xr:uid="{00000000-0005-0000-0000-0000642F0000}"/>
    <cellStyle name="Normal 3 3 2 5 4 3" xfId="27224" xr:uid="{00000000-0005-0000-0000-00005E6A0000}"/>
    <cellStyle name="Normal 3 3 2 5 5" xfId="7105" xr:uid="{00000000-0005-0000-0000-0000C71B0000}"/>
    <cellStyle name="Normal 3 3 2 5 5 3" xfId="22207" xr:uid="{00000000-0005-0000-0000-0000C5560000}"/>
    <cellStyle name="Normal 3 3 2 5 7" xfId="17194" xr:uid="{00000000-0005-0000-0000-000030430000}"/>
    <cellStyle name="Normal 3 3 2 6" xfId="2887" xr:uid="{00000000-0005-0000-0000-00004D0B0000}"/>
    <cellStyle name="Normal 3 3 2 6 2" xfId="12961" xr:uid="{00000000-0005-0000-0000-0000A7320000}"/>
    <cellStyle name="Normal 3 3 2 6 2 3" xfId="28059" xr:uid="{00000000-0005-0000-0000-0000A16D0000}"/>
    <cellStyle name="Normal 3 3 2 6 3" xfId="7941" xr:uid="{00000000-0005-0000-0000-00000B1F0000}"/>
    <cellStyle name="Normal 3 3 2 6 3 3" xfId="23042" xr:uid="{00000000-0005-0000-0000-0000085A0000}"/>
    <cellStyle name="Normal 3 3 2 6 5" xfId="18029" xr:uid="{00000000-0005-0000-0000-000073460000}"/>
    <cellStyle name="Normal 3 3 2 7" xfId="4580" xr:uid="{00000000-0005-0000-0000-0000EA110000}"/>
    <cellStyle name="Normal 3 3 2 7 2" xfId="14632" xr:uid="{00000000-0005-0000-0000-00002E390000}"/>
    <cellStyle name="Normal 3 3 2 7 2 3" xfId="29730" xr:uid="{00000000-0005-0000-0000-000028740000}"/>
    <cellStyle name="Normal 3 3 2 7 3" xfId="9612" xr:uid="{00000000-0005-0000-0000-000092250000}"/>
    <cellStyle name="Normal 3 3 2 7 3 3" xfId="24713" xr:uid="{00000000-0005-0000-0000-00008F600000}"/>
    <cellStyle name="Normal 3 3 2 7 5" xfId="19700" xr:uid="{00000000-0005-0000-0000-0000FA4C0000}"/>
    <cellStyle name="Normal 3 3 2 8" xfId="11290" xr:uid="{00000000-0005-0000-0000-0000202C0000}"/>
    <cellStyle name="Normal 3 3 2 8 3" xfId="26388" xr:uid="{00000000-0005-0000-0000-00001A670000}"/>
    <cellStyle name="Normal 3 3 2 9" xfId="6269" xr:uid="{00000000-0005-0000-0000-000083180000}"/>
    <cellStyle name="Normal 3 3 2 9 3" xfId="21371" xr:uid="{00000000-0005-0000-0000-000081530000}"/>
    <cellStyle name="Normal 3 3 20" xfId="34801" xr:uid="{AE5DA8C1-CEB0-4C3E-907F-5A97EF7EA717}"/>
    <cellStyle name="Normal 3 3 20 2" xfId="34802" xr:uid="{E7724D11-2D5A-4D1F-B4B8-3C5BEAB30E07}"/>
    <cellStyle name="Normal 3 3 21" xfId="34803" xr:uid="{BC7445FC-F98C-4BC8-9387-DD57E083511D}"/>
    <cellStyle name="Normal 3 3 21 2" xfId="34804" xr:uid="{AEFB57DD-5390-4E4B-94AA-853FA0797B02}"/>
    <cellStyle name="Normal 3 3 22" xfId="34805" xr:uid="{6D02184A-5BC1-465C-90BC-A50A621BBCA3}"/>
    <cellStyle name="Normal 3 3 22 2" xfId="34806" xr:uid="{C80A101A-406E-417A-8D48-7904DA5D7D46}"/>
    <cellStyle name="Normal 3 3 23" xfId="34807" xr:uid="{2042D640-071D-45AA-9478-EEEDA7BF85F4}"/>
    <cellStyle name="Normal 3 3 23 2" xfId="34808" xr:uid="{23827D55-AA58-411E-BB72-E95B0CC3D47D}"/>
    <cellStyle name="Normal 3 3 24" xfId="34809" xr:uid="{379C84FC-657C-4040-9E21-B9627F84F505}"/>
    <cellStyle name="Normal 3 3 25" xfId="34778" xr:uid="{08B043CD-B329-4AF5-B1F4-20F6EA38BAA0}"/>
    <cellStyle name="Normal 3 3 3" xfId="1233" xr:uid="{00000000-0005-0000-0000-0000D7040000}"/>
    <cellStyle name="Normal 3 3 3 10" xfId="16410" xr:uid="{00000000-0005-0000-0000-000020400000}"/>
    <cellStyle name="Normal 3 3 3 2" xfId="1452" xr:uid="{00000000-0005-0000-0000-0000B2050000}"/>
    <cellStyle name="Normal 3 3 3 2 2" xfId="1873" xr:uid="{00000000-0005-0000-0000-000057070000}"/>
    <cellStyle name="Normal 3 3 3 2 2 2" xfId="2712" xr:uid="{00000000-0005-0000-0000-00009E0A0000}"/>
    <cellStyle name="Normal 3 3 3 2 2 2 2" xfId="4402" xr:uid="{00000000-0005-0000-0000-000038110000}"/>
    <cellStyle name="Normal 3 3 3 2 2 2 2 2" xfId="14475" xr:uid="{00000000-0005-0000-0000-000091380000}"/>
    <cellStyle name="Normal 3 3 3 2 2 2 2 2 3" xfId="29573" xr:uid="{00000000-0005-0000-0000-00008B730000}"/>
    <cellStyle name="Normal 3 3 3 2 2 2 2 3" xfId="9455" xr:uid="{00000000-0005-0000-0000-0000F5240000}"/>
    <cellStyle name="Normal 3 3 3 2 2 2 2 3 3" xfId="24556" xr:uid="{00000000-0005-0000-0000-0000F25F0000}"/>
    <cellStyle name="Normal 3 3 3 2 2 2 2 5" xfId="19543" xr:uid="{00000000-0005-0000-0000-00005D4C0000}"/>
    <cellStyle name="Normal 3 3 3 2 2 2 3" xfId="6094" xr:uid="{00000000-0005-0000-0000-0000D4170000}"/>
    <cellStyle name="Normal 3 3 3 2 2 2 3 2" xfId="16146" xr:uid="{00000000-0005-0000-0000-0000183F0000}"/>
    <cellStyle name="Normal 3 3 3 2 2 2 3 2 3" xfId="31244" xr:uid="{00000000-0005-0000-0000-0000127A0000}"/>
    <cellStyle name="Normal 3 3 3 2 2 2 3 3" xfId="11126" xr:uid="{00000000-0005-0000-0000-00007C2B0000}"/>
    <cellStyle name="Normal 3 3 3 2 2 2 3 3 3" xfId="26227" xr:uid="{00000000-0005-0000-0000-000079660000}"/>
    <cellStyle name="Normal 3 3 3 2 2 2 3 5" xfId="21214" xr:uid="{00000000-0005-0000-0000-0000E4520000}"/>
    <cellStyle name="Normal 3 3 3 2 2 2 4" xfId="12804" xr:uid="{00000000-0005-0000-0000-00000A320000}"/>
    <cellStyle name="Normal 3 3 3 2 2 2 4 3" xfId="27902" xr:uid="{00000000-0005-0000-0000-0000046D0000}"/>
    <cellStyle name="Normal 3 3 3 2 2 2 5" xfId="7783" xr:uid="{00000000-0005-0000-0000-00006D1E0000}"/>
    <cellStyle name="Normal 3 3 3 2 2 2 5 3" xfId="22885" xr:uid="{00000000-0005-0000-0000-00006B590000}"/>
    <cellStyle name="Normal 3 3 3 2 2 2 7" xfId="17872" xr:uid="{00000000-0005-0000-0000-0000D6450000}"/>
    <cellStyle name="Normal 3 3 3 2 2 3" xfId="3565" xr:uid="{00000000-0005-0000-0000-0000F30D0000}"/>
    <cellStyle name="Normal 3 3 3 2 2 3 2" xfId="13639" xr:uid="{00000000-0005-0000-0000-00004D350000}"/>
    <cellStyle name="Normal 3 3 3 2 2 3 2 3" xfId="28737" xr:uid="{00000000-0005-0000-0000-000047700000}"/>
    <cellStyle name="Normal 3 3 3 2 2 3 3" xfId="8619" xr:uid="{00000000-0005-0000-0000-0000B1210000}"/>
    <cellStyle name="Normal 3 3 3 2 2 3 3 3" xfId="23720" xr:uid="{00000000-0005-0000-0000-0000AE5C0000}"/>
    <cellStyle name="Normal 3 3 3 2 2 3 5" xfId="18707" xr:uid="{00000000-0005-0000-0000-000019490000}"/>
    <cellStyle name="Normal 3 3 3 2 2 4" xfId="5258" xr:uid="{00000000-0005-0000-0000-000090140000}"/>
    <cellStyle name="Normal 3 3 3 2 2 4 2" xfId="15310" xr:uid="{00000000-0005-0000-0000-0000D43B0000}"/>
    <cellStyle name="Normal 3 3 3 2 2 4 2 3" xfId="30408" xr:uid="{00000000-0005-0000-0000-0000CE760000}"/>
    <cellStyle name="Normal 3 3 3 2 2 4 3" xfId="10290" xr:uid="{00000000-0005-0000-0000-000038280000}"/>
    <cellStyle name="Normal 3 3 3 2 2 4 3 3" xfId="25391" xr:uid="{00000000-0005-0000-0000-000035630000}"/>
    <cellStyle name="Normal 3 3 3 2 2 4 5" xfId="20378" xr:uid="{00000000-0005-0000-0000-0000A04F0000}"/>
    <cellStyle name="Normal 3 3 3 2 2 5" xfId="11968" xr:uid="{00000000-0005-0000-0000-0000C62E0000}"/>
    <cellStyle name="Normal 3 3 3 2 2 5 3" xfId="27066" xr:uid="{00000000-0005-0000-0000-0000C0690000}"/>
    <cellStyle name="Normal 3 3 3 2 2 6" xfId="6947" xr:uid="{00000000-0005-0000-0000-0000291B0000}"/>
    <cellStyle name="Normal 3 3 3 2 2 6 3" xfId="22049" xr:uid="{00000000-0005-0000-0000-000027560000}"/>
    <cellStyle name="Normal 3 3 3 2 2 8" xfId="17036" xr:uid="{00000000-0005-0000-0000-000092420000}"/>
    <cellStyle name="Normal 3 3 3 2 3" xfId="2294" xr:uid="{00000000-0005-0000-0000-0000FC080000}"/>
    <cellStyle name="Normal 3 3 3 2 3 2" xfId="3984" xr:uid="{00000000-0005-0000-0000-0000960F0000}"/>
    <cellStyle name="Normal 3 3 3 2 3 2 2" xfId="14057" xr:uid="{00000000-0005-0000-0000-0000EF360000}"/>
    <cellStyle name="Normal 3 3 3 2 3 2 2 3" xfId="29155" xr:uid="{00000000-0005-0000-0000-0000E9710000}"/>
    <cellStyle name="Normal 3 3 3 2 3 2 3" xfId="9037" xr:uid="{00000000-0005-0000-0000-000053230000}"/>
    <cellStyle name="Normal 3 3 3 2 3 2 3 3" xfId="24138" xr:uid="{00000000-0005-0000-0000-0000505E0000}"/>
    <cellStyle name="Normal 3 3 3 2 3 2 5" xfId="19125" xr:uid="{00000000-0005-0000-0000-0000BB4A0000}"/>
    <cellStyle name="Normal 3 3 3 2 3 3" xfId="5676" xr:uid="{00000000-0005-0000-0000-000032160000}"/>
    <cellStyle name="Normal 3 3 3 2 3 3 2" xfId="15728" xr:uid="{00000000-0005-0000-0000-0000763D0000}"/>
    <cellStyle name="Normal 3 3 3 2 3 3 2 3" xfId="30826" xr:uid="{00000000-0005-0000-0000-000070780000}"/>
    <cellStyle name="Normal 3 3 3 2 3 3 3" xfId="10708" xr:uid="{00000000-0005-0000-0000-0000DA290000}"/>
    <cellStyle name="Normal 3 3 3 2 3 3 3 3" xfId="25809" xr:uid="{00000000-0005-0000-0000-0000D7640000}"/>
    <cellStyle name="Normal 3 3 3 2 3 3 5" xfId="20796" xr:uid="{00000000-0005-0000-0000-000042510000}"/>
    <cellStyle name="Normal 3 3 3 2 3 4" xfId="12386" xr:uid="{00000000-0005-0000-0000-000068300000}"/>
    <cellStyle name="Normal 3 3 3 2 3 4 3" xfId="27484" xr:uid="{00000000-0005-0000-0000-0000626B0000}"/>
    <cellStyle name="Normal 3 3 3 2 3 5" xfId="7365" xr:uid="{00000000-0005-0000-0000-0000CB1C0000}"/>
    <cellStyle name="Normal 3 3 3 2 3 5 3" xfId="22467" xr:uid="{00000000-0005-0000-0000-0000C9570000}"/>
    <cellStyle name="Normal 3 3 3 2 3 7" xfId="17454" xr:uid="{00000000-0005-0000-0000-000034440000}"/>
    <cellStyle name="Normal 3 3 3 2 4" xfId="3147" xr:uid="{00000000-0005-0000-0000-0000510C0000}"/>
    <cellStyle name="Normal 3 3 3 2 4 2" xfId="13221" xr:uid="{00000000-0005-0000-0000-0000AB330000}"/>
    <cellStyle name="Normal 3 3 3 2 4 2 3" xfId="28319" xr:uid="{00000000-0005-0000-0000-0000A56E0000}"/>
    <cellStyle name="Normal 3 3 3 2 4 3" xfId="8201" xr:uid="{00000000-0005-0000-0000-00000F200000}"/>
    <cellStyle name="Normal 3 3 3 2 4 3 3" xfId="23302" xr:uid="{00000000-0005-0000-0000-00000C5B0000}"/>
    <cellStyle name="Normal 3 3 3 2 4 5" xfId="18289" xr:uid="{00000000-0005-0000-0000-000077470000}"/>
    <cellStyle name="Normal 3 3 3 2 5" xfId="4840" xr:uid="{00000000-0005-0000-0000-0000EE120000}"/>
    <cellStyle name="Normal 3 3 3 2 5 2" xfId="14892" xr:uid="{00000000-0005-0000-0000-0000323A0000}"/>
    <cellStyle name="Normal 3 3 3 2 5 2 3" xfId="29990" xr:uid="{00000000-0005-0000-0000-00002C750000}"/>
    <cellStyle name="Normal 3 3 3 2 5 3" xfId="9872" xr:uid="{00000000-0005-0000-0000-000096260000}"/>
    <cellStyle name="Normal 3 3 3 2 5 3 3" xfId="24973" xr:uid="{00000000-0005-0000-0000-000093610000}"/>
    <cellStyle name="Normal 3 3 3 2 5 5" xfId="19960" xr:uid="{00000000-0005-0000-0000-0000FE4D0000}"/>
    <cellStyle name="Normal 3 3 3 2 6" xfId="11550" xr:uid="{00000000-0005-0000-0000-0000242D0000}"/>
    <cellStyle name="Normal 3 3 3 2 6 3" xfId="26648" xr:uid="{00000000-0005-0000-0000-00001E680000}"/>
    <cellStyle name="Normal 3 3 3 2 7" xfId="6529" xr:uid="{00000000-0005-0000-0000-000087190000}"/>
    <cellStyle name="Normal 3 3 3 2 7 3" xfId="21631" xr:uid="{00000000-0005-0000-0000-000085540000}"/>
    <cellStyle name="Normal 3 3 3 2 8" xfId="34811" xr:uid="{F0D90DC5-BA52-4732-B015-25203BA0A588}"/>
    <cellStyle name="Normal 3 3 3 2 9" xfId="16618" xr:uid="{00000000-0005-0000-0000-0000F0400000}"/>
    <cellStyle name="Normal 3 3 3 3" xfId="1665" xr:uid="{00000000-0005-0000-0000-000087060000}"/>
    <cellStyle name="Normal 3 3 3 3 2" xfId="2504" xr:uid="{00000000-0005-0000-0000-0000CE090000}"/>
    <cellStyle name="Normal 3 3 3 3 2 2" xfId="4194" xr:uid="{00000000-0005-0000-0000-000068100000}"/>
    <cellStyle name="Normal 3 3 3 3 2 2 2" xfId="14267" xr:uid="{00000000-0005-0000-0000-0000C1370000}"/>
    <cellStyle name="Normal 3 3 3 3 2 2 2 3" xfId="29365" xr:uid="{00000000-0005-0000-0000-0000BB720000}"/>
    <cellStyle name="Normal 3 3 3 3 2 2 3" xfId="9247" xr:uid="{00000000-0005-0000-0000-000025240000}"/>
    <cellStyle name="Normal 3 3 3 3 2 2 3 3" xfId="24348" xr:uid="{00000000-0005-0000-0000-0000225F0000}"/>
    <cellStyle name="Normal 3 3 3 3 2 2 5" xfId="19335" xr:uid="{00000000-0005-0000-0000-00008D4B0000}"/>
    <cellStyle name="Normal 3 3 3 3 2 3" xfId="5886" xr:uid="{00000000-0005-0000-0000-000004170000}"/>
    <cellStyle name="Normal 3 3 3 3 2 3 2" xfId="15938" xr:uid="{00000000-0005-0000-0000-0000483E0000}"/>
    <cellStyle name="Normal 3 3 3 3 2 3 2 3" xfId="31036" xr:uid="{00000000-0005-0000-0000-000042790000}"/>
    <cellStyle name="Normal 3 3 3 3 2 3 3" xfId="10918" xr:uid="{00000000-0005-0000-0000-0000AC2A0000}"/>
    <cellStyle name="Normal 3 3 3 3 2 3 3 3" xfId="26019" xr:uid="{00000000-0005-0000-0000-0000A9650000}"/>
    <cellStyle name="Normal 3 3 3 3 2 3 5" xfId="21006" xr:uid="{00000000-0005-0000-0000-000014520000}"/>
    <cellStyle name="Normal 3 3 3 3 2 4" xfId="12596" xr:uid="{00000000-0005-0000-0000-00003A310000}"/>
    <cellStyle name="Normal 3 3 3 3 2 4 3" xfId="27694" xr:uid="{00000000-0005-0000-0000-0000346C0000}"/>
    <cellStyle name="Normal 3 3 3 3 2 5" xfId="7575" xr:uid="{00000000-0005-0000-0000-00009D1D0000}"/>
    <cellStyle name="Normal 3 3 3 3 2 5 3" xfId="22677" xr:uid="{00000000-0005-0000-0000-00009B580000}"/>
    <cellStyle name="Normal 3 3 3 3 2 7" xfId="17664" xr:uid="{00000000-0005-0000-0000-000006450000}"/>
    <cellStyle name="Normal 3 3 3 3 3" xfId="3357" xr:uid="{00000000-0005-0000-0000-0000230D0000}"/>
    <cellStyle name="Normal 3 3 3 3 3 2" xfId="13431" xr:uid="{00000000-0005-0000-0000-00007D340000}"/>
    <cellStyle name="Normal 3 3 3 3 3 2 3" xfId="28529" xr:uid="{00000000-0005-0000-0000-0000776F0000}"/>
    <cellStyle name="Normal 3 3 3 3 3 3" xfId="8411" xr:uid="{00000000-0005-0000-0000-0000E1200000}"/>
    <cellStyle name="Normal 3 3 3 3 3 3 3" xfId="23512" xr:uid="{00000000-0005-0000-0000-0000DE5B0000}"/>
    <cellStyle name="Normal 3 3 3 3 3 5" xfId="18499" xr:uid="{00000000-0005-0000-0000-000049480000}"/>
    <cellStyle name="Normal 3 3 3 3 4" xfId="5050" xr:uid="{00000000-0005-0000-0000-0000C0130000}"/>
    <cellStyle name="Normal 3 3 3 3 4 2" xfId="15102" xr:uid="{00000000-0005-0000-0000-0000043B0000}"/>
    <cellStyle name="Normal 3 3 3 3 4 2 3" xfId="30200" xr:uid="{00000000-0005-0000-0000-0000FE750000}"/>
    <cellStyle name="Normal 3 3 3 3 4 3" xfId="10082" xr:uid="{00000000-0005-0000-0000-000068270000}"/>
    <cellStyle name="Normal 3 3 3 3 4 3 3" xfId="25183" xr:uid="{00000000-0005-0000-0000-000065620000}"/>
    <cellStyle name="Normal 3 3 3 3 4 5" xfId="20170" xr:uid="{00000000-0005-0000-0000-0000D04E0000}"/>
    <cellStyle name="Normal 3 3 3 3 5" xfId="11760" xr:uid="{00000000-0005-0000-0000-0000F62D0000}"/>
    <cellStyle name="Normal 3 3 3 3 5 3" xfId="26858" xr:uid="{00000000-0005-0000-0000-0000F0680000}"/>
    <cellStyle name="Normal 3 3 3 3 6" xfId="6739" xr:uid="{00000000-0005-0000-0000-0000591A0000}"/>
    <cellStyle name="Normal 3 3 3 3 6 3" xfId="21841" xr:uid="{00000000-0005-0000-0000-000057550000}"/>
    <cellStyle name="Normal 3 3 3 3 8" xfId="16828" xr:uid="{00000000-0005-0000-0000-0000C2410000}"/>
    <cellStyle name="Normal 3 3 3 4" xfId="2086" xr:uid="{00000000-0005-0000-0000-00002C080000}"/>
    <cellStyle name="Normal 3 3 3 4 2" xfId="3776" xr:uid="{00000000-0005-0000-0000-0000C60E0000}"/>
    <cellStyle name="Normal 3 3 3 4 2 2" xfId="13849" xr:uid="{00000000-0005-0000-0000-00001F360000}"/>
    <cellStyle name="Normal 3 3 3 4 2 2 3" xfId="28947" xr:uid="{00000000-0005-0000-0000-000019710000}"/>
    <cellStyle name="Normal 3 3 3 4 2 3" xfId="8829" xr:uid="{00000000-0005-0000-0000-000083220000}"/>
    <cellStyle name="Normal 3 3 3 4 2 3 3" xfId="23930" xr:uid="{00000000-0005-0000-0000-0000805D0000}"/>
    <cellStyle name="Normal 3 3 3 4 2 5" xfId="18917" xr:uid="{00000000-0005-0000-0000-0000EB490000}"/>
    <cellStyle name="Normal 3 3 3 4 3" xfId="5468" xr:uid="{00000000-0005-0000-0000-000062150000}"/>
    <cellStyle name="Normal 3 3 3 4 3 2" xfId="15520" xr:uid="{00000000-0005-0000-0000-0000A63C0000}"/>
    <cellStyle name="Normal 3 3 3 4 3 2 3" xfId="30618" xr:uid="{00000000-0005-0000-0000-0000A0770000}"/>
    <cellStyle name="Normal 3 3 3 4 3 3" xfId="10500" xr:uid="{00000000-0005-0000-0000-00000A290000}"/>
    <cellStyle name="Normal 3 3 3 4 3 3 3" xfId="25601" xr:uid="{00000000-0005-0000-0000-000007640000}"/>
    <cellStyle name="Normal 3 3 3 4 3 5" xfId="20588" xr:uid="{00000000-0005-0000-0000-000072500000}"/>
    <cellStyle name="Normal 3 3 3 4 4" xfId="12178" xr:uid="{00000000-0005-0000-0000-0000982F0000}"/>
    <cellStyle name="Normal 3 3 3 4 4 3" xfId="27276" xr:uid="{00000000-0005-0000-0000-0000926A0000}"/>
    <cellStyle name="Normal 3 3 3 4 5" xfId="7157" xr:uid="{00000000-0005-0000-0000-0000FB1B0000}"/>
    <cellStyle name="Normal 3 3 3 4 5 3" xfId="22259" xr:uid="{00000000-0005-0000-0000-0000F9560000}"/>
    <cellStyle name="Normal 3 3 3 4 7" xfId="17246" xr:uid="{00000000-0005-0000-0000-000064430000}"/>
    <cellStyle name="Normal 3 3 3 5" xfId="2939" xr:uid="{00000000-0005-0000-0000-0000810B0000}"/>
    <cellStyle name="Normal 3 3 3 5 2" xfId="13013" xr:uid="{00000000-0005-0000-0000-0000DB320000}"/>
    <cellStyle name="Normal 3 3 3 5 2 3" xfId="28111" xr:uid="{00000000-0005-0000-0000-0000D56D0000}"/>
    <cellStyle name="Normal 3 3 3 5 3" xfId="7993" xr:uid="{00000000-0005-0000-0000-00003F1F0000}"/>
    <cellStyle name="Normal 3 3 3 5 3 3" xfId="23094" xr:uid="{00000000-0005-0000-0000-00003C5A0000}"/>
    <cellStyle name="Normal 3 3 3 5 5" xfId="18081" xr:uid="{00000000-0005-0000-0000-0000A7460000}"/>
    <cellStyle name="Normal 3 3 3 6" xfId="4632" xr:uid="{00000000-0005-0000-0000-00001E120000}"/>
    <cellStyle name="Normal 3 3 3 6 2" xfId="14684" xr:uid="{00000000-0005-0000-0000-000062390000}"/>
    <cellStyle name="Normal 3 3 3 6 2 3" xfId="29782" xr:uid="{00000000-0005-0000-0000-00005C740000}"/>
    <cellStyle name="Normal 3 3 3 6 3" xfId="9664" xr:uid="{00000000-0005-0000-0000-0000C6250000}"/>
    <cellStyle name="Normal 3 3 3 6 3 3" xfId="24765" xr:uid="{00000000-0005-0000-0000-0000C3600000}"/>
    <cellStyle name="Normal 3 3 3 6 5" xfId="19752" xr:uid="{00000000-0005-0000-0000-00002E4D0000}"/>
    <cellStyle name="Normal 3 3 3 7" xfId="11342" xr:uid="{00000000-0005-0000-0000-0000542C0000}"/>
    <cellStyle name="Normal 3 3 3 7 3" xfId="26440" xr:uid="{00000000-0005-0000-0000-00004E670000}"/>
    <cellStyle name="Normal 3 3 3 8" xfId="6321" xr:uid="{00000000-0005-0000-0000-0000B7180000}"/>
    <cellStyle name="Normal 3 3 3 8 3" xfId="21423" xr:uid="{00000000-0005-0000-0000-0000B5530000}"/>
    <cellStyle name="Normal 3 3 3 9" xfId="34810" xr:uid="{C5A7F63A-6092-41E1-93D8-BA75361681AF}"/>
    <cellStyle name="Normal 3 3 4" xfId="1346" xr:uid="{00000000-0005-0000-0000-000048050000}"/>
    <cellStyle name="Normal 3 3 4 2" xfId="1769" xr:uid="{00000000-0005-0000-0000-0000EF060000}"/>
    <cellStyle name="Normal 3 3 4 2 2" xfId="2608" xr:uid="{00000000-0005-0000-0000-0000360A0000}"/>
    <cellStyle name="Normal 3 3 4 2 2 2" xfId="4298" xr:uid="{00000000-0005-0000-0000-0000D0100000}"/>
    <cellStyle name="Normal 3 3 4 2 2 2 2" xfId="14371" xr:uid="{00000000-0005-0000-0000-000029380000}"/>
    <cellStyle name="Normal 3 3 4 2 2 2 2 3" xfId="29469" xr:uid="{00000000-0005-0000-0000-000023730000}"/>
    <cellStyle name="Normal 3 3 4 2 2 2 3" xfId="9351" xr:uid="{00000000-0005-0000-0000-00008D240000}"/>
    <cellStyle name="Normal 3 3 4 2 2 2 3 3" xfId="24452" xr:uid="{00000000-0005-0000-0000-00008A5F0000}"/>
    <cellStyle name="Normal 3 3 4 2 2 2 5" xfId="19439" xr:uid="{00000000-0005-0000-0000-0000F54B0000}"/>
    <cellStyle name="Normal 3 3 4 2 2 3" xfId="5990" xr:uid="{00000000-0005-0000-0000-00006C170000}"/>
    <cellStyle name="Normal 3 3 4 2 2 3 2" xfId="16042" xr:uid="{00000000-0005-0000-0000-0000B03E0000}"/>
    <cellStyle name="Normal 3 3 4 2 2 3 2 3" xfId="31140" xr:uid="{00000000-0005-0000-0000-0000AA790000}"/>
    <cellStyle name="Normal 3 3 4 2 2 3 3" xfId="11022" xr:uid="{00000000-0005-0000-0000-0000142B0000}"/>
    <cellStyle name="Normal 3 3 4 2 2 3 3 3" xfId="26123" xr:uid="{00000000-0005-0000-0000-000011660000}"/>
    <cellStyle name="Normal 3 3 4 2 2 3 5" xfId="21110" xr:uid="{00000000-0005-0000-0000-00007C520000}"/>
    <cellStyle name="Normal 3 3 4 2 2 4" xfId="12700" xr:uid="{00000000-0005-0000-0000-0000A2310000}"/>
    <cellStyle name="Normal 3 3 4 2 2 4 3" xfId="27798" xr:uid="{00000000-0005-0000-0000-00009C6C0000}"/>
    <cellStyle name="Normal 3 3 4 2 2 5" xfId="7679" xr:uid="{00000000-0005-0000-0000-0000051E0000}"/>
    <cellStyle name="Normal 3 3 4 2 2 5 3" xfId="22781" xr:uid="{00000000-0005-0000-0000-000003590000}"/>
    <cellStyle name="Normal 3 3 4 2 2 7" xfId="17768" xr:uid="{00000000-0005-0000-0000-00006E450000}"/>
    <cellStyle name="Normal 3 3 4 2 3" xfId="3461" xr:uid="{00000000-0005-0000-0000-00008B0D0000}"/>
    <cellStyle name="Normal 3 3 4 2 3 2" xfId="13535" xr:uid="{00000000-0005-0000-0000-0000E5340000}"/>
    <cellStyle name="Normal 3 3 4 2 3 2 3" xfId="28633" xr:uid="{00000000-0005-0000-0000-0000DF6F0000}"/>
    <cellStyle name="Normal 3 3 4 2 3 3" xfId="8515" xr:uid="{00000000-0005-0000-0000-000049210000}"/>
    <cellStyle name="Normal 3 3 4 2 3 3 3" xfId="23616" xr:uid="{00000000-0005-0000-0000-0000465C0000}"/>
    <cellStyle name="Normal 3 3 4 2 3 5" xfId="18603" xr:uid="{00000000-0005-0000-0000-0000B1480000}"/>
    <cellStyle name="Normal 3 3 4 2 4" xfId="5154" xr:uid="{00000000-0005-0000-0000-000028140000}"/>
    <cellStyle name="Normal 3 3 4 2 4 2" xfId="15206" xr:uid="{00000000-0005-0000-0000-00006C3B0000}"/>
    <cellStyle name="Normal 3 3 4 2 4 2 3" xfId="30304" xr:uid="{00000000-0005-0000-0000-000066760000}"/>
    <cellStyle name="Normal 3 3 4 2 4 3" xfId="10186" xr:uid="{00000000-0005-0000-0000-0000D0270000}"/>
    <cellStyle name="Normal 3 3 4 2 4 3 3" xfId="25287" xr:uid="{00000000-0005-0000-0000-0000CD620000}"/>
    <cellStyle name="Normal 3 3 4 2 4 5" xfId="20274" xr:uid="{00000000-0005-0000-0000-0000384F0000}"/>
    <cellStyle name="Normal 3 3 4 2 5" xfId="11864" xr:uid="{00000000-0005-0000-0000-00005E2E0000}"/>
    <cellStyle name="Normal 3 3 4 2 5 3" xfId="26962" xr:uid="{00000000-0005-0000-0000-000058690000}"/>
    <cellStyle name="Normal 3 3 4 2 6" xfId="6843" xr:uid="{00000000-0005-0000-0000-0000C11A0000}"/>
    <cellStyle name="Normal 3 3 4 2 6 3" xfId="21945" xr:uid="{00000000-0005-0000-0000-0000BF550000}"/>
    <cellStyle name="Normal 3 3 4 2 7" xfId="34813" xr:uid="{45935759-0BAA-4903-8FFB-67F5DF99353C}"/>
    <cellStyle name="Normal 3 3 4 2 8" xfId="16932" xr:uid="{00000000-0005-0000-0000-00002A420000}"/>
    <cellStyle name="Normal 3 3 4 3" xfId="2190" xr:uid="{00000000-0005-0000-0000-000094080000}"/>
    <cellStyle name="Normal 3 3 4 3 2" xfId="3880" xr:uid="{00000000-0005-0000-0000-00002E0F0000}"/>
    <cellStyle name="Normal 3 3 4 3 2 2" xfId="13953" xr:uid="{00000000-0005-0000-0000-000087360000}"/>
    <cellStyle name="Normal 3 3 4 3 2 2 3" xfId="29051" xr:uid="{00000000-0005-0000-0000-000081710000}"/>
    <cellStyle name="Normal 3 3 4 3 2 3" xfId="8933" xr:uid="{00000000-0005-0000-0000-0000EB220000}"/>
    <cellStyle name="Normal 3 3 4 3 2 3 3" xfId="24034" xr:uid="{00000000-0005-0000-0000-0000E85D0000}"/>
    <cellStyle name="Normal 3 3 4 3 2 5" xfId="19021" xr:uid="{00000000-0005-0000-0000-0000534A0000}"/>
    <cellStyle name="Normal 3 3 4 3 3" xfId="5572" xr:uid="{00000000-0005-0000-0000-0000CA150000}"/>
    <cellStyle name="Normal 3 3 4 3 3 2" xfId="15624" xr:uid="{00000000-0005-0000-0000-00000E3D0000}"/>
    <cellStyle name="Normal 3 3 4 3 3 2 3" xfId="30722" xr:uid="{00000000-0005-0000-0000-000008780000}"/>
    <cellStyle name="Normal 3 3 4 3 3 3" xfId="10604" xr:uid="{00000000-0005-0000-0000-000072290000}"/>
    <cellStyle name="Normal 3 3 4 3 3 3 3" xfId="25705" xr:uid="{00000000-0005-0000-0000-00006F640000}"/>
    <cellStyle name="Normal 3 3 4 3 3 5" xfId="20692" xr:uid="{00000000-0005-0000-0000-0000DA500000}"/>
    <cellStyle name="Normal 3 3 4 3 4" xfId="12282" xr:uid="{00000000-0005-0000-0000-000000300000}"/>
    <cellStyle name="Normal 3 3 4 3 4 3" xfId="27380" xr:uid="{00000000-0005-0000-0000-0000FA6A0000}"/>
    <cellStyle name="Normal 3 3 4 3 5" xfId="7261" xr:uid="{00000000-0005-0000-0000-0000631C0000}"/>
    <cellStyle name="Normal 3 3 4 3 5 3" xfId="22363" xr:uid="{00000000-0005-0000-0000-000061570000}"/>
    <cellStyle name="Normal 3 3 4 3 7" xfId="17350" xr:uid="{00000000-0005-0000-0000-0000CC430000}"/>
    <cellStyle name="Normal 3 3 4 4" xfId="3043" xr:uid="{00000000-0005-0000-0000-0000E90B0000}"/>
    <cellStyle name="Normal 3 3 4 4 2" xfId="13117" xr:uid="{00000000-0005-0000-0000-000043330000}"/>
    <cellStyle name="Normal 3 3 4 4 2 3" xfId="28215" xr:uid="{00000000-0005-0000-0000-00003D6E0000}"/>
    <cellStyle name="Normal 3 3 4 4 3" xfId="8097" xr:uid="{00000000-0005-0000-0000-0000A71F0000}"/>
    <cellStyle name="Normal 3 3 4 4 3 3" xfId="23198" xr:uid="{00000000-0005-0000-0000-0000A45A0000}"/>
    <cellStyle name="Normal 3 3 4 4 5" xfId="18185" xr:uid="{00000000-0005-0000-0000-00000F470000}"/>
    <cellStyle name="Normal 3 3 4 5" xfId="4736" xr:uid="{00000000-0005-0000-0000-000086120000}"/>
    <cellStyle name="Normal 3 3 4 5 2" xfId="14788" xr:uid="{00000000-0005-0000-0000-0000CA390000}"/>
    <cellStyle name="Normal 3 3 4 5 2 3" xfId="29886" xr:uid="{00000000-0005-0000-0000-0000C4740000}"/>
    <cellStyle name="Normal 3 3 4 5 3" xfId="9768" xr:uid="{00000000-0005-0000-0000-00002E260000}"/>
    <cellStyle name="Normal 3 3 4 5 3 3" xfId="24869" xr:uid="{00000000-0005-0000-0000-00002B610000}"/>
    <cellStyle name="Normal 3 3 4 5 5" xfId="19856" xr:uid="{00000000-0005-0000-0000-0000964D0000}"/>
    <cellStyle name="Normal 3 3 4 6" xfId="11446" xr:uid="{00000000-0005-0000-0000-0000BC2C0000}"/>
    <cellStyle name="Normal 3 3 4 6 3" xfId="26544" xr:uid="{00000000-0005-0000-0000-0000B6670000}"/>
    <cellStyle name="Normal 3 3 4 7" xfId="6425" xr:uid="{00000000-0005-0000-0000-00001F190000}"/>
    <cellStyle name="Normal 3 3 4 7 3" xfId="21527" xr:uid="{00000000-0005-0000-0000-00001D540000}"/>
    <cellStyle name="Normal 3 3 4 8" xfId="34812" xr:uid="{466AB018-7E1C-43BB-9F5E-CE6FCF89E8F8}"/>
    <cellStyle name="Normal 3 3 4 9" xfId="16514" xr:uid="{00000000-0005-0000-0000-000088400000}"/>
    <cellStyle name="Normal 3 3 5" xfId="1559" xr:uid="{00000000-0005-0000-0000-00001D060000}"/>
    <cellStyle name="Normal 3 3 5 2" xfId="2400" xr:uid="{00000000-0005-0000-0000-000066090000}"/>
    <cellStyle name="Normal 3 3 5 2 2" xfId="4090" xr:uid="{00000000-0005-0000-0000-000000100000}"/>
    <cellStyle name="Normal 3 3 5 2 2 2" xfId="14163" xr:uid="{00000000-0005-0000-0000-000059370000}"/>
    <cellStyle name="Normal 3 3 5 2 2 2 3" xfId="29261" xr:uid="{00000000-0005-0000-0000-000053720000}"/>
    <cellStyle name="Normal 3 3 5 2 2 3" xfId="9143" xr:uid="{00000000-0005-0000-0000-0000BD230000}"/>
    <cellStyle name="Normal 3 3 5 2 2 3 3" xfId="24244" xr:uid="{00000000-0005-0000-0000-0000BA5E0000}"/>
    <cellStyle name="Normal 3 3 5 2 2 5" xfId="19231" xr:uid="{00000000-0005-0000-0000-0000254B0000}"/>
    <cellStyle name="Normal 3 3 5 2 3" xfId="5782" xr:uid="{00000000-0005-0000-0000-00009C160000}"/>
    <cellStyle name="Normal 3 3 5 2 3 2" xfId="15834" xr:uid="{00000000-0005-0000-0000-0000E03D0000}"/>
    <cellStyle name="Normal 3 3 5 2 3 2 3" xfId="30932" xr:uid="{00000000-0005-0000-0000-0000DA780000}"/>
    <cellStyle name="Normal 3 3 5 2 3 3" xfId="10814" xr:uid="{00000000-0005-0000-0000-0000442A0000}"/>
    <cellStyle name="Normal 3 3 5 2 3 3 3" xfId="25915" xr:uid="{00000000-0005-0000-0000-000041650000}"/>
    <cellStyle name="Normal 3 3 5 2 3 5" xfId="20902" xr:uid="{00000000-0005-0000-0000-0000AC510000}"/>
    <cellStyle name="Normal 3 3 5 2 4" xfId="12492" xr:uid="{00000000-0005-0000-0000-0000D2300000}"/>
    <cellStyle name="Normal 3 3 5 2 4 3" xfId="27590" xr:uid="{00000000-0005-0000-0000-0000CC6B0000}"/>
    <cellStyle name="Normal 3 3 5 2 5" xfId="7471" xr:uid="{00000000-0005-0000-0000-0000351D0000}"/>
    <cellStyle name="Normal 3 3 5 2 5 3" xfId="22573" xr:uid="{00000000-0005-0000-0000-000033580000}"/>
    <cellStyle name="Normal 3 3 5 2 6" xfId="34815" xr:uid="{92315666-2723-41B1-80AD-9E96D422A992}"/>
    <cellStyle name="Normal 3 3 5 2 7" xfId="17560" xr:uid="{00000000-0005-0000-0000-00009E440000}"/>
    <cellStyle name="Normal 3 3 5 3" xfId="3253" xr:uid="{00000000-0005-0000-0000-0000BB0C0000}"/>
    <cellStyle name="Normal 3 3 5 3 2" xfId="13327" xr:uid="{00000000-0005-0000-0000-000015340000}"/>
    <cellStyle name="Normal 3 3 5 3 2 3" xfId="28425" xr:uid="{00000000-0005-0000-0000-00000F6F0000}"/>
    <cellStyle name="Normal 3 3 5 3 3" xfId="8307" xr:uid="{00000000-0005-0000-0000-000079200000}"/>
    <cellStyle name="Normal 3 3 5 3 3 3" xfId="23408" xr:uid="{00000000-0005-0000-0000-0000765B0000}"/>
    <cellStyle name="Normal 3 3 5 3 5" xfId="18395" xr:uid="{00000000-0005-0000-0000-0000E1470000}"/>
    <cellStyle name="Normal 3 3 5 4" xfId="4946" xr:uid="{00000000-0005-0000-0000-000058130000}"/>
    <cellStyle name="Normal 3 3 5 4 2" xfId="14998" xr:uid="{00000000-0005-0000-0000-00009C3A0000}"/>
    <cellStyle name="Normal 3 3 5 4 2 3" xfId="30096" xr:uid="{00000000-0005-0000-0000-000096750000}"/>
    <cellStyle name="Normal 3 3 5 4 3" xfId="9978" xr:uid="{00000000-0005-0000-0000-000000270000}"/>
    <cellStyle name="Normal 3 3 5 4 3 3" xfId="25079" xr:uid="{00000000-0005-0000-0000-0000FD610000}"/>
    <cellStyle name="Normal 3 3 5 4 5" xfId="20066" xr:uid="{00000000-0005-0000-0000-0000684E0000}"/>
    <cellStyle name="Normal 3 3 5 5" xfId="11656" xr:uid="{00000000-0005-0000-0000-00008E2D0000}"/>
    <cellStyle name="Normal 3 3 5 5 3" xfId="26754" xr:uid="{00000000-0005-0000-0000-000088680000}"/>
    <cellStyle name="Normal 3 3 5 6" xfId="6635" xr:uid="{00000000-0005-0000-0000-0000F1190000}"/>
    <cellStyle name="Normal 3 3 5 6 3" xfId="21737" xr:uid="{00000000-0005-0000-0000-0000EF540000}"/>
    <cellStyle name="Normal 3 3 5 7" xfId="34814" xr:uid="{C3D865FB-E176-4858-B5CD-A3D817B12C85}"/>
    <cellStyle name="Normal 3 3 5 8" xfId="16724" xr:uid="{00000000-0005-0000-0000-00005A410000}"/>
    <cellStyle name="Normal 3 3 6" xfId="1980" xr:uid="{00000000-0005-0000-0000-0000C2070000}"/>
    <cellStyle name="Normal 3 3 6 2" xfId="3672" xr:uid="{00000000-0005-0000-0000-00005E0E0000}"/>
    <cellStyle name="Normal 3 3 6 2 2" xfId="13745" xr:uid="{00000000-0005-0000-0000-0000B7350000}"/>
    <cellStyle name="Normal 3 3 6 2 2 3" xfId="28843" xr:uid="{00000000-0005-0000-0000-0000B1700000}"/>
    <cellStyle name="Normal 3 3 6 2 3" xfId="8725" xr:uid="{00000000-0005-0000-0000-00001B220000}"/>
    <cellStyle name="Normal 3 3 6 2 3 3" xfId="23826" xr:uid="{00000000-0005-0000-0000-0000185D0000}"/>
    <cellStyle name="Normal 3 3 6 2 4" xfId="34817" xr:uid="{04013CF4-481A-4CFC-8A10-9432A8B981A3}"/>
    <cellStyle name="Normal 3 3 6 2 5" xfId="18813" xr:uid="{00000000-0005-0000-0000-000083490000}"/>
    <cellStyle name="Normal 3 3 6 3" xfId="5364" xr:uid="{00000000-0005-0000-0000-0000FA140000}"/>
    <cellStyle name="Normal 3 3 6 3 2" xfId="15416" xr:uid="{00000000-0005-0000-0000-00003E3C0000}"/>
    <cellStyle name="Normal 3 3 6 3 2 3" xfId="30514" xr:uid="{00000000-0005-0000-0000-000038770000}"/>
    <cellStyle name="Normal 3 3 6 3 3" xfId="10396" xr:uid="{00000000-0005-0000-0000-0000A2280000}"/>
    <cellStyle name="Normal 3 3 6 3 3 3" xfId="25497" xr:uid="{00000000-0005-0000-0000-00009F630000}"/>
    <cellStyle name="Normal 3 3 6 3 5" xfId="20484" xr:uid="{00000000-0005-0000-0000-00000A500000}"/>
    <cellStyle name="Normal 3 3 6 4" xfId="12074" xr:uid="{00000000-0005-0000-0000-0000302F0000}"/>
    <cellStyle name="Normal 3 3 6 4 3" xfId="27172" xr:uid="{00000000-0005-0000-0000-00002A6A0000}"/>
    <cellStyle name="Normal 3 3 6 5" xfId="7053" xr:uid="{00000000-0005-0000-0000-0000931B0000}"/>
    <cellStyle name="Normal 3 3 6 5 3" xfId="22155" xr:uid="{00000000-0005-0000-0000-000091560000}"/>
    <cellStyle name="Normal 3 3 6 6" xfId="34816" xr:uid="{91418799-2B14-4CA4-AB0F-EFFA6EC038D9}"/>
    <cellStyle name="Normal 3 3 6 7" xfId="17142" xr:uid="{00000000-0005-0000-0000-0000FC420000}"/>
    <cellStyle name="Normal 3 3 7" xfId="2831" xr:uid="{00000000-0005-0000-0000-0000150B0000}"/>
    <cellStyle name="Normal 3 3 7 2" xfId="12909" xr:uid="{00000000-0005-0000-0000-000073320000}"/>
    <cellStyle name="Normal 3 3 7 2 2" xfId="34819" xr:uid="{0409ACCE-0CE8-4DA8-A257-16B7792E9C11}"/>
    <cellStyle name="Normal 3 3 7 2 3" xfId="28007" xr:uid="{00000000-0005-0000-0000-00006D6D0000}"/>
    <cellStyle name="Normal 3 3 7 3" xfId="7889" xr:uid="{00000000-0005-0000-0000-0000D71E0000}"/>
    <cellStyle name="Normal 3 3 7 3 3" xfId="22990" xr:uid="{00000000-0005-0000-0000-0000D4590000}"/>
    <cellStyle name="Normal 3 3 7 4" xfId="34818" xr:uid="{D110EE8A-DB3A-42EE-A775-64B143A7D9B1}"/>
    <cellStyle name="Normal 3 3 7 5" xfId="17977" xr:uid="{00000000-0005-0000-0000-00003F460000}"/>
    <cellStyle name="Normal 3 3 8" xfId="4525" xr:uid="{00000000-0005-0000-0000-0000B3110000}"/>
    <cellStyle name="Normal 3 3 8 2" xfId="14580" xr:uid="{00000000-0005-0000-0000-0000FA380000}"/>
    <cellStyle name="Normal 3 3 8 2 2" xfId="34821" xr:uid="{6E66FC04-59D3-478E-9D93-7C6ED2E98AAE}"/>
    <cellStyle name="Normal 3 3 8 2 3" xfId="29678" xr:uid="{00000000-0005-0000-0000-0000F4730000}"/>
    <cellStyle name="Normal 3 3 8 3" xfId="9560" xr:uid="{00000000-0005-0000-0000-00005E250000}"/>
    <cellStyle name="Normal 3 3 8 3 3" xfId="24661" xr:uid="{00000000-0005-0000-0000-00005B600000}"/>
    <cellStyle name="Normal 3 3 8 4" xfId="34820" xr:uid="{3D0611A4-E9F2-4B7A-91EF-1933F76B781E}"/>
    <cellStyle name="Normal 3 3 8 5" xfId="19648" xr:uid="{00000000-0005-0000-0000-0000C64C0000}"/>
    <cellStyle name="Normal 3 3 9" xfId="11236" xr:uid="{00000000-0005-0000-0000-0000EA2B0000}"/>
    <cellStyle name="Normal 3 3 9 2" xfId="34823" xr:uid="{7881BD9E-F9A9-4BE6-B3CF-CDC74DBF8C29}"/>
    <cellStyle name="Normal 3 3 9 3" xfId="26336" xr:uid="{00000000-0005-0000-0000-0000E6660000}"/>
    <cellStyle name="Normal 3 3 9 4" xfId="34822" xr:uid="{460D1C06-EEDA-43B6-9FFA-8474898181A7}"/>
    <cellStyle name="Normal 3 30" xfId="34824" xr:uid="{822F59B6-C2F6-4DF6-A498-4916887E46CB}"/>
    <cellStyle name="Normal 3 30 10" xfId="34825" xr:uid="{8EA5B1AD-D04D-492D-93D3-4656384B606D}"/>
    <cellStyle name="Normal 3 30 10 2" xfId="34826" xr:uid="{BB415BA7-2375-40E8-AD71-5E1BCD280C04}"/>
    <cellStyle name="Normal 3 30 11" xfId="34827" xr:uid="{68220B12-C1FB-4E3D-BDD3-679C988E451A}"/>
    <cellStyle name="Normal 3 30 11 2" xfId="34828" xr:uid="{5A513577-251A-4565-9907-33D34D7DCB0A}"/>
    <cellStyle name="Normal 3 30 12" xfId="34829" xr:uid="{6260E782-D44E-4137-B93D-2E7167C93A12}"/>
    <cellStyle name="Normal 3 30 12 2" xfId="34830" xr:uid="{9FEBD656-55EA-4A6B-BF48-FEDEF72EAC21}"/>
    <cellStyle name="Normal 3 30 13" xfId="34831" xr:uid="{1EFC37F3-75BE-42FF-AAD5-81A4777975FD}"/>
    <cellStyle name="Normal 3 30 13 2" xfId="34832" xr:uid="{9C0A6CBC-D9B2-486E-9B4B-93ED93CC75AC}"/>
    <cellStyle name="Normal 3 30 14" xfId="34833" xr:uid="{DE6D2B2D-1BB9-4C60-B722-98ABA687BEAB}"/>
    <cellStyle name="Normal 3 30 14 2" xfId="34834" xr:uid="{6E8524C3-1C09-47F4-AB1C-5CEA638C1F1C}"/>
    <cellStyle name="Normal 3 30 15" xfId="34835" xr:uid="{758EE637-70DB-4611-944E-03855DEC416E}"/>
    <cellStyle name="Normal 3 30 15 2" xfId="34836" xr:uid="{791D7E00-394A-417D-82B9-565DADC8B1EC}"/>
    <cellStyle name="Normal 3 30 16" xfId="34837" xr:uid="{39CF16E2-A321-4C03-A127-A95FB6C9FE15}"/>
    <cellStyle name="Normal 3 30 16 2" xfId="34838" xr:uid="{89F390DA-B222-4E25-BA0F-5E231BF57F6D}"/>
    <cellStyle name="Normal 3 30 17" xfId="34839" xr:uid="{1C7B508A-C6C1-460C-8B71-B4E74F04CB3E}"/>
    <cellStyle name="Normal 3 30 17 2" xfId="34840" xr:uid="{86DE004F-97AF-4B4A-8F42-5DA534F15AF4}"/>
    <cellStyle name="Normal 3 30 18" xfId="34841" xr:uid="{FB079E1E-53CD-4779-9FCE-954FBFF8B562}"/>
    <cellStyle name="Normal 3 30 18 2" xfId="34842" xr:uid="{165EF5A4-46B9-4451-B958-618B535C7BEB}"/>
    <cellStyle name="Normal 3 30 19" xfId="34843" xr:uid="{83D3436C-9D52-490A-AE9B-BBE1B6FE807D}"/>
    <cellStyle name="Normal 3 30 19 2" xfId="34844" xr:uid="{D6671A75-C076-4949-B842-FAE40285F98E}"/>
    <cellStyle name="Normal 3 30 2" xfId="34845" xr:uid="{B9E5B399-9F3F-46F3-9E36-3FDCCF1601F7}"/>
    <cellStyle name="Normal 3 30 2 2" xfId="34846" xr:uid="{DF2CEF41-54E1-45E2-B091-7E67BA8802BA}"/>
    <cellStyle name="Normal 3 30 20" xfId="34847" xr:uid="{57EC6AA5-ED02-4956-B74A-B5CADFF757BB}"/>
    <cellStyle name="Normal 3 30 20 2" xfId="34848" xr:uid="{7068AB35-F497-4B7D-8F0F-C09E63072824}"/>
    <cellStyle name="Normal 3 30 21" xfId="34849" xr:uid="{46EC2CD9-E2CD-4481-82F5-4B4F769D87A7}"/>
    <cellStyle name="Normal 3 30 21 2" xfId="34850" xr:uid="{3BB8DD14-6C12-4114-AE7C-9BD25546270F}"/>
    <cellStyle name="Normal 3 30 22" xfId="34851" xr:uid="{262C8944-7182-4794-B48B-D38FFEE52BFD}"/>
    <cellStyle name="Normal 3 30 22 2" xfId="34852" xr:uid="{2BEC1707-8307-46A0-B600-B64B92582F9F}"/>
    <cellStyle name="Normal 3 30 23" xfId="34853" xr:uid="{1FC7E4A2-E713-44A5-9B7C-494C68B8F363}"/>
    <cellStyle name="Normal 3 30 23 2" xfId="34854" xr:uid="{A1E28BC5-78EB-4E52-895C-D141AA9B1B02}"/>
    <cellStyle name="Normal 3 30 24" xfId="34855" xr:uid="{1A6F2528-6868-497A-B401-E91B9AA8E287}"/>
    <cellStyle name="Normal 3 30 3" xfId="34856" xr:uid="{F2F0402E-D179-457F-BE9F-BD4F0D01C3C1}"/>
    <cellStyle name="Normal 3 30 3 2" xfId="34857" xr:uid="{CCB7A715-1176-46B1-AFDF-C60CCD1A2C12}"/>
    <cellStyle name="Normal 3 30 4" xfId="34858" xr:uid="{6012B639-69FC-4ACF-BE44-769ACC9B0F10}"/>
    <cellStyle name="Normal 3 30 4 2" xfId="34859" xr:uid="{4F9F4C02-7A8A-46A5-B80D-508DD1A3BA78}"/>
    <cellStyle name="Normal 3 30 5" xfId="34860" xr:uid="{A937C98B-9B1B-40DF-B372-5231371E76F0}"/>
    <cellStyle name="Normal 3 30 5 2" xfId="34861" xr:uid="{83D3CD80-C77F-49FA-B801-5675E091A7B7}"/>
    <cellStyle name="Normal 3 30 6" xfId="34862" xr:uid="{6E2736A7-A879-4819-8178-ADC85F3C25A3}"/>
    <cellStyle name="Normal 3 30 6 2" xfId="34863" xr:uid="{BB0D6232-7889-4872-A72F-21B43C68B1B4}"/>
    <cellStyle name="Normal 3 30 7" xfId="34864" xr:uid="{99C06C51-EB92-4DCF-AECE-809C4C692581}"/>
    <cellStyle name="Normal 3 30 7 2" xfId="34865" xr:uid="{B9A01462-BED0-43EF-B5C6-FCD9B3A04D6E}"/>
    <cellStyle name="Normal 3 30 8" xfId="34866" xr:uid="{47692CE2-B6EE-4776-834A-47A27DD452E3}"/>
    <cellStyle name="Normal 3 30 8 2" xfId="34867" xr:uid="{C837806A-DA54-4CC1-9994-CD7A7ED8B548}"/>
    <cellStyle name="Normal 3 30 9" xfId="34868" xr:uid="{5B8AFE07-3A87-474F-9829-F23B71AA1C97}"/>
    <cellStyle name="Normal 3 30 9 2" xfId="34869" xr:uid="{4E1FFF09-37CD-416E-8C9B-1F1005072D6A}"/>
    <cellStyle name="Normal 3 31" xfId="34870" xr:uid="{727DA442-E4CA-4A1C-900B-3C1EA88D5E46}"/>
    <cellStyle name="Normal 3 31 10" xfId="34871" xr:uid="{27C5C3BC-BC0A-4825-8C2E-83920EA7D395}"/>
    <cellStyle name="Normal 3 31 10 2" xfId="34872" xr:uid="{0447D58F-4ADF-498C-83FC-860BB7BE0A39}"/>
    <cellStyle name="Normal 3 31 11" xfId="34873" xr:uid="{2F8C939B-3ED7-4FCC-8C82-CDCB8D6B6A87}"/>
    <cellStyle name="Normal 3 31 11 2" xfId="34874" xr:uid="{0EBEC136-B833-4C61-BE25-A1C60DC52F0C}"/>
    <cellStyle name="Normal 3 31 12" xfId="34875" xr:uid="{AAA19488-914B-48E1-8DBB-3FA54748DA85}"/>
    <cellStyle name="Normal 3 31 12 2" xfId="34876" xr:uid="{6A0B60C2-63F0-4B3D-A469-F4BEA6694628}"/>
    <cellStyle name="Normal 3 31 13" xfId="34877" xr:uid="{07D2695B-45A0-494B-93EA-C00D7C0127FA}"/>
    <cellStyle name="Normal 3 31 13 2" xfId="34878" xr:uid="{126B7165-888A-4E94-BCFE-43B277FA9EA1}"/>
    <cellStyle name="Normal 3 31 14" xfId="34879" xr:uid="{F4D87977-1461-4007-B29E-8FAE37221B0C}"/>
    <cellStyle name="Normal 3 31 14 2" xfId="34880" xr:uid="{52F211AD-097D-4AA6-9036-CA124005389C}"/>
    <cellStyle name="Normal 3 31 15" xfId="34881" xr:uid="{FDCAEA28-070B-4FB0-8B10-7E17588A6B5C}"/>
    <cellStyle name="Normal 3 31 15 2" xfId="34882" xr:uid="{FA081AAC-AC2B-426C-9AB5-EB89944923CE}"/>
    <cellStyle name="Normal 3 31 16" xfId="34883" xr:uid="{9C76EFB6-E523-4059-9CBC-40D55908D3E1}"/>
    <cellStyle name="Normal 3 31 16 2" xfId="34884" xr:uid="{D0F9543E-2B13-459B-8F9D-7E14E696915F}"/>
    <cellStyle name="Normal 3 31 17" xfId="34885" xr:uid="{1876D9CA-A462-46CE-81E6-444527FAEB1E}"/>
    <cellStyle name="Normal 3 31 17 2" xfId="34886" xr:uid="{10808EF1-4F75-467C-A9E2-5BD98771411B}"/>
    <cellStyle name="Normal 3 31 18" xfId="34887" xr:uid="{37D9AEF2-47D7-4A85-8B60-5AF42676E153}"/>
    <cellStyle name="Normal 3 31 18 2" xfId="34888" xr:uid="{DD4DB7DF-CE24-4DBA-98BA-7878A9B2C906}"/>
    <cellStyle name="Normal 3 31 19" xfId="34889" xr:uid="{203AE265-A216-4929-9FC9-FFB0D4F26B43}"/>
    <cellStyle name="Normal 3 31 19 2" xfId="34890" xr:uid="{9E80D2A3-4DB8-4268-BC54-4B51E3556AFB}"/>
    <cellStyle name="Normal 3 31 2" xfId="34891" xr:uid="{083E57AF-B752-4309-B257-8545F9802DE8}"/>
    <cellStyle name="Normal 3 31 2 2" xfId="34892" xr:uid="{2162072E-33B6-4F15-8FF6-E80AB697C3D1}"/>
    <cellStyle name="Normal 3 31 20" xfId="34893" xr:uid="{C5545B1C-8C88-446F-9B3C-D0D937EA8CA1}"/>
    <cellStyle name="Normal 3 31 20 2" xfId="34894" xr:uid="{2D25FF47-7BEE-41C7-A7A4-87F1C8FFC8E7}"/>
    <cellStyle name="Normal 3 31 21" xfId="34895" xr:uid="{DBC4A584-DA3C-4554-8193-B848C33E60BF}"/>
    <cellStyle name="Normal 3 31 21 2" xfId="34896" xr:uid="{FA694FC0-CA43-4B67-8DE2-47509546BC33}"/>
    <cellStyle name="Normal 3 31 22" xfId="34897" xr:uid="{B2FD9CD9-7F17-420E-A185-2B8C21947D7A}"/>
    <cellStyle name="Normal 3 31 22 2" xfId="34898" xr:uid="{086ADF8B-598D-49FF-9D52-B022C8A9579D}"/>
    <cellStyle name="Normal 3 31 23" xfId="34899" xr:uid="{C98F40FD-CBB6-4124-91C9-E6F8709561EC}"/>
    <cellStyle name="Normal 3 31 23 2" xfId="34900" xr:uid="{9C1D76C0-C81C-4115-8406-66FCEBAE1A5D}"/>
    <cellStyle name="Normal 3 31 24" xfId="34901" xr:uid="{617FECBC-966E-461D-A10B-9AE74120145A}"/>
    <cellStyle name="Normal 3 31 3" xfId="34902" xr:uid="{6310720A-0134-4352-A963-C7272CE56F3E}"/>
    <cellStyle name="Normal 3 31 3 2" xfId="34903" xr:uid="{6D3480CB-CE09-49C3-BD27-5EDAE8CE9C4B}"/>
    <cellStyle name="Normal 3 31 4" xfId="34904" xr:uid="{D63D2CC6-BC87-43DC-A56B-F715FA0588CC}"/>
    <cellStyle name="Normal 3 31 4 2" xfId="34905" xr:uid="{41F3D213-07CA-4950-BD43-797F31F8D105}"/>
    <cellStyle name="Normal 3 31 5" xfId="34906" xr:uid="{F74D2FE3-B602-4794-A9A3-168687C41D40}"/>
    <cellStyle name="Normal 3 31 5 2" xfId="34907" xr:uid="{AEB15B6B-B827-421E-88C2-0D2F607DA8EE}"/>
    <cellStyle name="Normal 3 31 6" xfId="34908" xr:uid="{FCFFDDA0-4FA2-4511-BBE0-4364F6D21C22}"/>
    <cellStyle name="Normal 3 31 6 2" xfId="34909" xr:uid="{212EB6BC-7C5A-4379-B93F-A8D86A06B472}"/>
    <cellStyle name="Normal 3 31 7" xfId="34910" xr:uid="{75080525-EEEB-40AD-80F3-AF86E353DFD6}"/>
    <cellStyle name="Normal 3 31 7 2" xfId="34911" xr:uid="{DE591E7C-C374-4EB9-ACD5-90661E25AAAF}"/>
    <cellStyle name="Normal 3 31 8" xfId="34912" xr:uid="{5591DA0B-A449-4343-8E41-67202F9B8F62}"/>
    <cellStyle name="Normal 3 31 8 2" xfId="34913" xr:uid="{D8205FFF-7D58-43CE-B581-B5960DE16A66}"/>
    <cellStyle name="Normal 3 31 9" xfId="34914" xr:uid="{01636C48-37AE-4A72-8A00-11A033886FD3}"/>
    <cellStyle name="Normal 3 31 9 2" xfId="34915" xr:uid="{49E8E279-FC69-4783-8A56-83B984DC8493}"/>
    <cellStyle name="Normal 3 32" xfId="34916" xr:uid="{3F527C57-CE1C-4BAA-A0DA-A30566A4AB49}"/>
    <cellStyle name="Normal 3 32 10" xfId="34917" xr:uid="{C6619024-C82B-47DC-938D-FC23F9093176}"/>
    <cellStyle name="Normal 3 32 10 2" xfId="34918" xr:uid="{BE809B3E-E276-4E70-9654-497EFBD2D8EC}"/>
    <cellStyle name="Normal 3 32 11" xfId="34919" xr:uid="{B7551644-BD1F-4FD4-8DAC-A2B1CBB615C4}"/>
    <cellStyle name="Normal 3 32 11 2" xfId="34920" xr:uid="{E5E77E66-3A23-4B97-8764-B25D0E0B88E9}"/>
    <cellStyle name="Normal 3 32 12" xfId="34921" xr:uid="{E649AD84-6769-4E86-B5A2-82667D43D073}"/>
    <cellStyle name="Normal 3 32 12 2" xfId="34922" xr:uid="{E95E959F-CE70-4D72-9594-75664A4C79BC}"/>
    <cellStyle name="Normal 3 32 13" xfId="34923" xr:uid="{15340ABF-2E7A-4A6D-9CB5-511FE966C258}"/>
    <cellStyle name="Normal 3 32 13 2" xfId="34924" xr:uid="{8E8C8C29-A277-46BA-8908-02D1282D9BFF}"/>
    <cellStyle name="Normal 3 32 14" xfId="34925" xr:uid="{30BDD8A3-BCFF-43EA-BFE1-0010719DD022}"/>
    <cellStyle name="Normal 3 32 14 2" xfId="34926" xr:uid="{00ED86D8-4C62-47E0-8EA7-0D55F90C5DC3}"/>
    <cellStyle name="Normal 3 32 15" xfId="34927" xr:uid="{DD94D8EA-95C2-48B4-A644-A8E4AD94E95A}"/>
    <cellStyle name="Normal 3 32 15 2" xfId="34928" xr:uid="{FD08CE16-E295-4CAF-8E46-C8BC5C2A44C1}"/>
    <cellStyle name="Normal 3 32 16" xfId="34929" xr:uid="{EE92A429-E9D5-4F43-B3D0-8152A8E7F0D9}"/>
    <cellStyle name="Normal 3 32 16 2" xfId="34930" xr:uid="{83C96B4B-DF50-4895-83E9-AAD0141AB93F}"/>
    <cellStyle name="Normal 3 32 17" xfId="34931" xr:uid="{691A3F1D-4A69-425C-8021-6B0556E273AC}"/>
    <cellStyle name="Normal 3 32 17 2" xfId="34932" xr:uid="{3B5AC2A7-CEC5-43AF-870C-AC3CB90FD9E2}"/>
    <cellStyle name="Normal 3 32 18" xfId="34933" xr:uid="{16D24C6B-060F-4116-A685-5991B158E632}"/>
    <cellStyle name="Normal 3 32 18 2" xfId="34934" xr:uid="{98CB5BD1-42F2-4D02-9D85-6A202C5CC722}"/>
    <cellStyle name="Normal 3 32 19" xfId="34935" xr:uid="{91FBF763-6A50-476F-AF4A-1D74EEEE13F8}"/>
    <cellStyle name="Normal 3 32 19 2" xfId="34936" xr:uid="{D4953A5C-FB1C-40BC-9E41-1651F75E74E4}"/>
    <cellStyle name="Normal 3 32 2" xfId="34937" xr:uid="{CBD465D6-1466-4953-B5EE-BA65FBEDF534}"/>
    <cellStyle name="Normal 3 32 2 2" xfId="34938" xr:uid="{2916F0A0-1627-4261-9658-9DEB2BC2A18C}"/>
    <cellStyle name="Normal 3 32 20" xfId="34939" xr:uid="{EA41B3E6-C46C-4DCB-894B-70DB9FA9A815}"/>
    <cellStyle name="Normal 3 32 20 2" xfId="34940" xr:uid="{3305B703-A90F-47DB-BB56-C5E1137606D4}"/>
    <cellStyle name="Normal 3 32 21" xfId="34941" xr:uid="{A8F7ECCD-1E6D-4DD0-AB56-E226CB4973A9}"/>
    <cellStyle name="Normal 3 32 21 2" xfId="34942" xr:uid="{28B78E47-B50D-4A32-A8D4-81CD1E5C2935}"/>
    <cellStyle name="Normal 3 32 22" xfId="34943" xr:uid="{48E4C9F6-4F56-4464-9547-95357CB23F19}"/>
    <cellStyle name="Normal 3 32 22 2" xfId="34944" xr:uid="{7FC4C5A4-F701-44D6-A678-466D90D1C377}"/>
    <cellStyle name="Normal 3 32 23" xfId="34945" xr:uid="{D95B88EE-2F24-4806-ABB4-4ABB6AFC3FDC}"/>
    <cellStyle name="Normal 3 32 23 2" xfId="34946" xr:uid="{23768968-5869-408A-94EA-F2AC19B02EDC}"/>
    <cellStyle name="Normal 3 32 24" xfId="34947" xr:uid="{EBDEFBD5-0CEB-446F-9B71-368A9F9F9B27}"/>
    <cellStyle name="Normal 3 32 3" xfId="34948" xr:uid="{BB034826-A71E-48AE-B1A2-5E9C9D0026CC}"/>
    <cellStyle name="Normal 3 32 3 2" xfId="34949" xr:uid="{957E4717-9A52-45A0-97A9-F41601D50D34}"/>
    <cellStyle name="Normal 3 32 4" xfId="34950" xr:uid="{ADF8B188-F738-4F7F-807F-6F10CAB7C60E}"/>
    <cellStyle name="Normal 3 32 4 2" xfId="34951" xr:uid="{C54FDA95-D878-4A9D-BB9C-6F73488A32A9}"/>
    <cellStyle name="Normal 3 32 5" xfId="34952" xr:uid="{ECDD7F98-B7F4-42AD-BD5B-09E5B60570FF}"/>
    <cellStyle name="Normal 3 32 5 2" xfId="34953" xr:uid="{B5F533D7-BECB-49F7-82DB-E2795638FB49}"/>
    <cellStyle name="Normal 3 32 6" xfId="34954" xr:uid="{E61D59BB-B77B-4E16-B18A-2412BF443532}"/>
    <cellStyle name="Normal 3 32 6 2" xfId="34955" xr:uid="{0ABEB5A8-7BBF-4F18-99BB-71475EC96083}"/>
    <cellStyle name="Normal 3 32 7" xfId="34956" xr:uid="{21B76209-D960-41C1-9292-4882C65142A6}"/>
    <cellStyle name="Normal 3 32 7 2" xfId="34957" xr:uid="{94BBCC03-CFB1-42CF-93D6-D5FA293B3B69}"/>
    <cellStyle name="Normal 3 32 8" xfId="34958" xr:uid="{5E625684-CA3A-4487-A5DB-ED43554549BA}"/>
    <cellStyle name="Normal 3 32 8 2" xfId="34959" xr:uid="{5FECBE39-4AC6-4BCC-9F47-5ED47AE923C9}"/>
    <cellStyle name="Normal 3 32 9" xfId="34960" xr:uid="{4E2C143D-A020-4703-83E4-944106E84F10}"/>
    <cellStyle name="Normal 3 32 9 2" xfId="34961" xr:uid="{1621FB2B-7000-4166-B18E-D43AB676DE4E}"/>
    <cellStyle name="Normal 3 33" xfId="34962" xr:uid="{CBE1D8C9-BC20-48D4-B5B0-FF70BE91E391}"/>
    <cellStyle name="Normal 3 33 10" xfId="34963" xr:uid="{97C9840F-DD14-41B0-959B-4F8121DBC471}"/>
    <cellStyle name="Normal 3 33 10 2" xfId="34964" xr:uid="{EFF3C5FF-8D28-4FD0-8603-B9327822021B}"/>
    <cellStyle name="Normal 3 33 11" xfId="34965" xr:uid="{4A5478A5-81FF-46FF-AEF6-DCF12BB3FE7E}"/>
    <cellStyle name="Normal 3 33 11 2" xfId="34966" xr:uid="{738FED77-227B-4914-8007-93BDC6887F00}"/>
    <cellStyle name="Normal 3 33 12" xfId="34967" xr:uid="{597C6B44-D83E-43AD-9D9E-41BB3E244246}"/>
    <cellStyle name="Normal 3 33 12 2" xfId="34968" xr:uid="{20D30DA2-0C1A-4B8B-B31C-C1BC54E19B9E}"/>
    <cellStyle name="Normal 3 33 13" xfId="34969" xr:uid="{7A84019A-5CC4-4C3A-AAA0-2CF937CB4EB4}"/>
    <cellStyle name="Normal 3 33 13 2" xfId="34970" xr:uid="{F92D19FA-9964-415D-8EF0-6EAC33AF245C}"/>
    <cellStyle name="Normal 3 33 14" xfId="34971" xr:uid="{BEF57293-F5BC-4CF1-8B11-44662250C908}"/>
    <cellStyle name="Normal 3 33 14 2" xfId="34972" xr:uid="{EC7CADE1-C426-49EF-8827-B7CD993A191B}"/>
    <cellStyle name="Normal 3 33 15" xfId="34973" xr:uid="{049B0B5C-F3B1-4335-80E1-3BC0FA2D6972}"/>
    <cellStyle name="Normal 3 33 15 2" xfId="34974" xr:uid="{49AEB290-4B4E-4D63-81C6-EBEC09F0B77A}"/>
    <cellStyle name="Normal 3 33 16" xfId="34975" xr:uid="{543049AB-4E67-470B-B4C6-C58814EB3EDD}"/>
    <cellStyle name="Normal 3 33 16 2" xfId="34976" xr:uid="{5F12A837-F398-4D6A-A79D-36A9D4D601C1}"/>
    <cellStyle name="Normal 3 33 17" xfId="34977" xr:uid="{6D585333-6083-4211-AAD1-CCEAC52E4BB5}"/>
    <cellStyle name="Normal 3 33 17 2" xfId="34978" xr:uid="{67E213E8-09F6-46F5-A542-C74D39395502}"/>
    <cellStyle name="Normal 3 33 18" xfId="34979" xr:uid="{26ACB406-F746-4C07-BAAA-A3EEE57DD91E}"/>
    <cellStyle name="Normal 3 33 18 2" xfId="34980" xr:uid="{1AF58E73-880D-4599-8D79-27EA9976E3F7}"/>
    <cellStyle name="Normal 3 33 19" xfId="34981" xr:uid="{7A0E6388-99AA-4658-B15D-A7676C1CD645}"/>
    <cellStyle name="Normal 3 33 19 2" xfId="34982" xr:uid="{F398FF21-F5DF-46DD-A618-BF806F427413}"/>
    <cellStyle name="Normal 3 33 2" xfId="34983" xr:uid="{2C9C3D8B-2711-4FD0-9E96-C570FC874CBA}"/>
    <cellStyle name="Normal 3 33 2 2" xfId="34984" xr:uid="{09A23242-F478-429A-B5DC-18F6DDC37DEB}"/>
    <cellStyle name="Normal 3 33 20" xfId="34985" xr:uid="{E7548B98-A81F-465E-8261-D97414A759B3}"/>
    <cellStyle name="Normal 3 33 20 2" xfId="34986" xr:uid="{AB07243A-D86B-4143-9F54-1E5AC8E07B86}"/>
    <cellStyle name="Normal 3 33 21" xfId="34987" xr:uid="{77AC7893-10FB-4C95-9A98-C0109DB88083}"/>
    <cellStyle name="Normal 3 33 21 2" xfId="34988" xr:uid="{2C4C1196-3AD5-4CBA-B6AE-F3EFDAC021EC}"/>
    <cellStyle name="Normal 3 33 22" xfId="34989" xr:uid="{4729474A-728E-4326-81B4-D09403745A86}"/>
    <cellStyle name="Normal 3 33 22 2" xfId="34990" xr:uid="{4AFC7433-FB6D-4EE6-8260-B09C7B12DF56}"/>
    <cellStyle name="Normal 3 33 23" xfId="34991" xr:uid="{55AE3B54-8723-4905-8C14-ECA8A53E2293}"/>
    <cellStyle name="Normal 3 33 23 2" xfId="34992" xr:uid="{E748546C-C5E6-4B29-A6CB-6A421984A1C3}"/>
    <cellStyle name="Normal 3 33 24" xfId="34993" xr:uid="{8E7C8FDD-4BEC-4BFD-8ED1-361E6C8021DE}"/>
    <cellStyle name="Normal 3 33 3" xfId="34994" xr:uid="{149B6D2F-F98D-48CA-9FBD-ABE67C296AD5}"/>
    <cellStyle name="Normal 3 33 3 2" xfId="34995" xr:uid="{7B37526C-68C1-4162-B442-DFB281A4E1CF}"/>
    <cellStyle name="Normal 3 33 4" xfId="34996" xr:uid="{3FEEA510-4EF7-48F2-8FFA-11B5F1C58DAC}"/>
    <cellStyle name="Normal 3 33 4 2" xfId="34997" xr:uid="{6D60EB05-9A82-427E-881A-0671452F8185}"/>
    <cellStyle name="Normal 3 33 5" xfId="34998" xr:uid="{10A82B5E-1AC9-4182-AAE6-610EB8FC2E3C}"/>
    <cellStyle name="Normal 3 33 5 2" xfId="34999" xr:uid="{74C7A7EB-285B-4754-922A-497AA57E2470}"/>
    <cellStyle name="Normal 3 33 6" xfId="35000" xr:uid="{9C74D9D7-B6E2-4F89-BF6D-B3C38F1C56A5}"/>
    <cellStyle name="Normal 3 33 6 2" xfId="35001" xr:uid="{133A9370-DFB3-422A-BEC1-52B0C54F6894}"/>
    <cellStyle name="Normal 3 33 7" xfId="35002" xr:uid="{168F755E-4FE1-493A-B4F0-26C8F82E24BE}"/>
    <cellStyle name="Normal 3 33 7 2" xfId="35003" xr:uid="{D1AAD004-1201-479C-9286-B5386218D194}"/>
    <cellStyle name="Normal 3 33 8" xfId="35004" xr:uid="{080FC367-5B3E-414D-9758-41748D0CDE8C}"/>
    <cellStyle name="Normal 3 33 8 2" xfId="35005" xr:uid="{53CFB6E3-C38E-4B7D-98A8-8C959C08A1F1}"/>
    <cellStyle name="Normal 3 33 9" xfId="35006" xr:uid="{905AAEB6-958A-4238-BE2C-A5BD7AC8E466}"/>
    <cellStyle name="Normal 3 33 9 2" xfId="35007" xr:uid="{AFC397B3-89C9-4629-9A02-F46B6C08ACF8}"/>
    <cellStyle name="Normal 3 34" xfId="35008" xr:uid="{08FE1EB8-BD6C-4425-BE6E-19360A237505}"/>
    <cellStyle name="Normal 3 34 2" xfId="35009" xr:uid="{10B3AD1C-703D-44BD-BD4E-21FDAF0420B2}"/>
    <cellStyle name="Normal 3 35" xfId="35010" xr:uid="{6B54CE15-CC75-4F06-92E0-572D87063183}"/>
    <cellStyle name="Normal 3 35 2" xfId="35011" xr:uid="{A37BCC27-95F0-436A-A232-1AF24ED223CD}"/>
    <cellStyle name="Normal 3 36" xfId="35012" xr:uid="{21D0257C-5783-4B8C-8A5F-DE88E05D0B92}"/>
    <cellStyle name="Normal 3 36 2" xfId="35013" xr:uid="{0BFE1097-D0EF-4CE7-B6D3-AE320E9712CF}"/>
    <cellStyle name="Normal 3 37" xfId="35014" xr:uid="{2E175590-21A9-4030-94CD-811F46956A72}"/>
    <cellStyle name="Normal 3 37 2" xfId="35015" xr:uid="{B034BC0A-EFFA-476E-9210-384613BD0EC2}"/>
    <cellStyle name="Normal 3 38" xfId="35016" xr:uid="{C3F9347C-EC4E-4AED-81A5-8D86ACC3D4D5}"/>
    <cellStyle name="Normal 3 38 2" xfId="35017" xr:uid="{A63E05A7-6A47-46FB-B2AC-C28CBE265FAD}"/>
    <cellStyle name="Normal 3 39" xfId="35018" xr:uid="{7AA1C8E4-6226-43A0-932A-D1C58B679B9D}"/>
    <cellStyle name="Normal 3 39 2" xfId="35019" xr:uid="{F2E5B66A-9664-4A34-9062-19BA589FEF1A}"/>
    <cellStyle name="Normal 3 4" xfId="427" xr:uid="{00000000-0005-0000-0000-0000B0010000}"/>
    <cellStyle name="Normal 3 4 10" xfId="35020" xr:uid="{7EDE3ADE-0D55-4434-8900-1112FD77E6EA}"/>
    <cellStyle name="Normal 3 4 10 2" xfId="35021" xr:uid="{E838D791-5110-4A8A-8D39-19DD5BC4DE53}"/>
    <cellStyle name="Normal 3 4 11" xfId="35022" xr:uid="{D9911AF2-0035-4735-BEB5-DE8DB93D081B}"/>
    <cellStyle name="Normal 3 4 11 2" xfId="35023" xr:uid="{9394656F-3348-4146-90C2-67A14F421191}"/>
    <cellStyle name="Normal 3 4 12" xfId="35024" xr:uid="{0C5D81F0-1B66-4608-8776-BC96558E4597}"/>
    <cellStyle name="Normal 3 4 12 2" xfId="35025" xr:uid="{34AEB9FF-6EC8-48B1-8935-863F571F62B1}"/>
    <cellStyle name="Normal 3 4 13" xfId="35026" xr:uid="{2E97A652-5152-4A99-87B9-BE6A31A345E7}"/>
    <cellStyle name="Normal 3 4 13 2" xfId="35027" xr:uid="{69847231-E29E-4CF2-8258-517F246AE71F}"/>
    <cellStyle name="Normal 3 4 14" xfId="35028" xr:uid="{59A748B7-0C61-4CC0-87B0-A6977829621F}"/>
    <cellStyle name="Normal 3 4 14 2" xfId="35029" xr:uid="{7F905E90-C892-480C-8871-1CD6838E23EB}"/>
    <cellStyle name="Normal 3 4 15" xfId="35030" xr:uid="{A2C97962-4B36-4742-8B74-538FF9F9BB6B}"/>
    <cellStyle name="Normal 3 4 15 2" xfId="35031" xr:uid="{BDA9166B-D473-4A43-8543-58E6415E0248}"/>
    <cellStyle name="Normal 3 4 16" xfId="35032" xr:uid="{59094D37-7DB9-4E8F-86EF-22BC48C93F84}"/>
    <cellStyle name="Normal 3 4 16 2" xfId="35033" xr:uid="{580E316B-95F4-4BE9-BC6C-C890A2427A22}"/>
    <cellStyle name="Normal 3 4 17" xfId="35034" xr:uid="{C2E3AB03-5709-4D29-8BA0-F2811F23D44D}"/>
    <cellStyle name="Normal 3 4 17 2" xfId="35035" xr:uid="{7350B5B0-0FC7-4E8B-B60B-0A07DCAB4CDC}"/>
    <cellStyle name="Normal 3 4 18" xfId="35036" xr:uid="{2E599005-840B-4B8C-83CA-94E6B12F39D3}"/>
    <cellStyle name="Normal 3 4 18 2" xfId="35037" xr:uid="{92B9A459-AE48-4899-8B5D-C4CA76AB7105}"/>
    <cellStyle name="Normal 3 4 19" xfId="35038" xr:uid="{E2BB2272-F5CD-4ED9-A77B-CD5986309520}"/>
    <cellStyle name="Normal 3 4 19 2" xfId="35039" xr:uid="{BAD1E17B-557E-4CB0-9F59-760BFAC186E4}"/>
    <cellStyle name="Normal 3 4 2" xfId="35040" xr:uid="{E6F4C2AF-C3CC-43FA-AD05-AB3DED0A7696}"/>
    <cellStyle name="Normal 3 4 2 2" xfId="35041" xr:uid="{EC64146E-F5EB-4311-8767-B4F356EEB66E}"/>
    <cellStyle name="Normal 3 4 20" xfId="35042" xr:uid="{B9F4FAA1-EB55-48C4-8278-43F74179B710}"/>
    <cellStyle name="Normal 3 4 20 2" xfId="35043" xr:uid="{8BBD7AC5-48F2-4A8C-B26C-BD13B02590DB}"/>
    <cellStyle name="Normal 3 4 21" xfId="35044" xr:uid="{BB143173-FF80-4A97-8E04-EE48C0FA5B34}"/>
    <cellStyle name="Normal 3 4 21 2" xfId="35045" xr:uid="{F236CAE4-DCE4-49E5-9E74-B01BB61710F4}"/>
    <cellStyle name="Normal 3 4 22" xfId="35046" xr:uid="{F303B747-ECAD-4F7E-AAD1-FD52478069D1}"/>
    <cellStyle name="Normal 3 4 22 2" xfId="35047" xr:uid="{262FC387-374A-46E6-8241-4C853928AF00}"/>
    <cellStyle name="Normal 3 4 23" xfId="35048" xr:uid="{707F515B-C669-42A8-B5CE-C4B476DACBBF}"/>
    <cellStyle name="Normal 3 4 23 2" xfId="35049" xr:uid="{FB7649CA-9CA2-4757-A9CF-09F70D163260}"/>
    <cellStyle name="Normal 3 4 24" xfId="35050" xr:uid="{904AAA38-84DF-4F79-A3B3-5D356E51818F}"/>
    <cellStyle name="Normal 3 4 3" xfId="35051" xr:uid="{9989D5C4-207F-44DB-9453-83E2BBBC8780}"/>
    <cellStyle name="Normal 3 4 3 2" xfId="35052" xr:uid="{DB953FDF-36ED-4CAC-AA45-3DB16634D77C}"/>
    <cellStyle name="Normal 3 4 4" xfId="35053" xr:uid="{65E75467-4516-4DFD-B099-46EA5F045220}"/>
    <cellStyle name="Normal 3 4 4 2" xfId="35054" xr:uid="{86DDFAF0-7749-43E1-BDCA-3EE5403FB972}"/>
    <cellStyle name="Normal 3 4 5" xfId="35055" xr:uid="{90F0E7F1-59C6-4240-A11D-AE853694675C}"/>
    <cellStyle name="Normal 3 4 5 2" xfId="35056" xr:uid="{C9430561-8A7F-4EBF-BC44-94F904630E7F}"/>
    <cellStyle name="Normal 3 4 6" xfId="35057" xr:uid="{7B122164-A9A0-4414-8D3C-9EFCD4E7B10B}"/>
    <cellStyle name="Normal 3 4 6 2" xfId="35058" xr:uid="{32C03E8E-7FF5-4685-AD51-3E15261AEBDD}"/>
    <cellStyle name="Normal 3 4 7" xfId="35059" xr:uid="{E8D8A301-2DFC-4C30-AC8A-65A9F47F6F86}"/>
    <cellStyle name="Normal 3 4 7 2" xfId="35060" xr:uid="{F8F5E5FF-3FC9-434B-A750-6B9266370408}"/>
    <cellStyle name="Normal 3 4 8" xfId="35061" xr:uid="{EDB4CE70-387F-47B1-84DC-9707CB156B98}"/>
    <cellStyle name="Normal 3 4 8 2" xfId="35062" xr:uid="{1ACF4313-A664-465C-82E1-C888DD44A176}"/>
    <cellStyle name="Normal 3 4 9" xfId="35063" xr:uid="{D16FF689-5032-4377-8722-0F98C6EFC1D2}"/>
    <cellStyle name="Normal 3 4 9 2" xfId="35064" xr:uid="{F38C9951-3D84-4389-B448-1C545EC4E602}"/>
    <cellStyle name="Normal 3 40" xfId="35065" xr:uid="{2612DBF5-8ECF-437A-B9B6-4509E2E9690C}"/>
    <cellStyle name="Normal 3 40 2" xfId="35066" xr:uid="{01A5CD3A-FE23-4ED5-B701-52A1B39FBC07}"/>
    <cellStyle name="Normal 3 41" xfId="35067" xr:uid="{8DFC78B8-7E62-412A-B0B4-99FD81B44F28}"/>
    <cellStyle name="Normal 3 41 2" xfId="35068" xr:uid="{67886BCC-548E-4AE3-B130-5AA5C4CE0D53}"/>
    <cellStyle name="Normal 3 42" xfId="35069" xr:uid="{B256FE16-2DEF-4D96-8894-CAB0D393905B}"/>
    <cellStyle name="Normal 3 42 2" xfId="35070" xr:uid="{3421B757-0E49-40AE-B766-F4602B96309C}"/>
    <cellStyle name="Normal 3 43" xfId="35071" xr:uid="{FA4EA8DA-29E6-41FF-85DD-6249BFF8BA9B}"/>
    <cellStyle name="Normal 3 43 2" xfId="35072" xr:uid="{ABF52605-38A8-47FA-B192-45D77385DDC2}"/>
    <cellStyle name="Normal 3 44" xfId="35073" xr:uid="{6DD37D68-8B77-46E0-8E18-88FB22F6F1BD}"/>
    <cellStyle name="Normal 3 44 2" xfId="35074" xr:uid="{32C801AF-31C6-44D0-A858-64051E91BC5F}"/>
    <cellStyle name="Normal 3 45" xfId="35075" xr:uid="{C8C27E34-F580-47ED-9C4D-02CA85EC9A11}"/>
    <cellStyle name="Normal 3 45 2" xfId="35076" xr:uid="{399BB7A2-D8A4-4B53-8FD8-C79EBB7C36D5}"/>
    <cellStyle name="Normal 3 46" xfId="35077" xr:uid="{7A34E3D9-CD70-47C7-A18A-BA69B78C6A60}"/>
    <cellStyle name="Normal 3 46 2" xfId="35078" xr:uid="{470DEB56-1060-43BC-9AA6-2499240E7D0A}"/>
    <cellStyle name="Normal 3 47" xfId="35079" xr:uid="{3E25B55B-AD4D-45A3-AB22-C78DD896D0BD}"/>
    <cellStyle name="Normal 3 47 2" xfId="35080" xr:uid="{76039C89-2C6C-4D38-BA5F-FA5F2395F553}"/>
    <cellStyle name="Normal 3 48" xfId="35081" xr:uid="{45A68E0B-AA9F-4E8C-ADA0-FA96636F61C9}"/>
    <cellStyle name="Normal 3 48 2" xfId="35082" xr:uid="{BA1A6D9B-C1AA-45C6-BF3B-835751B54E7C}"/>
    <cellStyle name="Normal 3 49" xfId="35083" xr:uid="{7345C2F3-B017-4197-8EE2-CE5642EE5784}"/>
    <cellStyle name="Normal 3 49 2" xfId="35084" xr:uid="{98921480-C9CC-440B-905F-2A4247C771BE}"/>
    <cellStyle name="Normal 3 5" xfId="35085" xr:uid="{5B0D7E04-99EC-4D6F-B93B-7E4B0EB636BA}"/>
    <cellStyle name="Normal 3 5 10" xfId="35086" xr:uid="{D470D292-F282-45F5-B89E-1383DB4F2D33}"/>
    <cellStyle name="Normal 3 5 10 2" xfId="35087" xr:uid="{6AE1009A-7C10-45CE-867F-4556A2913F9F}"/>
    <cellStyle name="Normal 3 5 11" xfId="35088" xr:uid="{D297991E-C85C-4F15-87C9-78455C33BC25}"/>
    <cellStyle name="Normal 3 5 11 2" xfId="35089" xr:uid="{B3219E64-3073-44B6-B884-3F303F202125}"/>
    <cellStyle name="Normal 3 5 12" xfId="35090" xr:uid="{F69B52FE-C52D-4AC1-92B5-9B38ACBFB045}"/>
    <cellStyle name="Normal 3 5 12 2" xfId="35091" xr:uid="{B7AADE7B-84F8-44FE-9A28-0853BCB17E57}"/>
    <cellStyle name="Normal 3 5 13" xfId="35092" xr:uid="{7D6E0D48-6032-4CB8-8FEF-C520080E9711}"/>
    <cellStyle name="Normal 3 5 13 2" xfId="35093" xr:uid="{60AC6580-F553-4888-8992-CB4DA3EA62A5}"/>
    <cellStyle name="Normal 3 5 14" xfId="35094" xr:uid="{B2887A85-4820-4A4D-8EA2-F98D4159F71F}"/>
    <cellStyle name="Normal 3 5 14 2" xfId="35095" xr:uid="{D84FFB42-51C4-4204-9701-F0F3A565849D}"/>
    <cellStyle name="Normal 3 5 15" xfId="35096" xr:uid="{94AFA6C2-BAAB-456A-AC21-31967BE774E9}"/>
    <cellStyle name="Normal 3 5 15 2" xfId="35097" xr:uid="{39369B62-74D1-42B6-ABCB-5C17A6EDB7C7}"/>
    <cellStyle name="Normal 3 5 16" xfId="35098" xr:uid="{C2DFE230-F96C-4E31-8E92-8FE7191BEA37}"/>
    <cellStyle name="Normal 3 5 16 2" xfId="35099" xr:uid="{C0D04D91-B678-4565-B330-910CE42A1C7C}"/>
    <cellStyle name="Normal 3 5 17" xfId="35100" xr:uid="{1A810C90-00A1-4C8E-ABC5-9AE8E838B307}"/>
    <cellStyle name="Normal 3 5 17 2" xfId="35101" xr:uid="{4C74A179-053C-42DA-AEE2-07A06C047135}"/>
    <cellStyle name="Normal 3 5 18" xfId="35102" xr:uid="{2D92298D-597A-4797-8EAB-1A270CD6A1E3}"/>
    <cellStyle name="Normal 3 5 18 2" xfId="35103" xr:uid="{7AE703A2-B5A1-47E2-A7FE-E45CA363B2DF}"/>
    <cellStyle name="Normal 3 5 19" xfId="35104" xr:uid="{5210DF79-C58E-4E8C-9B1E-EF8452321E74}"/>
    <cellStyle name="Normal 3 5 19 2" xfId="35105" xr:uid="{45583372-3E45-45AE-87B9-BA92F5300952}"/>
    <cellStyle name="Normal 3 5 2" xfId="35106" xr:uid="{1635661A-A7C7-48AC-8022-D504C1BD004D}"/>
    <cellStyle name="Normal 3 5 2 2" xfId="35107" xr:uid="{5711F277-0904-4B57-868D-11C428275855}"/>
    <cellStyle name="Normal 3 5 20" xfId="35108" xr:uid="{BE40167C-ACF4-4BBE-BD9D-B07983496F53}"/>
    <cellStyle name="Normal 3 5 20 2" xfId="35109" xr:uid="{91444595-6E8B-4125-A9F1-EA0F29F6CFD9}"/>
    <cellStyle name="Normal 3 5 21" xfId="35110" xr:uid="{EBC0FC1A-C857-46C7-8EBC-984C6E874108}"/>
    <cellStyle name="Normal 3 5 21 2" xfId="35111" xr:uid="{357D1126-EE40-4BA7-85CE-6D7AAD7F91CF}"/>
    <cellStyle name="Normal 3 5 22" xfId="35112" xr:uid="{ABAE5540-C754-4937-8FD1-E12860F8CA58}"/>
    <cellStyle name="Normal 3 5 22 2" xfId="35113" xr:uid="{1D1F9F0B-C3AF-429C-B288-5244A995499B}"/>
    <cellStyle name="Normal 3 5 23" xfId="35114" xr:uid="{02417470-C6F3-4266-9964-6C15290D720A}"/>
    <cellStyle name="Normal 3 5 23 2" xfId="35115" xr:uid="{2312407A-DBA6-43E9-99CF-01C943293542}"/>
    <cellStyle name="Normal 3 5 24" xfId="35116" xr:uid="{7FDCF41E-8030-4622-BC94-1F5F853F8803}"/>
    <cellStyle name="Normal 3 5 3" xfId="35117" xr:uid="{2B9F2BF5-3905-4247-B56F-BA0089024663}"/>
    <cellStyle name="Normal 3 5 3 2" xfId="35118" xr:uid="{AFD1A3A5-7307-45C6-B4F0-BB04C4E0F116}"/>
    <cellStyle name="Normal 3 5 4" xfId="35119" xr:uid="{E811DC30-9C72-4483-A0D9-AED8C607DE07}"/>
    <cellStyle name="Normal 3 5 4 2" xfId="35120" xr:uid="{510D2601-F9FE-4D27-8114-885F479A7FEE}"/>
    <cellStyle name="Normal 3 5 5" xfId="35121" xr:uid="{517F7D85-04B2-4DB6-9C6C-023123766FED}"/>
    <cellStyle name="Normal 3 5 5 2" xfId="35122" xr:uid="{3AB43CD2-8BA3-4982-A935-9E658C815A1A}"/>
    <cellStyle name="Normal 3 5 6" xfId="35123" xr:uid="{A3327EA7-35CE-47FB-B843-8B8C901B2F46}"/>
    <cellStyle name="Normal 3 5 6 2" xfId="35124" xr:uid="{E6D06CF4-1C81-4766-BE9D-998BFF8BA908}"/>
    <cellStyle name="Normal 3 5 7" xfId="35125" xr:uid="{CFB8BDF1-202D-4892-8205-50DEBCE38786}"/>
    <cellStyle name="Normal 3 5 7 2" xfId="35126" xr:uid="{62E1FD45-2346-418D-91FB-E57EE019CCFE}"/>
    <cellStyle name="Normal 3 5 8" xfId="35127" xr:uid="{D99DEA10-AF3A-4784-BE2F-9EC35E6AC711}"/>
    <cellStyle name="Normal 3 5 8 2" xfId="35128" xr:uid="{DCCA030F-6F60-426C-AE1E-A6F087509022}"/>
    <cellStyle name="Normal 3 5 9" xfId="35129" xr:uid="{AFA275E6-DE60-48BD-957A-1CE02F784275}"/>
    <cellStyle name="Normal 3 5 9 2" xfId="35130" xr:uid="{19BE227D-5E5C-473B-9C7C-F47FDC3F2E9A}"/>
    <cellStyle name="Normal 3 50" xfId="35131" xr:uid="{DE13D6A2-0424-40BB-92A8-3C87CDB4BCB9}"/>
    <cellStyle name="Normal 3 50 2" xfId="35132" xr:uid="{16B1AF21-C6D6-423B-B236-B74FC036C7E8}"/>
    <cellStyle name="Normal 3 51" xfId="35133" xr:uid="{B7A38FAD-AF5A-424D-A656-A76098B521C5}"/>
    <cellStyle name="Normal 3 51 2" xfId="35134" xr:uid="{A34AF6D6-0165-4133-996E-83B9830E241D}"/>
    <cellStyle name="Normal 3 52" xfId="35135" xr:uid="{DF1B9F10-0F7F-4B79-AB65-E254E9E8B880}"/>
    <cellStyle name="Normal 3 52 2" xfId="35136" xr:uid="{7CB5C01E-D966-4F4F-BD6C-1382AFA651EA}"/>
    <cellStyle name="Normal 3 53" xfId="35137" xr:uid="{8B3D8737-C895-44F9-B19B-A55F17402208}"/>
    <cellStyle name="Normal 3 53 2" xfId="35138" xr:uid="{A76E2AC4-E42C-4C08-8D8A-CA68A0779F88}"/>
    <cellStyle name="Normal 3 54" xfId="35139" xr:uid="{5F7FA970-5B33-4040-882B-6F7EEA5074E7}"/>
    <cellStyle name="Normal 3 54 2" xfId="35140" xr:uid="{6FD94676-DB8D-480B-8D84-6B8C603EA40E}"/>
    <cellStyle name="Normal 3 55" xfId="35141" xr:uid="{2C0EA503-CF6F-4DE4-894A-26B4CCA0053C}"/>
    <cellStyle name="Normal 3 55 2" xfId="35142" xr:uid="{C6089E2A-DE12-4C33-889C-67B9C4648908}"/>
    <cellStyle name="Normal 3 56" xfId="35143" xr:uid="{293CB90E-3369-4C4B-B70F-EB894FA06F09}"/>
    <cellStyle name="Normal 3 56 2" xfId="35144" xr:uid="{C4E4BFE4-6B57-4E44-BCFE-8E9F9810C1AC}"/>
    <cellStyle name="Normal 3 57" xfId="35145" xr:uid="{5DE0DD88-F80B-4649-834A-C1D03F5E94E8}"/>
    <cellStyle name="Normal 3 57 2" xfId="35146" xr:uid="{4ADF4CBD-7B84-4262-992C-EF8086AD17AC}"/>
    <cellStyle name="Normal 3 58" xfId="35147" xr:uid="{887B6C6F-C64D-413F-A473-47D25551CD6A}"/>
    <cellStyle name="Normal 3 58 2" xfId="35148" xr:uid="{F744CBEA-6623-4F44-BFFE-A09FD69B1C97}"/>
    <cellStyle name="Normal 3 59" xfId="35149" xr:uid="{F17BDC52-8FC8-4D7D-82D5-0A1586478C58}"/>
    <cellStyle name="Normal 3 59 2" xfId="35150" xr:uid="{96B92071-DB9C-41D4-88F6-267B1CE4E25C}"/>
    <cellStyle name="Normal 3 6" xfId="35151" xr:uid="{36B4B274-C258-44F9-A81E-944D82579AAA}"/>
    <cellStyle name="Normal 3 6 10" xfId="35152" xr:uid="{E87DB63B-4DC8-43A5-962B-16C2DB2483AA}"/>
    <cellStyle name="Normal 3 6 10 2" xfId="35153" xr:uid="{B20F7E63-083D-4366-901A-FD9CA0481E7F}"/>
    <cellStyle name="Normal 3 6 11" xfId="35154" xr:uid="{F8F737F0-1E9F-4AAB-A977-3122A46CB76D}"/>
    <cellStyle name="Normal 3 6 11 2" xfId="35155" xr:uid="{784465FB-1BCD-4412-9AEE-5BA94FCE4B3D}"/>
    <cellStyle name="Normal 3 6 12" xfId="35156" xr:uid="{19B96F10-13F6-4EB8-B67C-683FFD4EB79C}"/>
    <cellStyle name="Normal 3 6 12 2" xfId="35157" xr:uid="{A946B126-ACFF-42DA-935A-04E668FB34ED}"/>
    <cellStyle name="Normal 3 6 13" xfId="35158" xr:uid="{500403E2-AAE7-4B71-88B9-D803F3A32668}"/>
    <cellStyle name="Normal 3 6 13 2" xfId="35159" xr:uid="{CEE449DA-9306-48C4-BD6C-8CB4227B296B}"/>
    <cellStyle name="Normal 3 6 14" xfId="35160" xr:uid="{352122DE-BBDD-4971-87BD-E7B1B47E0166}"/>
    <cellStyle name="Normal 3 6 14 2" xfId="35161" xr:uid="{DAB77B40-992A-4F78-8DC1-93390BCBB0A8}"/>
    <cellStyle name="Normal 3 6 15" xfId="35162" xr:uid="{017C6D66-42D0-46E2-8FE3-692D9B5C3F85}"/>
    <cellStyle name="Normal 3 6 15 2" xfId="35163" xr:uid="{AAEA01C4-164D-44C2-9C4B-A79A9DA39E0C}"/>
    <cellStyle name="Normal 3 6 16" xfId="35164" xr:uid="{1977CE3C-BAD5-435F-948F-E967451D3E5A}"/>
    <cellStyle name="Normal 3 6 16 2" xfId="35165" xr:uid="{436A74CB-3A5F-4D58-B15B-6C49D4EC8602}"/>
    <cellStyle name="Normal 3 6 17" xfId="35166" xr:uid="{1FA978E7-D485-40B1-B3B1-BDE942C4DAF8}"/>
    <cellStyle name="Normal 3 6 17 2" xfId="35167" xr:uid="{C45BCD19-2CFF-4FD4-961C-2E4937BC7CD0}"/>
    <cellStyle name="Normal 3 6 18" xfId="35168" xr:uid="{AFDBDA59-0FFC-4DE9-8F4C-944B86614037}"/>
    <cellStyle name="Normal 3 6 18 2" xfId="35169" xr:uid="{E8F7F270-C9A2-4A50-963B-39A7C0F875ED}"/>
    <cellStyle name="Normal 3 6 19" xfId="35170" xr:uid="{0F412B75-7486-4962-BC32-FCC461FC7418}"/>
    <cellStyle name="Normal 3 6 19 2" xfId="35171" xr:uid="{EEE5ADC1-36C6-4FA8-A8CF-CB3CE20C4FD4}"/>
    <cellStyle name="Normal 3 6 2" xfId="35172" xr:uid="{2B12EA87-A515-475C-A472-08E94BCD90D4}"/>
    <cellStyle name="Normal 3 6 2 2" xfId="35173" xr:uid="{CA9339AC-5291-4592-8A8B-C39E78D056F3}"/>
    <cellStyle name="Normal 3 6 20" xfId="35174" xr:uid="{4C7A7B6B-6E51-4815-AE74-445485998355}"/>
    <cellStyle name="Normal 3 6 20 2" xfId="35175" xr:uid="{FA4C991E-0911-4FB0-AD83-24AA102DCC04}"/>
    <cellStyle name="Normal 3 6 21" xfId="35176" xr:uid="{AED1FD80-6B18-4DC7-97A3-DBC04668EE19}"/>
    <cellStyle name="Normal 3 6 21 2" xfId="35177" xr:uid="{AEE89FAB-9A23-4CF5-9796-E5CB2CEF5C7F}"/>
    <cellStyle name="Normal 3 6 22" xfId="35178" xr:uid="{A7668770-2CA3-4DD3-98DB-9BDACFCE0F5F}"/>
    <cellStyle name="Normal 3 6 22 2" xfId="35179" xr:uid="{7F01A52F-0DAA-4FD9-8D76-FDC994412717}"/>
    <cellStyle name="Normal 3 6 23" xfId="35180" xr:uid="{612501D8-F9CA-4174-90CA-F2841A316BC6}"/>
    <cellStyle name="Normal 3 6 23 2" xfId="35181" xr:uid="{FADB3190-0D76-402A-A5A3-A4AA726D47BD}"/>
    <cellStyle name="Normal 3 6 24" xfId="35182" xr:uid="{85BF308E-84D1-4ED2-9543-77F9316C09EC}"/>
    <cellStyle name="Normal 3 6 3" xfId="35183" xr:uid="{133EDE98-2320-4560-AF0C-B54B5414E39A}"/>
    <cellStyle name="Normal 3 6 3 2" xfId="35184" xr:uid="{EF932AF2-57B3-434D-9910-D56FFE104B7B}"/>
    <cellStyle name="Normal 3 6 4" xfId="35185" xr:uid="{F2A2C93C-1128-4DAB-9AAA-1F6B9ECF6CA8}"/>
    <cellStyle name="Normal 3 6 4 2" xfId="35186" xr:uid="{5D4C0DDF-8400-4647-A0C5-576E9F0F1A94}"/>
    <cellStyle name="Normal 3 6 5" xfId="35187" xr:uid="{1BBFD332-11B4-456B-8786-0002BD93AB1D}"/>
    <cellStyle name="Normal 3 6 5 2" xfId="35188" xr:uid="{752EA6B3-0C2D-479C-ABB2-FE1F7E262704}"/>
    <cellStyle name="Normal 3 6 6" xfId="35189" xr:uid="{8043AC1B-24DF-4A4D-AEA0-B82A414ACD2B}"/>
    <cellStyle name="Normal 3 6 6 2" xfId="35190" xr:uid="{3618988C-48B1-490E-AB8F-159E99F3C699}"/>
    <cellStyle name="Normal 3 6 7" xfId="35191" xr:uid="{DE85FCF9-1975-4FC7-8053-53B5EDCE2983}"/>
    <cellStyle name="Normal 3 6 7 2" xfId="35192" xr:uid="{E0D6EE99-0B3B-4642-9FDE-92B4EEDA14B1}"/>
    <cellStyle name="Normal 3 6 8" xfId="35193" xr:uid="{A4922BF8-095B-4356-A92E-13096AE6B22D}"/>
    <cellStyle name="Normal 3 6 8 2" xfId="35194" xr:uid="{6FEF4884-E473-4583-909D-DA749F93E63E}"/>
    <cellStyle name="Normal 3 6 9" xfId="35195" xr:uid="{DF025B56-8816-40FC-84AC-D06FFBEE0947}"/>
    <cellStyle name="Normal 3 6 9 2" xfId="35196" xr:uid="{4876FD71-F5E8-4E8F-B7F4-D57D117B634A}"/>
    <cellStyle name="Normal 3 60" xfId="35197" xr:uid="{B7646FB6-9CFA-4A78-B573-2EA7A1EF96BA}"/>
    <cellStyle name="Normal 3 60 2" xfId="35198" xr:uid="{4B21BCF0-C67B-47D6-9236-D706EE6DED6E}"/>
    <cellStyle name="Normal 3 61" xfId="35199" xr:uid="{B0C7B175-508B-4DAE-87C8-F1F25C6F0A10}"/>
    <cellStyle name="Normal 3 61 2" xfId="35200" xr:uid="{7715CF78-3B4A-4777-9F38-504E2D80D263}"/>
    <cellStyle name="Normal 3 62" xfId="35201" xr:uid="{D3BA5A95-3174-4FAE-B4FC-AC1F3F28BC02}"/>
    <cellStyle name="Normal 3 62 2" xfId="35202" xr:uid="{6993A771-FEC6-46A8-AB55-194776D980A0}"/>
    <cellStyle name="Normal 3 63" xfId="35203" xr:uid="{A5482C2D-D3D4-4219-A0BE-B0872413B61F}"/>
    <cellStyle name="Normal 3 63 2" xfId="35204" xr:uid="{32F0500D-861D-4EF0-A125-D60384420F04}"/>
    <cellStyle name="Normal 3 64" xfId="35205" xr:uid="{1C3B3D53-7499-4387-899A-4B9C81A50053}"/>
    <cellStyle name="Normal 3 64 2" xfId="35206" xr:uid="{F0DC011D-7847-4B94-A6E8-3F3E4B0DDD20}"/>
    <cellStyle name="Normal 3 65" xfId="35207" xr:uid="{5A6230C4-9EB1-475D-8DCE-A904A9118D87}"/>
    <cellStyle name="Normal 3 65 2" xfId="35208" xr:uid="{F8E4AE6C-2A8E-4560-A8AD-7E1267FDBFBE}"/>
    <cellStyle name="Normal 3 66" xfId="35209" xr:uid="{CFB6FCE6-21F1-42E1-8933-BC36DAE2E8DB}"/>
    <cellStyle name="Normal 3 67" xfId="35210" xr:uid="{32A67FC5-BCBC-4F34-A583-E826F477B6C8}"/>
    <cellStyle name="Normal 3 7" xfId="35211" xr:uid="{C77B4CEE-F75D-4126-8D13-373922D9E1B2}"/>
    <cellStyle name="Normal 3 7 10" xfId="35212" xr:uid="{6AEF702B-E15A-44FA-8BBC-CC6053CABC93}"/>
    <cellStyle name="Normal 3 7 10 2" xfId="35213" xr:uid="{56D0CC86-52DC-4CA4-9E1F-178308A1A3A9}"/>
    <cellStyle name="Normal 3 7 11" xfId="35214" xr:uid="{7C2F0CFE-0DF5-4E4D-9CBC-4A68AEE022FF}"/>
    <cellStyle name="Normal 3 7 11 2" xfId="35215" xr:uid="{6D2CA6C5-644E-47A8-975B-FA0CD838BB9D}"/>
    <cellStyle name="Normal 3 7 12" xfId="35216" xr:uid="{EA98A312-9718-42D2-875A-1CC986EFE3F2}"/>
    <cellStyle name="Normal 3 7 12 2" xfId="35217" xr:uid="{33EBF116-5C5F-4314-8C6A-E5A0BCA63638}"/>
    <cellStyle name="Normal 3 7 13" xfId="35218" xr:uid="{E85933EF-0E64-4716-90B8-C3FA033B5A7B}"/>
    <cellStyle name="Normal 3 7 13 2" xfId="35219" xr:uid="{31A86E9E-3B91-4EE6-A845-5D3A7BF1075F}"/>
    <cellStyle name="Normal 3 7 14" xfId="35220" xr:uid="{EEABC6CA-8763-4EE6-8700-F4424EAAE139}"/>
    <cellStyle name="Normal 3 7 14 2" xfId="35221" xr:uid="{20DD7083-D64B-44C2-9499-498D2CCB160C}"/>
    <cellStyle name="Normal 3 7 15" xfId="35222" xr:uid="{BCEEFA84-5343-4C01-8EE2-3CDD383D0987}"/>
    <cellStyle name="Normal 3 7 15 2" xfId="35223" xr:uid="{DAA09B55-188B-434E-883F-9476E903FFD5}"/>
    <cellStyle name="Normal 3 7 16" xfId="35224" xr:uid="{9288197F-7282-40A5-B428-9B7D818EAF19}"/>
    <cellStyle name="Normal 3 7 16 2" xfId="35225" xr:uid="{AB05907A-3620-4F71-8156-5D1A9468F117}"/>
    <cellStyle name="Normal 3 7 17" xfId="35226" xr:uid="{CF21A264-0EDB-468B-9B9F-7D02F9EBBB9D}"/>
    <cellStyle name="Normal 3 7 17 2" xfId="35227" xr:uid="{17F72B12-248F-48C1-97BC-24C6656863F3}"/>
    <cellStyle name="Normal 3 7 18" xfId="35228" xr:uid="{5591CFD4-4BD4-4D97-B897-298FAECA2C31}"/>
    <cellStyle name="Normal 3 7 18 2" xfId="35229" xr:uid="{F8482B5B-9740-4C5C-8889-A4A2D8997723}"/>
    <cellStyle name="Normal 3 7 19" xfId="35230" xr:uid="{0CD8C096-3D18-436C-91DD-A39CD17CAB49}"/>
    <cellStyle name="Normal 3 7 19 2" xfId="35231" xr:uid="{D8EA85F9-4E5A-4CA4-9C4C-6304142B2349}"/>
    <cellStyle name="Normal 3 7 2" xfId="35232" xr:uid="{F0AA4BE3-90F3-4E01-A0B7-C2E32CE47FC4}"/>
    <cellStyle name="Normal 3 7 2 2" xfId="35233" xr:uid="{DC21788B-2251-423F-96BC-2F23DA5BC10E}"/>
    <cellStyle name="Normal 3 7 20" xfId="35234" xr:uid="{7B4A1341-A62A-4E5E-855F-BD609A34763F}"/>
    <cellStyle name="Normal 3 7 20 2" xfId="35235" xr:uid="{69F21927-20CA-442A-90A9-4FB0B108F2E0}"/>
    <cellStyle name="Normal 3 7 21" xfId="35236" xr:uid="{BC2A97C1-746D-4A97-8D91-1DC057EF1F91}"/>
    <cellStyle name="Normal 3 7 21 2" xfId="35237" xr:uid="{9EB6106B-03F5-40CE-BF8D-4F8ABDAD81D7}"/>
    <cellStyle name="Normal 3 7 22" xfId="35238" xr:uid="{2DF8D726-F964-41EF-B929-B47DB71C3A72}"/>
    <cellStyle name="Normal 3 7 22 2" xfId="35239" xr:uid="{A9BB2339-C8E0-45C9-B8DB-C5BD96CC2CE4}"/>
    <cellStyle name="Normal 3 7 23" xfId="35240" xr:uid="{965D200F-8BC1-4BA4-81CA-04C7A4DFEEAC}"/>
    <cellStyle name="Normal 3 7 23 2" xfId="35241" xr:uid="{410A0213-0423-4092-B879-26AA7DB5CF6E}"/>
    <cellStyle name="Normal 3 7 24" xfId="35242" xr:uid="{1E1CD33F-1FEF-49D7-804D-47D8405062BA}"/>
    <cellStyle name="Normal 3 7 3" xfId="35243" xr:uid="{C2B74144-0CCE-4765-839F-5A77E4698B07}"/>
    <cellStyle name="Normal 3 7 3 2" xfId="35244" xr:uid="{F76A234B-B0E7-40E5-9895-9695F6079F43}"/>
    <cellStyle name="Normal 3 7 4" xfId="35245" xr:uid="{1C38CC9A-0FAE-4C1C-BEA5-FF7E4674F386}"/>
    <cellStyle name="Normal 3 7 4 2" xfId="35246" xr:uid="{F5F4BA26-FCB5-4318-B63E-A03CA1C7EA7E}"/>
    <cellStyle name="Normal 3 7 5" xfId="35247" xr:uid="{40FA7C62-D5BA-406E-99A1-100380D32A11}"/>
    <cellStyle name="Normal 3 7 5 2" xfId="35248" xr:uid="{42237644-9DCD-4487-9B99-6CCAEAB6287E}"/>
    <cellStyle name="Normal 3 7 6" xfId="35249" xr:uid="{19B3AA16-C300-4D3F-AF2B-98B34A4FE59E}"/>
    <cellStyle name="Normal 3 7 6 2" xfId="35250" xr:uid="{EA787AA2-8947-4F73-A914-DB12F0D4FF4E}"/>
    <cellStyle name="Normal 3 7 7" xfId="35251" xr:uid="{670025B9-DC9F-4CA9-A960-E6B0BDE1C9AD}"/>
    <cellStyle name="Normal 3 7 7 2" xfId="35252" xr:uid="{016F17A4-CDAD-4015-8492-93102A7BB300}"/>
    <cellStyle name="Normal 3 7 8" xfId="35253" xr:uid="{47CA88D5-28BE-4EBD-858F-0F410919ED5F}"/>
    <cellStyle name="Normal 3 7 8 2" xfId="35254" xr:uid="{70208819-320D-456C-BA67-4A81EE7F948F}"/>
    <cellStyle name="Normal 3 7 9" xfId="35255" xr:uid="{9B5C79CD-52F3-44C7-A9A0-73D571F89B94}"/>
    <cellStyle name="Normal 3 7 9 2" xfId="35256" xr:uid="{ED02AA81-3A31-4F34-A921-9A2D4EB47A53}"/>
    <cellStyle name="Normal 3 8" xfId="35257" xr:uid="{57AECF88-0933-4A6E-887D-7A6BAE214A6E}"/>
    <cellStyle name="Normal 3 8 10" xfId="35258" xr:uid="{AD80CD4C-699A-47B3-94CD-83EAE126D2C6}"/>
    <cellStyle name="Normal 3 8 10 2" xfId="35259" xr:uid="{91503CFF-54C9-4D07-8F62-C2C4072BE5AA}"/>
    <cellStyle name="Normal 3 8 11" xfId="35260" xr:uid="{2E2F3A6A-7C24-40A2-A49D-5CB8BEF9CD8F}"/>
    <cellStyle name="Normal 3 8 11 2" xfId="35261" xr:uid="{727BA5FA-DCD2-489E-9DAE-E97C331C1518}"/>
    <cellStyle name="Normal 3 8 12" xfId="35262" xr:uid="{A571219E-9F35-43B3-8DB9-2A3A543332F0}"/>
    <cellStyle name="Normal 3 8 12 2" xfId="35263" xr:uid="{EAAE567D-088A-4AE9-AD47-B98CA3744B51}"/>
    <cellStyle name="Normal 3 8 13" xfId="35264" xr:uid="{5B2CB5AE-F096-48A0-8700-EA2468D34B51}"/>
    <cellStyle name="Normal 3 8 13 2" xfId="35265" xr:uid="{B36C195D-D67D-4805-AB9D-42FBFDF0EB12}"/>
    <cellStyle name="Normal 3 8 14" xfId="35266" xr:uid="{B4BDE950-69F2-4660-826F-E89C3DE6F7F9}"/>
    <cellStyle name="Normal 3 8 14 2" xfId="35267" xr:uid="{47CBF9B4-4120-4042-8C66-69D7610EA72B}"/>
    <cellStyle name="Normal 3 8 15" xfId="35268" xr:uid="{BA127B50-DE74-499E-9B60-76DFCEF38124}"/>
    <cellStyle name="Normal 3 8 15 2" xfId="35269" xr:uid="{16AA7E45-B079-4943-AE9F-58D5F8292A83}"/>
    <cellStyle name="Normal 3 8 16" xfId="35270" xr:uid="{00DAE944-7055-4D1A-9086-2DEEE0593D26}"/>
    <cellStyle name="Normal 3 8 16 2" xfId="35271" xr:uid="{F80263A1-E678-4ACD-9A47-F20D12DFC48B}"/>
    <cellStyle name="Normal 3 8 17" xfId="35272" xr:uid="{1735B230-3F3A-49EF-AC2E-72348AB18ACB}"/>
    <cellStyle name="Normal 3 8 17 2" xfId="35273" xr:uid="{D3A27130-A30E-4C4E-A06D-276BEF2BC374}"/>
    <cellStyle name="Normal 3 8 18" xfId="35274" xr:uid="{B80CFA6D-202E-41E1-A643-883E18636D29}"/>
    <cellStyle name="Normal 3 8 18 2" xfId="35275" xr:uid="{8B3625EE-A50D-4A55-AFAE-99F13FB1597C}"/>
    <cellStyle name="Normal 3 8 19" xfId="35276" xr:uid="{32F7100E-8179-4024-B9BF-F72BE905416B}"/>
    <cellStyle name="Normal 3 8 19 2" xfId="35277" xr:uid="{7B6AA8BE-2368-45D4-9097-3DD5D954EAAE}"/>
    <cellStyle name="Normal 3 8 2" xfId="35278" xr:uid="{74D77537-1CE6-4AE2-A56B-A2B3E27F4A64}"/>
    <cellStyle name="Normal 3 8 2 2" xfId="35279" xr:uid="{1244053B-94A0-4175-9522-DAEE51BE2AA7}"/>
    <cellStyle name="Normal 3 8 20" xfId="35280" xr:uid="{651AB0E4-A078-439E-8C3C-AD9DF9AB8F5F}"/>
    <cellStyle name="Normal 3 8 20 2" xfId="35281" xr:uid="{80046809-CEEC-4FDB-95E1-D97B80B20DB2}"/>
    <cellStyle name="Normal 3 8 21" xfId="35282" xr:uid="{EB28D160-4E24-49E5-856F-C9D40F4DE8AF}"/>
    <cellStyle name="Normal 3 8 21 2" xfId="35283" xr:uid="{3C6ABB67-8D71-4F4D-842A-73CEAA8DFACC}"/>
    <cellStyle name="Normal 3 8 22" xfId="35284" xr:uid="{497ADDAC-FB0B-4D86-81ED-DC4F1B26EC41}"/>
    <cellStyle name="Normal 3 8 22 2" xfId="35285" xr:uid="{EC22F823-7120-466F-9F46-09F84EDAD8E6}"/>
    <cellStyle name="Normal 3 8 23" xfId="35286" xr:uid="{92F39286-DC27-4A4A-AE75-0A5DEB561C6E}"/>
    <cellStyle name="Normal 3 8 23 2" xfId="35287" xr:uid="{40F9A477-9F04-440E-9AD6-C7875A8E6E0E}"/>
    <cellStyle name="Normal 3 8 24" xfId="35288" xr:uid="{ED2665F5-5973-48BD-AD6E-EE0C02B7F099}"/>
    <cellStyle name="Normal 3 8 3" xfId="35289" xr:uid="{760B85D7-D815-46A1-A90D-606555869928}"/>
    <cellStyle name="Normal 3 8 3 2" xfId="35290" xr:uid="{497841E0-2FDF-4FE8-A7A1-E02A6C6D1DCC}"/>
    <cellStyle name="Normal 3 8 4" xfId="35291" xr:uid="{4DA73F36-0C45-4AF2-B68C-2DF713F38C05}"/>
    <cellStyle name="Normal 3 8 4 2" xfId="35292" xr:uid="{ADC136C7-2C05-43EB-8210-B528D35A7E56}"/>
    <cellStyle name="Normal 3 8 5" xfId="35293" xr:uid="{95E006C8-DF88-4EC3-83A2-C81B6724DF9F}"/>
    <cellStyle name="Normal 3 8 5 2" xfId="35294" xr:uid="{B5C4A001-1BA8-47A3-8FE4-338F07E3C5C9}"/>
    <cellStyle name="Normal 3 8 6" xfId="35295" xr:uid="{CFE4A007-16B3-4A4E-BDD1-9EA09CAAF01A}"/>
    <cellStyle name="Normal 3 8 6 2" xfId="35296" xr:uid="{EE91C6CF-7EB4-428C-B5CD-950EE5AE050F}"/>
    <cellStyle name="Normal 3 8 7" xfId="35297" xr:uid="{E3A65DE3-3E59-4445-9995-89E983AC5238}"/>
    <cellStyle name="Normal 3 8 7 2" xfId="35298" xr:uid="{64ACA88F-32CC-4C46-B89E-526D6D33F7F9}"/>
    <cellStyle name="Normal 3 8 8" xfId="35299" xr:uid="{AC310550-AC1F-4ED1-A46C-98B1EE23E461}"/>
    <cellStyle name="Normal 3 8 8 2" xfId="35300" xr:uid="{8AC8342B-37B8-4D1F-ADD8-D9B34E1B23B2}"/>
    <cellStyle name="Normal 3 8 9" xfId="35301" xr:uid="{D8602709-C7D4-4AC1-96D9-452534FFCD58}"/>
    <cellStyle name="Normal 3 8 9 2" xfId="35302" xr:uid="{86A2DAC3-A078-44C9-A9E5-D4B44A1A3876}"/>
    <cellStyle name="Normal 3 9" xfId="35303" xr:uid="{8F00971B-3309-4368-B70B-BAD8CB602AA1}"/>
    <cellStyle name="Normal 3 9 10" xfId="35304" xr:uid="{AC4170F8-0591-4456-A0B5-44B22E1E6EE5}"/>
    <cellStyle name="Normal 3 9 10 2" xfId="35305" xr:uid="{B747D35B-E551-4F2D-9BC9-FA1EB33D1AEE}"/>
    <cellStyle name="Normal 3 9 11" xfId="35306" xr:uid="{D2982928-97CD-47A2-9B6F-C8D25ED85EF3}"/>
    <cellStyle name="Normal 3 9 11 2" xfId="35307" xr:uid="{70368A15-D88D-4C00-92A4-F3EE5651E848}"/>
    <cellStyle name="Normal 3 9 12" xfId="35308" xr:uid="{70712929-CA08-4852-8ACF-05883510932F}"/>
    <cellStyle name="Normal 3 9 12 2" xfId="35309" xr:uid="{B6625A48-E012-4AFF-9A85-E3B6B9C4154A}"/>
    <cellStyle name="Normal 3 9 13" xfId="35310" xr:uid="{25A54015-8A8C-4493-B39D-D22FB759B369}"/>
    <cellStyle name="Normal 3 9 13 2" xfId="35311" xr:uid="{0BB1D950-75AC-4DF6-A9BA-2CC096A7282B}"/>
    <cellStyle name="Normal 3 9 14" xfId="35312" xr:uid="{7C9FDB9C-AE2F-4D8F-9B5E-FEF61221885A}"/>
    <cellStyle name="Normal 3 9 14 2" xfId="35313" xr:uid="{715C37FC-9BB2-43DC-AC45-00BD0FEAA279}"/>
    <cellStyle name="Normal 3 9 15" xfId="35314" xr:uid="{093F0BB2-0BA0-4A40-90F3-98A2DB8BED4F}"/>
    <cellStyle name="Normal 3 9 15 2" xfId="35315" xr:uid="{A792DC5F-F2B5-4820-8063-9CC04514477F}"/>
    <cellStyle name="Normal 3 9 16" xfId="35316" xr:uid="{410C7598-BDFE-4F05-B195-C9DF5DEA4171}"/>
    <cellStyle name="Normal 3 9 16 2" xfId="35317" xr:uid="{07717037-EAF6-4AE7-9ABF-50BE944CB972}"/>
    <cellStyle name="Normal 3 9 17" xfId="35318" xr:uid="{245F6628-28C7-4110-A1BB-C663E4E438CC}"/>
    <cellStyle name="Normal 3 9 17 2" xfId="35319" xr:uid="{93504289-98DE-45A6-A8BB-D7749E6E40F3}"/>
    <cellStyle name="Normal 3 9 18" xfId="35320" xr:uid="{42DB9C35-7602-4EF5-8314-21EF2F96196C}"/>
    <cellStyle name="Normal 3 9 18 2" xfId="35321" xr:uid="{7E99EFF1-328B-45C0-A43F-F72326F44F8E}"/>
    <cellStyle name="Normal 3 9 19" xfId="35322" xr:uid="{08DCF0FC-3056-480D-A1B7-D346EB0070A6}"/>
    <cellStyle name="Normal 3 9 19 2" xfId="35323" xr:uid="{47C0F37D-8AED-4743-ADDE-75A46193DF85}"/>
    <cellStyle name="Normal 3 9 2" xfId="35324" xr:uid="{4963008D-E04B-4524-8777-12B93179B81A}"/>
    <cellStyle name="Normal 3 9 2 2" xfId="35325" xr:uid="{0C7E5AC5-4A18-436E-AFA2-E7EE657C29B3}"/>
    <cellStyle name="Normal 3 9 20" xfId="35326" xr:uid="{45406FD6-9C81-43A6-9781-0E87FB25DD1F}"/>
    <cellStyle name="Normal 3 9 20 2" xfId="35327" xr:uid="{BFD75CEA-17FC-4055-810D-842284AB4021}"/>
    <cellStyle name="Normal 3 9 21" xfId="35328" xr:uid="{1148D779-8A59-4770-8894-6E126716440B}"/>
    <cellStyle name="Normal 3 9 21 2" xfId="35329" xr:uid="{CA578B89-EFEC-4F56-AAC9-D4A31914616B}"/>
    <cellStyle name="Normal 3 9 22" xfId="35330" xr:uid="{3E88BB24-449B-4C4D-9CC8-5F1D15693B25}"/>
    <cellStyle name="Normal 3 9 22 2" xfId="35331" xr:uid="{716198DF-D8AE-4027-AE80-A549867AF5D0}"/>
    <cellStyle name="Normal 3 9 23" xfId="35332" xr:uid="{62BF87C4-DF78-4232-8881-3C34CBC83183}"/>
    <cellStyle name="Normal 3 9 23 2" xfId="35333" xr:uid="{AEB6345F-4C12-46F5-AA40-3D1C6D69F22D}"/>
    <cellStyle name="Normal 3 9 24" xfId="35334" xr:uid="{BBD282D8-9E24-446D-82D8-1E7E0B400614}"/>
    <cellStyle name="Normal 3 9 3" xfId="35335" xr:uid="{0FF4E5F0-415A-42FE-93F6-806E436C32A3}"/>
    <cellStyle name="Normal 3 9 3 2" xfId="35336" xr:uid="{0AA949D2-E910-4B07-9E28-FC7C8C328018}"/>
    <cellStyle name="Normal 3 9 4" xfId="35337" xr:uid="{025E3689-AF04-414C-B2D0-95D49DEA8935}"/>
    <cellStyle name="Normal 3 9 4 2" xfId="35338" xr:uid="{69CC05BF-4B53-4727-868C-87A376F631FC}"/>
    <cellStyle name="Normal 3 9 5" xfId="35339" xr:uid="{52B29240-4CC8-43A1-8D8F-8A77FD4C0FAB}"/>
    <cellStyle name="Normal 3 9 5 2" xfId="35340" xr:uid="{37B573EE-C1CE-4462-B1F5-CD5E9E2AEE83}"/>
    <cellStyle name="Normal 3 9 6" xfId="35341" xr:uid="{7A917FF7-2C6D-4F5C-879F-9FCC89907FE6}"/>
    <cellStyle name="Normal 3 9 6 2" xfId="35342" xr:uid="{6028DB9E-20AC-41E1-9340-D4B8D1212345}"/>
    <cellStyle name="Normal 3 9 7" xfId="35343" xr:uid="{CCABF57C-B9CB-4DFE-BD75-D30B31CABED8}"/>
    <cellStyle name="Normal 3 9 7 2" xfId="35344" xr:uid="{D8011921-3D77-4F85-A03D-C9D05552BF36}"/>
    <cellStyle name="Normal 3 9 8" xfId="35345" xr:uid="{2CC29236-7B5D-43B1-86C5-9973D1833750}"/>
    <cellStyle name="Normal 3 9 8 2" xfId="35346" xr:uid="{7F97F138-7FB4-4057-98F0-2F073641E729}"/>
    <cellStyle name="Normal 3 9 9" xfId="35347" xr:uid="{77B392FF-2C3E-4E45-AC0B-43E52AC55D4E}"/>
    <cellStyle name="Normal 3 9 9 2" xfId="35348" xr:uid="{EFA6BAD2-158F-43BF-A1E8-9015027C214E}"/>
    <cellStyle name="Normal 30" xfId="158" xr:uid="{00000000-0005-0000-0000-00009E000000}"/>
    <cellStyle name="Normal 30 2" xfId="159" xr:uid="{00000000-0005-0000-0000-00009F000000}"/>
    <cellStyle name="Normal 30 2 2" xfId="35798" xr:uid="{B16D5CE8-87BB-4B50-9657-9BC572D7D2A2}"/>
    <cellStyle name="Normal 30 3" xfId="849" xr:uid="{00000000-0005-0000-0000-000056030000}"/>
    <cellStyle name="Normal 30 3 10" xfId="6216" xr:uid="{00000000-0005-0000-0000-00004E180000}"/>
    <cellStyle name="Normal 30 3 10 3" xfId="21320" xr:uid="{00000000-0005-0000-0000-00004E530000}"/>
    <cellStyle name="Normal 30 3 12" xfId="16305" xr:uid="{00000000-0005-0000-0000-0000B73F0000}"/>
    <cellStyle name="Normal 30 3 2" xfId="1180" xr:uid="{00000000-0005-0000-0000-0000A2040000}"/>
    <cellStyle name="Normal 30 3 2 11" xfId="16359" xr:uid="{00000000-0005-0000-0000-0000ED3F0000}"/>
    <cellStyle name="Normal 30 3 2 2" xfId="1288" xr:uid="{00000000-0005-0000-0000-00000E050000}"/>
    <cellStyle name="Normal 30 3 2 2 10" xfId="16463" xr:uid="{00000000-0005-0000-0000-000055400000}"/>
    <cellStyle name="Normal 30 3 2 2 2" xfId="1505" xr:uid="{00000000-0005-0000-0000-0000E7050000}"/>
    <cellStyle name="Normal 30 3 2 2 2 2" xfId="1926" xr:uid="{00000000-0005-0000-0000-00008C070000}"/>
    <cellStyle name="Normal 30 3 2 2 2 2 2" xfId="2765" xr:uid="{00000000-0005-0000-0000-0000D30A0000}"/>
    <cellStyle name="Normal 30 3 2 2 2 2 2 2" xfId="4455" xr:uid="{00000000-0005-0000-0000-00006D110000}"/>
    <cellStyle name="Normal 30 3 2 2 2 2 2 2 2" xfId="14528" xr:uid="{00000000-0005-0000-0000-0000C6380000}"/>
    <cellStyle name="Normal 30 3 2 2 2 2 2 2 2 3" xfId="29626" xr:uid="{00000000-0005-0000-0000-0000C0730000}"/>
    <cellStyle name="Normal 30 3 2 2 2 2 2 2 3" xfId="9508" xr:uid="{00000000-0005-0000-0000-00002A250000}"/>
    <cellStyle name="Normal 30 3 2 2 2 2 2 2 3 3" xfId="24609" xr:uid="{00000000-0005-0000-0000-000027600000}"/>
    <cellStyle name="Normal 30 3 2 2 2 2 2 2 5" xfId="19596" xr:uid="{00000000-0005-0000-0000-0000924C0000}"/>
    <cellStyle name="Normal 30 3 2 2 2 2 2 3" xfId="6147" xr:uid="{00000000-0005-0000-0000-000009180000}"/>
    <cellStyle name="Normal 30 3 2 2 2 2 2 3 2" xfId="16199" xr:uid="{00000000-0005-0000-0000-00004D3F0000}"/>
    <cellStyle name="Normal 30 3 2 2 2 2 2 3 2 3" xfId="31297" xr:uid="{00000000-0005-0000-0000-0000477A0000}"/>
    <cellStyle name="Normal 30 3 2 2 2 2 2 3 3" xfId="11179" xr:uid="{00000000-0005-0000-0000-0000B12B0000}"/>
    <cellStyle name="Normal 30 3 2 2 2 2 2 3 3 3" xfId="26280" xr:uid="{00000000-0005-0000-0000-0000AE660000}"/>
    <cellStyle name="Normal 30 3 2 2 2 2 2 3 5" xfId="21267" xr:uid="{00000000-0005-0000-0000-000019530000}"/>
    <cellStyle name="Normal 30 3 2 2 2 2 2 4" xfId="12857" xr:uid="{00000000-0005-0000-0000-00003F320000}"/>
    <cellStyle name="Normal 30 3 2 2 2 2 2 4 3" xfId="27955" xr:uid="{00000000-0005-0000-0000-0000396D0000}"/>
    <cellStyle name="Normal 30 3 2 2 2 2 2 5" xfId="7836" xr:uid="{00000000-0005-0000-0000-0000A21E0000}"/>
    <cellStyle name="Normal 30 3 2 2 2 2 2 5 3" xfId="22938" xr:uid="{00000000-0005-0000-0000-0000A0590000}"/>
    <cellStyle name="Normal 30 3 2 2 2 2 2 7" xfId="17925" xr:uid="{00000000-0005-0000-0000-00000B460000}"/>
    <cellStyle name="Normal 30 3 2 2 2 2 3" xfId="3618" xr:uid="{00000000-0005-0000-0000-0000280E0000}"/>
    <cellStyle name="Normal 30 3 2 2 2 2 3 2" xfId="13692" xr:uid="{00000000-0005-0000-0000-000082350000}"/>
    <cellStyle name="Normal 30 3 2 2 2 2 3 2 3" xfId="28790" xr:uid="{00000000-0005-0000-0000-00007C700000}"/>
    <cellStyle name="Normal 30 3 2 2 2 2 3 3" xfId="8672" xr:uid="{00000000-0005-0000-0000-0000E6210000}"/>
    <cellStyle name="Normal 30 3 2 2 2 2 3 3 3" xfId="23773" xr:uid="{00000000-0005-0000-0000-0000E35C0000}"/>
    <cellStyle name="Normal 30 3 2 2 2 2 3 5" xfId="18760" xr:uid="{00000000-0005-0000-0000-00004E490000}"/>
    <cellStyle name="Normal 30 3 2 2 2 2 4" xfId="5311" xr:uid="{00000000-0005-0000-0000-0000C5140000}"/>
    <cellStyle name="Normal 30 3 2 2 2 2 4 2" xfId="15363" xr:uid="{00000000-0005-0000-0000-0000093C0000}"/>
    <cellStyle name="Normal 30 3 2 2 2 2 4 2 3" xfId="30461" xr:uid="{00000000-0005-0000-0000-000003770000}"/>
    <cellStyle name="Normal 30 3 2 2 2 2 4 3" xfId="10343" xr:uid="{00000000-0005-0000-0000-00006D280000}"/>
    <cellStyle name="Normal 30 3 2 2 2 2 4 3 3" xfId="25444" xr:uid="{00000000-0005-0000-0000-00006A630000}"/>
    <cellStyle name="Normal 30 3 2 2 2 2 4 5" xfId="20431" xr:uid="{00000000-0005-0000-0000-0000D54F0000}"/>
    <cellStyle name="Normal 30 3 2 2 2 2 5" xfId="12021" xr:uid="{00000000-0005-0000-0000-0000FB2E0000}"/>
    <cellStyle name="Normal 30 3 2 2 2 2 5 3" xfId="27119" xr:uid="{00000000-0005-0000-0000-0000F5690000}"/>
    <cellStyle name="Normal 30 3 2 2 2 2 6" xfId="7000" xr:uid="{00000000-0005-0000-0000-00005E1B0000}"/>
    <cellStyle name="Normal 30 3 2 2 2 2 6 3" xfId="22102" xr:uid="{00000000-0005-0000-0000-00005C560000}"/>
    <cellStyle name="Normal 30 3 2 2 2 2 8" xfId="17089" xr:uid="{00000000-0005-0000-0000-0000C7420000}"/>
    <cellStyle name="Normal 30 3 2 2 2 3" xfId="2347" xr:uid="{00000000-0005-0000-0000-000031090000}"/>
    <cellStyle name="Normal 30 3 2 2 2 3 2" xfId="4037" xr:uid="{00000000-0005-0000-0000-0000CB0F0000}"/>
    <cellStyle name="Normal 30 3 2 2 2 3 2 2" xfId="14110" xr:uid="{00000000-0005-0000-0000-000024370000}"/>
    <cellStyle name="Normal 30 3 2 2 2 3 2 2 3" xfId="29208" xr:uid="{00000000-0005-0000-0000-00001E720000}"/>
    <cellStyle name="Normal 30 3 2 2 2 3 2 3" xfId="9090" xr:uid="{00000000-0005-0000-0000-000088230000}"/>
    <cellStyle name="Normal 30 3 2 2 2 3 2 3 3" xfId="24191" xr:uid="{00000000-0005-0000-0000-0000855E0000}"/>
    <cellStyle name="Normal 30 3 2 2 2 3 2 5" xfId="19178" xr:uid="{00000000-0005-0000-0000-0000F04A0000}"/>
    <cellStyle name="Normal 30 3 2 2 2 3 3" xfId="5729" xr:uid="{00000000-0005-0000-0000-000067160000}"/>
    <cellStyle name="Normal 30 3 2 2 2 3 3 2" xfId="15781" xr:uid="{00000000-0005-0000-0000-0000AB3D0000}"/>
    <cellStyle name="Normal 30 3 2 2 2 3 3 2 3" xfId="30879" xr:uid="{00000000-0005-0000-0000-0000A5780000}"/>
    <cellStyle name="Normal 30 3 2 2 2 3 3 3" xfId="10761" xr:uid="{00000000-0005-0000-0000-00000F2A0000}"/>
    <cellStyle name="Normal 30 3 2 2 2 3 3 3 3" xfId="25862" xr:uid="{00000000-0005-0000-0000-00000C650000}"/>
    <cellStyle name="Normal 30 3 2 2 2 3 3 5" xfId="20849" xr:uid="{00000000-0005-0000-0000-000077510000}"/>
    <cellStyle name="Normal 30 3 2 2 2 3 4" xfId="12439" xr:uid="{00000000-0005-0000-0000-00009D300000}"/>
    <cellStyle name="Normal 30 3 2 2 2 3 4 3" xfId="27537" xr:uid="{00000000-0005-0000-0000-0000976B0000}"/>
    <cellStyle name="Normal 30 3 2 2 2 3 5" xfId="7418" xr:uid="{00000000-0005-0000-0000-0000001D0000}"/>
    <cellStyle name="Normal 30 3 2 2 2 3 5 3" xfId="22520" xr:uid="{00000000-0005-0000-0000-0000FE570000}"/>
    <cellStyle name="Normal 30 3 2 2 2 3 7" xfId="17507" xr:uid="{00000000-0005-0000-0000-000069440000}"/>
    <cellStyle name="Normal 30 3 2 2 2 4" xfId="3200" xr:uid="{00000000-0005-0000-0000-0000860C0000}"/>
    <cellStyle name="Normal 30 3 2 2 2 4 2" xfId="13274" xr:uid="{00000000-0005-0000-0000-0000E0330000}"/>
    <cellStyle name="Normal 30 3 2 2 2 4 2 3" xfId="28372" xr:uid="{00000000-0005-0000-0000-0000DA6E0000}"/>
    <cellStyle name="Normal 30 3 2 2 2 4 3" xfId="8254" xr:uid="{00000000-0005-0000-0000-000044200000}"/>
    <cellStyle name="Normal 30 3 2 2 2 4 3 3" xfId="23355" xr:uid="{00000000-0005-0000-0000-0000415B0000}"/>
    <cellStyle name="Normal 30 3 2 2 2 4 5" xfId="18342" xr:uid="{00000000-0005-0000-0000-0000AC470000}"/>
    <cellStyle name="Normal 30 3 2 2 2 5" xfId="4893" xr:uid="{00000000-0005-0000-0000-000023130000}"/>
    <cellStyle name="Normal 30 3 2 2 2 5 2" xfId="14945" xr:uid="{00000000-0005-0000-0000-0000673A0000}"/>
    <cellStyle name="Normal 30 3 2 2 2 5 2 3" xfId="30043" xr:uid="{00000000-0005-0000-0000-000061750000}"/>
    <cellStyle name="Normal 30 3 2 2 2 5 3" xfId="9925" xr:uid="{00000000-0005-0000-0000-0000CB260000}"/>
    <cellStyle name="Normal 30 3 2 2 2 5 3 3" xfId="25026" xr:uid="{00000000-0005-0000-0000-0000C8610000}"/>
    <cellStyle name="Normal 30 3 2 2 2 5 5" xfId="20013" xr:uid="{00000000-0005-0000-0000-0000334E0000}"/>
    <cellStyle name="Normal 30 3 2 2 2 6" xfId="11603" xr:uid="{00000000-0005-0000-0000-0000592D0000}"/>
    <cellStyle name="Normal 30 3 2 2 2 6 3" xfId="26701" xr:uid="{00000000-0005-0000-0000-000053680000}"/>
    <cellStyle name="Normal 30 3 2 2 2 7" xfId="6582" xr:uid="{00000000-0005-0000-0000-0000BC190000}"/>
    <cellStyle name="Normal 30 3 2 2 2 7 3" xfId="21684" xr:uid="{00000000-0005-0000-0000-0000BA540000}"/>
    <cellStyle name="Normal 30 3 2 2 2 9" xfId="16671" xr:uid="{00000000-0005-0000-0000-000025410000}"/>
    <cellStyle name="Normal 30 3 2 2 3" xfId="1718" xr:uid="{00000000-0005-0000-0000-0000BC060000}"/>
    <cellStyle name="Normal 30 3 2 2 3 2" xfId="2557" xr:uid="{00000000-0005-0000-0000-0000030A0000}"/>
    <cellStyle name="Normal 30 3 2 2 3 2 2" xfId="4247" xr:uid="{00000000-0005-0000-0000-00009D100000}"/>
    <cellStyle name="Normal 30 3 2 2 3 2 2 2" xfId="14320" xr:uid="{00000000-0005-0000-0000-0000F6370000}"/>
    <cellStyle name="Normal 30 3 2 2 3 2 2 2 3" xfId="29418" xr:uid="{00000000-0005-0000-0000-0000F0720000}"/>
    <cellStyle name="Normal 30 3 2 2 3 2 2 3" xfId="9300" xr:uid="{00000000-0005-0000-0000-00005A240000}"/>
    <cellStyle name="Normal 30 3 2 2 3 2 2 3 3" xfId="24401" xr:uid="{00000000-0005-0000-0000-0000575F0000}"/>
    <cellStyle name="Normal 30 3 2 2 3 2 2 5" xfId="19388" xr:uid="{00000000-0005-0000-0000-0000C24B0000}"/>
    <cellStyle name="Normal 30 3 2 2 3 2 3" xfId="5939" xr:uid="{00000000-0005-0000-0000-000039170000}"/>
    <cellStyle name="Normal 30 3 2 2 3 2 3 2" xfId="15991" xr:uid="{00000000-0005-0000-0000-00007D3E0000}"/>
    <cellStyle name="Normal 30 3 2 2 3 2 3 2 3" xfId="31089" xr:uid="{00000000-0005-0000-0000-000077790000}"/>
    <cellStyle name="Normal 30 3 2 2 3 2 3 3" xfId="10971" xr:uid="{00000000-0005-0000-0000-0000E12A0000}"/>
    <cellStyle name="Normal 30 3 2 2 3 2 3 3 3" xfId="26072" xr:uid="{00000000-0005-0000-0000-0000DE650000}"/>
    <cellStyle name="Normal 30 3 2 2 3 2 3 5" xfId="21059" xr:uid="{00000000-0005-0000-0000-000049520000}"/>
    <cellStyle name="Normal 30 3 2 2 3 2 4" xfId="12649" xr:uid="{00000000-0005-0000-0000-00006F310000}"/>
    <cellStyle name="Normal 30 3 2 2 3 2 4 3" xfId="27747" xr:uid="{00000000-0005-0000-0000-0000696C0000}"/>
    <cellStyle name="Normal 30 3 2 2 3 2 5" xfId="7628" xr:uid="{00000000-0005-0000-0000-0000D21D0000}"/>
    <cellStyle name="Normal 30 3 2 2 3 2 5 3" xfId="22730" xr:uid="{00000000-0005-0000-0000-0000D0580000}"/>
    <cellStyle name="Normal 30 3 2 2 3 2 7" xfId="17717" xr:uid="{00000000-0005-0000-0000-00003B450000}"/>
    <cellStyle name="Normal 30 3 2 2 3 3" xfId="3410" xr:uid="{00000000-0005-0000-0000-0000580D0000}"/>
    <cellStyle name="Normal 30 3 2 2 3 3 2" xfId="13484" xr:uid="{00000000-0005-0000-0000-0000B2340000}"/>
    <cellStyle name="Normal 30 3 2 2 3 3 2 3" xfId="28582" xr:uid="{00000000-0005-0000-0000-0000AC6F0000}"/>
    <cellStyle name="Normal 30 3 2 2 3 3 3" xfId="8464" xr:uid="{00000000-0005-0000-0000-000016210000}"/>
    <cellStyle name="Normal 30 3 2 2 3 3 3 3" xfId="23565" xr:uid="{00000000-0005-0000-0000-0000135C0000}"/>
    <cellStyle name="Normal 30 3 2 2 3 3 5" xfId="18552" xr:uid="{00000000-0005-0000-0000-00007E480000}"/>
    <cellStyle name="Normal 30 3 2 2 3 4" xfId="5103" xr:uid="{00000000-0005-0000-0000-0000F5130000}"/>
    <cellStyle name="Normal 30 3 2 2 3 4 2" xfId="15155" xr:uid="{00000000-0005-0000-0000-0000393B0000}"/>
    <cellStyle name="Normal 30 3 2 2 3 4 2 3" xfId="30253" xr:uid="{00000000-0005-0000-0000-000033760000}"/>
    <cellStyle name="Normal 30 3 2 2 3 4 3" xfId="10135" xr:uid="{00000000-0005-0000-0000-00009D270000}"/>
    <cellStyle name="Normal 30 3 2 2 3 4 3 3" xfId="25236" xr:uid="{00000000-0005-0000-0000-00009A620000}"/>
    <cellStyle name="Normal 30 3 2 2 3 4 5" xfId="20223" xr:uid="{00000000-0005-0000-0000-0000054F0000}"/>
    <cellStyle name="Normal 30 3 2 2 3 5" xfId="11813" xr:uid="{00000000-0005-0000-0000-00002B2E0000}"/>
    <cellStyle name="Normal 30 3 2 2 3 5 3" xfId="26911" xr:uid="{00000000-0005-0000-0000-000025690000}"/>
    <cellStyle name="Normal 30 3 2 2 3 6" xfId="6792" xr:uid="{00000000-0005-0000-0000-00008E1A0000}"/>
    <cellStyle name="Normal 30 3 2 2 3 6 3" xfId="21894" xr:uid="{00000000-0005-0000-0000-00008C550000}"/>
    <cellStyle name="Normal 30 3 2 2 3 8" xfId="16881" xr:uid="{00000000-0005-0000-0000-0000F7410000}"/>
    <cellStyle name="Normal 30 3 2 2 4" xfId="2139" xr:uid="{00000000-0005-0000-0000-000061080000}"/>
    <cellStyle name="Normal 30 3 2 2 4 2" xfId="3829" xr:uid="{00000000-0005-0000-0000-0000FB0E0000}"/>
    <cellStyle name="Normal 30 3 2 2 4 2 2" xfId="13902" xr:uid="{00000000-0005-0000-0000-000054360000}"/>
    <cellStyle name="Normal 30 3 2 2 4 2 2 3" xfId="29000" xr:uid="{00000000-0005-0000-0000-00004E710000}"/>
    <cellStyle name="Normal 30 3 2 2 4 2 3" xfId="8882" xr:uid="{00000000-0005-0000-0000-0000B8220000}"/>
    <cellStyle name="Normal 30 3 2 2 4 2 3 3" xfId="23983" xr:uid="{00000000-0005-0000-0000-0000B55D0000}"/>
    <cellStyle name="Normal 30 3 2 2 4 2 5" xfId="18970" xr:uid="{00000000-0005-0000-0000-0000204A0000}"/>
    <cellStyle name="Normal 30 3 2 2 4 3" xfId="5521" xr:uid="{00000000-0005-0000-0000-000097150000}"/>
    <cellStyle name="Normal 30 3 2 2 4 3 2" xfId="15573" xr:uid="{00000000-0005-0000-0000-0000DB3C0000}"/>
    <cellStyle name="Normal 30 3 2 2 4 3 2 3" xfId="30671" xr:uid="{00000000-0005-0000-0000-0000D5770000}"/>
    <cellStyle name="Normal 30 3 2 2 4 3 3" xfId="10553" xr:uid="{00000000-0005-0000-0000-00003F290000}"/>
    <cellStyle name="Normal 30 3 2 2 4 3 3 3" xfId="25654" xr:uid="{00000000-0005-0000-0000-00003C640000}"/>
    <cellStyle name="Normal 30 3 2 2 4 3 5" xfId="20641" xr:uid="{00000000-0005-0000-0000-0000A7500000}"/>
    <cellStyle name="Normal 30 3 2 2 4 4" xfId="12231" xr:uid="{00000000-0005-0000-0000-0000CD2F0000}"/>
    <cellStyle name="Normal 30 3 2 2 4 4 3" xfId="27329" xr:uid="{00000000-0005-0000-0000-0000C76A0000}"/>
    <cellStyle name="Normal 30 3 2 2 4 5" xfId="7210" xr:uid="{00000000-0005-0000-0000-0000301C0000}"/>
    <cellStyle name="Normal 30 3 2 2 4 5 3" xfId="22312" xr:uid="{00000000-0005-0000-0000-00002E570000}"/>
    <cellStyle name="Normal 30 3 2 2 4 7" xfId="17299" xr:uid="{00000000-0005-0000-0000-000099430000}"/>
    <cellStyle name="Normal 30 3 2 2 5" xfId="2992" xr:uid="{00000000-0005-0000-0000-0000B60B0000}"/>
    <cellStyle name="Normal 30 3 2 2 5 2" xfId="13066" xr:uid="{00000000-0005-0000-0000-000010330000}"/>
    <cellStyle name="Normal 30 3 2 2 5 2 3" xfId="28164" xr:uid="{00000000-0005-0000-0000-00000A6E0000}"/>
    <cellStyle name="Normal 30 3 2 2 5 3" xfId="8046" xr:uid="{00000000-0005-0000-0000-0000741F0000}"/>
    <cellStyle name="Normal 30 3 2 2 5 3 3" xfId="23147" xr:uid="{00000000-0005-0000-0000-0000715A0000}"/>
    <cellStyle name="Normal 30 3 2 2 5 5" xfId="18134" xr:uid="{00000000-0005-0000-0000-0000DC460000}"/>
    <cellStyle name="Normal 30 3 2 2 6" xfId="4685" xr:uid="{00000000-0005-0000-0000-000053120000}"/>
    <cellStyle name="Normal 30 3 2 2 6 2" xfId="14737" xr:uid="{00000000-0005-0000-0000-000097390000}"/>
    <cellStyle name="Normal 30 3 2 2 6 2 3" xfId="29835" xr:uid="{00000000-0005-0000-0000-000091740000}"/>
    <cellStyle name="Normal 30 3 2 2 6 3" xfId="9717" xr:uid="{00000000-0005-0000-0000-0000FB250000}"/>
    <cellStyle name="Normal 30 3 2 2 6 3 3" xfId="24818" xr:uid="{00000000-0005-0000-0000-0000F8600000}"/>
    <cellStyle name="Normal 30 3 2 2 6 5" xfId="19805" xr:uid="{00000000-0005-0000-0000-0000634D0000}"/>
    <cellStyle name="Normal 30 3 2 2 7" xfId="11395" xr:uid="{00000000-0005-0000-0000-0000892C0000}"/>
    <cellStyle name="Normal 30 3 2 2 7 3" xfId="26493" xr:uid="{00000000-0005-0000-0000-000083670000}"/>
    <cellStyle name="Normal 30 3 2 2 8" xfId="6374" xr:uid="{00000000-0005-0000-0000-0000EC180000}"/>
    <cellStyle name="Normal 30 3 2 2 8 3" xfId="21476" xr:uid="{00000000-0005-0000-0000-0000EA530000}"/>
    <cellStyle name="Normal 30 3 2 3" xfId="1401" xr:uid="{00000000-0005-0000-0000-00007F050000}"/>
    <cellStyle name="Normal 30 3 2 3 2" xfId="1822" xr:uid="{00000000-0005-0000-0000-000024070000}"/>
    <cellStyle name="Normal 30 3 2 3 2 2" xfId="2661" xr:uid="{00000000-0005-0000-0000-00006B0A0000}"/>
    <cellStyle name="Normal 30 3 2 3 2 2 2" xfId="4351" xr:uid="{00000000-0005-0000-0000-000005110000}"/>
    <cellStyle name="Normal 30 3 2 3 2 2 2 2" xfId="14424" xr:uid="{00000000-0005-0000-0000-00005E380000}"/>
    <cellStyle name="Normal 30 3 2 3 2 2 2 2 3" xfId="29522" xr:uid="{00000000-0005-0000-0000-000058730000}"/>
    <cellStyle name="Normal 30 3 2 3 2 2 2 3" xfId="9404" xr:uid="{00000000-0005-0000-0000-0000C2240000}"/>
    <cellStyle name="Normal 30 3 2 3 2 2 2 3 3" xfId="24505" xr:uid="{00000000-0005-0000-0000-0000BF5F0000}"/>
    <cellStyle name="Normal 30 3 2 3 2 2 2 5" xfId="19492" xr:uid="{00000000-0005-0000-0000-00002A4C0000}"/>
    <cellStyle name="Normal 30 3 2 3 2 2 3" xfId="6043" xr:uid="{00000000-0005-0000-0000-0000A1170000}"/>
    <cellStyle name="Normal 30 3 2 3 2 2 3 2" xfId="16095" xr:uid="{00000000-0005-0000-0000-0000E53E0000}"/>
    <cellStyle name="Normal 30 3 2 3 2 2 3 2 3" xfId="31193" xr:uid="{00000000-0005-0000-0000-0000DF790000}"/>
    <cellStyle name="Normal 30 3 2 3 2 2 3 3" xfId="11075" xr:uid="{00000000-0005-0000-0000-0000492B0000}"/>
    <cellStyle name="Normal 30 3 2 3 2 2 3 3 3" xfId="26176" xr:uid="{00000000-0005-0000-0000-000046660000}"/>
    <cellStyle name="Normal 30 3 2 3 2 2 3 5" xfId="21163" xr:uid="{00000000-0005-0000-0000-0000B1520000}"/>
    <cellStyle name="Normal 30 3 2 3 2 2 4" xfId="12753" xr:uid="{00000000-0005-0000-0000-0000D7310000}"/>
    <cellStyle name="Normal 30 3 2 3 2 2 4 3" xfId="27851" xr:uid="{00000000-0005-0000-0000-0000D16C0000}"/>
    <cellStyle name="Normal 30 3 2 3 2 2 5" xfId="7732" xr:uid="{00000000-0005-0000-0000-00003A1E0000}"/>
    <cellStyle name="Normal 30 3 2 3 2 2 5 3" xfId="22834" xr:uid="{00000000-0005-0000-0000-000038590000}"/>
    <cellStyle name="Normal 30 3 2 3 2 2 7" xfId="17821" xr:uid="{00000000-0005-0000-0000-0000A3450000}"/>
    <cellStyle name="Normal 30 3 2 3 2 3" xfId="3514" xr:uid="{00000000-0005-0000-0000-0000C00D0000}"/>
    <cellStyle name="Normal 30 3 2 3 2 3 2" xfId="13588" xr:uid="{00000000-0005-0000-0000-00001A350000}"/>
    <cellStyle name="Normal 30 3 2 3 2 3 2 3" xfId="28686" xr:uid="{00000000-0005-0000-0000-000014700000}"/>
    <cellStyle name="Normal 30 3 2 3 2 3 3" xfId="8568" xr:uid="{00000000-0005-0000-0000-00007E210000}"/>
    <cellStyle name="Normal 30 3 2 3 2 3 3 3" xfId="23669" xr:uid="{00000000-0005-0000-0000-00007B5C0000}"/>
    <cellStyle name="Normal 30 3 2 3 2 3 5" xfId="18656" xr:uid="{00000000-0005-0000-0000-0000E6480000}"/>
    <cellStyle name="Normal 30 3 2 3 2 4" xfId="5207" xr:uid="{00000000-0005-0000-0000-00005D140000}"/>
    <cellStyle name="Normal 30 3 2 3 2 4 2" xfId="15259" xr:uid="{00000000-0005-0000-0000-0000A13B0000}"/>
    <cellStyle name="Normal 30 3 2 3 2 4 2 3" xfId="30357" xr:uid="{00000000-0005-0000-0000-00009B760000}"/>
    <cellStyle name="Normal 30 3 2 3 2 4 3" xfId="10239" xr:uid="{00000000-0005-0000-0000-000005280000}"/>
    <cellStyle name="Normal 30 3 2 3 2 4 3 3" xfId="25340" xr:uid="{00000000-0005-0000-0000-000002630000}"/>
    <cellStyle name="Normal 30 3 2 3 2 4 5" xfId="20327" xr:uid="{00000000-0005-0000-0000-00006D4F0000}"/>
    <cellStyle name="Normal 30 3 2 3 2 5" xfId="11917" xr:uid="{00000000-0005-0000-0000-0000932E0000}"/>
    <cellStyle name="Normal 30 3 2 3 2 5 3" xfId="27015" xr:uid="{00000000-0005-0000-0000-00008D690000}"/>
    <cellStyle name="Normal 30 3 2 3 2 6" xfId="6896" xr:uid="{00000000-0005-0000-0000-0000F61A0000}"/>
    <cellStyle name="Normal 30 3 2 3 2 6 3" xfId="21998" xr:uid="{00000000-0005-0000-0000-0000F4550000}"/>
    <cellStyle name="Normal 30 3 2 3 2 8" xfId="16985" xr:uid="{00000000-0005-0000-0000-00005F420000}"/>
    <cellStyle name="Normal 30 3 2 3 3" xfId="2243" xr:uid="{00000000-0005-0000-0000-0000C9080000}"/>
    <cellStyle name="Normal 30 3 2 3 3 2" xfId="3933" xr:uid="{00000000-0005-0000-0000-0000630F0000}"/>
    <cellStyle name="Normal 30 3 2 3 3 2 2" xfId="14006" xr:uid="{00000000-0005-0000-0000-0000BC360000}"/>
    <cellStyle name="Normal 30 3 2 3 3 2 2 3" xfId="29104" xr:uid="{00000000-0005-0000-0000-0000B6710000}"/>
    <cellStyle name="Normal 30 3 2 3 3 2 3" xfId="8986" xr:uid="{00000000-0005-0000-0000-000020230000}"/>
    <cellStyle name="Normal 30 3 2 3 3 2 3 3" xfId="24087" xr:uid="{00000000-0005-0000-0000-00001D5E0000}"/>
    <cellStyle name="Normal 30 3 2 3 3 2 5" xfId="19074" xr:uid="{00000000-0005-0000-0000-0000884A0000}"/>
    <cellStyle name="Normal 30 3 2 3 3 3" xfId="5625" xr:uid="{00000000-0005-0000-0000-0000FF150000}"/>
    <cellStyle name="Normal 30 3 2 3 3 3 2" xfId="15677" xr:uid="{00000000-0005-0000-0000-0000433D0000}"/>
    <cellStyle name="Normal 30 3 2 3 3 3 2 3" xfId="30775" xr:uid="{00000000-0005-0000-0000-00003D780000}"/>
    <cellStyle name="Normal 30 3 2 3 3 3 3" xfId="10657" xr:uid="{00000000-0005-0000-0000-0000A7290000}"/>
    <cellStyle name="Normal 30 3 2 3 3 3 3 3" xfId="25758" xr:uid="{00000000-0005-0000-0000-0000A4640000}"/>
    <cellStyle name="Normal 30 3 2 3 3 3 5" xfId="20745" xr:uid="{00000000-0005-0000-0000-00000F510000}"/>
    <cellStyle name="Normal 30 3 2 3 3 4" xfId="12335" xr:uid="{00000000-0005-0000-0000-000035300000}"/>
    <cellStyle name="Normal 30 3 2 3 3 4 3" xfId="27433" xr:uid="{00000000-0005-0000-0000-00002F6B0000}"/>
    <cellStyle name="Normal 30 3 2 3 3 5" xfId="7314" xr:uid="{00000000-0005-0000-0000-0000981C0000}"/>
    <cellStyle name="Normal 30 3 2 3 3 5 3" xfId="22416" xr:uid="{00000000-0005-0000-0000-000096570000}"/>
    <cellStyle name="Normal 30 3 2 3 3 7" xfId="17403" xr:uid="{00000000-0005-0000-0000-000001440000}"/>
    <cellStyle name="Normal 30 3 2 3 4" xfId="3096" xr:uid="{00000000-0005-0000-0000-00001E0C0000}"/>
    <cellStyle name="Normal 30 3 2 3 4 2" xfId="13170" xr:uid="{00000000-0005-0000-0000-000078330000}"/>
    <cellStyle name="Normal 30 3 2 3 4 2 3" xfId="28268" xr:uid="{00000000-0005-0000-0000-0000726E0000}"/>
    <cellStyle name="Normal 30 3 2 3 4 3" xfId="8150" xr:uid="{00000000-0005-0000-0000-0000DC1F0000}"/>
    <cellStyle name="Normal 30 3 2 3 4 3 3" xfId="23251" xr:uid="{00000000-0005-0000-0000-0000D95A0000}"/>
    <cellStyle name="Normal 30 3 2 3 4 5" xfId="18238" xr:uid="{00000000-0005-0000-0000-000044470000}"/>
    <cellStyle name="Normal 30 3 2 3 5" xfId="4789" xr:uid="{00000000-0005-0000-0000-0000BB120000}"/>
    <cellStyle name="Normal 30 3 2 3 5 2" xfId="14841" xr:uid="{00000000-0005-0000-0000-0000FF390000}"/>
    <cellStyle name="Normal 30 3 2 3 5 2 3" xfId="29939" xr:uid="{00000000-0005-0000-0000-0000F9740000}"/>
    <cellStyle name="Normal 30 3 2 3 5 3" xfId="9821" xr:uid="{00000000-0005-0000-0000-000063260000}"/>
    <cellStyle name="Normal 30 3 2 3 5 3 3" xfId="24922" xr:uid="{00000000-0005-0000-0000-000060610000}"/>
    <cellStyle name="Normal 30 3 2 3 5 5" xfId="19909" xr:uid="{00000000-0005-0000-0000-0000CB4D0000}"/>
    <cellStyle name="Normal 30 3 2 3 6" xfId="11499" xr:uid="{00000000-0005-0000-0000-0000F12C0000}"/>
    <cellStyle name="Normal 30 3 2 3 6 3" xfId="26597" xr:uid="{00000000-0005-0000-0000-0000EB670000}"/>
    <cellStyle name="Normal 30 3 2 3 7" xfId="6478" xr:uid="{00000000-0005-0000-0000-000054190000}"/>
    <cellStyle name="Normal 30 3 2 3 7 3" xfId="21580" xr:uid="{00000000-0005-0000-0000-000052540000}"/>
    <cellStyle name="Normal 30 3 2 3 9" xfId="16567" xr:uid="{00000000-0005-0000-0000-0000BD400000}"/>
    <cellStyle name="Normal 30 3 2 4" xfId="1614" xr:uid="{00000000-0005-0000-0000-000054060000}"/>
    <cellStyle name="Normal 30 3 2 4 2" xfId="2453" xr:uid="{00000000-0005-0000-0000-00009B090000}"/>
    <cellStyle name="Normal 30 3 2 4 2 2" xfId="4143" xr:uid="{00000000-0005-0000-0000-000035100000}"/>
    <cellStyle name="Normal 30 3 2 4 2 2 2" xfId="14216" xr:uid="{00000000-0005-0000-0000-00008E370000}"/>
    <cellStyle name="Normal 30 3 2 4 2 2 2 3" xfId="29314" xr:uid="{00000000-0005-0000-0000-000088720000}"/>
    <cellStyle name="Normal 30 3 2 4 2 2 3" xfId="9196" xr:uid="{00000000-0005-0000-0000-0000F2230000}"/>
    <cellStyle name="Normal 30 3 2 4 2 2 3 3" xfId="24297" xr:uid="{00000000-0005-0000-0000-0000EF5E0000}"/>
    <cellStyle name="Normal 30 3 2 4 2 2 5" xfId="19284" xr:uid="{00000000-0005-0000-0000-00005A4B0000}"/>
    <cellStyle name="Normal 30 3 2 4 2 3" xfId="5835" xr:uid="{00000000-0005-0000-0000-0000D1160000}"/>
    <cellStyle name="Normal 30 3 2 4 2 3 2" xfId="15887" xr:uid="{00000000-0005-0000-0000-0000153E0000}"/>
    <cellStyle name="Normal 30 3 2 4 2 3 2 3" xfId="30985" xr:uid="{00000000-0005-0000-0000-00000F790000}"/>
    <cellStyle name="Normal 30 3 2 4 2 3 3" xfId="10867" xr:uid="{00000000-0005-0000-0000-0000792A0000}"/>
    <cellStyle name="Normal 30 3 2 4 2 3 3 3" xfId="25968" xr:uid="{00000000-0005-0000-0000-000076650000}"/>
    <cellStyle name="Normal 30 3 2 4 2 3 5" xfId="20955" xr:uid="{00000000-0005-0000-0000-0000E1510000}"/>
    <cellStyle name="Normal 30 3 2 4 2 4" xfId="12545" xr:uid="{00000000-0005-0000-0000-000007310000}"/>
    <cellStyle name="Normal 30 3 2 4 2 4 3" xfId="27643" xr:uid="{00000000-0005-0000-0000-0000016C0000}"/>
    <cellStyle name="Normal 30 3 2 4 2 5" xfId="7524" xr:uid="{00000000-0005-0000-0000-00006A1D0000}"/>
    <cellStyle name="Normal 30 3 2 4 2 5 3" xfId="22626" xr:uid="{00000000-0005-0000-0000-000068580000}"/>
    <cellStyle name="Normal 30 3 2 4 2 7" xfId="17613" xr:uid="{00000000-0005-0000-0000-0000D3440000}"/>
    <cellStyle name="Normal 30 3 2 4 3" xfId="3306" xr:uid="{00000000-0005-0000-0000-0000F00C0000}"/>
    <cellStyle name="Normal 30 3 2 4 3 2" xfId="13380" xr:uid="{00000000-0005-0000-0000-00004A340000}"/>
    <cellStyle name="Normal 30 3 2 4 3 2 3" xfId="28478" xr:uid="{00000000-0005-0000-0000-0000446F0000}"/>
    <cellStyle name="Normal 30 3 2 4 3 3" xfId="8360" xr:uid="{00000000-0005-0000-0000-0000AE200000}"/>
    <cellStyle name="Normal 30 3 2 4 3 3 3" xfId="23461" xr:uid="{00000000-0005-0000-0000-0000AB5B0000}"/>
    <cellStyle name="Normal 30 3 2 4 3 5" xfId="18448" xr:uid="{00000000-0005-0000-0000-000016480000}"/>
    <cellStyle name="Normal 30 3 2 4 4" xfId="4999" xr:uid="{00000000-0005-0000-0000-00008D130000}"/>
    <cellStyle name="Normal 30 3 2 4 4 2" xfId="15051" xr:uid="{00000000-0005-0000-0000-0000D13A0000}"/>
    <cellStyle name="Normal 30 3 2 4 4 2 3" xfId="30149" xr:uid="{00000000-0005-0000-0000-0000CB750000}"/>
    <cellStyle name="Normal 30 3 2 4 4 3" xfId="10031" xr:uid="{00000000-0005-0000-0000-000035270000}"/>
    <cellStyle name="Normal 30 3 2 4 4 3 3" xfId="25132" xr:uid="{00000000-0005-0000-0000-000032620000}"/>
    <cellStyle name="Normal 30 3 2 4 4 5" xfId="20119" xr:uid="{00000000-0005-0000-0000-00009D4E0000}"/>
    <cellStyle name="Normal 30 3 2 4 5" xfId="11709" xr:uid="{00000000-0005-0000-0000-0000C32D0000}"/>
    <cellStyle name="Normal 30 3 2 4 5 3" xfId="26807" xr:uid="{00000000-0005-0000-0000-0000BD680000}"/>
    <cellStyle name="Normal 30 3 2 4 6" xfId="6688" xr:uid="{00000000-0005-0000-0000-0000261A0000}"/>
    <cellStyle name="Normal 30 3 2 4 6 3" xfId="21790" xr:uid="{00000000-0005-0000-0000-000024550000}"/>
    <cellStyle name="Normal 30 3 2 4 8" xfId="16777" xr:uid="{00000000-0005-0000-0000-00008F410000}"/>
    <cellStyle name="Normal 30 3 2 5" xfId="2035" xr:uid="{00000000-0005-0000-0000-0000F9070000}"/>
    <cellStyle name="Normal 30 3 2 5 2" xfId="3725" xr:uid="{00000000-0005-0000-0000-0000930E0000}"/>
    <cellStyle name="Normal 30 3 2 5 2 2" xfId="13798" xr:uid="{00000000-0005-0000-0000-0000EC350000}"/>
    <cellStyle name="Normal 30 3 2 5 2 2 3" xfId="28896" xr:uid="{00000000-0005-0000-0000-0000E6700000}"/>
    <cellStyle name="Normal 30 3 2 5 2 3" xfId="8778" xr:uid="{00000000-0005-0000-0000-000050220000}"/>
    <cellStyle name="Normal 30 3 2 5 2 3 3" xfId="23879" xr:uid="{00000000-0005-0000-0000-00004D5D0000}"/>
    <cellStyle name="Normal 30 3 2 5 2 5" xfId="18866" xr:uid="{00000000-0005-0000-0000-0000B8490000}"/>
    <cellStyle name="Normal 30 3 2 5 3" xfId="5417" xr:uid="{00000000-0005-0000-0000-00002F150000}"/>
    <cellStyle name="Normal 30 3 2 5 3 2" xfId="15469" xr:uid="{00000000-0005-0000-0000-0000733C0000}"/>
    <cellStyle name="Normal 30 3 2 5 3 2 3" xfId="30567" xr:uid="{00000000-0005-0000-0000-00006D770000}"/>
    <cellStyle name="Normal 30 3 2 5 3 3" xfId="10449" xr:uid="{00000000-0005-0000-0000-0000D7280000}"/>
    <cellStyle name="Normal 30 3 2 5 3 3 3" xfId="25550" xr:uid="{00000000-0005-0000-0000-0000D4630000}"/>
    <cellStyle name="Normal 30 3 2 5 3 5" xfId="20537" xr:uid="{00000000-0005-0000-0000-00003F500000}"/>
    <cellStyle name="Normal 30 3 2 5 4" xfId="12127" xr:uid="{00000000-0005-0000-0000-0000652F0000}"/>
    <cellStyle name="Normal 30 3 2 5 4 3" xfId="27225" xr:uid="{00000000-0005-0000-0000-00005F6A0000}"/>
    <cellStyle name="Normal 30 3 2 5 5" xfId="7106" xr:uid="{00000000-0005-0000-0000-0000C81B0000}"/>
    <cellStyle name="Normal 30 3 2 5 5 3" xfId="22208" xr:uid="{00000000-0005-0000-0000-0000C6560000}"/>
    <cellStyle name="Normal 30 3 2 5 7" xfId="17195" xr:uid="{00000000-0005-0000-0000-000031430000}"/>
    <cellStyle name="Normal 30 3 2 6" xfId="2888" xr:uid="{00000000-0005-0000-0000-00004E0B0000}"/>
    <cellStyle name="Normal 30 3 2 6 2" xfId="12962" xr:uid="{00000000-0005-0000-0000-0000A8320000}"/>
    <cellStyle name="Normal 30 3 2 6 2 3" xfId="28060" xr:uid="{00000000-0005-0000-0000-0000A26D0000}"/>
    <cellStyle name="Normal 30 3 2 6 3" xfId="7942" xr:uid="{00000000-0005-0000-0000-00000C1F0000}"/>
    <cellStyle name="Normal 30 3 2 6 3 3" xfId="23043" xr:uid="{00000000-0005-0000-0000-0000095A0000}"/>
    <cellStyle name="Normal 30 3 2 6 5" xfId="18030" xr:uid="{00000000-0005-0000-0000-000074460000}"/>
    <cellStyle name="Normal 30 3 2 7" xfId="4581" xr:uid="{00000000-0005-0000-0000-0000EB110000}"/>
    <cellStyle name="Normal 30 3 2 7 2" xfId="14633" xr:uid="{00000000-0005-0000-0000-00002F390000}"/>
    <cellStyle name="Normal 30 3 2 7 2 3" xfId="29731" xr:uid="{00000000-0005-0000-0000-000029740000}"/>
    <cellStyle name="Normal 30 3 2 7 3" xfId="9613" xr:uid="{00000000-0005-0000-0000-000093250000}"/>
    <cellStyle name="Normal 30 3 2 7 3 3" xfId="24714" xr:uid="{00000000-0005-0000-0000-000090600000}"/>
    <cellStyle name="Normal 30 3 2 7 5" xfId="19701" xr:uid="{00000000-0005-0000-0000-0000FB4C0000}"/>
    <cellStyle name="Normal 30 3 2 8" xfId="11291" xr:uid="{00000000-0005-0000-0000-0000212C0000}"/>
    <cellStyle name="Normal 30 3 2 8 3" xfId="26389" xr:uid="{00000000-0005-0000-0000-00001B670000}"/>
    <cellStyle name="Normal 30 3 2 9" xfId="6270" xr:uid="{00000000-0005-0000-0000-000084180000}"/>
    <cellStyle name="Normal 30 3 2 9 3" xfId="21372" xr:uid="{00000000-0005-0000-0000-000082530000}"/>
    <cellStyle name="Normal 30 3 3" xfId="1234" xr:uid="{00000000-0005-0000-0000-0000D8040000}"/>
    <cellStyle name="Normal 30 3 3 10" xfId="16411" xr:uid="{00000000-0005-0000-0000-000021400000}"/>
    <cellStyle name="Normal 30 3 3 2" xfId="1453" xr:uid="{00000000-0005-0000-0000-0000B3050000}"/>
    <cellStyle name="Normal 30 3 3 2 2" xfId="1874" xr:uid="{00000000-0005-0000-0000-000058070000}"/>
    <cellStyle name="Normal 30 3 3 2 2 2" xfId="2713" xr:uid="{00000000-0005-0000-0000-00009F0A0000}"/>
    <cellStyle name="Normal 30 3 3 2 2 2 2" xfId="4403" xr:uid="{00000000-0005-0000-0000-000039110000}"/>
    <cellStyle name="Normal 30 3 3 2 2 2 2 2" xfId="14476" xr:uid="{00000000-0005-0000-0000-000092380000}"/>
    <cellStyle name="Normal 30 3 3 2 2 2 2 2 3" xfId="29574" xr:uid="{00000000-0005-0000-0000-00008C730000}"/>
    <cellStyle name="Normal 30 3 3 2 2 2 2 3" xfId="9456" xr:uid="{00000000-0005-0000-0000-0000F6240000}"/>
    <cellStyle name="Normal 30 3 3 2 2 2 2 3 3" xfId="24557" xr:uid="{00000000-0005-0000-0000-0000F35F0000}"/>
    <cellStyle name="Normal 30 3 3 2 2 2 2 5" xfId="19544" xr:uid="{00000000-0005-0000-0000-00005E4C0000}"/>
    <cellStyle name="Normal 30 3 3 2 2 2 3" xfId="6095" xr:uid="{00000000-0005-0000-0000-0000D5170000}"/>
    <cellStyle name="Normal 30 3 3 2 2 2 3 2" xfId="16147" xr:uid="{00000000-0005-0000-0000-0000193F0000}"/>
    <cellStyle name="Normal 30 3 3 2 2 2 3 2 3" xfId="31245" xr:uid="{00000000-0005-0000-0000-0000137A0000}"/>
    <cellStyle name="Normal 30 3 3 2 2 2 3 3" xfId="11127" xr:uid="{00000000-0005-0000-0000-00007D2B0000}"/>
    <cellStyle name="Normal 30 3 3 2 2 2 3 3 3" xfId="26228" xr:uid="{00000000-0005-0000-0000-00007A660000}"/>
    <cellStyle name="Normal 30 3 3 2 2 2 3 5" xfId="21215" xr:uid="{00000000-0005-0000-0000-0000E5520000}"/>
    <cellStyle name="Normal 30 3 3 2 2 2 4" xfId="12805" xr:uid="{00000000-0005-0000-0000-00000B320000}"/>
    <cellStyle name="Normal 30 3 3 2 2 2 4 3" xfId="27903" xr:uid="{00000000-0005-0000-0000-0000056D0000}"/>
    <cellStyle name="Normal 30 3 3 2 2 2 5" xfId="7784" xr:uid="{00000000-0005-0000-0000-00006E1E0000}"/>
    <cellStyle name="Normal 30 3 3 2 2 2 5 3" xfId="22886" xr:uid="{00000000-0005-0000-0000-00006C590000}"/>
    <cellStyle name="Normal 30 3 3 2 2 2 7" xfId="17873" xr:uid="{00000000-0005-0000-0000-0000D7450000}"/>
    <cellStyle name="Normal 30 3 3 2 2 3" xfId="3566" xr:uid="{00000000-0005-0000-0000-0000F40D0000}"/>
    <cellStyle name="Normal 30 3 3 2 2 3 2" xfId="13640" xr:uid="{00000000-0005-0000-0000-00004E350000}"/>
    <cellStyle name="Normal 30 3 3 2 2 3 2 3" xfId="28738" xr:uid="{00000000-0005-0000-0000-000048700000}"/>
    <cellStyle name="Normal 30 3 3 2 2 3 3" xfId="8620" xr:uid="{00000000-0005-0000-0000-0000B2210000}"/>
    <cellStyle name="Normal 30 3 3 2 2 3 3 3" xfId="23721" xr:uid="{00000000-0005-0000-0000-0000AF5C0000}"/>
    <cellStyle name="Normal 30 3 3 2 2 3 5" xfId="18708" xr:uid="{00000000-0005-0000-0000-00001A490000}"/>
    <cellStyle name="Normal 30 3 3 2 2 4" xfId="5259" xr:uid="{00000000-0005-0000-0000-000091140000}"/>
    <cellStyle name="Normal 30 3 3 2 2 4 2" xfId="15311" xr:uid="{00000000-0005-0000-0000-0000D53B0000}"/>
    <cellStyle name="Normal 30 3 3 2 2 4 2 3" xfId="30409" xr:uid="{00000000-0005-0000-0000-0000CF760000}"/>
    <cellStyle name="Normal 30 3 3 2 2 4 3" xfId="10291" xr:uid="{00000000-0005-0000-0000-000039280000}"/>
    <cellStyle name="Normal 30 3 3 2 2 4 3 3" xfId="25392" xr:uid="{00000000-0005-0000-0000-000036630000}"/>
    <cellStyle name="Normal 30 3 3 2 2 4 5" xfId="20379" xr:uid="{00000000-0005-0000-0000-0000A14F0000}"/>
    <cellStyle name="Normal 30 3 3 2 2 5" xfId="11969" xr:uid="{00000000-0005-0000-0000-0000C72E0000}"/>
    <cellStyle name="Normal 30 3 3 2 2 5 3" xfId="27067" xr:uid="{00000000-0005-0000-0000-0000C1690000}"/>
    <cellStyle name="Normal 30 3 3 2 2 6" xfId="6948" xr:uid="{00000000-0005-0000-0000-00002A1B0000}"/>
    <cellStyle name="Normal 30 3 3 2 2 6 3" xfId="22050" xr:uid="{00000000-0005-0000-0000-000028560000}"/>
    <cellStyle name="Normal 30 3 3 2 2 8" xfId="17037" xr:uid="{00000000-0005-0000-0000-000093420000}"/>
    <cellStyle name="Normal 30 3 3 2 3" xfId="2295" xr:uid="{00000000-0005-0000-0000-0000FD080000}"/>
    <cellStyle name="Normal 30 3 3 2 3 2" xfId="3985" xr:uid="{00000000-0005-0000-0000-0000970F0000}"/>
    <cellStyle name="Normal 30 3 3 2 3 2 2" xfId="14058" xr:uid="{00000000-0005-0000-0000-0000F0360000}"/>
    <cellStyle name="Normal 30 3 3 2 3 2 2 3" xfId="29156" xr:uid="{00000000-0005-0000-0000-0000EA710000}"/>
    <cellStyle name="Normal 30 3 3 2 3 2 3" xfId="9038" xr:uid="{00000000-0005-0000-0000-000054230000}"/>
    <cellStyle name="Normal 30 3 3 2 3 2 3 3" xfId="24139" xr:uid="{00000000-0005-0000-0000-0000515E0000}"/>
    <cellStyle name="Normal 30 3 3 2 3 2 5" xfId="19126" xr:uid="{00000000-0005-0000-0000-0000BC4A0000}"/>
    <cellStyle name="Normal 30 3 3 2 3 3" xfId="5677" xr:uid="{00000000-0005-0000-0000-000033160000}"/>
    <cellStyle name="Normal 30 3 3 2 3 3 2" xfId="15729" xr:uid="{00000000-0005-0000-0000-0000773D0000}"/>
    <cellStyle name="Normal 30 3 3 2 3 3 2 3" xfId="30827" xr:uid="{00000000-0005-0000-0000-000071780000}"/>
    <cellStyle name="Normal 30 3 3 2 3 3 3" xfId="10709" xr:uid="{00000000-0005-0000-0000-0000DB290000}"/>
    <cellStyle name="Normal 30 3 3 2 3 3 3 3" xfId="25810" xr:uid="{00000000-0005-0000-0000-0000D8640000}"/>
    <cellStyle name="Normal 30 3 3 2 3 3 5" xfId="20797" xr:uid="{00000000-0005-0000-0000-000043510000}"/>
    <cellStyle name="Normal 30 3 3 2 3 4" xfId="12387" xr:uid="{00000000-0005-0000-0000-000069300000}"/>
    <cellStyle name="Normal 30 3 3 2 3 4 3" xfId="27485" xr:uid="{00000000-0005-0000-0000-0000636B0000}"/>
    <cellStyle name="Normal 30 3 3 2 3 5" xfId="7366" xr:uid="{00000000-0005-0000-0000-0000CC1C0000}"/>
    <cellStyle name="Normal 30 3 3 2 3 5 3" xfId="22468" xr:uid="{00000000-0005-0000-0000-0000CA570000}"/>
    <cellStyle name="Normal 30 3 3 2 3 7" xfId="17455" xr:uid="{00000000-0005-0000-0000-000035440000}"/>
    <cellStyle name="Normal 30 3 3 2 4" xfId="3148" xr:uid="{00000000-0005-0000-0000-0000520C0000}"/>
    <cellStyle name="Normal 30 3 3 2 4 2" xfId="13222" xr:uid="{00000000-0005-0000-0000-0000AC330000}"/>
    <cellStyle name="Normal 30 3 3 2 4 2 3" xfId="28320" xr:uid="{00000000-0005-0000-0000-0000A66E0000}"/>
    <cellStyle name="Normal 30 3 3 2 4 3" xfId="8202" xr:uid="{00000000-0005-0000-0000-000010200000}"/>
    <cellStyle name="Normal 30 3 3 2 4 3 3" xfId="23303" xr:uid="{00000000-0005-0000-0000-00000D5B0000}"/>
    <cellStyle name="Normal 30 3 3 2 4 5" xfId="18290" xr:uid="{00000000-0005-0000-0000-000078470000}"/>
    <cellStyle name="Normal 30 3 3 2 5" xfId="4841" xr:uid="{00000000-0005-0000-0000-0000EF120000}"/>
    <cellStyle name="Normal 30 3 3 2 5 2" xfId="14893" xr:uid="{00000000-0005-0000-0000-0000333A0000}"/>
    <cellStyle name="Normal 30 3 3 2 5 2 3" xfId="29991" xr:uid="{00000000-0005-0000-0000-00002D750000}"/>
    <cellStyle name="Normal 30 3 3 2 5 3" xfId="9873" xr:uid="{00000000-0005-0000-0000-000097260000}"/>
    <cellStyle name="Normal 30 3 3 2 5 3 3" xfId="24974" xr:uid="{00000000-0005-0000-0000-000094610000}"/>
    <cellStyle name="Normal 30 3 3 2 5 5" xfId="19961" xr:uid="{00000000-0005-0000-0000-0000FF4D0000}"/>
    <cellStyle name="Normal 30 3 3 2 6" xfId="11551" xr:uid="{00000000-0005-0000-0000-0000252D0000}"/>
    <cellStyle name="Normal 30 3 3 2 6 3" xfId="26649" xr:uid="{00000000-0005-0000-0000-00001F680000}"/>
    <cellStyle name="Normal 30 3 3 2 7" xfId="6530" xr:uid="{00000000-0005-0000-0000-000088190000}"/>
    <cellStyle name="Normal 30 3 3 2 7 3" xfId="21632" xr:uid="{00000000-0005-0000-0000-000086540000}"/>
    <cellStyle name="Normal 30 3 3 2 9" xfId="16619" xr:uid="{00000000-0005-0000-0000-0000F1400000}"/>
    <cellStyle name="Normal 30 3 3 3" xfId="1666" xr:uid="{00000000-0005-0000-0000-000088060000}"/>
    <cellStyle name="Normal 30 3 3 3 2" xfId="2505" xr:uid="{00000000-0005-0000-0000-0000CF090000}"/>
    <cellStyle name="Normal 30 3 3 3 2 2" xfId="4195" xr:uid="{00000000-0005-0000-0000-000069100000}"/>
    <cellStyle name="Normal 30 3 3 3 2 2 2" xfId="14268" xr:uid="{00000000-0005-0000-0000-0000C2370000}"/>
    <cellStyle name="Normal 30 3 3 3 2 2 2 3" xfId="29366" xr:uid="{00000000-0005-0000-0000-0000BC720000}"/>
    <cellStyle name="Normal 30 3 3 3 2 2 3" xfId="9248" xr:uid="{00000000-0005-0000-0000-000026240000}"/>
    <cellStyle name="Normal 30 3 3 3 2 2 3 3" xfId="24349" xr:uid="{00000000-0005-0000-0000-0000235F0000}"/>
    <cellStyle name="Normal 30 3 3 3 2 2 5" xfId="19336" xr:uid="{00000000-0005-0000-0000-00008E4B0000}"/>
    <cellStyle name="Normal 30 3 3 3 2 3" xfId="5887" xr:uid="{00000000-0005-0000-0000-000005170000}"/>
    <cellStyle name="Normal 30 3 3 3 2 3 2" xfId="15939" xr:uid="{00000000-0005-0000-0000-0000493E0000}"/>
    <cellStyle name="Normal 30 3 3 3 2 3 2 3" xfId="31037" xr:uid="{00000000-0005-0000-0000-000043790000}"/>
    <cellStyle name="Normal 30 3 3 3 2 3 3" xfId="10919" xr:uid="{00000000-0005-0000-0000-0000AD2A0000}"/>
    <cellStyle name="Normal 30 3 3 3 2 3 3 3" xfId="26020" xr:uid="{00000000-0005-0000-0000-0000AA650000}"/>
    <cellStyle name="Normal 30 3 3 3 2 3 5" xfId="21007" xr:uid="{00000000-0005-0000-0000-000015520000}"/>
    <cellStyle name="Normal 30 3 3 3 2 4" xfId="12597" xr:uid="{00000000-0005-0000-0000-00003B310000}"/>
    <cellStyle name="Normal 30 3 3 3 2 4 3" xfId="27695" xr:uid="{00000000-0005-0000-0000-0000356C0000}"/>
    <cellStyle name="Normal 30 3 3 3 2 5" xfId="7576" xr:uid="{00000000-0005-0000-0000-00009E1D0000}"/>
    <cellStyle name="Normal 30 3 3 3 2 5 3" xfId="22678" xr:uid="{00000000-0005-0000-0000-00009C580000}"/>
    <cellStyle name="Normal 30 3 3 3 2 7" xfId="17665" xr:uid="{00000000-0005-0000-0000-000007450000}"/>
    <cellStyle name="Normal 30 3 3 3 3" xfId="3358" xr:uid="{00000000-0005-0000-0000-0000240D0000}"/>
    <cellStyle name="Normal 30 3 3 3 3 2" xfId="13432" xr:uid="{00000000-0005-0000-0000-00007E340000}"/>
    <cellStyle name="Normal 30 3 3 3 3 2 3" xfId="28530" xr:uid="{00000000-0005-0000-0000-0000786F0000}"/>
    <cellStyle name="Normal 30 3 3 3 3 3" xfId="8412" xr:uid="{00000000-0005-0000-0000-0000E2200000}"/>
    <cellStyle name="Normal 30 3 3 3 3 3 3" xfId="23513" xr:uid="{00000000-0005-0000-0000-0000DF5B0000}"/>
    <cellStyle name="Normal 30 3 3 3 3 5" xfId="18500" xr:uid="{00000000-0005-0000-0000-00004A480000}"/>
    <cellStyle name="Normal 30 3 3 3 4" xfId="5051" xr:uid="{00000000-0005-0000-0000-0000C1130000}"/>
    <cellStyle name="Normal 30 3 3 3 4 2" xfId="15103" xr:uid="{00000000-0005-0000-0000-0000053B0000}"/>
    <cellStyle name="Normal 30 3 3 3 4 2 3" xfId="30201" xr:uid="{00000000-0005-0000-0000-0000FF750000}"/>
    <cellStyle name="Normal 30 3 3 3 4 3" xfId="10083" xr:uid="{00000000-0005-0000-0000-000069270000}"/>
    <cellStyle name="Normal 30 3 3 3 4 3 3" xfId="25184" xr:uid="{00000000-0005-0000-0000-000066620000}"/>
    <cellStyle name="Normal 30 3 3 3 4 5" xfId="20171" xr:uid="{00000000-0005-0000-0000-0000D14E0000}"/>
    <cellStyle name="Normal 30 3 3 3 5" xfId="11761" xr:uid="{00000000-0005-0000-0000-0000F72D0000}"/>
    <cellStyle name="Normal 30 3 3 3 5 3" xfId="26859" xr:uid="{00000000-0005-0000-0000-0000F1680000}"/>
    <cellStyle name="Normal 30 3 3 3 6" xfId="6740" xr:uid="{00000000-0005-0000-0000-00005A1A0000}"/>
    <cellStyle name="Normal 30 3 3 3 6 3" xfId="21842" xr:uid="{00000000-0005-0000-0000-000058550000}"/>
    <cellStyle name="Normal 30 3 3 3 8" xfId="16829" xr:uid="{00000000-0005-0000-0000-0000C3410000}"/>
    <cellStyle name="Normal 30 3 3 4" xfId="2087" xr:uid="{00000000-0005-0000-0000-00002D080000}"/>
    <cellStyle name="Normal 30 3 3 4 2" xfId="3777" xr:uid="{00000000-0005-0000-0000-0000C70E0000}"/>
    <cellStyle name="Normal 30 3 3 4 2 2" xfId="13850" xr:uid="{00000000-0005-0000-0000-000020360000}"/>
    <cellStyle name="Normal 30 3 3 4 2 2 3" xfId="28948" xr:uid="{00000000-0005-0000-0000-00001A710000}"/>
    <cellStyle name="Normal 30 3 3 4 2 3" xfId="8830" xr:uid="{00000000-0005-0000-0000-000084220000}"/>
    <cellStyle name="Normal 30 3 3 4 2 3 3" xfId="23931" xr:uid="{00000000-0005-0000-0000-0000815D0000}"/>
    <cellStyle name="Normal 30 3 3 4 2 5" xfId="18918" xr:uid="{00000000-0005-0000-0000-0000EC490000}"/>
    <cellStyle name="Normal 30 3 3 4 3" xfId="5469" xr:uid="{00000000-0005-0000-0000-000063150000}"/>
    <cellStyle name="Normal 30 3 3 4 3 2" xfId="15521" xr:uid="{00000000-0005-0000-0000-0000A73C0000}"/>
    <cellStyle name="Normal 30 3 3 4 3 2 3" xfId="30619" xr:uid="{00000000-0005-0000-0000-0000A1770000}"/>
    <cellStyle name="Normal 30 3 3 4 3 3" xfId="10501" xr:uid="{00000000-0005-0000-0000-00000B290000}"/>
    <cellStyle name="Normal 30 3 3 4 3 3 3" xfId="25602" xr:uid="{00000000-0005-0000-0000-000008640000}"/>
    <cellStyle name="Normal 30 3 3 4 3 5" xfId="20589" xr:uid="{00000000-0005-0000-0000-000073500000}"/>
    <cellStyle name="Normal 30 3 3 4 4" xfId="12179" xr:uid="{00000000-0005-0000-0000-0000992F0000}"/>
    <cellStyle name="Normal 30 3 3 4 4 3" xfId="27277" xr:uid="{00000000-0005-0000-0000-0000936A0000}"/>
    <cellStyle name="Normal 30 3 3 4 5" xfId="7158" xr:uid="{00000000-0005-0000-0000-0000FC1B0000}"/>
    <cellStyle name="Normal 30 3 3 4 5 3" xfId="22260" xr:uid="{00000000-0005-0000-0000-0000FA560000}"/>
    <cellStyle name="Normal 30 3 3 4 7" xfId="17247" xr:uid="{00000000-0005-0000-0000-000065430000}"/>
    <cellStyle name="Normal 30 3 3 5" xfId="2940" xr:uid="{00000000-0005-0000-0000-0000820B0000}"/>
    <cellStyle name="Normal 30 3 3 5 2" xfId="13014" xr:uid="{00000000-0005-0000-0000-0000DC320000}"/>
    <cellStyle name="Normal 30 3 3 5 2 3" xfId="28112" xr:uid="{00000000-0005-0000-0000-0000D66D0000}"/>
    <cellStyle name="Normal 30 3 3 5 3" xfId="7994" xr:uid="{00000000-0005-0000-0000-0000401F0000}"/>
    <cellStyle name="Normal 30 3 3 5 3 3" xfId="23095" xr:uid="{00000000-0005-0000-0000-00003D5A0000}"/>
    <cellStyle name="Normal 30 3 3 5 5" xfId="18082" xr:uid="{00000000-0005-0000-0000-0000A8460000}"/>
    <cellStyle name="Normal 30 3 3 6" xfId="4633" xr:uid="{00000000-0005-0000-0000-00001F120000}"/>
    <cellStyle name="Normal 30 3 3 6 2" xfId="14685" xr:uid="{00000000-0005-0000-0000-000063390000}"/>
    <cellStyle name="Normal 30 3 3 6 2 3" xfId="29783" xr:uid="{00000000-0005-0000-0000-00005D740000}"/>
    <cellStyle name="Normal 30 3 3 6 3" xfId="9665" xr:uid="{00000000-0005-0000-0000-0000C7250000}"/>
    <cellStyle name="Normal 30 3 3 6 3 3" xfId="24766" xr:uid="{00000000-0005-0000-0000-0000C4600000}"/>
    <cellStyle name="Normal 30 3 3 6 5" xfId="19753" xr:uid="{00000000-0005-0000-0000-00002F4D0000}"/>
    <cellStyle name="Normal 30 3 3 7" xfId="11343" xr:uid="{00000000-0005-0000-0000-0000552C0000}"/>
    <cellStyle name="Normal 30 3 3 7 3" xfId="26441" xr:uid="{00000000-0005-0000-0000-00004F670000}"/>
    <cellStyle name="Normal 30 3 3 8" xfId="6322" xr:uid="{00000000-0005-0000-0000-0000B8180000}"/>
    <cellStyle name="Normal 30 3 3 8 3" xfId="21424" xr:uid="{00000000-0005-0000-0000-0000B6530000}"/>
    <cellStyle name="Normal 30 3 4" xfId="1347" xr:uid="{00000000-0005-0000-0000-000049050000}"/>
    <cellStyle name="Normal 30 3 4 2" xfId="1770" xr:uid="{00000000-0005-0000-0000-0000F0060000}"/>
    <cellStyle name="Normal 30 3 4 2 2" xfId="2609" xr:uid="{00000000-0005-0000-0000-0000370A0000}"/>
    <cellStyle name="Normal 30 3 4 2 2 2" xfId="4299" xr:uid="{00000000-0005-0000-0000-0000D1100000}"/>
    <cellStyle name="Normal 30 3 4 2 2 2 2" xfId="14372" xr:uid="{00000000-0005-0000-0000-00002A380000}"/>
    <cellStyle name="Normal 30 3 4 2 2 2 2 3" xfId="29470" xr:uid="{00000000-0005-0000-0000-000024730000}"/>
    <cellStyle name="Normal 30 3 4 2 2 2 3" xfId="9352" xr:uid="{00000000-0005-0000-0000-00008E240000}"/>
    <cellStyle name="Normal 30 3 4 2 2 2 3 3" xfId="24453" xr:uid="{00000000-0005-0000-0000-00008B5F0000}"/>
    <cellStyle name="Normal 30 3 4 2 2 2 5" xfId="19440" xr:uid="{00000000-0005-0000-0000-0000F64B0000}"/>
    <cellStyle name="Normal 30 3 4 2 2 3" xfId="5991" xr:uid="{00000000-0005-0000-0000-00006D170000}"/>
    <cellStyle name="Normal 30 3 4 2 2 3 2" xfId="16043" xr:uid="{00000000-0005-0000-0000-0000B13E0000}"/>
    <cellStyle name="Normal 30 3 4 2 2 3 2 3" xfId="31141" xr:uid="{00000000-0005-0000-0000-0000AB790000}"/>
    <cellStyle name="Normal 30 3 4 2 2 3 3" xfId="11023" xr:uid="{00000000-0005-0000-0000-0000152B0000}"/>
    <cellStyle name="Normal 30 3 4 2 2 3 3 3" xfId="26124" xr:uid="{00000000-0005-0000-0000-000012660000}"/>
    <cellStyle name="Normal 30 3 4 2 2 3 5" xfId="21111" xr:uid="{00000000-0005-0000-0000-00007D520000}"/>
    <cellStyle name="Normal 30 3 4 2 2 4" xfId="12701" xr:uid="{00000000-0005-0000-0000-0000A3310000}"/>
    <cellStyle name="Normal 30 3 4 2 2 4 3" xfId="27799" xr:uid="{00000000-0005-0000-0000-00009D6C0000}"/>
    <cellStyle name="Normal 30 3 4 2 2 5" xfId="7680" xr:uid="{00000000-0005-0000-0000-0000061E0000}"/>
    <cellStyle name="Normal 30 3 4 2 2 5 3" xfId="22782" xr:uid="{00000000-0005-0000-0000-000004590000}"/>
    <cellStyle name="Normal 30 3 4 2 2 7" xfId="17769" xr:uid="{00000000-0005-0000-0000-00006F450000}"/>
    <cellStyle name="Normal 30 3 4 2 3" xfId="3462" xr:uid="{00000000-0005-0000-0000-00008C0D0000}"/>
    <cellStyle name="Normal 30 3 4 2 3 2" xfId="13536" xr:uid="{00000000-0005-0000-0000-0000E6340000}"/>
    <cellStyle name="Normal 30 3 4 2 3 2 3" xfId="28634" xr:uid="{00000000-0005-0000-0000-0000E06F0000}"/>
    <cellStyle name="Normal 30 3 4 2 3 3" xfId="8516" xr:uid="{00000000-0005-0000-0000-00004A210000}"/>
    <cellStyle name="Normal 30 3 4 2 3 3 3" xfId="23617" xr:uid="{00000000-0005-0000-0000-0000475C0000}"/>
    <cellStyle name="Normal 30 3 4 2 3 5" xfId="18604" xr:uid="{00000000-0005-0000-0000-0000B2480000}"/>
    <cellStyle name="Normal 30 3 4 2 4" xfId="5155" xr:uid="{00000000-0005-0000-0000-000029140000}"/>
    <cellStyle name="Normal 30 3 4 2 4 2" xfId="15207" xr:uid="{00000000-0005-0000-0000-00006D3B0000}"/>
    <cellStyle name="Normal 30 3 4 2 4 2 3" xfId="30305" xr:uid="{00000000-0005-0000-0000-000067760000}"/>
    <cellStyle name="Normal 30 3 4 2 4 3" xfId="10187" xr:uid="{00000000-0005-0000-0000-0000D1270000}"/>
    <cellStyle name="Normal 30 3 4 2 4 3 3" xfId="25288" xr:uid="{00000000-0005-0000-0000-0000CE620000}"/>
    <cellStyle name="Normal 30 3 4 2 4 5" xfId="20275" xr:uid="{00000000-0005-0000-0000-0000394F0000}"/>
    <cellStyle name="Normal 30 3 4 2 5" xfId="11865" xr:uid="{00000000-0005-0000-0000-00005F2E0000}"/>
    <cellStyle name="Normal 30 3 4 2 5 3" xfId="26963" xr:uid="{00000000-0005-0000-0000-000059690000}"/>
    <cellStyle name="Normal 30 3 4 2 6" xfId="6844" xr:uid="{00000000-0005-0000-0000-0000C21A0000}"/>
    <cellStyle name="Normal 30 3 4 2 6 3" xfId="21946" xr:uid="{00000000-0005-0000-0000-0000C0550000}"/>
    <cellStyle name="Normal 30 3 4 2 8" xfId="16933" xr:uid="{00000000-0005-0000-0000-00002B420000}"/>
    <cellStyle name="Normal 30 3 4 3" xfId="2191" xr:uid="{00000000-0005-0000-0000-000095080000}"/>
    <cellStyle name="Normal 30 3 4 3 2" xfId="3881" xr:uid="{00000000-0005-0000-0000-00002F0F0000}"/>
    <cellStyle name="Normal 30 3 4 3 2 2" xfId="13954" xr:uid="{00000000-0005-0000-0000-000088360000}"/>
    <cellStyle name="Normal 30 3 4 3 2 2 3" xfId="29052" xr:uid="{00000000-0005-0000-0000-000082710000}"/>
    <cellStyle name="Normal 30 3 4 3 2 3" xfId="8934" xr:uid="{00000000-0005-0000-0000-0000EC220000}"/>
    <cellStyle name="Normal 30 3 4 3 2 3 3" xfId="24035" xr:uid="{00000000-0005-0000-0000-0000E95D0000}"/>
    <cellStyle name="Normal 30 3 4 3 2 5" xfId="19022" xr:uid="{00000000-0005-0000-0000-0000544A0000}"/>
    <cellStyle name="Normal 30 3 4 3 3" xfId="5573" xr:uid="{00000000-0005-0000-0000-0000CB150000}"/>
    <cellStyle name="Normal 30 3 4 3 3 2" xfId="15625" xr:uid="{00000000-0005-0000-0000-00000F3D0000}"/>
    <cellStyle name="Normal 30 3 4 3 3 2 3" xfId="30723" xr:uid="{00000000-0005-0000-0000-000009780000}"/>
    <cellStyle name="Normal 30 3 4 3 3 3" xfId="10605" xr:uid="{00000000-0005-0000-0000-000073290000}"/>
    <cellStyle name="Normal 30 3 4 3 3 3 3" xfId="25706" xr:uid="{00000000-0005-0000-0000-000070640000}"/>
    <cellStyle name="Normal 30 3 4 3 3 5" xfId="20693" xr:uid="{00000000-0005-0000-0000-0000DB500000}"/>
    <cellStyle name="Normal 30 3 4 3 4" xfId="12283" xr:uid="{00000000-0005-0000-0000-000001300000}"/>
    <cellStyle name="Normal 30 3 4 3 4 3" xfId="27381" xr:uid="{00000000-0005-0000-0000-0000FB6A0000}"/>
    <cellStyle name="Normal 30 3 4 3 5" xfId="7262" xr:uid="{00000000-0005-0000-0000-0000641C0000}"/>
    <cellStyle name="Normal 30 3 4 3 5 3" xfId="22364" xr:uid="{00000000-0005-0000-0000-000062570000}"/>
    <cellStyle name="Normal 30 3 4 3 7" xfId="17351" xr:uid="{00000000-0005-0000-0000-0000CD430000}"/>
    <cellStyle name="Normal 30 3 4 4" xfId="3044" xr:uid="{00000000-0005-0000-0000-0000EA0B0000}"/>
    <cellStyle name="Normal 30 3 4 4 2" xfId="13118" xr:uid="{00000000-0005-0000-0000-000044330000}"/>
    <cellStyle name="Normal 30 3 4 4 2 3" xfId="28216" xr:uid="{00000000-0005-0000-0000-00003E6E0000}"/>
    <cellStyle name="Normal 30 3 4 4 3" xfId="8098" xr:uid="{00000000-0005-0000-0000-0000A81F0000}"/>
    <cellStyle name="Normal 30 3 4 4 3 3" xfId="23199" xr:uid="{00000000-0005-0000-0000-0000A55A0000}"/>
    <cellStyle name="Normal 30 3 4 4 5" xfId="18186" xr:uid="{00000000-0005-0000-0000-000010470000}"/>
    <cellStyle name="Normal 30 3 4 5" xfId="4737" xr:uid="{00000000-0005-0000-0000-000087120000}"/>
    <cellStyle name="Normal 30 3 4 5 2" xfId="14789" xr:uid="{00000000-0005-0000-0000-0000CB390000}"/>
    <cellStyle name="Normal 30 3 4 5 2 3" xfId="29887" xr:uid="{00000000-0005-0000-0000-0000C5740000}"/>
    <cellStyle name="Normal 30 3 4 5 3" xfId="9769" xr:uid="{00000000-0005-0000-0000-00002F260000}"/>
    <cellStyle name="Normal 30 3 4 5 3 3" xfId="24870" xr:uid="{00000000-0005-0000-0000-00002C610000}"/>
    <cellStyle name="Normal 30 3 4 5 5" xfId="19857" xr:uid="{00000000-0005-0000-0000-0000974D0000}"/>
    <cellStyle name="Normal 30 3 4 6" xfId="11447" xr:uid="{00000000-0005-0000-0000-0000BD2C0000}"/>
    <cellStyle name="Normal 30 3 4 6 3" xfId="26545" xr:uid="{00000000-0005-0000-0000-0000B7670000}"/>
    <cellStyle name="Normal 30 3 4 7" xfId="6426" xr:uid="{00000000-0005-0000-0000-000020190000}"/>
    <cellStyle name="Normal 30 3 4 7 3" xfId="21528" xr:uid="{00000000-0005-0000-0000-00001E540000}"/>
    <cellStyle name="Normal 30 3 4 9" xfId="16515" xr:uid="{00000000-0005-0000-0000-000089400000}"/>
    <cellStyle name="Normal 30 3 5" xfId="1560" xr:uid="{00000000-0005-0000-0000-00001E060000}"/>
    <cellStyle name="Normal 30 3 5 2" xfId="2401" xr:uid="{00000000-0005-0000-0000-000067090000}"/>
    <cellStyle name="Normal 30 3 5 2 2" xfId="4091" xr:uid="{00000000-0005-0000-0000-000001100000}"/>
    <cellStyle name="Normal 30 3 5 2 2 2" xfId="14164" xr:uid="{00000000-0005-0000-0000-00005A370000}"/>
    <cellStyle name="Normal 30 3 5 2 2 2 3" xfId="29262" xr:uid="{00000000-0005-0000-0000-000054720000}"/>
    <cellStyle name="Normal 30 3 5 2 2 3" xfId="9144" xr:uid="{00000000-0005-0000-0000-0000BE230000}"/>
    <cellStyle name="Normal 30 3 5 2 2 3 3" xfId="24245" xr:uid="{00000000-0005-0000-0000-0000BB5E0000}"/>
    <cellStyle name="Normal 30 3 5 2 2 5" xfId="19232" xr:uid="{00000000-0005-0000-0000-0000264B0000}"/>
    <cellStyle name="Normal 30 3 5 2 3" xfId="5783" xr:uid="{00000000-0005-0000-0000-00009D160000}"/>
    <cellStyle name="Normal 30 3 5 2 3 2" xfId="15835" xr:uid="{00000000-0005-0000-0000-0000E13D0000}"/>
    <cellStyle name="Normal 30 3 5 2 3 2 3" xfId="30933" xr:uid="{00000000-0005-0000-0000-0000DB780000}"/>
    <cellStyle name="Normal 30 3 5 2 3 3" xfId="10815" xr:uid="{00000000-0005-0000-0000-0000452A0000}"/>
    <cellStyle name="Normal 30 3 5 2 3 3 3" xfId="25916" xr:uid="{00000000-0005-0000-0000-000042650000}"/>
    <cellStyle name="Normal 30 3 5 2 3 5" xfId="20903" xr:uid="{00000000-0005-0000-0000-0000AD510000}"/>
    <cellStyle name="Normal 30 3 5 2 4" xfId="12493" xr:uid="{00000000-0005-0000-0000-0000D3300000}"/>
    <cellStyle name="Normal 30 3 5 2 4 3" xfId="27591" xr:uid="{00000000-0005-0000-0000-0000CD6B0000}"/>
    <cellStyle name="Normal 30 3 5 2 5" xfId="7472" xr:uid="{00000000-0005-0000-0000-0000361D0000}"/>
    <cellStyle name="Normal 30 3 5 2 5 3" xfId="22574" xr:uid="{00000000-0005-0000-0000-000034580000}"/>
    <cellStyle name="Normal 30 3 5 2 7" xfId="17561" xr:uid="{00000000-0005-0000-0000-00009F440000}"/>
    <cellStyle name="Normal 30 3 5 3" xfId="3254" xr:uid="{00000000-0005-0000-0000-0000BC0C0000}"/>
    <cellStyle name="Normal 30 3 5 3 2" xfId="13328" xr:uid="{00000000-0005-0000-0000-000016340000}"/>
    <cellStyle name="Normal 30 3 5 3 2 3" xfId="28426" xr:uid="{00000000-0005-0000-0000-0000106F0000}"/>
    <cellStyle name="Normal 30 3 5 3 3" xfId="8308" xr:uid="{00000000-0005-0000-0000-00007A200000}"/>
    <cellStyle name="Normal 30 3 5 3 3 3" xfId="23409" xr:uid="{00000000-0005-0000-0000-0000775B0000}"/>
    <cellStyle name="Normal 30 3 5 3 5" xfId="18396" xr:uid="{00000000-0005-0000-0000-0000E2470000}"/>
    <cellStyle name="Normal 30 3 5 4" xfId="4947" xr:uid="{00000000-0005-0000-0000-000059130000}"/>
    <cellStyle name="Normal 30 3 5 4 2" xfId="14999" xr:uid="{00000000-0005-0000-0000-00009D3A0000}"/>
    <cellStyle name="Normal 30 3 5 4 2 3" xfId="30097" xr:uid="{00000000-0005-0000-0000-000097750000}"/>
    <cellStyle name="Normal 30 3 5 4 3" xfId="9979" xr:uid="{00000000-0005-0000-0000-000001270000}"/>
    <cellStyle name="Normal 30 3 5 4 3 3" xfId="25080" xr:uid="{00000000-0005-0000-0000-0000FE610000}"/>
    <cellStyle name="Normal 30 3 5 4 5" xfId="20067" xr:uid="{00000000-0005-0000-0000-0000694E0000}"/>
    <cellStyle name="Normal 30 3 5 5" xfId="11657" xr:uid="{00000000-0005-0000-0000-00008F2D0000}"/>
    <cellStyle name="Normal 30 3 5 5 3" xfId="26755" xr:uid="{00000000-0005-0000-0000-000089680000}"/>
    <cellStyle name="Normal 30 3 5 6" xfId="6636" xr:uid="{00000000-0005-0000-0000-0000F2190000}"/>
    <cellStyle name="Normal 30 3 5 6 3" xfId="21738" xr:uid="{00000000-0005-0000-0000-0000F0540000}"/>
    <cellStyle name="Normal 30 3 5 8" xfId="16725" xr:uid="{00000000-0005-0000-0000-00005B410000}"/>
    <cellStyle name="Normal 30 3 6" xfId="1981" xr:uid="{00000000-0005-0000-0000-0000C3070000}"/>
    <cellStyle name="Normal 30 3 6 2" xfId="3673" xr:uid="{00000000-0005-0000-0000-00005F0E0000}"/>
    <cellStyle name="Normal 30 3 6 2 2" xfId="13746" xr:uid="{00000000-0005-0000-0000-0000B8350000}"/>
    <cellStyle name="Normal 30 3 6 2 2 3" xfId="28844" xr:uid="{00000000-0005-0000-0000-0000B2700000}"/>
    <cellStyle name="Normal 30 3 6 2 3" xfId="8726" xr:uid="{00000000-0005-0000-0000-00001C220000}"/>
    <cellStyle name="Normal 30 3 6 2 3 3" xfId="23827" xr:uid="{00000000-0005-0000-0000-0000195D0000}"/>
    <cellStyle name="Normal 30 3 6 2 5" xfId="18814" xr:uid="{00000000-0005-0000-0000-000084490000}"/>
    <cellStyle name="Normal 30 3 6 3" xfId="5365" xr:uid="{00000000-0005-0000-0000-0000FB140000}"/>
    <cellStyle name="Normal 30 3 6 3 2" xfId="15417" xr:uid="{00000000-0005-0000-0000-00003F3C0000}"/>
    <cellStyle name="Normal 30 3 6 3 2 3" xfId="30515" xr:uid="{00000000-0005-0000-0000-000039770000}"/>
    <cellStyle name="Normal 30 3 6 3 3" xfId="10397" xr:uid="{00000000-0005-0000-0000-0000A3280000}"/>
    <cellStyle name="Normal 30 3 6 3 3 3" xfId="25498" xr:uid="{00000000-0005-0000-0000-0000A0630000}"/>
    <cellStyle name="Normal 30 3 6 3 5" xfId="20485" xr:uid="{00000000-0005-0000-0000-00000B500000}"/>
    <cellStyle name="Normal 30 3 6 4" xfId="12075" xr:uid="{00000000-0005-0000-0000-0000312F0000}"/>
    <cellStyle name="Normal 30 3 6 4 3" xfId="27173" xr:uid="{00000000-0005-0000-0000-00002B6A0000}"/>
    <cellStyle name="Normal 30 3 6 5" xfId="7054" xr:uid="{00000000-0005-0000-0000-0000941B0000}"/>
    <cellStyle name="Normal 30 3 6 5 3" xfId="22156" xr:uid="{00000000-0005-0000-0000-000092560000}"/>
    <cellStyle name="Normal 30 3 6 7" xfId="17143" xr:uid="{00000000-0005-0000-0000-0000FD420000}"/>
    <cellStyle name="Normal 30 3 7" xfId="2832" xr:uid="{00000000-0005-0000-0000-0000160B0000}"/>
    <cellStyle name="Normal 30 3 7 2" xfId="12910" xr:uid="{00000000-0005-0000-0000-000074320000}"/>
    <cellStyle name="Normal 30 3 7 2 3" xfId="28008" xr:uid="{00000000-0005-0000-0000-00006E6D0000}"/>
    <cellStyle name="Normal 30 3 7 3" xfId="7890" xr:uid="{00000000-0005-0000-0000-0000D81E0000}"/>
    <cellStyle name="Normal 30 3 7 3 3" xfId="22991" xr:uid="{00000000-0005-0000-0000-0000D5590000}"/>
    <cellStyle name="Normal 30 3 7 5" xfId="17978" xr:uid="{00000000-0005-0000-0000-000040460000}"/>
    <cellStyle name="Normal 30 3 8" xfId="4526" xr:uid="{00000000-0005-0000-0000-0000B4110000}"/>
    <cellStyle name="Normal 30 3 8 2" xfId="14581" xr:uid="{00000000-0005-0000-0000-0000FB380000}"/>
    <cellStyle name="Normal 30 3 8 2 3" xfId="29679" xr:uid="{00000000-0005-0000-0000-0000F5730000}"/>
    <cellStyle name="Normal 30 3 8 3" xfId="9561" xr:uid="{00000000-0005-0000-0000-00005F250000}"/>
    <cellStyle name="Normal 30 3 8 3 3" xfId="24662" xr:uid="{00000000-0005-0000-0000-00005C600000}"/>
    <cellStyle name="Normal 30 3 8 5" xfId="19649" xr:uid="{00000000-0005-0000-0000-0000C74C0000}"/>
    <cellStyle name="Normal 30 3 9" xfId="11237" xr:uid="{00000000-0005-0000-0000-0000EB2B0000}"/>
    <cellStyle name="Normal 30 3 9 3" xfId="26337" xr:uid="{00000000-0005-0000-0000-0000E7660000}"/>
    <cellStyle name="Normal 30_Sheet2" xfId="358" xr:uid="{00000000-0005-0000-0000-00006A010000}"/>
    <cellStyle name="Normal 31" xfId="160" xr:uid="{00000000-0005-0000-0000-0000A0000000}"/>
    <cellStyle name="Normal 31 2" xfId="35801" xr:uid="{3C9C35D5-212B-46DE-A266-33E430D6E832}"/>
    <cellStyle name="Normal 32" xfId="161" xr:uid="{00000000-0005-0000-0000-0000A1000000}"/>
    <cellStyle name="Normal 32 2" xfId="35800" xr:uid="{925D6A36-B08C-4CA7-82A6-34EA794F4490}"/>
    <cellStyle name="Normal 33" xfId="162" xr:uid="{00000000-0005-0000-0000-0000A2000000}"/>
    <cellStyle name="Normal 33 2" xfId="35799" xr:uid="{F6EA33A7-22E5-477D-8E82-E1993E1BC68D}"/>
    <cellStyle name="Normal 34" xfId="163" xr:uid="{00000000-0005-0000-0000-0000A3000000}"/>
    <cellStyle name="Normal 34 2" xfId="35803" xr:uid="{B22145F2-25E1-4065-9938-1A09DF0EF0BA}"/>
    <cellStyle name="Normal 35" xfId="164" xr:uid="{00000000-0005-0000-0000-0000A4000000}"/>
    <cellStyle name="Normal 35 2" xfId="850" xr:uid="{00000000-0005-0000-0000-000057030000}"/>
    <cellStyle name="Normal 35 3" xfId="31394" xr:uid="{F32EC2E6-A7E3-4D7D-87F0-A39A3D1A51BF}"/>
    <cellStyle name="Normal 36" xfId="165" xr:uid="{00000000-0005-0000-0000-0000A5000000}"/>
    <cellStyle name="Normal 36 2" xfId="851" xr:uid="{00000000-0005-0000-0000-000058030000}"/>
    <cellStyle name="Normal 37" xfId="166" xr:uid="{00000000-0005-0000-0000-0000A6000000}"/>
    <cellStyle name="Normal 37 2" xfId="852" xr:uid="{00000000-0005-0000-0000-000059030000}"/>
    <cellStyle name="Normal 38" xfId="167" xr:uid="{00000000-0005-0000-0000-0000A7000000}"/>
    <cellStyle name="Normal 38 2" xfId="853" xr:uid="{00000000-0005-0000-0000-00005A030000}"/>
    <cellStyle name="Normal 39" xfId="168" xr:uid="{00000000-0005-0000-0000-0000A8000000}"/>
    <cellStyle name="Normal 39 2" xfId="854" xr:uid="{00000000-0005-0000-0000-00005B030000}"/>
    <cellStyle name="Normal 4" xfId="169" xr:uid="{00000000-0005-0000-0000-0000A9000000}"/>
    <cellStyle name="Normal 4 2" xfId="855" xr:uid="{00000000-0005-0000-0000-00005C030000}"/>
    <cellStyle name="Normal 4 2 10" xfId="6217" xr:uid="{00000000-0005-0000-0000-00004F180000}"/>
    <cellStyle name="Normal 4 2 10 3" xfId="21321" xr:uid="{00000000-0005-0000-0000-00004F530000}"/>
    <cellStyle name="Normal 4 2 11" xfId="35349" xr:uid="{4969535C-ED72-4F86-BFA0-601977ED9D13}"/>
    <cellStyle name="Normal 4 2 12" xfId="16306" xr:uid="{00000000-0005-0000-0000-0000B83F0000}"/>
    <cellStyle name="Normal 4 2 2" xfId="1181" xr:uid="{00000000-0005-0000-0000-0000A3040000}"/>
    <cellStyle name="Normal 4 2 2 10" xfId="35350" xr:uid="{085A4207-1314-4328-91DC-D1C09B6A51F3}"/>
    <cellStyle name="Normal 4 2 2 11" xfId="16360" xr:uid="{00000000-0005-0000-0000-0000EE3F0000}"/>
    <cellStyle name="Normal 4 2 2 2" xfId="1289" xr:uid="{00000000-0005-0000-0000-00000F050000}"/>
    <cellStyle name="Normal 4 2 2 2 10" xfId="16464" xr:uid="{00000000-0005-0000-0000-000056400000}"/>
    <cellStyle name="Normal 4 2 2 2 2" xfId="1506" xr:uid="{00000000-0005-0000-0000-0000E8050000}"/>
    <cellStyle name="Normal 4 2 2 2 2 2" xfId="1927" xr:uid="{00000000-0005-0000-0000-00008D070000}"/>
    <cellStyle name="Normal 4 2 2 2 2 2 2" xfId="2766" xr:uid="{00000000-0005-0000-0000-0000D40A0000}"/>
    <cellStyle name="Normal 4 2 2 2 2 2 2 2" xfId="4456" xr:uid="{00000000-0005-0000-0000-00006E110000}"/>
    <cellStyle name="Normal 4 2 2 2 2 2 2 2 2" xfId="14529" xr:uid="{00000000-0005-0000-0000-0000C7380000}"/>
    <cellStyle name="Normal 4 2 2 2 2 2 2 2 2 3" xfId="29627" xr:uid="{00000000-0005-0000-0000-0000C1730000}"/>
    <cellStyle name="Normal 4 2 2 2 2 2 2 2 3" xfId="9509" xr:uid="{00000000-0005-0000-0000-00002B250000}"/>
    <cellStyle name="Normal 4 2 2 2 2 2 2 2 3 3" xfId="24610" xr:uid="{00000000-0005-0000-0000-000028600000}"/>
    <cellStyle name="Normal 4 2 2 2 2 2 2 2 5" xfId="19597" xr:uid="{00000000-0005-0000-0000-0000934C0000}"/>
    <cellStyle name="Normal 4 2 2 2 2 2 2 3" xfId="6148" xr:uid="{00000000-0005-0000-0000-00000A180000}"/>
    <cellStyle name="Normal 4 2 2 2 2 2 2 3 2" xfId="16200" xr:uid="{00000000-0005-0000-0000-00004E3F0000}"/>
    <cellStyle name="Normal 4 2 2 2 2 2 2 3 2 3" xfId="31298" xr:uid="{00000000-0005-0000-0000-0000487A0000}"/>
    <cellStyle name="Normal 4 2 2 2 2 2 2 3 3" xfId="11180" xr:uid="{00000000-0005-0000-0000-0000B22B0000}"/>
    <cellStyle name="Normal 4 2 2 2 2 2 2 3 3 3" xfId="26281" xr:uid="{00000000-0005-0000-0000-0000AF660000}"/>
    <cellStyle name="Normal 4 2 2 2 2 2 2 3 5" xfId="21268" xr:uid="{00000000-0005-0000-0000-00001A530000}"/>
    <cellStyle name="Normal 4 2 2 2 2 2 2 4" xfId="12858" xr:uid="{00000000-0005-0000-0000-000040320000}"/>
    <cellStyle name="Normal 4 2 2 2 2 2 2 4 3" xfId="27956" xr:uid="{00000000-0005-0000-0000-00003A6D0000}"/>
    <cellStyle name="Normal 4 2 2 2 2 2 2 5" xfId="7837" xr:uid="{00000000-0005-0000-0000-0000A31E0000}"/>
    <cellStyle name="Normal 4 2 2 2 2 2 2 5 3" xfId="22939" xr:uid="{00000000-0005-0000-0000-0000A1590000}"/>
    <cellStyle name="Normal 4 2 2 2 2 2 2 7" xfId="17926" xr:uid="{00000000-0005-0000-0000-00000C460000}"/>
    <cellStyle name="Normal 4 2 2 2 2 2 3" xfId="3619" xr:uid="{00000000-0005-0000-0000-0000290E0000}"/>
    <cellStyle name="Normal 4 2 2 2 2 2 3 2" xfId="13693" xr:uid="{00000000-0005-0000-0000-000083350000}"/>
    <cellStyle name="Normal 4 2 2 2 2 2 3 2 3" xfId="28791" xr:uid="{00000000-0005-0000-0000-00007D700000}"/>
    <cellStyle name="Normal 4 2 2 2 2 2 3 3" xfId="8673" xr:uid="{00000000-0005-0000-0000-0000E7210000}"/>
    <cellStyle name="Normal 4 2 2 2 2 2 3 3 3" xfId="23774" xr:uid="{00000000-0005-0000-0000-0000E45C0000}"/>
    <cellStyle name="Normal 4 2 2 2 2 2 3 5" xfId="18761" xr:uid="{00000000-0005-0000-0000-00004F490000}"/>
    <cellStyle name="Normal 4 2 2 2 2 2 4" xfId="5312" xr:uid="{00000000-0005-0000-0000-0000C6140000}"/>
    <cellStyle name="Normal 4 2 2 2 2 2 4 2" xfId="15364" xr:uid="{00000000-0005-0000-0000-00000A3C0000}"/>
    <cellStyle name="Normal 4 2 2 2 2 2 4 2 3" xfId="30462" xr:uid="{00000000-0005-0000-0000-000004770000}"/>
    <cellStyle name="Normal 4 2 2 2 2 2 4 3" xfId="10344" xr:uid="{00000000-0005-0000-0000-00006E280000}"/>
    <cellStyle name="Normal 4 2 2 2 2 2 4 3 3" xfId="25445" xr:uid="{00000000-0005-0000-0000-00006B630000}"/>
    <cellStyle name="Normal 4 2 2 2 2 2 4 5" xfId="20432" xr:uid="{00000000-0005-0000-0000-0000D64F0000}"/>
    <cellStyle name="Normal 4 2 2 2 2 2 5" xfId="12022" xr:uid="{00000000-0005-0000-0000-0000FC2E0000}"/>
    <cellStyle name="Normal 4 2 2 2 2 2 5 3" xfId="27120" xr:uid="{00000000-0005-0000-0000-0000F6690000}"/>
    <cellStyle name="Normal 4 2 2 2 2 2 6" xfId="7001" xr:uid="{00000000-0005-0000-0000-00005F1B0000}"/>
    <cellStyle name="Normal 4 2 2 2 2 2 6 3" xfId="22103" xr:uid="{00000000-0005-0000-0000-00005D560000}"/>
    <cellStyle name="Normal 4 2 2 2 2 2 8" xfId="17090" xr:uid="{00000000-0005-0000-0000-0000C8420000}"/>
    <cellStyle name="Normal 4 2 2 2 2 3" xfId="2348" xr:uid="{00000000-0005-0000-0000-000032090000}"/>
    <cellStyle name="Normal 4 2 2 2 2 3 2" xfId="4038" xr:uid="{00000000-0005-0000-0000-0000CC0F0000}"/>
    <cellStyle name="Normal 4 2 2 2 2 3 2 2" xfId="14111" xr:uid="{00000000-0005-0000-0000-000025370000}"/>
    <cellStyle name="Normal 4 2 2 2 2 3 2 2 3" xfId="29209" xr:uid="{00000000-0005-0000-0000-00001F720000}"/>
    <cellStyle name="Normal 4 2 2 2 2 3 2 3" xfId="9091" xr:uid="{00000000-0005-0000-0000-000089230000}"/>
    <cellStyle name="Normal 4 2 2 2 2 3 2 3 3" xfId="24192" xr:uid="{00000000-0005-0000-0000-0000865E0000}"/>
    <cellStyle name="Normal 4 2 2 2 2 3 2 5" xfId="19179" xr:uid="{00000000-0005-0000-0000-0000F14A0000}"/>
    <cellStyle name="Normal 4 2 2 2 2 3 3" xfId="5730" xr:uid="{00000000-0005-0000-0000-000068160000}"/>
    <cellStyle name="Normal 4 2 2 2 2 3 3 2" xfId="15782" xr:uid="{00000000-0005-0000-0000-0000AC3D0000}"/>
    <cellStyle name="Normal 4 2 2 2 2 3 3 2 3" xfId="30880" xr:uid="{00000000-0005-0000-0000-0000A6780000}"/>
    <cellStyle name="Normal 4 2 2 2 2 3 3 3" xfId="10762" xr:uid="{00000000-0005-0000-0000-0000102A0000}"/>
    <cellStyle name="Normal 4 2 2 2 2 3 3 3 3" xfId="25863" xr:uid="{00000000-0005-0000-0000-00000D650000}"/>
    <cellStyle name="Normal 4 2 2 2 2 3 3 5" xfId="20850" xr:uid="{00000000-0005-0000-0000-000078510000}"/>
    <cellStyle name="Normal 4 2 2 2 2 3 4" xfId="12440" xr:uid="{00000000-0005-0000-0000-00009E300000}"/>
    <cellStyle name="Normal 4 2 2 2 2 3 4 3" xfId="27538" xr:uid="{00000000-0005-0000-0000-0000986B0000}"/>
    <cellStyle name="Normal 4 2 2 2 2 3 5" xfId="7419" xr:uid="{00000000-0005-0000-0000-0000011D0000}"/>
    <cellStyle name="Normal 4 2 2 2 2 3 5 3" xfId="22521" xr:uid="{00000000-0005-0000-0000-0000FF570000}"/>
    <cellStyle name="Normal 4 2 2 2 2 3 7" xfId="17508" xr:uid="{00000000-0005-0000-0000-00006A440000}"/>
    <cellStyle name="Normal 4 2 2 2 2 4" xfId="3201" xr:uid="{00000000-0005-0000-0000-0000870C0000}"/>
    <cellStyle name="Normal 4 2 2 2 2 4 2" xfId="13275" xr:uid="{00000000-0005-0000-0000-0000E1330000}"/>
    <cellStyle name="Normal 4 2 2 2 2 4 2 3" xfId="28373" xr:uid="{00000000-0005-0000-0000-0000DB6E0000}"/>
    <cellStyle name="Normal 4 2 2 2 2 4 3" xfId="8255" xr:uid="{00000000-0005-0000-0000-000045200000}"/>
    <cellStyle name="Normal 4 2 2 2 2 4 3 3" xfId="23356" xr:uid="{00000000-0005-0000-0000-0000425B0000}"/>
    <cellStyle name="Normal 4 2 2 2 2 4 5" xfId="18343" xr:uid="{00000000-0005-0000-0000-0000AD470000}"/>
    <cellStyle name="Normal 4 2 2 2 2 5" xfId="4894" xr:uid="{00000000-0005-0000-0000-000024130000}"/>
    <cellStyle name="Normal 4 2 2 2 2 5 2" xfId="14946" xr:uid="{00000000-0005-0000-0000-0000683A0000}"/>
    <cellStyle name="Normal 4 2 2 2 2 5 2 3" xfId="30044" xr:uid="{00000000-0005-0000-0000-000062750000}"/>
    <cellStyle name="Normal 4 2 2 2 2 5 3" xfId="9926" xr:uid="{00000000-0005-0000-0000-0000CC260000}"/>
    <cellStyle name="Normal 4 2 2 2 2 5 3 3" xfId="25027" xr:uid="{00000000-0005-0000-0000-0000C9610000}"/>
    <cellStyle name="Normal 4 2 2 2 2 5 5" xfId="20014" xr:uid="{00000000-0005-0000-0000-0000344E0000}"/>
    <cellStyle name="Normal 4 2 2 2 2 6" xfId="11604" xr:uid="{00000000-0005-0000-0000-00005A2D0000}"/>
    <cellStyle name="Normal 4 2 2 2 2 6 3" xfId="26702" xr:uid="{00000000-0005-0000-0000-000054680000}"/>
    <cellStyle name="Normal 4 2 2 2 2 7" xfId="6583" xr:uid="{00000000-0005-0000-0000-0000BD190000}"/>
    <cellStyle name="Normal 4 2 2 2 2 7 3" xfId="21685" xr:uid="{00000000-0005-0000-0000-0000BB540000}"/>
    <cellStyle name="Normal 4 2 2 2 2 9" xfId="16672" xr:uid="{00000000-0005-0000-0000-000026410000}"/>
    <cellStyle name="Normal 4 2 2 2 3" xfId="1719" xr:uid="{00000000-0005-0000-0000-0000BD060000}"/>
    <cellStyle name="Normal 4 2 2 2 3 2" xfId="2558" xr:uid="{00000000-0005-0000-0000-0000040A0000}"/>
    <cellStyle name="Normal 4 2 2 2 3 2 2" xfId="4248" xr:uid="{00000000-0005-0000-0000-00009E100000}"/>
    <cellStyle name="Normal 4 2 2 2 3 2 2 2" xfId="14321" xr:uid="{00000000-0005-0000-0000-0000F7370000}"/>
    <cellStyle name="Normal 4 2 2 2 3 2 2 2 3" xfId="29419" xr:uid="{00000000-0005-0000-0000-0000F1720000}"/>
    <cellStyle name="Normal 4 2 2 2 3 2 2 3" xfId="9301" xr:uid="{00000000-0005-0000-0000-00005B240000}"/>
    <cellStyle name="Normal 4 2 2 2 3 2 2 3 3" xfId="24402" xr:uid="{00000000-0005-0000-0000-0000585F0000}"/>
    <cellStyle name="Normal 4 2 2 2 3 2 2 5" xfId="19389" xr:uid="{00000000-0005-0000-0000-0000C34B0000}"/>
    <cellStyle name="Normal 4 2 2 2 3 2 3" xfId="5940" xr:uid="{00000000-0005-0000-0000-00003A170000}"/>
    <cellStyle name="Normal 4 2 2 2 3 2 3 2" xfId="15992" xr:uid="{00000000-0005-0000-0000-00007E3E0000}"/>
    <cellStyle name="Normal 4 2 2 2 3 2 3 2 3" xfId="31090" xr:uid="{00000000-0005-0000-0000-000078790000}"/>
    <cellStyle name="Normal 4 2 2 2 3 2 3 3" xfId="10972" xr:uid="{00000000-0005-0000-0000-0000E22A0000}"/>
    <cellStyle name="Normal 4 2 2 2 3 2 3 3 3" xfId="26073" xr:uid="{00000000-0005-0000-0000-0000DF650000}"/>
    <cellStyle name="Normal 4 2 2 2 3 2 3 5" xfId="21060" xr:uid="{00000000-0005-0000-0000-00004A520000}"/>
    <cellStyle name="Normal 4 2 2 2 3 2 4" xfId="12650" xr:uid="{00000000-0005-0000-0000-000070310000}"/>
    <cellStyle name="Normal 4 2 2 2 3 2 4 3" xfId="27748" xr:uid="{00000000-0005-0000-0000-00006A6C0000}"/>
    <cellStyle name="Normal 4 2 2 2 3 2 5" xfId="7629" xr:uid="{00000000-0005-0000-0000-0000D31D0000}"/>
    <cellStyle name="Normal 4 2 2 2 3 2 5 3" xfId="22731" xr:uid="{00000000-0005-0000-0000-0000D1580000}"/>
    <cellStyle name="Normal 4 2 2 2 3 2 7" xfId="17718" xr:uid="{00000000-0005-0000-0000-00003C450000}"/>
    <cellStyle name="Normal 4 2 2 2 3 3" xfId="3411" xr:uid="{00000000-0005-0000-0000-0000590D0000}"/>
    <cellStyle name="Normal 4 2 2 2 3 3 2" xfId="13485" xr:uid="{00000000-0005-0000-0000-0000B3340000}"/>
    <cellStyle name="Normal 4 2 2 2 3 3 2 3" xfId="28583" xr:uid="{00000000-0005-0000-0000-0000AD6F0000}"/>
    <cellStyle name="Normal 4 2 2 2 3 3 3" xfId="8465" xr:uid="{00000000-0005-0000-0000-000017210000}"/>
    <cellStyle name="Normal 4 2 2 2 3 3 3 3" xfId="23566" xr:uid="{00000000-0005-0000-0000-0000145C0000}"/>
    <cellStyle name="Normal 4 2 2 2 3 3 5" xfId="18553" xr:uid="{00000000-0005-0000-0000-00007F480000}"/>
    <cellStyle name="Normal 4 2 2 2 3 4" xfId="5104" xr:uid="{00000000-0005-0000-0000-0000F6130000}"/>
    <cellStyle name="Normal 4 2 2 2 3 4 2" xfId="15156" xr:uid="{00000000-0005-0000-0000-00003A3B0000}"/>
    <cellStyle name="Normal 4 2 2 2 3 4 2 3" xfId="30254" xr:uid="{00000000-0005-0000-0000-000034760000}"/>
    <cellStyle name="Normal 4 2 2 2 3 4 3" xfId="10136" xr:uid="{00000000-0005-0000-0000-00009E270000}"/>
    <cellStyle name="Normal 4 2 2 2 3 4 3 3" xfId="25237" xr:uid="{00000000-0005-0000-0000-00009B620000}"/>
    <cellStyle name="Normal 4 2 2 2 3 4 5" xfId="20224" xr:uid="{00000000-0005-0000-0000-0000064F0000}"/>
    <cellStyle name="Normal 4 2 2 2 3 5" xfId="11814" xr:uid="{00000000-0005-0000-0000-00002C2E0000}"/>
    <cellStyle name="Normal 4 2 2 2 3 5 3" xfId="26912" xr:uid="{00000000-0005-0000-0000-000026690000}"/>
    <cellStyle name="Normal 4 2 2 2 3 6" xfId="6793" xr:uid="{00000000-0005-0000-0000-00008F1A0000}"/>
    <cellStyle name="Normal 4 2 2 2 3 6 3" xfId="21895" xr:uid="{00000000-0005-0000-0000-00008D550000}"/>
    <cellStyle name="Normal 4 2 2 2 3 8" xfId="16882" xr:uid="{00000000-0005-0000-0000-0000F8410000}"/>
    <cellStyle name="Normal 4 2 2 2 4" xfId="2140" xr:uid="{00000000-0005-0000-0000-000062080000}"/>
    <cellStyle name="Normal 4 2 2 2 4 2" xfId="3830" xr:uid="{00000000-0005-0000-0000-0000FC0E0000}"/>
    <cellStyle name="Normal 4 2 2 2 4 2 2" xfId="13903" xr:uid="{00000000-0005-0000-0000-000055360000}"/>
    <cellStyle name="Normal 4 2 2 2 4 2 2 3" xfId="29001" xr:uid="{00000000-0005-0000-0000-00004F710000}"/>
    <cellStyle name="Normal 4 2 2 2 4 2 3" xfId="8883" xr:uid="{00000000-0005-0000-0000-0000B9220000}"/>
    <cellStyle name="Normal 4 2 2 2 4 2 3 3" xfId="23984" xr:uid="{00000000-0005-0000-0000-0000B65D0000}"/>
    <cellStyle name="Normal 4 2 2 2 4 2 5" xfId="18971" xr:uid="{00000000-0005-0000-0000-0000214A0000}"/>
    <cellStyle name="Normal 4 2 2 2 4 3" xfId="5522" xr:uid="{00000000-0005-0000-0000-000098150000}"/>
    <cellStyle name="Normal 4 2 2 2 4 3 2" xfId="15574" xr:uid="{00000000-0005-0000-0000-0000DC3C0000}"/>
    <cellStyle name="Normal 4 2 2 2 4 3 2 3" xfId="30672" xr:uid="{00000000-0005-0000-0000-0000D6770000}"/>
    <cellStyle name="Normal 4 2 2 2 4 3 3" xfId="10554" xr:uid="{00000000-0005-0000-0000-000040290000}"/>
    <cellStyle name="Normal 4 2 2 2 4 3 3 3" xfId="25655" xr:uid="{00000000-0005-0000-0000-00003D640000}"/>
    <cellStyle name="Normal 4 2 2 2 4 3 5" xfId="20642" xr:uid="{00000000-0005-0000-0000-0000A8500000}"/>
    <cellStyle name="Normal 4 2 2 2 4 4" xfId="12232" xr:uid="{00000000-0005-0000-0000-0000CE2F0000}"/>
    <cellStyle name="Normal 4 2 2 2 4 4 3" xfId="27330" xr:uid="{00000000-0005-0000-0000-0000C86A0000}"/>
    <cellStyle name="Normal 4 2 2 2 4 5" xfId="7211" xr:uid="{00000000-0005-0000-0000-0000311C0000}"/>
    <cellStyle name="Normal 4 2 2 2 4 5 3" xfId="22313" xr:uid="{00000000-0005-0000-0000-00002F570000}"/>
    <cellStyle name="Normal 4 2 2 2 4 7" xfId="17300" xr:uid="{00000000-0005-0000-0000-00009A430000}"/>
    <cellStyle name="Normal 4 2 2 2 5" xfId="2993" xr:uid="{00000000-0005-0000-0000-0000B70B0000}"/>
    <cellStyle name="Normal 4 2 2 2 5 2" xfId="13067" xr:uid="{00000000-0005-0000-0000-000011330000}"/>
    <cellStyle name="Normal 4 2 2 2 5 2 3" xfId="28165" xr:uid="{00000000-0005-0000-0000-00000B6E0000}"/>
    <cellStyle name="Normal 4 2 2 2 5 3" xfId="8047" xr:uid="{00000000-0005-0000-0000-0000751F0000}"/>
    <cellStyle name="Normal 4 2 2 2 5 3 3" xfId="23148" xr:uid="{00000000-0005-0000-0000-0000725A0000}"/>
    <cellStyle name="Normal 4 2 2 2 5 5" xfId="18135" xr:uid="{00000000-0005-0000-0000-0000DD460000}"/>
    <cellStyle name="Normal 4 2 2 2 6" xfId="4686" xr:uid="{00000000-0005-0000-0000-000054120000}"/>
    <cellStyle name="Normal 4 2 2 2 6 2" xfId="14738" xr:uid="{00000000-0005-0000-0000-000098390000}"/>
    <cellStyle name="Normal 4 2 2 2 6 2 3" xfId="29836" xr:uid="{00000000-0005-0000-0000-000092740000}"/>
    <cellStyle name="Normal 4 2 2 2 6 3" xfId="9718" xr:uid="{00000000-0005-0000-0000-0000FC250000}"/>
    <cellStyle name="Normal 4 2 2 2 6 3 3" xfId="24819" xr:uid="{00000000-0005-0000-0000-0000F9600000}"/>
    <cellStyle name="Normal 4 2 2 2 6 5" xfId="19806" xr:uid="{00000000-0005-0000-0000-0000644D0000}"/>
    <cellStyle name="Normal 4 2 2 2 7" xfId="11396" xr:uid="{00000000-0005-0000-0000-00008A2C0000}"/>
    <cellStyle name="Normal 4 2 2 2 7 3" xfId="26494" xr:uid="{00000000-0005-0000-0000-000084670000}"/>
    <cellStyle name="Normal 4 2 2 2 8" xfId="6375" xr:uid="{00000000-0005-0000-0000-0000ED180000}"/>
    <cellStyle name="Normal 4 2 2 2 8 3" xfId="21477" xr:uid="{00000000-0005-0000-0000-0000EB530000}"/>
    <cellStyle name="Normal 4 2 2 3" xfId="1402" xr:uid="{00000000-0005-0000-0000-000080050000}"/>
    <cellStyle name="Normal 4 2 2 3 2" xfId="1823" xr:uid="{00000000-0005-0000-0000-000025070000}"/>
    <cellStyle name="Normal 4 2 2 3 2 2" xfId="2662" xr:uid="{00000000-0005-0000-0000-00006C0A0000}"/>
    <cellStyle name="Normal 4 2 2 3 2 2 2" xfId="4352" xr:uid="{00000000-0005-0000-0000-000006110000}"/>
    <cellStyle name="Normal 4 2 2 3 2 2 2 2" xfId="14425" xr:uid="{00000000-0005-0000-0000-00005F380000}"/>
    <cellStyle name="Normal 4 2 2 3 2 2 2 2 3" xfId="29523" xr:uid="{00000000-0005-0000-0000-000059730000}"/>
    <cellStyle name="Normal 4 2 2 3 2 2 2 3" xfId="9405" xr:uid="{00000000-0005-0000-0000-0000C3240000}"/>
    <cellStyle name="Normal 4 2 2 3 2 2 2 3 3" xfId="24506" xr:uid="{00000000-0005-0000-0000-0000C05F0000}"/>
    <cellStyle name="Normal 4 2 2 3 2 2 2 5" xfId="19493" xr:uid="{00000000-0005-0000-0000-00002B4C0000}"/>
    <cellStyle name="Normal 4 2 2 3 2 2 3" xfId="6044" xr:uid="{00000000-0005-0000-0000-0000A2170000}"/>
    <cellStyle name="Normal 4 2 2 3 2 2 3 2" xfId="16096" xr:uid="{00000000-0005-0000-0000-0000E63E0000}"/>
    <cellStyle name="Normal 4 2 2 3 2 2 3 2 3" xfId="31194" xr:uid="{00000000-0005-0000-0000-0000E0790000}"/>
    <cellStyle name="Normal 4 2 2 3 2 2 3 3" xfId="11076" xr:uid="{00000000-0005-0000-0000-00004A2B0000}"/>
    <cellStyle name="Normal 4 2 2 3 2 2 3 3 3" xfId="26177" xr:uid="{00000000-0005-0000-0000-000047660000}"/>
    <cellStyle name="Normal 4 2 2 3 2 2 3 5" xfId="21164" xr:uid="{00000000-0005-0000-0000-0000B2520000}"/>
    <cellStyle name="Normal 4 2 2 3 2 2 4" xfId="12754" xr:uid="{00000000-0005-0000-0000-0000D8310000}"/>
    <cellStyle name="Normal 4 2 2 3 2 2 4 3" xfId="27852" xr:uid="{00000000-0005-0000-0000-0000D26C0000}"/>
    <cellStyle name="Normal 4 2 2 3 2 2 5" xfId="7733" xr:uid="{00000000-0005-0000-0000-00003B1E0000}"/>
    <cellStyle name="Normal 4 2 2 3 2 2 5 3" xfId="22835" xr:uid="{00000000-0005-0000-0000-000039590000}"/>
    <cellStyle name="Normal 4 2 2 3 2 2 7" xfId="17822" xr:uid="{00000000-0005-0000-0000-0000A4450000}"/>
    <cellStyle name="Normal 4 2 2 3 2 3" xfId="3515" xr:uid="{00000000-0005-0000-0000-0000C10D0000}"/>
    <cellStyle name="Normal 4 2 2 3 2 3 2" xfId="13589" xr:uid="{00000000-0005-0000-0000-00001B350000}"/>
    <cellStyle name="Normal 4 2 2 3 2 3 2 3" xfId="28687" xr:uid="{00000000-0005-0000-0000-000015700000}"/>
    <cellStyle name="Normal 4 2 2 3 2 3 3" xfId="8569" xr:uid="{00000000-0005-0000-0000-00007F210000}"/>
    <cellStyle name="Normal 4 2 2 3 2 3 3 3" xfId="23670" xr:uid="{00000000-0005-0000-0000-00007C5C0000}"/>
    <cellStyle name="Normal 4 2 2 3 2 3 5" xfId="18657" xr:uid="{00000000-0005-0000-0000-0000E7480000}"/>
    <cellStyle name="Normal 4 2 2 3 2 4" xfId="5208" xr:uid="{00000000-0005-0000-0000-00005E140000}"/>
    <cellStyle name="Normal 4 2 2 3 2 4 2" xfId="15260" xr:uid="{00000000-0005-0000-0000-0000A23B0000}"/>
    <cellStyle name="Normal 4 2 2 3 2 4 2 3" xfId="30358" xr:uid="{00000000-0005-0000-0000-00009C760000}"/>
    <cellStyle name="Normal 4 2 2 3 2 4 3" xfId="10240" xr:uid="{00000000-0005-0000-0000-000006280000}"/>
    <cellStyle name="Normal 4 2 2 3 2 4 3 3" xfId="25341" xr:uid="{00000000-0005-0000-0000-000003630000}"/>
    <cellStyle name="Normal 4 2 2 3 2 4 5" xfId="20328" xr:uid="{00000000-0005-0000-0000-00006E4F0000}"/>
    <cellStyle name="Normal 4 2 2 3 2 5" xfId="11918" xr:uid="{00000000-0005-0000-0000-0000942E0000}"/>
    <cellStyle name="Normal 4 2 2 3 2 5 3" xfId="27016" xr:uid="{00000000-0005-0000-0000-00008E690000}"/>
    <cellStyle name="Normal 4 2 2 3 2 6" xfId="6897" xr:uid="{00000000-0005-0000-0000-0000F71A0000}"/>
    <cellStyle name="Normal 4 2 2 3 2 6 3" xfId="21999" xr:uid="{00000000-0005-0000-0000-0000F5550000}"/>
    <cellStyle name="Normal 4 2 2 3 2 8" xfId="16986" xr:uid="{00000000-0005-0000-0000-000060420000}"/>
    <cellStyle name="Normal 4 2 2 3 3" xfId="2244" xr:uid="{00000000-0005-0000-0000-0000CA080000}"/>
    <cellStyle name="Normal 4 2 2 3 3 2" xfId="3934" xr:uid="{00000000-0005-0000-0000-0000640F0000}"/>
    <cellStyle name="Normal 4 2 2 3 3 2 2" xfId="14007" xr:uid="{00000000-0005-0000-0000-0000BD360000}"/>
    <cellStyle name="Normal 4 2 2 3 3 2 2 3" xfId="29105" xr:uid="{00000000-0005-0000-0000-0000B7710000}"/>
    <cellStyle name="Normal 4 2 2 3 3 2 3" xfId="8987" xr:uid="{00000000-0005-0000-0000-000021230000}"/>
    <cellStyle name="Normal 4 2 2 3 3 2 3 3" xfId="24088" xr:uid="{00000000-0005-0000-0000-00001E5E0000}"/>
    <cellStyle name="Normal 4 2 2 3 3 2 5" xfId="19075" xr:uid="{00000000-0005-0000-0000-0000894A0000}"/>
    <cellStyle name="Normal 4 2 2 3 3 3" xfId="5626" xr:uid="{00000000-0005-0000-0000-000000160000}"/>
    <cellStyle name="Normal 4 2 2 3 3 3 2" xfId="15678" xr:uid="{00000000-0005-0000-0000-0000443D0000}"/>
    <cellStyle name="Normal 4 2 2 3 3 3 2 3" xfId="30776" xr:uid="{00000000-0005-0000-0000-00003E780000}"/>
    <cellStyle name="Normal 4 2 2 3 3 3 3" xfId="10658" xr:uid="{00000000-0005-0000-0000-0000A8290000}"/>
    <cellStyle name="Normal 4 2 2 3 3 3 3 3" xfId="25759" xr:uid="{00000000-0005-0000-0000-0000A5640000}"/>
    <cellStyle name="Normal 4 2 2 3 3 3 5" xfId="20746" xr:uid="{00000000-0005-0000-0000-000010510000}"/>
    <cellStyle name="Normal 4 2 2 3 3 4" xfId="12336" xr:uid="{00000000-0005-0000-0000-000036300000}"/>
    <cellStyle name="Normal 4 2 2 3 3 4 3" xfId="27434" xr:uid="{00000000-0005-0000-0000-0000306B0000}"/>
    <cellStyle name="Normal 4 2 2 3 3 5" xfId="7315" xr:uid="{00000000-0005-0000-0000-0000991C0000}"/>
    <cellStyle name="Normal 4 2 2 3 3 5 3" xfId="22417" xr:uid="{00000000-0005-0000-0000-000097570000}"/>
    <cellStyle name="Normal 4 2 2 3 3 7" xfId="17404" xr:uid="{00000000-0005-0000-0000-000002440000}"/>
    <cellStyle name="Normal 4 2 2 3 4" xfId="3097" xr:uid="{00000000-0005-0000-0000-00001F0C0000}"/>
    <cellStyle name="Normal 4 2 2 3 4 2" xfId="13171" xr:uid="{00000000-0005-0000-0000-000079330000}"/>
    <cellStyle name="Normal 4 2 2 3 4 2 3" xfId="28269" xr:uid="{00000000-0005-0000-0000-0000736E0000}"/>
    <cellStyle name="Normal 4 2 2 3 4 3" xfId="8151" xr:uid="{00000000-0005-0000-0000-0000DD1F0000}"/>
    <cellStyle name="Normal 4 2 2 3 4 3 3" xfId="23252" xr:uid="{00000000-0005-0000-0000-0000DA5A0000}"/>
    <cellStyle name="Normal 4 2 2 3 4 5" xfId="18239" xr:uid="{00000000-0005-0000-0000-000045470000}"/>
    <cellStyle name="Normal 4 2 2 3 5" xfId="4790" xr:uid="{00000000-0005-0000-0000-0000BC120000}"/>
    <cellStyle name="Normal 4 2 2 3 5 2" xfId="14842" xr:uid="{00000000-0005-0000-0000-0000003A0000}"/>
    <cellStyle name="Normal 4 2 2 3 5 2 3" xfId="29940" xr:uid="{00000000-0005-0000-0000-0000FA740000}"/>
    <cellStyle name="Normal 4 2 2 3 5 3" xfId="9822" xr:uid="{00000000-0005-0000-0000-000064260000}"/>
    <cellStyle name="Normal 4 2 2 3 5 3 3" xfId="24923" xr:uid="{00000000-0005-0000-0000-000061610000}"/>
    <cellStyle name="Normal 4 2 2 3 5 5" xfId="19910" xr:uid="{00000000-0005-0000-0000-0000CC4D0000}"/>
    <cellStyle name="Normal 4 2 2 3 6" xfId="11500" xr:uid="{00000000-0005-0000-0000-0000F22C0000}"/>
    <cellStyle name="Normal 4 2 2 3 6 3" xfId="26598" xr:uid="{00000000-0005-0000-0000-0000EC670000}"/>
    <cellStyle name="Normal 4 2 2 3 7" xfId="6479" xr:uid="{00000000-0005-0000-0000-000055190000}"/>
    <cellStyle name="Normal 4 2 2 3 7 3" xfId="21581" xr:uid="{00000000-0005-0000-0000-000053540000}"/>
    <cellStyle name="Normal 4 2 2 3 9" xfId="16568" xr:uid="{00000000-0005-0000-0000-0000BE400000}"/>
    <cellStyle name="Normal 4 2 2 4" xfId="1615" xr:uid="{00000000-0005-0000-0000-000055060000}"/>
    <cellStyle name="Normal 4 2 2 4 2" xfId="2454" xr:uid="{00000000-0005-0000-0000-00009C090000}"/>
    <cellStyle name="Normal 4 2 2 4 2 2" xfId="4144" xr:uid="{00000000-0005-0000-0000-000036100000}"/>
    <cellStyle name="Normal 4 2 2 4 2 2 2" xfId="14217" xr:uid="{00000000-0005-0000-0000-00008F370000}"/>
    <cellStyle name="Normal 4 2 2 4 2 2 2 3" xfId="29315" xr:uid="{00000000-0005-0000-0000-000089720000}"/>
    <cellStyle name="Normal 4 2 2 4 2 2 3" xfId="9197" xr:uid="{00000000-0005-0000-0000-0000F3230000}"/>
    <cellStyle name="Normal 4 2 2 4 2 2 3 3" xfId="24298" xr:uid="{00000000-0005-0000-0000-0000F05E0000}"/>
    <cellStyle name="Normal 4 2 2 4 2 2 5" xfId="19285" xr:uid="{00000000-0005-0000-0000-00005B4B0000}"/>
    <cellStyle name="Normal 4 2 2 4 2 3" xfId="5836" xr:uid="{00000000-0005-0000-0000-0000D2160000}"/>
    <cellStyle name="Normal 4 2 2 4 2 3 2" xfId="15888" xr:uid="{00000000-0005-0000-0000-0000163E0000}"/>
    <cellStyle name="Normal 4 2 2 4 2 3 2 3" xfId="30986" xr:uid="{00000000-0005-0000-0000-000010790000}"/>
    <cellStyle name="Normal 4 2 2 4 2 3 3" xfId="10868" xr:uid="{00000000-0005-0000-0000-00007A2A0000}"/>
    <cellStyle name="Normal 4 2 2 4 2 3 3 3" xfId="25969" xr:uid="{00000000-0005-0000-0000-000077650000}"/>
    <cellStyle name="Normal 4 2 2 4 2 3 5" xfId="20956" xr:uid="{00000000-0005-0000-0000-0000E2510000}"/>
    <cellStyle name="Normal 4 2 2 4 2 4" xfId="12546" xr:uid="{00000000-0005-0000-0000-000008310000}"/>
    <cellStyle name="Normal 4 2 2 4 2 4 3" xfId="27644" xr:uid="{00000000-0005-0000-0000-0000026C0000}"/>
    <cellStyle name="Normal 4 2 2 4 2 5" xfId="7525" xr:uid="{00000000-0005-0000-0000-00006B1D0000}"/>
    <cellStyle name="Normal 4 2 2 4 2 5 3" xfId="22627" xr:uid="{00000000-0005-0000-0000-000069580000}"/>
    <cellStyle name="Normal 4 2 2 4 2 7" xfId="17614" xr:uid="{00000000-0005-0000-0000-0000D4440000}"/>
    <cellStyle name="Normal 4 2 2 4 3" xfId="3307" xr:uid="{00000000-0005-0000-0000-0000F10C0000}"/>
    <cellStyle name="Normal 4 2 2 4 3 2" xfId="13381" xr:uid="{00000000-0005-0000-0000-00004B340000}"/>
    <cellStyle name="Normal 4 2 2 4 3 2 3" xfId="28479" xr:uid="{00000000-0005-0000-0000-0000456F0000}"/>
    <cellStyle name="Normal 4 2 2 4 3 3" xfId="8361" xr:uid="{00000000-0005-0000-0000-0000AF200000}"/>
    <cellStyle name="Normal 4 2 2 4 3 3 3" xfId="23462" xr:uid="{00000000-0005-0000-0000-0000AC5B0000}"/>
    <cellStyle name="Normal 4 2 2 4 3 5" xfId="18449" xr:uid="{00000000-0005-0000-0000-000017480000}"/>
    <cellStyle name="Normal 4 2 2 4 4" xfId="5000" xr:uid="{00000000-0005-0000-0000-00008E130000}"/>
    <cellStyle name="Normal 4 2 2 4 4 2" xfId="15052" xr:uid="{00000000-0005-0000-0000-0000D23A0000}"/>
    <cellStyle name="Normal 4 2 2 4 4 2 3" xfId="30150" xr:uid="{00000000-0005-0000-0000-0000CC750000}"/>
    <cellStyle name="Normal 4 2 2 4 4 3" xfId="10032" xr:uid="{00000000-0005-0000-0000-000036270000}"/>
    <cellStyle name="Normal 4 2 2 4 4 3 3" xfId="25133" xr:uid="{00000000-0005-0000-0000-000033620000}"/>
    <cellStyle name="Normal 4 2 2 4 4 5" xfId="20120" xr:uid="{00000000-0005-0000-0000-00009E4E0000}"/>
    <cellStyle name="Normal 4 2 2 4 5" xfId="11710" xr:uid="{00000000-0005-0000-0000-0000C42D0000}"/>
    <cellStyle name="Normal 4 2 2 4 5 3" xfId="26808" xr:uid="{00000000-0005-0000-0000-0000BE680000}"/>
    <cellStyle name="Normal 4 2 2 4 6" xfId="6689" xr:uid="{00000000-0005-0000-0000-0000271A0000}"/>
    <cellStyle name="Normal 4 2 2 4 6 3" xfId="21791" xr:uid="{00000000-0005-0000-0000-000025550000}"/>
    <cellStyle name="Normal 4 2 2 4 8" xfId="16778" xr:uid="{00000000-0005-0000-0000-000090410000}"/>
    <cellStyle name="Normal 4 2 2 5" xfId="2036" xr:uid="{00000000-0005-0000-0000-0000FA070000}"/>
    <cellStyle name="Normal 4 2 2 5 2" xfId="3726" xr:uid="{00000000-0005-0000-0000-0000940E0000}"/>
    <cellStyle name="Normal 4 2 2 5 2 2" xfId="13799" xr:uid="{00000000-0005-0000-0000-0000ED350000}"/>
    <cellStyle name="Normal 4 2 2 5 2 2 3" xfId="28897" xr:uid="{00000000-0005-0000-0000-0000E7700000}"/>
    <cellStyle name="Normal 4 2 2 5 2 3" xfId="8779" xr:uid="{00000000-0005-0000-0000-000051220000}"/>
    <cellStyle name="Normal 4 2 2 5 2 3 3" xfId="23880" xr:uid="{00000000-0005-0000-0000-00004E5D0000}"/>
    <cellStyle name="Normal 4 2 2 5 2 5" xfId="18867" xr:uid="{00000000-0005-0000-0000-0000B9490000}"/>
    <cellStyle name="Normal 4 2 2 5 3" xfId="5418" xr:uid="{00000000-0005-0000-0000-000030150000}"/>
    <cellStyle name="Normal 4 2 2 5 3 2" xfId="15470" xr:uid="{00000000-0005-0000-0000-0000743C0000}"/>
    <cellStyle name="Normal 4 2 2 5 3 2 3" xfId="30568" xr:uid="{00000000-0005-0000-0000-00006E770000}"/>
    <cellStyle name="Normal 4 2 2 5 3 3" xfId="10450" xr:uid="{00000000-0005-0000-0000-0000D8280000}"/>
    <cellStyle name="Normal 4 2 2 5 3 3 3" xfId="25551" xr:uid="{00000000-0005-0000-0000-0000D5630000}"/>
    <cellStyle name="Normal 4 2 2 5 3 5" xfId="20538" xr:uid="{00000000-0005-0000-0000-000040500000}"/>
    <cellStyle name="Normal 4 2 2 5 4" xfId="12128" xr:uid="{00000000-0005-0000-0000-0000662F0000}"/>
    <cellStyle name="Normal 4 2 2 5 4 3" xfId="27226" xr:uid="{00000000-0005-0000-0000-0000606A0000}"/>
    <cellStyle name="Normal 4 2 2 5 5" xfId="7107" xr:uid="{00000000-0005-0000-0000-0000C91B0000}"/>
    <cellStyle name="Normal 4 2 2 5 5 3" xfId="22209" xr:uid="{00000000-0005-0000-0000-0000C7560000}"/>
    <cellStyle name="Normal 4 2 2 5 7" xfId="17196" xr:uid="{00000000-0005-0000-0000-000032430000}"/>
    <cellStyle name="Normal 4 2 2 6" xfId="2889" xr:uid="{00000000-0005-0000-0000-00004F0B0000}"/>
    <cellStyle name="Normal 4 2 2 6 2" xfId="12963" xr:uid="{00000000-0005-0000-0000-0000A9320000}"/>
    <cellStyle name="Normal 4 2 2 6 2 3" xfId="28061" xr:uid="{00000000-0005-0000-0000-0000A36D0000}"/>
    <cellStyle name="Normal 4 2 2 6 3" xfId="7943" xr:uid="{00000000-0005-0000-0000-00000D1F0000}"/>
    <cellStyle name="Normal 4 2 2 6 3 3" xfId="23044" xr:uid="{00000000-0005-0000-0000-00000A5A0000}"/>
    <cellStyle name="Normal 4 2 2 6 5" xfId="18031" xr:uid="{00000000-0005-0000-0000-000075460000}"/>
    <cellStyle name="Normal 4 2 2 7" xfId="4582" xr:uid="{00000000-0005-0000-0000-0000EC110000}"/>
    <cellStyle name="Normal 4 2 2 7 2" xfId="14634" xr:uid="{00000000-0005-0000-0000-000030390000}"/>
    <cellStyle name="Normal 4 2 2 7 2 3" xfId="29732" xr:uid="{00000000-0005-0000-0000-00002A740000}"/>
    <cellStyle name="Normal 4 2 2 7 3" xfId="9614" xr:uid="{00000000-0005-0000-0000-000094250000}"/>
    <cellStyle name="Normal 4 2 2 7 3 3" xfId="24715" xr:uid="{00000000-0005-0000-0000-000091600000}"/>
    <cellStyle name="Normal 4 2 2 7 5" xfId="19702" xr:uid="{00000000-0005-0000-0000-0000FC4C0000}"/>
    <cellStyle name="Normal 4 2 2 8" xfId="11292" xr:uid="{00000000-0005-0000-0000-0000222C0000}"/>
    <cellStyle name="Normal 4 2 2 8 3" xfId="26390" xr:uid="{00000000-0005-0000-0000-00001C670000}"/>
    <cellStyle name="Normal 4 2 2 9" xfId="6271" xr:uid="{00000000-0005-0000-0000-000085180000}"/>
    <cellStyle name="Normal 4 2 2 9 3" xfId="21373" xr:uid="{00000000-0005-0000-0000-000083530000}"/>
    <cellStyle name="Normal 4 2 3" xfId="1235" xr:uid="{00000000-0005-0000-0000-0000D9040000}"/>
    <cellStyle name="Normal 4 2 3 10" xfId="16412" xr:uid="{00000000-0005-0000-0000-000022400000}"/>
    <cellStyle name="Normal 4 2 3 2" xfId="1454" xr:uid="{00000000-0005-0000-0000-0000B4050000}"/>
    <cellStyle name="Normal 4 2 3 2 2" xfId="1875" xr:uid="{00000000-0005-0000-0000-000059070000}"/>
    <cellStyle name="Normal 4 2 3 2 2 2" xfId="2714" xr:uid="{00000000-0005-0000-0000-0000A00A0000}"/>
    <cellStyle name="Normal 4 2 3 2 2 2 2" xfId="4404" xr:uid="{00000000-0005-0000-0000-00003A110000}"/>
    <cellStyle name="Normal 4 2 3 2 2 2 2 2" xfId="14477" xr:uid="{00000000-0005-0000-0000-000093380000}"/>
    <cellStyle name="Normal 4 2 3 2 2 2 2 2 3" xfId="29575" xr:uid="{00000000-0005-0000-0000-00008D730000}"/>
    <cellStyle name="Normal 4 2 3 2 2 2 2 3" xfId="9457" xr:uid="{00000000-0005-0000-0000-0000F7240000}"/>
    <cellStyle name="Normal 4 2 3 2 2 2 2 3 3" xfId="24558" xr:uid="{00000000-0005-0000-0000-0000F45F0000}"/>
    <cellStyle name="Normal 4 2 3 2 2 2 2 5" xfId="19545" xr:uid="{00000000-0005-0000-0000-00005F4C0000}"/>
    <cellStyle name="Normal 4 2 3 2 2 2 3" xfId="6096" xr:uid="{00000000-0005-0000-0000-0000D6170000}"/>
    <cellStyle name="Normal 4 2 3 2 2 2 3 2" xfId="16148" xr:uid="{00000000-0005-0000-0000-00001A3F0000}"/>
    <cellStyle name="Normal 4 2 3 2 2 2 3 2 3" xfId="31246" xr:uid="{00000000-0005-0000-0000-0000147A0000}"/>
    <cellStyle name="Normal 4 2 3 2 2 2 3 3" xfId="11128" xr:uid="{00000000-0005-0000-0000-00007E2B0000}"/>
    <cellStyle name="Normal 4 2 3 2 2 2 3 3 3" xfId="26229" xr:uid="{00000000-0005-0000-0000-00007B660000}"/>
    <cellStyle name="Normal 4 2 3 2 2 2 3 5" xfId="21216" xr:uid="{00000000-0005-0000-0000-0000E6520000}"/>
    <cellStyle name="Normal 4 2 3 2 2 2 4" xfId="12806" xr:uid="{00000000-0005-0000-0000-00000C320000}"/>
    <cellStyle name="Normal 4 2 3 2 2 2 4 3" xfId="27904" xr:uid="{00000000-0005-0000-0000-0000066D0000}"/>
    <cellStyle name="Normal 4 2 3 2 2 2 5" xfId="7785" xr:uid="{00000000-0005-0000-0000-00006F1E0000}"/>
    <cellStyle name="Normal 4 2 3 2 2 2 5 3" xfId="22887" xr:uid="{00000000-0005-0000-0000-00006D590000}"/>
    <cellStyle name="Normal 4 2 3 2 2 2 7" xfId="17874" xr:uid="{00000000-0005-0000-0000-0000D8450000}"/>
    <cellStyle name="Normal 4 2 3 2 2 3" xfId="3567" xr:uid="{00000000-0005-0000-0000-0000F50D0000}"/>
    <cellStyle name="Normal 4 2 3 2 2 3 2" xfId="13641" xr:uid="{00000000-0005-0000-0000-00004F350000}"/>
    <cellStyle name="Normal 4 2 3 2 2 3 2 3" xfId="28739" xr:uid="{00000000-0005-0000-0000-000049700000}"/>
    <cellStyle name="Normal 4 2 3 2 2 3 3" xfId="8621" xr:uid="{00000000-0005-0000-0000-0000B3210000}"/>
    <cellStyle name="Normal 4 2 3 2 2 3 3 3" xfId="23722" xr:uid="{00000000-0005-0000-0000-0000B05C0000}"/>
    <cellStyle name="Normal 4 2 3 2 2 3 5" xfId="18709" xr:uid="{00000000-0005-0000-0000-00001B490000}"/>
    <cellStyle name="Normal 4 2 3 2 2 4" xfId="5260" xr:uid="{00000000-0005-0000-0000-000092140000}"/>
    <cellStyle name="Normal 4 2 3 2 2 4 2" xfId="15312" xr:uid="{00000000-0005-0000-0000-0000D63B0000}"/>
    <cellStyle name="Normal 4 2 3 2 2 4 2 3" xfId="30410" xr:uid="{00000000-0005-0000-0000-0000D0760000}"/>
    <cellStyle name="Normal 4 2 3 2 2 4 3" xfId="10292" xr:uid="{00000000-0005-0000-0000-00003A280000}"/>
    <cellStyle name="Normal 4 2 3 2 2 4 3 3" xfId="25393" xr:uid="{00000000-0005-0000-0000-000037630000}"/>
    <cellStyle name="Normal 4 2 3 2 2 4 5" xfId="20380" xr:uid="{00000000-0005-0000-0000-0000A24F0000}"/>
    <cellStyle name="Normal 4 2 3 2 2 5" xfId="11970" xr:uid="{00000000-0005-0000-0000-0000C82E0000}"/>
    <cellStyle name="Normal 4 2 3 2 2 5 3" xfId="27068" xr:uid="{00000000-0005-0000-0000-0000C2690000}"/>
    <cellStyle name="Normal 4 2 3 2 2 6" xfId="6949" xr:uid="{00000000-0005-0000-0000-00002B1B0000}"/>
    <cellStyle name="Normal 4 2 3 2 2 6 3" xfId="22051" xr:uid="{00000000-0005-0000-0000-000029560000}"/>
    <cellStyle name="Normal 4 2 3 2 2 8" xfId="17038" xr:uid="{00000000-0005-0000-0000-000094420000}"/>
    <cellStyle name="Normal 4 2 3 2 3" xfId="2296" xr:uid="{00000000-0005-0000-0000-0000FE080000}"/>
    <cellStyle name="Normal 4 2 3 2 3 2" xfId="3986" xr:uid="{00000000-0005-0000-0000-0000980F0000}"/>
    <cellStyle name="Normal 4 2 3 2 3 2 2" xfId="14059" xr:uid="{00000000-0005-0000-0000-0000F1360000}"/>
    <cellStyle name="Normal 4 2 3 2 3 2 2 3" xfId="29157" xr:uid="{00000000-0005-0000-0000-0000EB710000}"/>
    <cellStyle name="Normal 4 2 3 2 3 2 3" xfId="9039" xr:uid="{00000000-0005-0000-0000-000055230000}"/>
    <cellStyle name="Normal 4 2 3 2 3 2 3 3" xfId="24140" xr:uid="{00000000-0005-0000-0000-0000525E0000}"/>
    <cellStyle name="Normal 4 2 3 2 3 2 5" xfId="19127" xr:uid="{00000000-0005-0000-0000-0000BD4A0000}"/>
    <cellStyle name="Normal 4 2 3 2 3 3" xfId="5678" xr:uid="{00000000-0005-0000-0000-000034160000}"/>
    <cellStyle name="Normal 4 2 3 2 3 3 2" xfId="15730" xr:uid="{00000000-0005-0000-0000-0000783D0000}"/>
    <cellStyle name="Normal 4 2 3 2 3 3 2 3" xfId="30828" xr:uid="{00000000-0005-0000-0000-000072780000}"/>
    <cellStyle name="Normal 4 2 3 2 3 3 3" xfId="10710" xr:uid="{00000000-0005-0000-0000-0000DC290000}"/>
    <cellStyle name="Normal 4 2 3 2 3 3 3 3" xfId="25811" xr:uid="{00000000-0005-0000-0000-0000D9640000}"/>
    <cellStyle name="Normal 4 2 3 2 3 3 5" xfId="20798" xr:uid="{00000000-0005-0000-0000-000044510000}"/>
    <cellStyle name="Normal 4 2 3 2 3 4" xfId="12388" xr:uid="{00000000-0005-0000-0000-00006A300000}"/>
    <cellStyle name="Normal 4 2 3 2 3 4 3" xfId="27486" xr:uid="{00000000-0005-0000-0000-0000646B0000}"/>
    <cellStyle name="Normal 4 2 3 2 3 5" xfId="7367" xr:uid="{00000000-0005-0000-0000-0000CD1C0000}"/>
    <cellStyle name="Normal 4 2 3 2 3 5 3" xfId="22469" xr:uid="{00000000-0005-0000-0000-0000CB570000}"/>
    <cellStyle name="Normal 4 2 3 2 3 7" xfId="17456" xr:uid="{00000000-0005-0000-0000-000036440000}"/>
    <cellStyle name="Normal 4 2 3 2 4" xfId="3149" xr:uid="{00000000-0005-0000-0000-0000530C0000}"/>
    <cellStyle name="Normal 4 2 3 2 4 2" xfId="13223" xr:uid="{00000000-0005-0000-0000-0000AD330000}"/>
    <cellStyle name="Normal 4 2 3 2 4 2 3" xfId="28321" xr:uid="{00000000-0005-0000-0000-0000A76E0000}"/>
    <cellStyle name="Normal 4 2 3 2 4 3" xfId="8203" xr:uid="{00000000-0005-0000-0000-000011200000}"/>
    <cellStyle name="Normal 4 2 3 2 4 3 3" xfId="23304" xr:uid="{00000000-0005-0000-0000-00000E5B0000}"/>
    <cellStyle name="Normal 4 2 3 2 4 5" xfId="18291" xr:uid="{00000000-0005-0000-0000-000079470000}"/>
    <cellStyle name="Normal 4 2 3 2 5" xfId="4842" xr:uid="{00000000-0005-0000-0000-0000F0120000}"/>
    <cellStyle name="Normal 4 2 3 2 5 2" xfId="14894" xr:uid="{00000000-0005-0000-0000-0000343A0000}"/>
    <cellStyle name="Normal 4 2 3 2 5 2 3" xfId="29992" xr:uid="{00000000-0005-0000-0000-00002E750000}"/>
    <cellStyle name="Normal 4 2 3 2 5 3" xfId="9874" xr:uid="{00000000-0005-0000-0000-000098260000}"/>
    <cellStyle name="Normal 4 2 3 2 5 3 3" xfId="24975" xr:uid="{00000000-0005-0000-0000-000095610000}"/>
    <cellStyle name="Normal 4 2 3 2 5 5" xfId="19962" xr:uid="{00000000-0005-0000-0000-0000004E0000}"/>
    <cellStyle name="Normal 4 2 3 2 6" xfId="11552" xr:uid="{00000000-0005-0000-0000-0000262D0000}"/>
    <cellStyle name="Normal 4 2 3 2 6 3" xfId="26650" xr:uid="{00000000-0005-0000-0000-000020680000}"/>
    <cellStyle name="Normal 4 2 3 2 7" xfId="6531" xr:uid="{00000000-0005-0000-0000-000089190000}"/>
    <cellStyle name="Normal 4 2 3 2 7 3" xfId="21633" xr:uid="{00000000-0005-0000-0000-000087540000}"/>
    <cellStyle name="Normal 4 2 3 2 9" xfId="16620" xr:uid="{00000000-0005-0000-0000-0000F2400000}"/>
    <cellStyle name="Normal 4 2 3 3" xfId="1667" xr:uid="{00000000-0005-0000-0000-000089060000}"/>
    <cellStyle name="Normal 4 2 3 3 2" xfId="2506" xr:uid="{00000000-0005-0000-0000-0000D0090000}"/>
    <cellStyle name="Normal 4 2 3 3 2 2" xfId="4196" xr:uid="{00000000-0005-0000-0000-00006A100000}"/>
    <cellStyle name="Normal 4 2 3 3 2 2 2" xfId="14269" xr:uid="{00000000-0005-0000-0000-0000C3370000}"/>
    <cellStyle name="Normal 4 2 3 3 2 2 2 3" xfId="29367" xr:uid="{00000000-0005-0000-0000-0000BD720000}"/>
    <cellStyle name="Normal 4 2 3 3 2 2 3" xfId="9249" xr:uid="{00000000-0005-0000-0000-000027240000}"/>
    <cellStyle name="Normal 4 2 3 3 2 2 3 3" xfId="24350" xr:uid="{00000000-0005-0000-0000-0000245F0000}"/>
    <cellStyle name="Normal 4 2 3 3 2 2 5" xfId="19337" xr:uid="{00000000-0005-0000-0000-00008F4B0000}"/>
    <cellStyle name="Normal 4 2 3 3 2 3" xfId="5888" xr:uid="{00000000-0005-0000-0000-000006170000}"/>
    <cellStyle name="Normal 4 2 3 3 2 3 2" xfId="15940" xr:uid="{00000000-0005-0000-0000-00004A3E0000}"/>
    <cellStyle name="Normal 4 2 3 3 2 3 2 3" xfId="31038" xr:uid="{00000000-0005-0000-0000-000044790000}"/>
    <cellStyle name="Normal 4 2 3 3 2 3 3" xfId="10920" xr:uid="{00000000-0005-0000-0000-0000AE2A0000}"/>
    <cellStyle name="Normal 4 2 3 3 2 3 3 3" xfId="26021" xr:uid="{00000000-0005-0000-0000-0000AB650000}"/>
    <cellStyle name="Normal 4 2 3 3 2 3 5" xfId="21008" xr:uid="{00000000-0005-0000-0000-000016520000}"/>
    <cellStyle name="Normal 4 2 3 3 2 4" xfId="12598" xr:uid="{00000000-0005-0000-0000-00003C310000}"/>
    <cellStyle name="Normal 4 2 3 3 2 4 3" xfId="27696" xr:uid="{00000000-0005-0000-0000-0000366C0000}"/>
    <cellStyle name="Normal 4 2 3 3 2 5" xfId="7577" xr:uid="{00000000-0005-0000-0000-00009F1D0000}"/>
    <cellStyle name="Normal 4 2 3 3 2 5 3" xfId="22679" xr:uid="{00000000-0005-0000-0000-00009D580000}"/>
    <cellStyle name="Normal 4 2 3 3 2 7" xfId="17666" xr:uid="{00000000-0005-0000-0000-000008450000}"/>
    <cellStyle name="Normal 4 2 3 3 3" xfId="3359" xr:uid="{00000000-0005-0000-0000-0000250D0000}"/>
    <cellStyle name="Normal 4 2 3 3 3 2" xfId="13433" xr:uid="{00000000-0005-0000-0000-00007F340000}"/>
    <cellStyle name="Normal 4 2 3 3 3 2 3" xfId="28531" xr:uid="{00000000-0005-0000-0000-0000796F0000}"/>
    <cellStyle name="Normal 4 2 3 3 3 3" xfId="8413" xr:uid="{00000000-0005-0000-0000-0000E3200000}"/>
    <cellStyle name="Normal 4 2 3 3 3 3 3" xfId="23514" xr:uid="{00000000-0005-0000-0000-0000E05B0000}"/>
    <cellStyle name="Normal 4 2 3 3 3 5" xfId="18501" xr:uid="{00000000-0005-0000-0000-00004B480000}"/>
    <cellStyle name="Normal 4 2 3 3 4" xfId="5052" xr:uid="{00000000-0005-0000-0000-0000C2130000}"/>
    <cellStyle name="Normal 4 2 3 3 4 2" xfId="15104" xr:uid="{00000000-0005-0000-0000-0000063B0000}"/>
    <cellStyle name="Normal 4 2 3 3 4 2 3" xfId="30202" xr:uid="{00000000-0005-0000-0000-000000760000}"/>
    <cellStyle name="Normal 4 2 3 3 4 3" xfId="10084" xr:uid="{00000000-0005-0000-0000-00006A270000}"/>
    <cellStyle name="Normal 4 2 3 3 4 3 3" xfId="25185" xr:uid="{00000000-0005-0000-0000-000067620000}"/>
    <cellStyle name="Normal 4 2 3 3 4 5" xfId="20172" xr:uid="{00000000-0005-0000-0000-0000D24E0000}"/>
    <cellStyle name="Normal 4 2 3 3 5" xfId="11762" xr:uid="{00000000-0005-0000-0000-0000F82D0000}"/>
    <cellStyle name="Normal 4 2 3 3 5 3" xfId="26860" xr:uid="{00000000-0005-0000-0000-0000F2680000}"/>
    <cellStyle name="Normal 4 2 3 3 6" xfId="6741" xr:uid="{00000000-0005-0000-0000-00005B1A0000}"/>
    <cellStyle name="Normal 4 2 3 3 6 3" xfId="21843" xr:uid="{00000000-0005-0000-0000-000059550000}"/>
    <cellStyle name="Normal 4 2 3 3 8" xfId="16830" xr:uid="{00000000-0005-0000-0000-0000C4410000}"/>
    <cellStyle name="Normal 4 2 3 4" xfId="2088" xr:uid="{00000000-0005-0000-0000-00002E080000}"/>
    <cellStyle name="Normal 4 2 3 4 2" xfId="3778" xr:uid="{00000000-0005-0000-0000-0000C80E0000}"/>
    <cellStyle name="Normal 4 2 3 4 2 2" xfId="13851" xr:uid="{00000000-0005-0000-0000-000021360000}"/>
    <cellStyle name="Normal 4 2 3 4 2 2 3" xfId="28949" xr:uid="{00000000-0005-0000-0000-00001B710000}"/>
    <cellStyle name="Normal 4 2 3 4 2 3" xfId="8831" xr:uid="{00000000-0005-0000-0000-000085220000}"/>
    <cellStyle name="Normal 4 2 3 4 2 3 3" xfId="23932" xr:uid="{00000000-0005-0000-0000-0000825D0000}"/>
    <cellStyle name="Normal 4 2 3 4 2 5" xfId="18919" xr:uid="{00000000-0005-0000-0000-0000ED490000}"/>
    <cellStyle name="Normal 4 2 3 4 3" xfId="5470" xr:uid="{00000000-0005-0000-0000-000064150000}"/>
    <cellStyle name="Normal 4 2 3 4 3 2" xfId="15522" xr:uid="{00000000-0005-0000-0000-0000A83C0000}"/>
    <cellStyle name="Normal 4 2 3 4 3 2 3" xfId="30620" xr:uid="{00000000-0005-0000-0000-0000A2770000}"/>
    <cellStyle name="Normal 4 2 3 4 3 3" xfId="10502" xr:uid="{00000000-0005-0000-0000-00000C290000}"/>
    <cellStyle name="Normal 4 2 3 4 3 3 3" xfId="25603" xr:uid="{00000000-0005-0000-0000-000009640000}"/>
    <cellStyle name="Normal 4 2 3 4 3 5" xfId="20590" xr:uid="{00000000-0005-0000-0000-000074500000}"/>
    <cellStyle name="Normal 4 2 3 4 4" xfId="12180" xr:uid="{00000000-0005-0000-0000-00009A2F0000}"/>
    <cellStyle name="Normal 4 2 3 4 4 3" xfId="27278" xr:uid="{00000000-0005-0000-0000-0000946A0000}"/>
    <cellStyle name="Normal 4 2 3 4 5" xfId="7159" xr:uid="{00000000-0005-0000-0000-0000FD1B0000}"/>
    <cellStyle name="Normal 4 2 3 4 5 3" xfId="22261" xr:uid="{00000000-0005-0000-0000-0000FB560000}"/>
    <cellStyle name="Normal 4 2 3 4 7" xfId="17248" xr:uid="{00000000-0005-0000-0000-000066430000}"/>
    <cellStyle name="Normal 4 2 3 5" xfId="2941" xr:uid="{00000000-0005-0000-0000-0000830B0000}"/>
    <cellStyle name="Normal 4 2 3 5 2" xfId="13015" xr:uid="{00000000-0005-0000-0000-0000DD320000}"/>
    <cellStyle name="Normal 4 2 3 5 2 3" xfId="28113" xr:uid="{00000000-0005-0000-0000-0000D76D0000}"/>
    <cellStyle name="Normal 4 2 3 5 3" xfId="7995" xr:uid="{00000000-0005-0000-0000-0000411F0000}"/>
    <cellStyle name="Normal 4 2 3 5 3 3" xfId="23096" xr:uid="{00000000-0005-0000-0000-00003E5A0000}"/>
    <cellStyle name="Normal 4 2 3 5 5" xfId="18083" xr:uid="{00000000-0005-0000-0000-0000A9460000}"/>
    <cellStyle name="Normal 4 2 3 6" xfId="4634" xr:uid="{00000000-0005-0000-0000-000020120000}"/>
    <cellStyle name="Normal 4 2 3 6 2" xfId="14686" xr:uid="{00000000-0005-0000-0000-000064390000}"/>
    <cellStyle name="Normal 4 2 3 6 2 3" xfId="29784" xr:uid="{00000000-0005-0000-0000-00005E740000}"/>
    <cellStyle name="Normal 4 2 3 6 3" xfId="9666" xr:uid="{00000000-0005-0000-0000-0000C8250000}"/>
    <cellStyle name="Normal 4 2 3 6 3 3" xfId="24767" xr:uid="{00000000-0005-0000-0000-0000C5600000}"/>
    <cellStyle name="Normal 4 2 3 6 5" xfId="19754" xr:uid="{00000000-0005-0000-0000-0000304D0000}"/>
    <cellStyle name="Normal 4 2 3 7" xfId="11344" xr:uid="{00000000-0005-0000-0000-0000562C0000}"/>
    <cellStyle name="Normal 4 2 3 7 3" xfId="26442" xr:uid="{00000000-0005-0000-0000-000050670000}"/>
    <cellStyle name="Normal 4 2 3 8" xfId="6323" xr:uid="{00000000-0005-0000-0000-0000B9180000}"/>
    <cellStyle name="Normal 4 2 3 8 3" xfId="21425" xr:uid="{00000000-0005-0000-0000-0000B7530000}"/>
    <cellStyle name="Normal 4 2 4" xfId="1348" xr:uid="{00000000-0005-0000-0000-00004A050000}"/>
    <cellStyle name="Normal 4 2 4 2" xfId="1771" xr:uid="{00000000-0005-0000-0000-0000F1060000}"/>
    <cellStyle name="Normal 4 2 4 2 2" xfId="2610" xr:uid="{00000000-0005-0000-0000-0000380A0000}"/>
    <cellStyle name="Normal 4 2 4 2 2 2" xfId="4300" xr:uid="{00000000-0005-0000-0000-0000D2100000}"/>
    <cellStyle name="Normal 4 2 4 2 2 2 2" xfId="14373" xr:uid="{00000000-0005-0000-0000-00002B380000}"/>
    <cellStyle name="Normal 4 2 4 2 2 2 2 3" xfId="29471" xr:uid="{00000000-0005-0000-0000-000025730000}"/>
    <cellStyle name="Normal 4 2 4 2 2 2 3" xfId="9353" xr:uid="{00000000-0005-0000-0000-00008F240000}"/>
    <cellStyle name="Normal 4 2 4 2 2 2 3 3" xfId="24454" xr:uid="{00000000-0005-0000-0000-00008C5F0000}"/>
    <cellStyle name="Normal 4 2 4 2 2 2 5" xfId="19441" xr:uid="{00000000-0005-0000-0000-0000F74B0000}"/>
    <cellStyle name="Normal 4 2 4 2 2 3" xfId="5992" xr:uid="{00000000-0005-0000-0000-00006E170000}"/>
    <cellStyle name="Normal 4 2 4 2 2 3 2" xfId="16044" xr:uid="{00000000-0005-0000-0000-0000B23E0000}"/>
    <cellStyle name="Normal 4 2 4 2 2 3 2 3" xfId="31142" xr:uid="{00000000-0005-0000-0000-0000AC790000}"/>
    <cellStyle name="Normal 4 2 4 2 2 3 3" xfId="11024" xr:uid="{00000000-0005-0000-0000-0000162B0000}"/>
    <cellStyle name="Normal 4 2 4 2 2 3 3 3" xfId="26125" xr:uid="{00000000-0005-0000-0000-000013660000}"/>
    <cellStyle name="Normal 4 2 4 2 2 3 5" xfId="21112" xr:uid="{00000000-0005-0000-0000-00007E520000}"/>
    <cellStyle name="Normal 4 2 4 2 2 4" xfId="12702" xr:uid="{00000000-0005-0000-0000-0000A4310000}"/>
    <cellStyle name="Normal 4 2 4 2 2 4 3" xfId="27800" xr:uid="{00000000-0005-0000-0000-00009E6C0000}"/>
    <cellStyle name="Normal 4 2 4 2 2 5" xfId="7681" xr:uid="{00000000-0005-0000-0000-0000071E0000}"/>
    <cellStyle name="Normal 4 2 4 2 2 5 3" xfId="22783" xr:uid="{00000000-0005-0000-0000-000005590000}"/>
    <cellStyle name="Normal 4 2 4 2 2 7" xfId="17770" xr:uid="{00000000-0005-0000-0000-000070450000}"/>
    <cellStyle name="Normal 4 2 4 2 3" xfId="3463" xr:uid="{00000000-0005-0000-0000-00008D0D0000}"/>
    <cellStyle name="Normal 4 2 4 2 3 2" xfId="13537" xr:uid="{00000000-0005-0000-0000-0000E7340000}"/>
    <cellStyle name="Normal 4 2 4 2 3 2 3" xfId="28635" xr:uid="{00000000-0005-0000-0000-0000E16F0000}"/>
    <cellStyle name="Normal 4 2 4 2 3 3" xfId="8517" xr:uid="{00000000-0005-0000-0000-00004B210000}"/>
    <cellStyle name="Normal 4 2 4 2 3 3 3" xfId="23618" xr:uid="{00000000-0005-0000-0000-0000485C0000}"/>
    <cellStyle name="Normal 4 2 4 2 3 5" xfId="18605" xr:uid="{00000000-0005-0000-0000-0000B3480000}"/>
    <cellStyle name="Normal 4 2 4 2 4" xfId="5156" xr:uid="{00000000-0005-0000-0000-00002A140000}"/>
    <cellStyle name="Normal 4 2 4 2 4 2" xfId="15208" xr:uid="{00000000-0005-0000-0000-00006E3B0000}"/>
    <cellStyle name="Normal 4 2 4 2 4 2 3" xfId="30306" xr:uid="{00000000-0005-0000-0000-000068760000}"/>
    <cellStyle name="Normal 4 2 4 2 4 3" xfId="10188" xr:uid="{00000000-0005-0000-0000-0000D2270000}"/>
    <cellStyle name="Normal 4 2 4 2 4 3 3" xfId="25289" xr:uid="{00000000-0005-0000-0000-0000CF620000}"/>
    <cellStyle name="Normal 4 2 4 2 4 5" xfId="20276" xr:uid="{00000000-0005-0000-0000-00003A4F0000}"/>
    <cellStyle name="Normal 4 2 4 2 5" xfId="11866" xr:uid="{00000000-0005-0000-0000-0000602E0000}"/>
    <cellStyle name="Normal 4 2 4 2 5 3" xfId="26964" xr:uid="{00000000-0005-0000-0000-00005A690000}"/>
    <cellStyle name="Normal 4 2 4 2 6" xfId="6845" xr:uid="{00000000-0005-0000-0000-0000C31A0000}"/>
    <cellStyle name="Normal 4 2 4 2 6 3" xfId="21947" xr:uid="{00000000-0005-0000-0000-0000C1550000}"/>
    <cellStyle name="Normal 4 2 4 2 8" xfId="16934" xr:uid="{00000000-0005-0000-0000-00002C420000}"/>
    <cellStyle name="Normal 4 2 4 3" xfId="2192" xr:uid="{00000000-0005-0000-0000-000096080000}"/>
    <cellStyle name="Normal 4 2 4 3 2" xfId="3882" xr:uid="{00000000-0005-0000-0000-0000300F0000}"/>
    <cellStyle name="Normal 4 2 4 3 2 2" xfId="13955" xr:uid="{00000000-0005-0000-0000-000089360000}"/>
    <cellStyle name="Normal 4 2 4 3 2 2 3" xfId="29053" xr:uid="{00000000-0005-0000-0000-000083710000}"/>
    <cellStyle name="Normal 4 2 4 3 2 3" xfId="8935" xr:uid="{00000000-0005-0000-0000-0000ED220000}"/>
    <cellStyle name="Normal 4 2 4 3 2 3 3" xfId="24036" xr:uid="{00000000-0005-0000-0000-0000EA5D0000}"/>
    <cellStyle name="Normal 4 2 4 3 2 5" xfId="19023" xr:uid="{00000000-0005-0000-0000-0000554A0000}"/>
    <cellStyle name="Normal 4 2 4 3 3" xfId="5574" xr:uid="{00000000-0005-0000-0000-0000CC150000}"/>
    <cellStyle name="Normal 4 2 4 3 3 2" xfId="15626" xr:uid="{00000000-0005-0000-0000-0000103D0000}"/>
    <cellStyle name="Normal 4 2 4 3 3 2 3" xfId="30724" xr:uid="{00000000-0005-0000-0000-00000A780000}"/>
    <cellStyle name="Normal 4 2 4 3 3 3" xfId="10606" xr:uid="{00000000-0005-0000-0000-000074290000}"/>
    <cellStyle name="Normal 4 2 4 3 3 3 3" xfId="25707" xr:uid="{00000000-0005-0000-0000-000071640000}"/>
    <cellStyle name="Normal 4 2 4 3 3 5" xfId="20694" xr:uid="{00000000-0005-0000-0000-0000DC500000}"/>
    <cellStyle name="Normal 4 2 4 3 4" xfId="12284" xr:uid="{00000000-0005-0000-0000-000002300000}"/>
    <cellStyle name="Normal 4 2 4 3 4 3" xfId="27382" xr:uid="{00000000-0005-0000-0000-0000FC6A0000}"/>
    <cellStyle name="Normal 4 2 4 3 5" xfId="7263" xr:uid="{00000000-0005-0000-0000-0000651C0000}"/>
    <cellStyle name="Normal 4 2 4 3 5 3" xfId="22365" xr:uid="{00000000-0005-0000-0000-000063570000}"/>
    <cellStyle name="Normal 4 2 4 3 7" xfId="17352" xr:uid="{00000000-0005-0000-0000-0000CE430000}"/>
    <cellStyle name="Normal 4 2 4 4" xfId="3045" xr:uid="{00000000-0005-0000-0000-0000EB0B0000}"/>
    <cellStyle name="Normal 4 2 4 4 2" xfId="13119" xr:uid="{00000000-0005-0000-0000-000045330000}"/>
    <cellStyle name="Normal 4 2 4 4 2 3" xfId="28217" xr:uid="{00000000-0005-0000-0000-00003F6E0000}"/>
    <cellStyle name="Normal 4 2 4 4 3" xfId="8099" xr:uid="{00000000-0005-0000-0000-0000A91F0000}"/>
    <cellStyle name="Normal 4 2 4 4 3 3" xfId="23200" xr:uid="{00000000-0005-0000-0000-0000A65A0000}"/>
    <cellStyle name="Normal 4 2 4 4 5" xfId="18187" xr:uid="{00000000-0005-0000-0000-000011470000}"/>
    <cellStyle name="Normal 4 2 4 5" xfId="4738" xr:uid="{00000000-0005-0000-0000-000088120000}"/>
    <cellStyle name="Normal 4 2 4 5 2" xfId="14790" xr:uid="{00000000-0005-0000-0000-0000CC390000}"/>
    <cellStyle name="Normal 4 2 4 5 2 3" xfId="29888" xr:uid="{00000000-0005-0000-0000-0000C6740000}"/>
    <cellStyle name="Normal 4 2 4 5 3" xfId="9770" xr:uid="{00000000-0005-0000-0000-000030260000}"/>
    <cellStyle name="Normal 4 2 4 5 3 3" xfId="24871" xr:uid="{00000000-0005-0000-0000-00002D610000}"/>
    <cellStyle name="Normal 4 2 4 5 5" xfId="19858" xr:uid="{00000000-0005-0000-0000-0000984D0000}"/>
    <cellStyle name="Normal 4 2 4 6" xfId="11448" xr:uid="{00000000-0005-0000-0000-0000BE2C0000}"/>
    <cellStyle name="Normal 4 2 4 6 3" xfId="26546" xr:uid="{00000000-0005-0000-0000-0000B8670000}"/>
    <cellStyle name="Normal 4 2 4 7" xfId="6427" xr:uid="{00000000-0005-0000-0000-000021190000}"/>
    <cellStyle name="Normal 4 2 4 7 3" xfId="21529" xr:uid="{00000000-0005-0000-0000-00001F540000}"/>
    <cellStyle name="Normal 4 2 4 9" xfId="16516" xr:uid="{00000000-0005-0000-0000-00008A400000}"/>
    <cellStyle name="Normal 4 2 5" xfId="1561" xr:uid="{00000000-0005-0000-0000-00001F060000}"/>
    <cellStyle name="Normal 4 2 5 2" xfId="2402" xr:uid="{00000000-0005-0000-0000-000068090000}"/>
    <cellStyle name="Normal 4 2 5 2 2" xfId="4092" xr:uid="{00000000-0005-0000-0000-000002100000}"/>
    <cellStyle name="Normal 4 2 5 2 2 2" xfId="14165" xr:uid="{00000000-0005-0000-0000-00005B370000}"/>
    <cellStyle name="Normal 4 2 5 2 2 2 3" xfId="29263" xr:uid="{00000000-0005-0000-0000-000055720000}"/>
    <cellStyle name="Normal 4 2 5 2 2 3" xfId="9145" xr:uid="{00000000-0005-0000-0000-0000BF230000}"/>
    <cellStyle name="Normal 4 2 5 2 2 3 3" xfId="24246" xr:uid="{00000000-0005-0000-0000-0000BC5E0000}"/>
    <cellStyle name="Normal 4 2 5 2 2 5" xfId="19233" xr:uid="{00000000-0005-0000-0000-0000274B0000}"/>
    <cellStyle name="Normal 4 2 5 2 3" xfId="5784" xr:uid="{00000000-0005-0000-0000-00009E160000}"/>
    <cellStyle name="Normal 4 2 5 2 3 2" xfId="15836" xr:uid="{00000000-0005-0000-0000-0000E23D0000}"/>
    <cellStyle name="Normal 4 2 5 2 3 2 3" xfId="30934" xr:uid="{00000000-0005-0000-0000-0000DC780000}"/>
    <cellStyle name="Normal 4 2 5 2 3 3" xfId="10816" xr:uid="{00000000-0005-0000-0000-0000462A0000}"/>
    <cellStyle name="Normal 4 2 5 2 3 3 3" xfId="25917" xr:uid="{00000000-0005-0000-0000-000043650000}"/>
    <cellStyle name="Normal 4 2 5 2 3 5" xfId="20904" xr:uid="{00000000-0005-0000-0000-0000AE510000}"/>
    <cellStyle name="Normal 4 2 5 2 4" xfId="12494" xr:uid="{00000000-0005-0000-0000-0000D4300000}"/>
    <cellStyle name="Normal 4 2 5 2 4 3" xfId="27592" xr:uid="{00000000-0005-0000-0000-0000CE6B0000}"/>
    <cellStyle name="Normal 4 2 5 2 5" xfId="7473" xr:uid="{00000000-0005-0000-0000-0000371D0000}"/>
    <cellStyle name="Normal 4 2 5 2 5 3" xfId="22575" xr:uid="{00000000-0005-0000-0000-000035580000}"/>
    <cellStyle name="Normal 4 2 5 2 7" xfId="17562" xr:uid="{00000000-0005-0000-0000-0000A0440000}"/>
    <cellStyle name="Normal 4 2 5 3" xfId="3255" xr:uid="{00000000-0005-0000-0000-0000BD0C0000}"/>
    <cellStyle name="Normal 4 2 5 3 2" xfId="13329" xr:uid="{00000000-0005-0000-0000-000017340000}"/>
    <cellStyle name="Normal 4 2 5 3 2 3" xfId="28427" xr:uid="{00000000-0005-0000-0000-0000116F0000}"/>
    <cellStyle name="Normal 4 2 5 3 3" xfId="8309" xr:uid="{00000000-0005-0000-0000-00007B200000}"/>
    <cellStyle name="Normal 4 2 5 3 3 3" xfId="23410" xr:uid="{00000000-0005-0000-0000-0000785B0000}"/>
    <cellStyle name="Normal 4 2 5 3 5" xfId="18397" xr:uid="{00000000-0005-0000-0000-0000E3470000}"/>
    <cellStyle name="Normal 4 2 5 4" xfId="4948" xr:uid="{00000000-0005-0000-0000-00005A130000}"/>
    <cellStyle name="Normal 4 2 5 4 2" xfId="15000" xr:uid="{00000000-0005-0000-0000-00009E3A0000}"/>
    <cellStyle name="Normal 4 2 5 4 2 3" xfId="30098" xr:uid="{00000000-0005-0000-0000-000098750000}"/>
    <cellStyle name="Normal 4 2 5 4 3" xfId="9980" xr:uid="{00000000-0005-0000-0000-000002270000}"/>
    <cellStyle name="Normal 4 2 5 4 3 3" xfId="25081" xr:uid="{00000000-0005-0000-0000-0000FF610000}"/>
    <cellStyle name="Normal 4 2 5 4 5" xfId="20068" xr:uid="{00000000-0005-0000-0000-00006A4E0000}"/>
    <cellStyle name="Normal 4 2 5 5" xfId="11658" xr:uid="{00000000-0005-0000-0000-0000902D0000}"/>
    <cellStyle name="Normal 4 2 5 5 3" xfId="26756" xr:uid="{00000000-0005-0000-0000-00008A680000}"/>
    <cellStyle name="Normal 4 2 5 6" xfId="6637" xr:uid="{00000000-0005-0000-0000-0000F3190000}"/>
    <cellStyle name="Normal 4 2 5 6 3" xfId="21739" xr:uid="{00000000-0005-0000-0000-0000F1540000}"/>
    <cellStyle name="Normal 4 2 5 8" xfId="16726" xr:uid="{00000000-0005-0000-0000-00005C410000}"/>
    <cellStyle name="Normal 4 2 6" xfId="1982" xr:uid="{00000000-0005-0000-0000-0000C4070000}"/>
    <cellStyle name="Normal 4 2 6 2" xfId="3674" xr:uid="{00000000-0005-0000-0000-0000600E0000}"/>
    <cellStyle name="Normal 4 2 6 2 2" xfId="13747" xr:uid="{00000000-0005-0000-0000-0000B9350000}"/>
    <cellStyle name="Normal 4 2 6 2 2 3" xfId="28845" xr:uid="{00000000-0005-0000-0000-0000B3700000}"/>
    <cellStyle name="Normal 4 2 6 2 3" xfId="8727" xr:uid="{00000000-0005-0000-0000-00001D220000}"/>
    <cellStyle name="Normal 4 2 6 2 3 3" xfId="23828" xr:uid="{00000000-0005-0000-0000-00001A5D0000}"/>
    <cellStyle name="Normal 4 2 6 2 5" xfId="18815" xr:uid="{00000000-0005-0000-0000-000085490000}"/>
    <cellStyle name="Normal 4 2 6 3" xfId="5366" xr:uid="{00000000-0005-0000-0000-0000FC140000}"/>
    <cellStyle name="Normal 4 2 6 3 2" xfId="15418" xr:uid="{00000000-0005-0000-0000-0000403C0000}"/>
    <cellStyle name="Normal 4 2 6 3 2 3" xfId="30516" xr:uid="{00000000-0005-0000-0000-00003A770000}"/>
    <cellStyle name="Normal 4 2 6 3 3" xfId="10398" xr:uid="{00000000-0005-0000-0000-0000A4280000}"/>
    <cellStyle name="Normal 4 2 6 3 3 3" xfId="25499" xr:uid="{00000000-0005-0000-0000-0000A1630000}"/>
    <cellStyle name="Normal 4 2 6 3 5" xfId="20486" xr:uid="{00000000-0005-0000-0000-00000C500000}"/>
    <cellStyle name="Normal 4 2 6 4" xfId="12076" xr:uid="{00000000-0005-0000-0000-0000322F0000}"/>
    <cellStyle name="Normal 4 2 6 4 3" xfId="27174" xr:uid="{00000000-0005-0000-0000-00002C6A0000}"/>
    <cellStyle name="Normal 4 2 6 5" xfId="7055" xr:uid="{00000000-0005-0000-0000-0000951B0000}"/>
    <cellStyle name="Normal 4 2 6 5 3" xfId="22157" xr:uid="{00000000-0005-0000-0000-000093560000}"/>
    <cellStyle name="Normal 4 2 6 7" xfId="17144" xr:uid="{00000000-0005-0000-0000-0000FE420000}"/>
    <cellStyle name="Normal 4 2 7" xfId="2833" xr:uid="{00000000-0005-0000-0000-0000170B0000}"/>
    <cellStyle name="Normal 4 2 7 2" xfId="12911" xr:uid="{00000000-0005-0000-0000-000075320000}"/>
    <cellStyle name="Normal 4 2 7 2 3" xfId="28009" xr:uid="{00000000-0005-0000-0000-00006F6D0000}"/>
    <cellStyle name="Normal 4 2 7 3" xfId="7891" xr:uid="{00000000-0005-0000-0000-0000D91E0000}"/>
    <cellStyle name="Normal 4 2 7 3 3" xfId="22992" xr:uid="{00000000-0005-0000-0000-0000D6590000}"/>
    <cellStyle name="Normal 4 2 7 5" xfId="17979" xr:uid="{00000000-0005-0000-0000-000041460000}"/>
    <cellStyle name="Normal 4 2 8" xfId="4527" xr:uid="{00000000-0005-0000-0000-0000B5110000}"/>
    <cellStyle name="Normal 4 2 8 2" xfId="14582" xr:uid="{00000000-0005-0000-0000-0000FC380000}"/>
    <cellStyle name="Normal 4 2 8 2 3" xfId="29680" xr:uid="{00000000-0005-0000-0000-0000F6730000}"/>
    <cellStyle name="Normal 4 2 8 3" xfId="9562" xr:uid="{00000000-0005-0000-0000-000060250000}"/>
    <cellStyle name="Normal 4 2 8 3 3" xfId="24663" xr:uid="{00000000-0005-0000-0000-00005D600000}"/>
    <cellStyle name="Normal 4 2 8 5" xfId="19650" xr:uid="{00000000-0005-0000-0000-0000C84C0000}"/>
    <cellStyle name="Normal 4 2 9" xfId="11238" xr:uid="{00000000-0005-0000-0000-0000EC2B0000}"/>
    <cellStyle name="Normal 4 2 9 3" xfId="26338" xr:uid="{00000000-0005-0000-0000-0000E8660000}"/>
    <cellStyle name="Normal 4 3" xfId="412" xr:uid="{00000000-0005-0000-0000-0000A1010000}"/>
    <cellStyle name="Normal 4 3 2" xfId="35351" xr:uid="{E7D49774-925D-424A-A562-59409EC294A3}"/>
    <cellStyle name="Normal 4 4" xfId="35352" xr:uid="{08DB0550-75A2-497D-A422-4D6E85828D04}"/>
    <cellStyle name="Normal 40" xfId="170" xr:uid="{00000000-0005-0000-0000-0000AA000000}"/>
    <cellStyle name="Normal 40 2" xfId="856" xr:uid="{00000000-0005-0000-0000-00005D030000}"/>
    <cellStyle name="Normal 40 2 10" xfId="6218" xr:uid="{00000000-0005-0000-0000-000050180000}"/>
    <cellStyle name="Normal 40 2 10 3" xfId="21322" xr:uid="{00000000-0005-0000-0000-000050530000}"/>
    <cellStyle name="Normal 40 2 12" xfId="16307" xr:uid="{00000000-0005-0000-0000-0000B93F0000}"/>
    <cellStyle name="Normal 40 2 2" xfId="1182" xr:uid="{00000000-0005-0000-0000-0000A4040000}"/>
    <cellStyle name="Normal 40 2 2 11" xfId="16361" xr:uid="{00000000-0005-0000-0000-0000EF3F0000}"/>
    <cellStyle name="Normal 40 2 2 2" xfId="1290" xr:uid="{00000000-0005-0000-0000-000010050000}"/>
    <cellStyle name="Normal 40 2 2 2 10" xfId="16465" xr:uid="{00000000-0005-0000-0000-000057400000}"/>
    <cellStyle name="Normal 40 2 2 2 2" xfId="1507" xr:uid="{00000000-0005-0000-0000-0000E9050000}"/>
    <cellStyle name="Normal 40 2 2 2 2 2" xfId="1928" xr:uid="{00000000-0005-0000-0000-00008E070000}"/>
    <cellStyle name="Normal 40 2 2 2 2 2 2" xfId="2767" xr:uid="{00000000-0005-0000-0000-0000D50A0000}"/>
    <cellStyle name="Normal 40 2 2 2 2 2 2 2" xfId="4457" xr:uid="{00000000-0005-0000-0000-00006F110000}"/>
    <cellStyle name="Normal 40 2 2 2 2 2 2 2 2" xfId="14530" xr:uid="{00000000-0005-0000-0000-0000C8380000}"/>
    <cellStyle name="Normal 40 2 2 2 2 2 2 2 2 3" xfId="29628" xr:uid="{00000000-0005-0000-0000-0000C2730000}"/>
    <cellStyle name="Normal 40 2 2 2 2 2 2 2 3" xfId="9510" xr:uid="{00000000-0005-0000-0000-00002C250000}"/>
    <cellStyle name="Normal 40 2 2 2 2 2 2 2 3 3" xfId="24611" xr:uid="{00000000-0005-0000-0000-000029600000}"/>
    <cellStyle name="Normal 40 2 2 2 2 2 2 2 5" xfId="19598" xr:uid="{00000000-0005-0000-0000-0000944C0000}"/>
    <cellStyle name="Normal 40 2 2 2 2 2 2 3" xfId="6149" xr:uid="{00000000-0005-0000-0000-00000B180000}"/>
    <cellStyle name="Normal 40 2 2 2 2 2 2 3 2" xfId="16201" xr:uid="{00000000-0005-0000-0000-00004F3F0000}"/>
    <cellStyle name="Normal 40 2 2 2 2 2 2 3 2 3" xfId="31299" xr:uid="{00000000-0005-0000-0000-0000497A0000}"/>
    <cellStyle name="Normal 40 2 2 2 2 2 2 3 3" xfId="11181" xr:uid="{00000000-0005-0000-0000-0000B32B0000}"/>
    <cellStyle name="Normal 40 2 2 2 2 2 2 3 3 3" xfId="26282" xr:uid="{00000000-0005-0000-0000-0000B0660000}"/>
    <cellStyle name="Normal 40 2 2 2 2 2 2 3 5" xfId="21269" xr:uid="{00000000-0005-0000-0000-00001B530000}"/>
    <cellStyle name="Normal 40 2 2 2 2 2 2 4" xfId="12859" xr:uid="{00000000-0005-0000-0000-000041320000}"/>
    <cellStyle name="Normal 40 2 2 2 2 2 2 4 3" xfId="27957" xr:uid="{00000000-0005-0000-0000-00003B6D0000}"/>
    <cellStyle name="Normal 40 2 2 2 2 2 2 5" xfId="7838" xr:uid="{00000000-0005-0000-0000-0000A41E0000}"/>
    <cellStyle name="Normal 40 2 2 2 2 2 2 5 3" xfId="22940" xr:uid="{00000000-0005-0000-0000-0000A2590000}"/>
    <cellStyle name="Normal 40 2 2 2 2 2 2 7" xfId="17927" xr:uid="{00000000-0005-0000-0000-00000D460000}"/>
    <cellStyle name="Normal 40 2 2 2 2 2 3" xfId="3620" xr:uid="{00000000-0005-0000-0000-00002A0E0000}"/>
    <cellStyle name="Normal 40 2 2 2 2 2 3 2" xfId="13694" xr:uid="{00000000-0005-0000-0000-000084350000}"/>
    <cellStyle name="Normal 40 2 2 2 2 2 3 2 3" xfId="28792" xr:uid="{00000000-0005-0000-0000-00007E700000}"/>
    <cellStyle name="Normal 40 2 2 2 2 2 3 3" xfId="8674" xr:uid="{00000000-0005-0000-0000-0000E8210000}"/>
    <cellStyle name="Normal 40 2 2 2 2 2 3 3 3" xfId="23775" xr:uid="{00000000-0005-0000-0000-0000E55C0000}"/>
    <cellStyle name="Normal 40 2 2 2 2 2 3 5" xfId="18762" xr:uid="{00000000-0005-0000-0000-000050490000}"/>
    <cellStyle name="Normal 40 2 2 2 2 2 4" xfId="5313" xr:uid="{00000000-0005-0000-0000-0000C7140000}"/>
    <cellStyle name="Normal 40 2 2 2 2 2 4 2" xfId="15365" xr:uid="{00000000-0005-0000-0000-00000B3C0000}"/>
    <cellStyle name="Normal 40 2 2 2 2 2 4 2 3" xfId="30463" xr:uid="{00000000-0005-0000-0000-000005770000}"/>
    <cellStyle name="Normal 40 2 2 2 2 2 4 3" xfId="10345" xr:uid="{00000000-0005-0000-0000-00006F280000}"/>
    <cellStyle name="Normal 40 2 2 2 2 2 4 3 3" xfId="25446" xr:uid="{00000000-0005-0000-0000-00006C630000}"/>
    <cellStyle name="Normal 40 2 2 2 2 2 4 5" xfId="20433" xr:uid="{00000000-0005-0000-0000-0000D74F0000}"/>
    <cellStyle name="Normal 40 2 2 2 2 2 5" xfId="12023" xr:uid="{00000000-0005-0000-0000-0000FD2E0000}"/>
    <cellStyle name="Normal 40 2 2 2 2 2 5 3" xfId="27121" xr:uid="{00000000-0005-0000-0000-0000F7690000}"/>
    <cellStyle name="Normal 40 2 2 2 2 2 6" xfId="7002" xr:uid="{00000000-0005-0000-0000-0000601B0000}"/>
    <cellStyle name="Normal 40 2 2 2 2 2 6 3" xfId="22104" xr:uid="{00000000-0005-0000-0000-00005E560000}"/>
    <cellStyle name="Normal 40 2 2 2 2 2 8" xfId="17091" xr:uid="{00000000-0005-0000-0000-0000C9420000}"/>
    <cellStyle name="Normal 40 2 2 2 2 3" xfId="2349" xr:uid="{00000000-0005-0000-0000-000033090000}"/>
    <cellStyle name="Normal 40 2 2 2 2 3 2" xfId="4039" xr:uid="{00000000-0005-0000-0000-0000CD0F0000}"/>
    <cellStyle name="Normal 40 2 2 2 2 3 2 2" xfId="14112" xr:uid="{00000000-0005-0000-0000-000026370000}"/>
    <cellStyle name="Normal 40 2 2 2 2 3 2 2 3" xfId="29210" xr:uid="{00000000-0005-0000-0000-000020720000}"/>
    <cellStyle name="Normal 40 2 2 2 2 3 2 3" xfId="9092" xr:uid="{00000000-0005-0000-0000-00008A230000}"/>
    <cellStyle name="Normal 40 2 2 2 2 3 2 3 3" xfId="24193" xr:uid="{00000000-0005-0000-0000-0000875E0000}"/>
    <cellStyle name="Normal 40 2 2 2 2 3 2 5" xfId="19180" xr:uid="{00000000-0005-0000-0000-0000F24A0000}"/>
    <cellStyle name="Normal 40 2 2 2 2 3 3" xfId="5731" xr:uid="{00000000-0005-0000-0000-000069160000}"/>
    <cellStyle name="Normal 40 2 2 2 2 3 3 2" xfId="15783" xr:uid="{00000000-0005-0000-0000-0000AD3D0000}"/>
    <cellStyle name="Normal 40 2 2 2 2 3 3 2 3" xfId="30881" xr:uid="{00000000-0005-0000-0000-0000A7780000}"/>
    <cellStyle name="Normal 40 2 2 2 2 3 3 3" xfId="10763" xr:uid="{00000000-0005-0000-0000-0000112A0000}"/>
    <cellStyle name="Normal 40 2 2 2 2 3 3 3 3" xfId="25864" xr:uid="{00000000-0005-0000-0000-00000E650000}"/>
    <cellStyle name="Normal 40 2 2 2 2 3 3 5" xfId="20851" xr:uid="{00000000-0005-0000-0000-000079510000}"/>
    <cellStyle name="Normal 40 2 2 2 2 3 4" xfId="12441" xr:uid="{00000000-0005-0000-0000-00009F300000}"/>
    <cellStyle name="Normal 40 2 2 2 2 3 4 3" xfId="27539" xr:uid="{00000000-0005-0000-0000-0000996B0000}"/>
    <cellStyle name="Normal 40 2 2 2 2 3 5" xfId="7420" xr:uid="{00000000-0005-0000-0000-0000021D0000}"/>
    <cellStyle name="Normal 40 2 2 2 2 3 5 3" xfId="22522" xr:uid="{00000000-0005-0000-0000-000000580000}"/>
    <cellStyle name="Normal 40 2 2 2 2 3 7" xfId="17509" xr:uid="{00000000-0005-0000-0000-00006B440000}"/>
    <cellStyle name="Normal 40 2 2 2 2 4" xfId="3202" xr:uid="{00000000-0005-0000-0000-0000880C0000}"/>
    <cellStyle name="Normal 40 2 2 2 2 4 2" xfId="13276" xr:uid="{00000000-0005-0000-0000-0000E2330000}"/>
    <cellStyle name="Normal 40 2 2 2 2 4 2 3" xfId="28374" xr:uid="{00000000-0005-0000-0000-0000DC6E0000}"/>
    <cellStyle name="Normal 40 2 2 2 2 4 3" xfId="8256" xr:uid="{00000000-0005-0000-0000-000046200000}"/>
    <cellStyle name="Normal 40 2 2 2 2 4 3 3" xfId="23357" xr:uid="{00000000-0005-0000-0000-0000435B0000}"/>
    <cellStyle name="Normal 40 2 2 2 2 4 5" xfId="18344" xr:uid="{00000000-0005-0000-0000-0000AE470000}"/>
    <cellStyle name="Normal 40 2 2 2 2 5" xfId="4895" xr:uid="{00000000-0005-0000-0000-000025130000}"/>
    <cellStyle name="Normal 40 2 2 2 2 5 2" xfId="14947" xr:uid="{00000000-0005-0000-0000-0000693A0000}"/>
    <cellStyle name="Normal 40 2 2 2 2 5 2 3" xfId="30045" xr:uid="{00000000-0005-0000-0000-000063750000}"/>
    <cellStyle name="Normal 40 2 2 2 2 5 3" xfId="9927" xr:uid="{00000000-0005-0000-0000-0000CD260000}"/>
    <cellStyle name="Normal 40 2 2 2 2 5 3 3" xfId="25028" xr:uid="{00000000-0005-0000-0000-0000CA610000}"/>
    <cellStyle name="Normal 40 2 2 2 2 5 5" xfId="20015" xr:uid="{00000000-0005-0000-0000-0000354E0000}"/>
    <cellStyle name="Normal 40 2 2 2 2 6" xfId="11605" xr:uid="{00000000-0005-0000-0000-00005B2D0000}"/>
    <cellStyle name="Normal 40 2 2 2 2 6 3" xfId="26703" xr:uid="{00000000-0005-0000-0000-000055680000}"/>
    <cellStyle name="Normal 40 2 2 2 2 7" xfId="6584" xr:uid="{00000000-0005-0000-0000-0000BE190000}"/>
    <cellStyle name="Normal 40 2 2 2 2 7 3" xfId="21686" xr:uid="{00000000-0005-0000-0000-0000BC540000}"/>
    <cellStyle name="Normal 40 2 2 2 2 9" xfId="16673" xr:uid="{00000000-0005-0000-0000-000027410000}"/>
    <cellStyle name="Normal 40 2 2 2 3" xfId="1720" xr:uid="{00000000-0005-0000-0000-0000BE060000}"/>
    <cellStyle name="Normal 40 2 2 2 3 2" xfId="2559" xr:uid="{00000000-0005-0000-0000-0000050A0000}"/>
    <cellStyle name="Normal 40 2 2 2 3 2 2" xfId="4249" xr:uid="{00000000-0005-0000-0000-00009F100000}"/>
    <cellStyle name="Normal 40 2 2 2 3 2 2 2" xfId="14322" xr:uid="{00000000-0005-0000-0000-0000F8370000}"/>
    <cellStyle name="Normal 40 2 2 2 3 2 2 2 3" xfId="29420" xr:uid="{00000000-0005-0000-0000-0000F2720000}"/>
    <cellStyle name="Normal 40 2 2 2 3 2 2 3" xfId="9302" xr:uid="{00000000-0005-0000-0000-00005C240000}"/>
    <cellStyle name="Normal 40 2 2 2 3 2 2 3 3" xfId="24403" xr:uid="{00000000-0005-0000-0000-0000595F0000}"/>
    <cellStyle name="Normal 40 2 2 2 3 2 2 5" xfId="19390" xr:uid="{00000000-0005-0000-0000-0000C44B0000}"/>
    <cellStyle name="Normal 40 2 2 2 3 2 3" xfId="5941" xr:uid="{00000000-0005-0000-0000-00003B170000}"/>
    <cellStyle name="Normal 40 2 2 2 3 2 3 2" xfId="15993" xr:uid="{00000000-0005-0000-0000-00007F3E0000}"/>
    <cellStyle name="Normal 40 2 2 2 3 2 3 2 3" xfId="31091" xr:uid="{00000000-0005-0000-0000-000079790000}"/>
    <cellStyle name="Normal 40 2 2 2 3 2 3 3" xfId="10973" xr:uid="{00000000-0005-0000-0000-0000E32A0000}"/>
    <cellStyle name="Normal 40 2 2 2 3 2 3 3 3" xfId="26074" xr:uid="{00000000-0005-0000-0000-0000E0650000}"/>
    <cellStyle name="Normal 40 2 2 2 3 2 3 5" xfId="21061" xr:uid="{00000000-0005-0000-0000-00004B520000}"/>
    <cellStyle name="Normal 40 2 2 2 3 2 4" xfId="12651" xr:uid="{00000000-0005-0000-0000-000071310000}"/>
    <cellStyle name="Normal 40 2 2 2 3 2 4 3" xfId="27749" xr:uid="{00000000-0005-0000-0000-00006B6C0000}"/>
    <cellStyle name="Normal 40 2 2 2 3 2 5" xfId="7630" xr:uid="{00000000-0005-0000-0000-0000D41D0000}"/>
    <cellStyle name="Normal 40 2 2 2 3 2 5 3" xfId="22732" xr:uid="{00000000-0005-0000-0000-0000D2580000}"/>
    <cellStyle name="Normal 40 2 2 2 3 2 7" xfId="17719" xr:uid="{00000000-0005-0000-0000-00003D450000}"/>
    <cellStyle name="Normal 40 2 2 2 3 3" xfId="3412" xr:uid="{00000000-0005-0000-0000-00005A0D0000}"/>
    <cellStyle name="Normal 40 2 2 2 3 3 2" xfId="13486" xr:uid="{00000000-0005-0000-0000-0000B4340000}"/>
    <cellStyle name="Normal 40 2 2 2 3 3 2 3" xfId="28584" xr:uid="{00000000-0005-0000-0000-0000AE6F0000}"/>
    <cellStyle name="Normal 40 2 2 2 3 3 3" xfId="8466" xr:uid="{00000000-0005-0000-0000-000018210000}"/>
    <cellStyle name="Normal 40 2 2 2 3 3 3 3" xfId="23567" xr:uid="{00000000-0005-0000-0000-0000155C0000}"/>
    <cellStyle name="Normal 40 2 2 2 3 3 5" xfId="18554" xr:uid="{00000000-0005-0000-0000-000080480000}"/>
    <cellStyle name="Normal 40 2 2 2 3 4" xfId="5105" xr:uid="{00000000-0005-0000-0000-0000F7130000}"/>
    <cellStyle name="Normal 40 2 2 2 3 4 2" xfId="15157" xr:uid="{00000000-0005-0000-0000-00003B3B0000}"/>
    <cellStyle name="Normal 40 2 2 2 3 4 2 3" xfId="30255" xr:uid="{00000000-0005-0000-0000-000035760000}"/>
    <cellStyle name="Normal 40 2 2 2 3 4 3" xfId="10137" xr:uid="{00000000-0005-0000-0000-00009F270000}"/>
    <cellStyle name="Normal 40 2 2 2 3 4 3 3" xfId="25238" xr:uid="{00000000-0005-0000-0000-00009C620000}"/>
    <cellStyle name="Normal 40 2 2 2 3 4 5" xfId="20225" xr:uid="{00000000-0005-0000-0000-0000074F0000}"/>
    <cellStyle name="Normal 40 2 2 2 3 5" xfId="11815" xr:uid="{00000000-0005-0000-0000-00002D2E0000}"/>
    <cellStyle name="Normal 40 2 2 2 3 5 3" xfId="26913" xr:uid="{00000000-0005-0000-0000-000027690000}"/>
    <cellStyle name="Normal 40 2 2 2 3 6" xfId="6794" xr:uid="{00000000-0005-0000-0000-0000901A0000}"/>
    <cellStyle name="Normal 40 2 2 2 3 6 3" xfId="21896" xr:uid="{00000000-0005-0000-0000-00008E550000}"/>
    <cellStyle name="Normal 40 2 2 2 3 8" xfId="16883" xr:uid="{00000000-0005-0000-0000-0000F9410000}"/>
    <cellStyle name="Normal 40 2 2 2 4" xfId="2141" xr:uid="{00000000-0005-0000-0000-000063080000}"/>
    <cellStyle name="Normal 40 2 2 2 4 2" xfId="3831" xr:uid="{00000000-0005-0000-0000-0000FD0E0000}"/>
    <cellStyle name="Normal 40 2 2 2 4 2 2" xfId="13904" xr:uid="{00000000-0005-0000-0000-000056360000}"/>
    <cellStyle name="Normal 40 2 2 2 4 2 2 3" xfId="29002" xr:uid="{00000000-0005-0000-0000-000050710000}"/>
    <cellStyle name="Normal 40 2 2 2 4 2 3" xfId="8884" xr:uid="{00000000-0005-0000-0000-0000BA220000}"/>
    <cellStyle name="Normal 40 2 2 2 4 2 3 3" xfId="23985" xr:uid="{00000000-0005-0000-0000-0000B75D0000}"/>
    <cellStyle name="Normal 40 2 2 2 4 2 5" xfId="18972" xr:uid="{00000000-0005-0000-0000-0000224A0000}"/>
    <cellStyle name="Normal 40 2 2 2 4 3" xfId="5523" xr:uid="{00000000-0005-0000-0000-000099150000}"/>
    <cellStyle name="Normal 40 2 2 2 4 3 2" xfId="15575" xr:uid="{00000000-0005-0000-0000-0000DD3C0000}"/>
    <cellStyle name="Normal 40 2 2 2 4 3 2 3" xfId="30673" xr:uid="{00000000-0005-0000-0000-0000D7770000}"/>
    <cellStyle name="Normal 40 2 2 2 4 3 3" xfId="10555" xr:uid="{00000000-0005-0000-0000-000041290000}"/>
    <cellStyle name="Normal 40 2 2 2 4 3 3 3" xfId="25656" xr:uid="{00000000-0005-0000-0000-00003E640000}"/>
    <cellStyle name="Normal 40 2 2 2 4 3 5" xfId="20643" xr:uid="{00000000-0005-0000-0000-0000A9500000}"/>
    <cellStyle name="Normal 40 2 2 2 4 4" xfId="12233" xr:uid="{00000000-0005-0000-0000-0000CF2F0000}"/>
    <cellStyle name="Normal 40 2 2 2 4 4 3" xfId="27331" xr:uid="{00000000-0005-0000-0000-0000C96A0000}"/>
    <cellStyle name="Normal 40 2 2 2 4 5" xfId="7212" xr:uid="{00000000-0005-0000-0000-0000321C0000}"/>
    <cellStyle name="Normal 40 2 2 2 4 5 3" xfId="22314" xr:uid="{00000000-0005-0000-0000-000030570000}"/>
    <cellStyle name="Normal 40 2 2 2 4 7" xfId="17301" xr:uid="{00000000-0005-0000-0000-00009B430000}"/>
    <cellStyle name="Normal 40 2 2 2 5" xfId="2994" xr:uid="{00000000-0005-0000-0000-0000B80B0000}"/>
    <cellStyle name="Normal 40 2 2 2 5 2" xfId="13068" xr:uid="{00000000-0005-0000-0000-000012330000}"/>
    <cellStyle name="Normal 40 2 2 2 5 2 3" xfId="28166" xr:uid="{00000000-0005-0000-0000-00000C6E0000}"/>
    <cellStyle name="Normal 40 2 2 2 5 3" xfId="8048" xr:uid="{00000000-0005-0000-0000-0000761F0000}"/>
    <cellStyle name="Normal 40 2 2 2 5 3 3" xfId="23149" xr:uid="{00000000-0005-0000-0000-0000735A0000}"/>
    <cellStyle name="Normal 40 2 2 2 5 5" xfId="18136" xr:uid="{00000000-0005-0000-0000-0000DE460000}"/>
    <cellStyle name="Normal 40 2 2 2 6" xfId="4687" xr:uid="{00000000-0005-0000-0000-000055120000}"/>
    <cellStyle name="Normal 40 2 2 2 6 2" xfId="14739" xr:uid="{00000000-0005-0000-0000-000099390000}"/>
    <cellStyle name="Normal 40 2 2 2 6 2 3" xfId="29837" xr:uid="{00000000-0005-0000-0000-000093740000}"/>
    <cellStyle name="Normal 40 2 2 2 6 3" xfId="9719" xr:uid="{00000000-0005-0000-0000-0000FD250000}"/>
    <cellStyle name="Normal 40 2 2 2 6 3 3" xfId="24820" xr:uid="{00000000-0005-0000-0000-0000FA600000}"/>
    <cellStyle name="Normal 40 2 2 2 6 5" xfId="19807" xr:uid="{00000000-0005-0000-0000-0000654D0000}"/>
    <cellStyle name="Normal 40 2 2 2 7" xfId="11397" xr:uid="{00000000-0005-0000-0000-00008B2C0000}"/>
    <cellStyle name="Normal 40 2 2 2 7 3" xfId="26495" xr:uid="{00000000-0005-0000-0000-000085670000}"/>
    <cellStyle name="Normal 40 2 2 2 8" xfId="6376" xr:uid="{00000000-0005-0000-0000-0000EE180000}"/>
    <cellStyle name="Normal 40 2 2 2 8 3" xfId="21478" xr:uid="{00000000-0005-0000-0000-0000EC530000}"/>
    <cellStyle name="Normal 40 2 2 3" xfId="1403" xr:uid="{00000000-0005-0000-0000-000081050000}"/>
    <cellStyle name="Normal 40 2 2 3 2" xfId="1824" xr:uid="{00000000-0005-0000-0000-000026070000}"/>
    <cellStyle name="Normal 40 2 2 3 2 2" xfId="2663" xr:uid="{00000000-0005-0000-0000-00006D0A0000}"/>
    <cellStyle name="Normal 40 2 2 3 2 2 2" xfId="4353" xr:uid="{00000000-0005-0000-0000-000007110000}"/>
    <cellStyle name="Normal 40 2 2 3 2 2 2 2" xfId="14426" xr:uid="{00000000-0005-0000-0000-000060380000}"/>
    <cellStyle name="Normal 40 2 2 3 2 2 2 2 3" xfId="29524" xr:uid="{00000000-0005-0000-0000-00005A730000}"/>
    <cellStyle name="Normal 40 2 2 3 2 2 2 3" xfId="9406" xr:uid="{00000000-0005-0000-0000-0000C4240000}"/>
    <cellStyle name="Normal 40 2 2 3 2 2 2 3 3" xfId="24507" xr:uid="{00000000-0005-0000-0000-0000C15F0000}"/>
    <cellStyle name="Normal 40 2 2 3 2 2 2 5" xfId="19494" xr:uid="{00000000-0005-0000-0000-00002C4C0000}"/>
    <cellStyle name="Normal 40 2 2 3 2 2 3" xfId="6045" xr:uid="{00000000-0005-0000-0000-0000A3170000}"/>
    <cellStyle name="Normal 40 2 2 3 2 2 3 2" xfId="16097" xr:uid="{00000000-0005-0000-0000-0000E73E0000}"/>
    <cellStyle name="Normal 40 2 2 3 2 2 3 2 3" xfId="31195" xr:uid="{00000000-0005-0000-0000-0000E1790000}"/>
    <cellStyle name="Normal 40 2 2 3 2 2 3 3" xfId="11077" xr:uid="{00000000-0005-0000-0000-00004B2B0000}"/>
    <cellStyle name="Normal 40 2 2 3 2 2 3 3 3" xfId="26178" xr:uid="{00000000-0005-0000-0000-000048660000}"/>
    <cellStyle name="Normal 40 2 2 3 2 2 3 5" xfId="21165" xr:uid="{00000000-0005-0000-0000-0000B3520000}"/>
    <cellStyle name="Normal 40 2 2 3 2 2 4" xfId="12755" xr:uid="{00000000-0005-0000-0000-0000D9310000}"/>
    <cellStyle name="Normal 40 2 2 3 2 2 4 3" xfId="27853" xr:uid="{00000000-0005-0000-0000-0000D36C0000}"/>
    <cellStyle name="Normal 40 2 2 3 2 2 5" xfId="7734" xr:uid="{00000000-0005-0000-0000-00003C1E0000}"/>
    <cellStyle name="Normal 40 2 2 3 2 2 5 3" xfId="22836" xr:uid="{00000000-0005-0000-0000-00003A590000}"/>
    <cellStyle name="Normal 40 2 2 3 2 2 7" xfId="17823" xr:uid="{00000000-0005-0000-0000-0000A5450000}"/>
    <cellStyle name="Normal 40 2 2 3 2 3" xfId="3516" xr:uid="{00000000-0005-0000-0000-0000C20D0000}"/>
    <cellStyle name="Normal 40 2 2 3 2 3 2" xfId="13590" xr:uid="{00000000-0005-0000-0000-00001C350000}"/>
    <cellStyle name="Normal 40 2 2 3 2 3 2 3" xfId="28688" xr:uid="{00000000-0005-0000-0000-000016700000}"/>
    <cellStyle name="Normal 40 2 2 3 2 3 3" xfId="8570" xr:uid="{00000000-0005-0000-0000-000080210000}"/>
    <cellStyle name="Normal 40 2 2 3 2 3 3 3" xfId="23671" xr:uid="{00000000-0005-0000-0000-00007D5C0000}"/>
    <cellStyle name="Normal 40 2 2 3 2 3 5" xfId="18658" xr:uid="{00000000-0005-0000-0000-0000E8480000}"/>
    <cellStyle name="Normal 40 2 2 3 2 4" xfId="5209" xr:uid="{00000000-0005-0000-0000-00005F140000}"/>
    <cellStyle name="Normal 40 2 2 3 2 4 2" xfId="15261" xr:uid="{00000000-0005-0000-0000-0000A33B0000}"/>
    <cellStyle name="Normal 40 2 2 3 2 4 2 3" xfId="30359" xr:uid="{00000000-0005-0000-0000-00009D760000}"/>
    <cellStyle name="Normal 40 2 2 3 2 4 3" xfId="10241" xr:uid="{00000000-0005-0000-0000-000007280000}"/>
    <cellStyle name="Normal 40 2 2 3 2 4 3 3" xfId="25342" xr:uid="{00000000-0005-0000-0000-000004630000}"/>
    <cellStyle name="Normal 40 2 2 3 2 4 5" xfId="20329" xr:uid="{00000000-0005-0000-0000-00006F4F0000}"/>
    <cellStyle name="Normal 40 2 2 3 2 5" xfId="11919" xr:uid="{00000000-0005-0000-0000-0000952E0000}"/>
    <cellStyle name="Normal 40 2 2 3 2 5 3" xfId="27017" xr:uid="{00000000-0005-0000-0000-00008F690000}"/>
    <cellStyle name="Normal 40 2 2 3 2 6" xfId="6898" xr:uid="{00000000-0005-0000-0000-0000F81A0000}"/>
    <cellStyle name="Normal 40 2 2 3 2 6 3" xfId="22000" xr:uid="{00000000-0005-0000-0000-0000F6550000}"/>
    <cellStyle name="Normal 40 2 2 3 2 8" xfId="16987" xr:uid="{00000000-0005-0000-0000-000061420000}"/>
    <cellStyle name="Normal 40 2 2 3 3" xfId="2245" xr:uid="{00000000-0005-0000-0000-0000CB080000}"/>
    <cellStyle name="Normal 40 2 2 3 3 2" xfId="3935" xr:uid="{00000000-0005-0000-0000-0000650F0000}"/>
    <cellStyle name="Normal 40 2 2 3 3 2 2" xfId="14008" xr:uid="{00000000-0005-0000-0000-0000BE360000}"/>
    <cellStyle name="Normal 40 2 2 3 3 2 2 3" xfId="29106" xr:uid="{00000000-0005-0000-0000-0000B8710000}"/>
    <cellStyle name="Normal 40 2 2 3 3 2 3" xfId="8988" xr:uid="{00000000-0005-0000-0000-000022230000}"/>
    <cellStyle name="Normal 40 2 2 3 3 2 3 3" xfId="24089" xr:uid="{00000000-0005-0000-0000-00001F5E0000}"/>
    <cellStyle name="Normal 40 2 2 3 3 2 5" xfId="19076" xr:uid="{00000000-0005-0000-0000-00008A4A0000}"/>
    <cellStyle name="Normal 40 2 2 3 3 3" xfId="5627" xr:uid="{00000000-0005-0000-0000-000001160000}"/>
    <cellStyle name="Normal 40 2 2 3 3 3 2" xfId="15679" xr:uid="{00000000-0005-0000-0000-0000453D0000}"/>
    <cellStyle name="Normal 40 2 2 3 3 3 2 3" xfId="30777" xr:uid="{00000000-0005-0000-0000-00003F780000}"/>
    <cellStyle name="Normal 40 2 2 3 3 3 3" xfId="10659" xr:uid="{00000000-0005-0000-0000-0000A9290000}"/>
    <cellStyle name="Normal 40 2 2 3 3 3 3 3" xfId="25760" xr:uid="{00000000-0005-0000-0000-0000A6640000}"/>
    <cellStyle name="Normal 40 2 2 3 3 3 5" xfId="20747" xr:uid="{00000000-0005-0000-0000-000011510000}"/>
    <cellStyle name="Normal 40 2 2 3 3 4" xfId="12337" xr:uid="{00000000-0005-0000-0000-000037300000}"/>
    <cellStyle name="Normal 40 2 2 3 3 4 3" xfId="27435" xr:uid="{00000000-0005-0000-0000-0000316B0000}"/>
    <cellStyle name="Normal 40 2 2 3 3 5" xfId="7316" xr:uid="{00000000-0005-0000-0000-00009A1C0000}"/>
    <cellStyle name="Normal 40 2 2 3 3 5 3" xfId="22418" xr:uid="{00000000-0005-0000-0000-000098570000}"/>
    <cellStyle name="Normal 40 2 2 3 3 7" xfId="17405" xr:uid="{00000000-0005-0000-0000-000003440000}"/>
    <cellStyle name="Normal 40 2 2 3 4" xfId="3098" xr:uid="{00000000-0005-0000-0000-0000200C0000}"/>
    <cellStyle name="Normal 40 2 2 3 4 2" xfId="13172" xr:uid="{00000000-0005-0000-0000-00007A330000}"/>
    <cellStyle name="Normal 40 2 2 3 4 2 3" xfId="28270" xr:uid="{00000000-0005-0000-0000-0000746E0000}"/>
    <cellStyle name="Normal 40 2 2 3 4 3" xfId="8152" xr:uid="{00000000-0005-0000-0000-0000DE1F0000}"/>
    <cellStyle name="Normal 40 2 2 3 4 3 3" xfId="23253" xr:uid="{00000000-0005-0000-0000-0000DB5A0000}"/>
    <cellStyle name="Normal 40 2 2 3 4 5" xfId="18240" xr:uid="{00000000-0005-0000-0000-000046470000}"/>
    <cellStyle name="Normal 40 2 2 3 5" xfId="4791" xr:uid="{00000000-0005-0000-0000-0000BD120000}"/>
    <cellStyle name="Normal 40 2 2 3 5 2" xfId="14843" xr:uid="{00000000-0005-0000-0000-0000013A0000}"/>
    <cellStyle name="Normal 40 2 2 3 5 2 3" xfId="29941" xr:uid="{00000000-0005-0000-0000-0000FB740000}"/>
    <cellStyle name="Normal 40 2 2 3 5 3" xfId="9823" xr:uid="{00000000-0005-0000-0000-000065260000}"/>
    <cellStyle name="Normal 40 2 2 3 5 3 3" xfId="24924" xr:uid="{00000000-0005-0000-0000-000062610000}"/>
    <cellStyle name="Normal 40 2 2 3 5 5" xfId="19911" xr:uid="{00000000-0005-0000-0000-0000CD4D0000}"/>
    <cellStyle name="Normal 40 2 2 3 6" xfId="11501" xr:uid="{00000000-0005-0000-0000-0000F32C0000}"/>
    <cellStyle name="Normal 40 2 2 3 6 3" xfId="26599" xr:uid="{00000000-0005-0000-0000-0000ED670000}"/>
    <cellStyle name="Normal 40 2 2 3 7" xfId="6480" xr:uid="{00000000-0005-0000-0000-000056190000}"/>
    <cellStyle name="Normal 40 2 2 3 7 3" xfId="21582" xr:uid="{00000000-0005-0000-0000-000054540000}"/>
    <cellStyle name="Normal 40 2 2 3 9" xfId="16569" xr:uid="{00000000-0005-0000-0000-0000BF400000}"/>
    <cellStyle name="Normal 40 2 2 4" xfId="1616" xr:uid="{00000000-0005-0000-0000-000056060000}"/>
    <cellStyle name="Normal 40 2 2 4 2" xfId="2455" xr:uid="{00000000-0005-0000-0000-00009D090000}"/>
    <cellStyle name="Normal 40 2 2 4 2 2" xfId="4145" xr:uid="{00000000-0005-0000-0000-000037100000}"/>
    <cellStyle name="Normal 40 2 2 4 2 2 2" xfId="14218" xr:uid="{00000000-0005-0000-0000-000090370000}"/>
    <cellStyle name="Normal 40 2 2 4 2 2 2 3" xfId="29316" xr:uid="{00000000-0005-0000-0000-00008A720000}"/>
    <cellStyle name="Normal 40 2 2 4 2 2 3" xfId="9198" xr:uid="{00000000-0005-0000-0000-0000F4230000}"/>
    <cellStyle name="Normal 40 2 2 4 2 2 3 3" xfId="24299" xr:uid="{00000000-0005-0000-0000-0000F15E0000}"/>
    <cellStyle name="Normal 40 2 2 4 2 2 5" xfId="19286" xr:uid="{00000000-0005-0000-0000-00005C4B0000}"/>
    <cellStyle name="Normal 40 2 2 4 2 3" xfId="5837" xr:uid="{00000000-0005-0000-0000-0000D3160000}"/>
    <cellStyle name="Normal 40 2 2 4 2 3 2" xfId="15889" xr:uid="{00000000-0005-0000-0000-0000173E0000}"/>
    <cellStyle name="Normal 40 2 2 4 2 3 2 3" xfId="30987" xr:uid="{00000000-0005-0000-0000-000011790000}"/>
    <cellStyle name="Normal 40 2 2 4 2 3 3" xfId="10869" xr:uid="{00000000-0005-0000-0000-00007B2A0000}"/>
    <cellStyle name="Normal 40 2 2 4 2 3 3 3" xfId="25970" xr:uid="{00000000-0005-0000-0000-000078650000}"/>
    <cellStyle name="Normal 40 2 2 4 2 3 5" xfId="20957" xr:uid="{00000000-0005-0000-0000-0000E3510000}"/>
    <cellStyle name="Normal 40 2 2 4 2 4" xfId="12547" xr:uid="{00000000-0005-0000-0000-000009310000}"/>
    <cellStyle name="Normal 40 2 2 4 2 4 3" xfId="27645" xr:uid="{00000000-0005-0000-0000-0000036C0000}"/>
    <cellStyle name="Normal 40 2 2 4 2 5" xfId="7526" xr:uid="{00000000-0005-0000-0000-00006C1D0000}"/>
    <cellStyle name="Normal 40 2 2 4 2 5 3" xfId="22628" xr:uid="{00000000-0005-0000-0000-00006A580000}"/>
    <cellStyle name="Normal 40 2 2 4 2 7" xfId="17615" xr:uid="{00000000-0005-0000-0000-0000D5440000}"/>
    <cellStyle name="Normal 40 2 2 4 3" xfId="3308" xr:uid="{00000000-0005-0000-0000-0000F20C0000}"/>
    <cellStyle name="Normal 40 2 2 4 3 2" xfId="13382" xr:uid="{00000000-0005-0000-0000-00004C340000}"/>
    <cellStyle name="Normal 40 2 2 4 3 2 3" xfId="28480" xr:uid="{00000000-0005-0000-0000-0000466F0000}"/>
    <cellStyle name="Normal 40 2 2 4 3 3" xfId="8362" xr:uid="{00000000-0005-0000-0000-0000B0200000}"/>
    <cellStyle name="Normal 40 2 2 4 3 3 3" xfId="23463" xr:uid="{00000000-0005-0000-0000-0000AD5B0000}"/>
    <cellStyle name="Normal 40 2 2 4 3 5" xfId="18450" xr:uid="{00000000-0005-0000-0000-000018480000}"/>
    <cellStyle name="Normal 40 2 2 4 4" xfId="5001" xr:uid="{00000000-0005-0000-0000-00008F130000}"/>
    <cellStyle name="Normal 40 2 2 4 4 2" xfId="15053" xr:uid="{00000000-0005-0000-0000-0000D33A0000}"/>
    <cellStyle name="Normal 40 2 2 4 4 2 3" xfId="30151" xr:uid="{00000000-0005-0000-0000-0000CD750000}"/>
    <cellStyle name="Normal 40 2 2 4 4 3" xfId="10033" xr:uid="{00000000-0005-0000-0000-000037270000}"/>
    <cellStyle name="Normal 40 2 2 4 4 3 3" xfId="25134" xr:uid="{00000000-0005-0000-0000-000034620000}"/>
    <cellStyle name="Normal 40 2 2 4 4 5" xfId="20121" xr:uid="{00000000-0005-0000-0000-00009F4E0000}"/>
    <cellStyle name="Normal 40 2 2 4 5" xfId="11711" xr:uid="{00000000-0005-0000-0000-0000C52D0000}"/>
    <cellStyle name="Normal 40 2 2 4 5 3" xfId="26809" xr:uid="{00000000-0005-0000-0000-0000BF680000}"/>
    <cellStyle name="Normal 40 2 2 4 6" xfId="6690" xr:uid="{00000000-0005-0000-0000-0000281A0000}"/>
    <cellStyle name="Normal 40 2 2 4 6 3" xfId="21792" xr:uid="{00000000-0005-0000-0000-000026550000}"/>
    <cellStyle name="Normal 40 2 2 4 8" xfId="16779" xr:uid="{00000000-0005-0000-0000-000091410000}"/>
    <cellStyle name="Normal 40 2 2 5" xfId="2037" xr:uid="{00000000-0005-0000-0000-0000FB070000}"/>
    <cellStyle name="Normal 40 2 2 5 2" xfId="3727" xr:uid="{00000000-0005-0000-0000-0000950E0000}"/>
    <cellStyle name="Normal 40 2 2 5 2 2" xfId="13800" xr:uid="{00000000-0005-0000-0000-0000EE350000}"/>
    <cellStyle name="Normal 40 2 2 5 2 2 3" xfId="28898" xr:uid="{00000000-0005-0000-0000-0000E8700000}"/>
    <cellStyle name="Normal 40 2 2 5 2 3" xfId="8780" xr:uid="{00000000-0005-0000-0000-000052220000}"/>
    <cellStyle name="Normal 40 2 2 5 2 3 3" xfId="23881" xr:uid="{00000000-0005-0000-0000-00004F5D0000}"/>
    <cellStyle name="Normal 40 2 2 5 2 5" xfId="18868" xr:uid="{00000000-0005-0000-0000-0000BA490000}"/>
    <cellStyle name="Normal 40 2 2 5 3" xfId="5419" xr:uid="{00000000-0005-0000-0000-000031150000}"/>
    <cellStyle name="Normal 40 2 2 5 3 2" xfId="15471" xr:uid="{00000000-0005-0000-0000-0000753C0000}"/>
    <cellStyle name="Normal 40 2 2 5 3 2 3" xfId="30569" xr:uid="{00000000-0005-0000-0000-00006F770000}"/>
    <cellStyle name="Normal 40 2 2 5 3 3" xfId="10451" xr:uid="{00000000-0005-0000-0000-0000D9280000}"/>
    <cellStyle name="Normal 40 2 2 5 3 3 3" xfId="25552" xr:uid="{00000000-0005-0000-0000-0000D6630000}"/>
    <cellStyle name="Normal 40 2 2 5 3 5" xfId="20539" xr:uid="{00000000-0005-0000-0000-000041500000}"/>
    <cellStyle name="Normal 40 2 2 5 4" xfId="12129" xr:uid="{00000000-0005-0000-0000-0000672F0000}"/>
    <cellStyle name="Normal 40 2 2 5 4 3" xfId="27227" xr:uid="{00000000-0005-0000-0000-0000616A0000}"/>
    <cellStyle name="Normal 40 2 2 5 5" xfId="7108" xr:uid="{00000000-0005-0000-0000-0000CA1B0000}"/>
    <cellStyle name="Normal 40 2 2 5 5 3" xfId="22210" xr:uid="{00000000-0005-0000-0000-0000C8560000}"/>
    <cellStyle name="Normal 40 2 2 5 7" xfId="17197" xr:uid="{00000000-0005-0000-0000-000033430000}"/>
    <cellStyle name="Normal 40 2 2 6" xfId="2890" xr:uid="{00000000-0005-0000-0000-0000500B0000}"/>
    <cellStyle name="Normal 40 2 2 6 2" xfId="12964" xr:uid="{00000000-0005-0000-0000-0000AA320000}"/>
    <cellStyle name="Normal 40 2 2 6 2 3" xfId="28062" xr:uid="{00000000-0005-0000-0000-0000A46D0000}"/>
    <cellStyle name="Normal 40 2 2 6 3" xfId="7944" xr:uid="{00000000-0005-0000-0000-00000E1F0000}"/>
    <cellStyle name="Normal 40 2 2 6 3 3" xfId="23045" xr:uid="{00000000-0005-0000-0000-00000B5A0000}"/>
    <cellStyle name="Normal 40 2 2 6 5" xfId="18032" xr:uid="{00000000-0005-0000-0000-000076460000}"/>
    <cellStyle name="Normal 40 2 2 7" xfId="4583" xr:uid="{00000000-0005-0000-0000-0000ED110000}"/>
    <cellStyle name="Normal 40 2 2 7 2" xfId="14635" xr:uid="{00000000-0005-0000-0000-000031390000}"/>
    <cellStyle name="Normal 40 2 2 7 2 3" xfId="29733" xr:uid="{00000000-0005-0000-0000-00002B740000}"/>
    <cellStyle name="Normal 40 2 2 7 3" xfId="9615" xr:uid="{00000000-0005-0000-0000-000095250000}"/>
    <cellStyle name="Normal 40 2 2 7 3 3" xfId="24716" xr:uid="{00000000-0005-0000-0000-000092600000}"/>
    <cellStyle name="Normal 40 2 2 7 5" xfId="19703" xr:uid="{00000000-0005-0000-0000-0000FD4C0000}"/>
    <cellStyle name="Normal 40 2 2 8" xfId="11293" xr:uid="{00000000-0005-0000-0000-0000232C0000}"/>
    <cellStyle name="Normal 40 2 2 8 3" xfId="26391" xr:uid="{00000000-0005-0000-0000-00001D670000}"/>
    <cellStyle name="Normal 40 2 2 9" xfId="6272" xr:uid="{00000000-0005-0000-0000-000086180000}"/>
    <cellStyle name="Normal 40 2 2 9 3" xfId="21374" xr:uid="{00000000-0005-0000-0000-000084530000}"/>
    <cellStyle name="Normal 40 2 3" xfId="1236" xr:uid="{00000000-0005-0000-0000-0000DA040000}"/>
    <cellStyle name="Normal 40 2 3 10" xfId="16413" xr:uid="{00000000-0005-0000-0000-000023400000}"/>
    <cellStyle name="Normal 40 2 3 2" xfId="1455" xr:uid="{00000000-0005-0000-0000-0000B5050000}"/>
    <cellStyle name="Normal 40 2 3 2 2" xfId="1876" xr:uid="{00000000-0005-0000-0000-00005A070000}"/>
    <cellStyle name="Normal 40 2 3 2 2 2" xfId="2715" xr:uid="{00000000-0005-0000-0000-0000A10A0000}"/>
    <cellStyle name="Normal 40 2 3 2 2 2 2" xfId="4405" xr:uid="{00000000-0005-0000-0000-00003B110000}"/>
    <cellStyle name="Normal 40 2 3 2 2 2 2 2" xfId="14478" xr:uid="{00000000-0005-0000-0000-000094380000}"/>
    <cellStyle name="Normal 40 2 3 2 2 2 2 2 3" xfId="29576" xr:uid="{00000000-0005-0000-0000-00008E730000}"/>
    <cellStyle name="Normal 40 2 3 2 2 2 2 3" xfId="9458" xr:uid="{00000000-0005-0000-0000-0000F8240000}"/>
    <cellStyle name="Normal 40 2 3 2 2 2 2 3 3" xfId="24559" xr:uid="{00000000-0005-0000-0000-0000F55F0000}"/>
    <cellStyle name="Normal 40 2 3 2 2 2 2 5" xfId="19546" xr:uid="{00000000-0005-0000-0000-0000604C0000}"/>
    <cellStyle name="Normal 40 2 3 2 2 2 3" xfId="6097" xr:uid="{00000000-0005-0000-0000-0000D7170000}"/>
    <cellStyle name="Normal 40 2 3 2 2 2 3 2" xfId="16149" xr:uid="{00000000-0005-0000-0000-00001B3F0000}"/>
    <cellStyle name="Normal 40 2 3 2 2 2 3 2 3" xfId="31247" xr:uid="{00000000-0005-0000-0000-0000157A0000}"/>
    <cellStyle name="Normal 40 2 3 2 2 2 3 3" xfId="11129" xr:uid="{00000000-0005-0000-0000-00007F2B0000}"/>
    <cellStyle name="Normal 40 2 3 2 2 2 3 3 3" xfId="26230" xr:uid="{00000000-0005-0000-0000-00007C660000}"/>
    <cellStyle name="Normal 40 2 3 2 2 2 3 5" xfId="21217" xr:uid="{00000000-0005-0000-0000-0000E7520000}"/>
    <cellStyle name="Normal 40 2 3 2 2 2 4" xfId="12807" xr:uid="{00000000-0005-0000-0000-00000D320000}"/>
    <cellStyle name="Normal 40 2 3 2 2 2 4 3" xfId="27905" xr:uid="{00000000-0005-0000-0000-0000076D0000}"/>
    <cellStyle name="Normal 40 2 3 2 2 2 5" xfId="7786" xr:uid="{00000000-0005-0000-0000-0000701E0000}"/>
    <cellStyle name="Normal 40 2 3 2 2 2 5 3" xfId="22888" xr:uid="{00000000-0005-0000-0000-00006E590000}"/>
    <cellStyle name="Normal 40 2 3 2 2 2 7" xfId="17875" xr:uid="{00000000-0005-0000-0000-0000D9450000}"/>
    <cellStyle name="Normal 40 2 3 2 2 3" xfId="3568" xr:uid="{00000000-0005-0000-0000-0000F60D0000}"/>
    <cellStyle name="Normal 40 2 3 2 2 3 2" xfId="13642" xr:uid="{00000000-0005-0000-0000-000050350000}"/>
    <cellStyle name="Normal 40 2 3 2 2 3 2 3" xfId="28740" xr:uid="{00000000-0005-0000-0000-00004A700000}"/>
    <cellStyle name="Normal 40 2 3 2 2 3 3" xfId="8622" xr:uid="{00000000-0005-0000-0000-0000B4210000}"/>
    <cellStyle name="Normal 40 2 3 2 2 3 3 3" xfId="23723" xr:uid="{00000000-0005-0000-0000-0000B15C0000}"/>
    <cellStyle name="Normal 40 2 3 2 2 3 5" xfId="18710" xr:uid="{00000000-0005-0000-0000-00001C490000}"/>
    <cellStyle name="Normal 40 2 3 2 2 4" xfId="5261" xr:uid="{00000000-0005-0000-0000-000093140000}"/>
    <cellStyle name="Normal 40 2 3 2 2 4 2" xfId="15313" xr:uid="{00000000-0005-0000-0000-0000D73B0000}"/>
    <cellStyle name="Normal 40 2 3 2 2 4 2 3" xfId="30411" xr:uid="{00000000-0005-0000-0000-0000D1760000}"/>
    <cellStyle name="Normal 40 2 3 2 2 4 3" xfId="10293" xr:uid="{00000000-0005-0000-0000-00003B280000}"/>
    <cellStyle name="Normal 40 2 3 2 2 4 3 3" xfId="25394" xr:uid="{00000000-0005-0000-0000-000038630000}"/>
    <cellStyle name="Normal 40 2 3 2 2 4 5" xfId="20381" xr:uid="{00000000-0005-0000-0000-0000A34F0000}"/>
    <cellStyle name="Normal 40 2 3 2 2 5" xfId="11971" xr:uid="{00000000-0005-0000-0000-0000C92E0000}"/>
    <cellStyle name="Normal 40 2 3 2 2 5 3" xfId="27069" xr:uid="{00000000-0005-0000-0000-0000C3690000}"/>
    <cellStyle name="Normal 40 2 3 2 2 6" xfId="6950" xr:uid="{00000000-0005-0000-0000-00002C1B0000}"/>
    <cellStyle name="Normal 40 2 3 2 2 6 3" xfId="22052" xr:uid="{00000000-0005-0000-0000-00002A560000}"/>
    <cellStyle name="Normal 40 2 3 2 2 8" xfId="17039" xr:uid="{00000000-0005-0000-0000-000095420000}"/>
    <cellStyle name="Normal 40 2 3 2 3" xfId="2297" xr:uid="{00000000-0005-0000-0000-0000FF080000}"/>
    <cellStyle name="Normal 40 2 3 2 3 2" xfId="3987" xr:uid="{00000000-0005-0000-0000-0000990F0000}"/>
    <cellStyle name="Normal 40 2 3 2 3 2 2" xfId="14060" xr:uid="{00000000-0005-0000-0000-0000F2360000}"/>
    <cellStyle name="Normal 40 2 3 2 3 2 2 3" xfId="29158" xr:uid="{00000000-0005-0000-0000-0000EC710000}"/>
    <cellStyle name="Normal 40 2 3 2 3 2 3" xfId="9040" xr:uid="{00000000-0005-0000-0000-000056230000}"/>
    <cellStyle name="Normal 40 2 3 2 3 2 3 3" xfId="24141" xr:uid="{00000000-0005-0000-0000-0000535E0000}"/>
    <cellStyle name="Normal 40 2 3 2 3 2 5" xfId="19128" xr:uid="{00000000-0005-0000-0000-0000BE4A0000}"/>
    <cellStyle name="Normal 40 2 3 2 3 3" xfId="5679" xr:uid="{00000000-0005-0000-0000-000035160000}"/>
    <cellStyle name="Normal 40 2 3 2 3 3 2" xfId="15731" xr:uid="{00000000-0005-0000-0000-0000793D0000}"/>
    <cellStyle name="Normal 40 2 3 2 3 3 2 3" xfId="30829" xr:uid="{00000000-0005-0000-0000-000073780000}"/>
    <cellStyle name="Normal 40 2 3 2 3 3 3" xfId="10711" xr:uid="{00000000-0005-0000-0000-0000DD290000}"/>
    <cellStyle name="Normal 40 2 3 2 3 3 3 3" xfId="25812" xr:uid="{00000000-0005-0000-0000-0000DA640000}"/>
    <cellStyle name="Normal 40 2 3 2 3 3 5" xfId="20799" xr:uid="{00000000-0005-0000-0000-000045510000}"/>
    <cellStyle name="Normal 40 2 3 2 3 4" xfId="12389" xr:uid="{00000000-0005-0000-0000-00006B300000}"/>
    <cellStyle name="Normal 40 2 3 2 3 4 3" xfId="27487" xr:uid="{00000000-0005-0000-0000-0000656B0000}"/>
    <cellStyle name="Normal 40 2 3 2 3 5" xfId="7368" xr:uid="{00000000-0005-0000-0000-0000CE1C0000}"/>
    <cellStyle name="Normal 40 2 3 2 3 5 3" xfId="22470" xr:uid="{00000000-0005-0000-0000-0000CC570000}"/>
    <cellStyle name="Normal 40 2 3 2 3 7" xfId="17457" xr:uid="{00000000-0005-0000-0000-000037440000}"/>
    <cellStyle name="Normal 40 2 3 2 4" xfId="3150" xr:uid="{00000000-0005-0000-0000-0000540C0000}"/>
    <cellStyle name="Normal 40 2 3 2 4 2" xfId="13224" xr:uid="{00000000-0005-0000-0000-0000AE330000}"/>
    <cellStyle name="Normal 40 2 3 2 4 2 3" xfId="28322" xr:uid="{00000000-0005-0000-0000-0000A86E0000}"/>
    <cellStyle name="Normal 40 2 3 2 4 3" xfId="8204" xr:uid="{00000000-0005-0000-0000-000012200000}"/>
    <cellStyle name="Normal 40 2 3 2 4 3 3" xfId="23305" xr:uid="{00000000-0005-0000-0000-00000F5B0000}"/>
    <cellStyle name="Normal 40 2 3 2 4 5" xfId="18292" xr:uid="{00000000-0005-0000-0000-00007A470000}"/>
    <cellStyle name="Normal 40 2 3 2 5" xfId="4843" xr:uid="{00000000-0005-0000-0000-0000F1120000}"/>
    <cellStyle name="Normal 40 2 3 2 5 2" xfId="14895" xr:uid="{00000000-0005-0000-0000-0000353A0000}"/>
    <cellStyle name="Normal 40 2 3 2 5 2 3" xfId="29993" xr:uid="{00000000-0005-0000-0000-00002F750000}"/>
    <cellStyle name="Normal 40 2 3 2 5 3" xfId="9875" xr:uid="{00000000-0005-0000-0000-000099260000}"/>
    <cellStyle name="Normal 40 2 3 2 5 3 3" xfId="24976" xr:uid="{00000000-0005-0000-0000-000096610000}"/>
    <cellStyle name="Normal 40 2 3 2 5 5" xfId="19963" xr:uid="{00000000-0005-0000-0000-0000014E0000}"/>
    <cellStyle name="Normal 40 2 3 2 6" xfId="11553" xr:uid="{00000000-0005-0000-0000-0000272D0000}"/>
    <cellStyle name="Normal 40 2 3 2 6 3" xfId="26651" xr:uid="{00000000-0005-0000-0000-000021680000}"/>
    <cellStyle name="Normal 40 2 3 2 7" xfId="6532" xr:uid="{00000000-0005-0000-0000-00008A190000}"/>
    <cellStyle name="Normal 40 2 3 2 7 3" xfId="21634" xr:uid="{00000000-0005-0000-0000-000088540000}"/>
    <cellStyle name="Normal 40 2 3 2 9" xfId="16621" xr:uid="{00000000-0005-0000-0000-0000F3400000}"/>
    <cellStyle name="Normal 40 2 3 3" xfId="1668" xr:uid="{00000000-0005-0000-0000-00008A060000}"/>
    <cellStyle name="Normal 40 2 3 3 2" xfId="2507" xr:uid="{00000000-0005-0000-0000-0000D1090000}"/>
    <cellStyle name="Normal 40 2 3 3 2 2" xfId="4197" xr:uid="{00000000-0005-0000-0000-00006B100000}"/>
    <cellStyle name="Normal 40 2 3 3 2 2 2" xfId="14270" xr:uid="{00000000-0005-0000-0000-0000C4370000}"/>
    <cellStyle name="Normal 40 2 3 3 2 2 2 3" xfId="29368" xr:uid="{00000000-0005-0000-0000-0000BE720000}"/>
    <cellStyle name="Normal 40 2 3 3 2 2 3" xfId="9250" xr:uid="{00000000-0005-0000-0000-000028240000}"/>
    <cellStyle name="Normal 40 2 3 3 2 2 3 3" xfId="24351" xr:uid="{00000000-0005-0000-0000-0000255F0000}"/>
    <cellStyle name="Normal 40 2 3 3 2 2 5" xfId="19338" xr:uid="{00000000-0005-0000-0000-0000904B0000}"/>
    <cellStyle name="Normal 40 2 3 3 2 3" xfId="5889" xr:uid="{00000000-0005-0000-0000-000007170000}"/>
    <cellStyle name="Normal 40 2 3 3 2 3 2" xfId="15941" xr:uid="{00000000-0005-0000-0000-00004B3E0000}"/>
    <cellStyle name="Normal 40 2 3 3 2 3 2 3" xfId="31039" xr:uid="{00000000-0005-0000-0000-000045790000}"/>
    <cellStyle name="Normal 40 2 3 3 2 3 3" xfId="10921" xr:uid="{00000000-0005-0000-0000-0000AF2A0000}"/>
    <cellStyle name="Normal 40 2 3 3 2 3 3 3" xfId="26022" xr:uid="{00000000-0005-0000-0000-0000AC650000}"/>
    <cellStyle name="Normal 40 2 3 3 2 3 5" xfId="21009" xr:uid="{00000000-0005-0000-0000-000017520000}"/>
    <cellStyle name="Normal 40 2 3 3 2 4" xfId="12599" xr:uid="{00000000-0005-0000-0000-00003D310000}"/>
    <cellStyle name="Normal 40 2 3 3 2 4 3" xfId="27697" xr:uid="{00000000-0005-0000-0000-0000376C0000}"/>
    <cellStyle name="Normal 40 2 3 3 2 5" xfId="7578" xr:uid="{00000000-0005-0000-0000-0000A01D0000}"/>
    <cellStyle name="Normal 40 2 3 3 2 5 3" xfId="22680" xr:uid="{00000000-0005-0000-0000-00009E580000}"/>
    <cellStyle name="Normal 40 2 3 3 2 7" xfId="17667" xr:uid="{00000000-0005-0000-0000-000009450000}"/>
    <cellStyle name="Normal 40 2 3 3 3" xfId="3360" xr:uid="{00000000-0005-0000-0000-0000260D0000}"/>
    <cellStyle name="Normal 40 2 3 3 3 2" xfId="13434" xr:uid="{00000000-0005-0000-0000-000080340000}"/>
    <cellStyle name="Normal 40 2 3 3 3 2 3" xfId="28532" xr:uid="{00000000-0005-0000-0000-00007A6F0000}"/>
    <cellStyle name="Normal 40 2 3 3 3 3" xfId="8414" xr:uid="{00000000-0005-0000-0000-0000E4200000}"/>
    <cellStyle name="Normal 40 2 3 3 3 3 3" xfId="23515" xr:uid="{00000000-0005-0000-0000-0000E15B0000}"/>
    <cellStyle name="Normal 40 2 3 3 3 5" xfId="18502" xr:uid="{00000000-0005-0000-0000-00004C480000}"/>
    <cellStyle name="Normal 40 2 3 3 4" xfId="5053" xr:uid="{00000000-0005-0000-0000-0000C3130000}"/>
    <cellStyle name="Normal 40 2 3 3 4 2" xfId="15105" xr:uid="{00000000-0005-0000-0000-0000073B0000}"/>
    <cellStyle name="Normal 40 2 3 3 4 2 3" xfId="30203" xr:uid="{00000000-0005-0000-0000-000001760000}"/>
    <cellStyle name="Normal 40 2 3 3 4 3" xfId="10085" xr:uid="{00000000-0005-0000-0000-00006B270000}"/>
    <cellStyle name="Normal 40 2 3 3 4 3 3" xfId="25186" xr:uid="{00000000-0005-0000-0000-000068620000}"/>
    <cellStyle name="Normal 40 2 3 3 4 5" xfId="20173" xr:uid="{00000000-0005-0000-0000-0000D34E0000}"/>
    <cellStyle name="Normal 40 2 3 3 5" xfId="11763" xr:uid="{00000000-0005-0000-0000-0000F92D0000}"/>
    <cellStyle name="Normal 40 2 3 3 5 3" xfId="26861" xr:uid="{00000000-0005-0000-0000-0000F3680000}"/>
    <cellStyle name="Normal 40 2 3 3 6" xfId="6742" xr:uid="{00000000-0005-0000-0000-00005C1A0000}"/>
    <cellStyle name="Normal 40 2 3 3 6 3" xfId="21844" xr:uid="{00000000-0005-0000-0000-00005A550000}"/>
    <cellStyle name="Normal 40 2 3 3 8" xfId="16831" xr:uid="{00000000-0005-0000-0000-0000C5410000}"/>
    <cellStyle name="Normal 40 2 3 4" xfId="2089" xr:uid="{00000000-0005-0000-0000-00002F080000}"/>
    <cellStyle name="Normal 40 2 3 4 2" xfId="3779" xr:uid="{00000000-0005-0000-0000-0000C90E0000}"/>
    <cellStyle name="Normal 40 2 3 4 2 2" xfId="13852" xr:uid="{00000000-0005-0000-0000-000022360000}"/>
    <cellStyle name="Normal 40 2 3 4 2 2 3" xfId="28950" xr:uid="{00000000-0005-0000-0000-00001C710000}"/>
    <cellStyle name="Normal 40 2 3 4 2 3" xfId="8832" xr:uid="{00000000-0005-0000-0000-000086220000}"/>
    <cellStyle name="Normal 40 2 3 4 2 3 3" xfId="23933" xr:uid="{00000000-0005-0000-0000-0000835D0000}"/>
    <cellStyle name="Normal 40 2 3 4 2 5" xfId="18920" xr:uid="{00000000-0005-0000-0000-0000EE490000}"/>
    <cellStyle name="Normal 40 2 3 4 3" xfId="5471" xr:uid="{00000000-0005-0000-0000-000065150000}"/>
    <cellStyle name="Normal 40 2 3 4 3 2" xfId="15523" xr:uid="{00000000-0005-0000-0000-0000A93C0000}"/>
    <cellStyle name="Normal 40 2 3 4 3 2 3" xfId="30621" xr:uid="{00000000-0005-0000-0000-0000A3770000}"/>
    <cellStyle name="Normal 40 2 3 4 3 3" xfId="10503" xr:uid="{00000000-0005-0000-0000-00000D290000}"/>
    <cellStyle name="Normal 40 2 3 4 3 3 3" xfId="25604" xr:uid="{00000000-0005-0000-0000-00000A640000}"/>
    <cellStyle name="Normal 40 2 3 4 3 5" xfId="20591" xr:uid="{00000000-0005-0000-0000-000075500000}"/>
    <cellStyle name="Normal 40 2 3 4 4" xfId="12181" xr:uid="{00000000-0005-0000-0000-00009B2F0000}"/>
    <cellStyle name="Normal 40 2 3 4 4 3" xfId="27279" xr:uid="{00000000-0005-0000-0000-0000956A0000}"/>
    <cellStyle name="Normal 40 2 3 4 5" xfId="7160" xr:uid="{00000000-0005-0000-0000-0000FE1B0000}"/>
    <cellStyle name="Normal 40 2 3 4 5 3" xfId="22262" xr:uid="{00000000-0005-0000-0000-0000FC560000}"/>
    <cellStyle name="Normal 40 2 3 4 7" xfId="17249" xr:uid="{00000000-0005-0000-0000-000067430000}"/>
    <cellStyle name="Normal 40 2 3 5" xfId="2942" xr:uid="{00000000-0005-0000-0000-0000840B0000}"/>
    <cellStyle name="Normal 40 2 3 5 2" xfId="13016" xr:uid="{00000000-0005-0000-0000-0000DE320000}"/>
    <cellStyle name="Normal 40 2 3 5 2 3" xfId="28114" xr:uid="{00000000-0005-0000-0000-0000D86D0000}"/>
    <cellStyle name="Normal 40 2 3 5 3" xfId="7996" xr:uid="{00000000-0005-0000-0000-0000421F0000}"/>
    <cellStyle name="Normal 40 2 3 5 3 3" xfId="23097" xr:uid="{00000000-0005-0000-0000-00003F5A0000}"/>
    <cellStyle name="Normal 40 2 3 5 5" xfId="18084" xr:uid="{00000000-0005-0000-0000-0000AA460000}"/>
    <cellStyle name="Normal 40 2 3 6" xfId="4635" xr:uid="{00000000-0005-0000-0000-000021120000}"/>
    <cellStyle name="Normal 40 2 3 6 2" xfId="14687" xr:uid="{00000000-0005-0000-0000-000065390000}"/>
    <cellStyle name="Normal 40 2 3 6 2 3" xfId="29785" xr:uid="{00000000-0005-0000-0000-00005F740000}"/>
    <cellStyle name="Normal 40 2 3 6 3" xfId="9667" xr:uid="{00000000-0005-0000-0000-0000C9250000}"/>
    <cellStyle name="Normal 40 2 3 6 3 3" xfId="24768" xr:uid="{00000000-0005-0000-0000-0000C6600000}"/>
    <cellStyle name="Normal 40 2 3 6 5" xfId="19755" xr:uid="{00000000-0005-0000-0000-0000314D0000}"/>
    <cellStyle name="Normal 40 2 3 7" xfId="11345" xr:uid="{00000000-0005-0000-0000-0000572C0000}"/>
    <cellStyle name="Normal 40 2 3 7 3" xfId="26443" xr:uid="{00000000-0005-0000-0000-000051670000}"/>
    <cellStyle name="Normal 40 2 3 8" xfId="6324" xr:uid="{00000000-0005-0000-0000-0000BA180000}"/>
    <cellStyle name="Normal 40 2 3 8 3" xfId="21426" xr:uid="{00000000-0005-0000-0000-0000B8530000}"/>
    <cellStyle name="Normal 40 2 4" xfId="1349" xr:uid="{00000000-0005-0000-0000-00004B050000}"/>
    <cellStyle name="Normal 40 2 4 2" xfId="1772" xr:uid="{00000000-0005-0000-0000-0000F2060000}"/>
    <cellStyle name="Normal 40 2 4 2 2" xfId="2611" xr:uid="{00000000-0005-0000-0000-0000390A0000}"/>
    <cellStyle name="Normal 40 2 4 2 2 2" xfId="4301" xr:uid="{00000000-0005-0000-0000-0000D3100000}"/>
    <cellStyle name="Normal 40 2 4 2 2 2 2" xfId="14374" xr:uid="{00000000-0005-0000-0000-00002C380000}"/>
    <cellStyle name="Normal 40 2 4 2 2 2 2 3" xfId="29472" xr:uid="{00000000-0005-0000-0000-000026730000}"/>
    <cellStyle name="Normal 40 2 4 2 2 2 3" xfId="9354" xr:uid="{00000000-0005-0000-0000-000090240000}"/>
    <cellStyle name="Normal 40 2 4 2 2 2 3 3" xfId="24455" xr:uid="{00000000-0005-0000-0000-00008D5F0000}"/>
    <cellStyle name="Normal 40 2 4 2 2 2 5" xfId="19442" xr:uid="{00000000-0005-0000-0000-0000F84B0000}"/>
    <cellStyle name="Normal 40 2 4 2 2 3" xfId="5993" xr:uid="{00000000-0005-0000-0000-00006F170000}"/>
    <cellStyle name="Normal 40 2 4 2 2 3 2" xfId="16045" xr:uid="{00000000-0005-0000-0000-0000B33E0000}"/>
    <cellStyle name="Normal 40 2 4 2 2 3 2 3" xfId="31143" xr:uid="{00000000-0005-0000-0000-0000AD790000}"/>
    <cellStyle name="Normal 40 2 4 2 2 3 3" xfId="11025" xr:uid="{00000000-0005-0000-0000-0000172B0000}"/>
    <cellStyle name="Normal 40 2 4 2 2 3 3 3" xfId="26126" xr:uid="{00000000-0005-0000-0000-000014660000}"/>
    <cellStyle name="Normal 40 2 4 2 2 3 5" xfId="21113" xr:uid="{00000000-0005-0000-0000-00007F520000}"/>
    <cellStyle name="Normal 40 2 4 2 2 4" xfId="12703" xr:uid="{00000000-0005-0000-0000-0000A5310000}"/>
    <cellStyle name="Normal 40 2 4 2 2 4 3" xfId="27801" xr:uid="{00000000-0005-0000-0000-00009F6C0000}"/>
    <cellStyle name="Normal 40 2 4 2 2 5" xfId="7682" xr:uid="{00000000-0005-0000-0000-0000081E0000}"/>
    <cellStyle name="Normal 40 2 4 2 2 5 3" xfId="22784" xr:uid="{00000000-0005-0000-0000-000006590000}"/>
    <cellStyle name="Normal 40 2 4 2 2 7" xfId="17771" xr:uid="{00000000-0005-0000-0000-000071450000}"/>
    <cellStyle name="Normal 40 2 4 2 3" xfId="3464" xr:uid="{00000000-0005-0000-0000-00008E0D0000}"/>
    <cellStyle name="Normal 40 2 4 2 3 2" xfId="13538" xr:uid="{00000000-0005-0000-0000-0000E8340000}"/>
    <cellStyle name="Normal 40 2 4 2 3 2 3" xfId="28636" xr:uid="{00000000-0005-0000-0000-0000E26F0000}"/>
    <cellStyle name="Normal 40 2 4 2 3 3" xfId="8518" xr:uid="{00000000-0005-0000-0000-00004C210000}"/>
    <cellStyle name="Normal 40 2 4 2 3 3 3" xfId="23619" xr:uid="{00000000-0005-0000-0000-0000495C0000}"/>
    <cellStyle name="Normal 40 2 4 2 3 5" xfId="18606" xr:uid="{00000000-0005-0000-0000-0000B4480000}"/>
    <cellStyle name="Normal 40 2 4 2 4" xfId="5157" xr:uid="{00000000-0005-0000-0000-00002B140000}"/>
    <cellStyle name="Normal 40 2 4 2 4 2" xfId="15209" xr:uid="{00000000-0005-0000-0000-00006F3B0000}"/>
    <cellStyle name="Normal 40 2 4 2 4 2 3" xfId="30307" xr:uid="{00000000-0005-0000-0000-000069760000}"/>
    <cellStyle name="Normal 40 2 4 2 4 3" xfId="10189" xr:uid="{00000000-0005-0000-0000-0000D3270000}"/>
    <cellStyle name="Normal 40 2 4 2 4 3 3" xfId="25290" xr:uid="{00000000-0005-0000-0000-0000D0620000}"/>
    <cellStyle name="Normal 40 2 4 2 4 5" xfId="20277" xr:uid="{00000000-0005-0000-0000-00003B4F0000}"/>
    <cellStyle name="Normal 40 2 4 2 5" xfId="11867" xr:uid="{00000000-0005-0000-0000-0000612E0000}"/>
    <cellStyle name="Normal 40 2 4 2 5 3" xfId="26965" xr:uid="{00000000-0005-0000-0000-00005B690000}"/>
    <cellStyle name="Normal 40 2 4 2 6" xfId="6846" xr:uid="{00000000-0005-0000-0000-0000C41A0000}"/>
    <cellStyle name="Normal 40 2 4 2 6 3" xfId="21948" xr:uid="{00000000-0005-0000-0000-0000C2550000}"/>
    <cellStyle name="Normal 40 2 4 2 8" xfId="16935" xr:uid="{00000000-0005-0000-0000-00002D420000}"/>
    <cellStyle name="Normal 40 2 4 3" xfId="2193" xr:uid="{00000000-0005-0000-0000-000097080000}"/>
    <cellStyle name="Normal 40 2 4 3 2" xfId="3883" xr:uid="{00000000-0005-0000-0000-0000310F0000}"/>
    <cellStyle name="Normal 40 2 4 3 2 2" xfId="13956" xr:uid="{00000000-0005-0000-0000-00008A360000}"/>
    <cellStyle name="Normal 40 2 4 3 2 2 3" xfId="29054" xr:uid="{00000000-0005-0000-0000-000084710000}"/>
    <cellStyle name="Normal 40 2 4 3 2 3" xfId="8936" xr:uid="{00000000-0005-0000-0000-0000EE220000}"/>
    <cellStyle name="Normal 40 2 4 3 2 3 3" xfId="24037" xr:uid="{00000000-0005-0000-0000-0000EB5D0000}"/>
    <cellStyle name="Normal 40 2 4 3 2 5" xfId="19024" xr:uid="{00000000-0005-0000-0000-0000564A0000}"/>
    <cellStyle name="Normal 40 2 4 3 3" xfId="5575" xr:uid="{00000000-0005-0000-0000-0000CD150000}"/>
    <cellStyle name="Normal 40 2 4 3 3 2" xfId="15627" xr:uid="{00000000-0005-0000-0000-0000113D0000}"/>
    <cellStyle name="Normal 40 2 4 3 3 2 3" xfId="30725" xr:uid="{00000000-0005-0000-0000-00000B780000}"/>
    <cellStyle name="Normal 40 2 4 3 3 3" xfId="10607" xr:uid="{00000000-0005-0000-0000-000075290000}"/>
    <cellStyle name="Normal 40 2 4 3 3 3 3" xfId="25708" xr:uid="{00000000-0005-0000-0000-000072640000}"/>
    <cellStyle name="Normal 40 2 4 3 3 5" xfId="20695" xr:uid="{00000000-0005-0000-0000-0000DD500000}"/>
    <cellStyle name="Normal 40 2 4 3 4" xfId="12285" xr:uid="{00000000-0005-0000-0000-000003300000}"/>
    <cellStyle name="Normal 40 2 4 3 4 3" xfId="27383" xr:uid="{00000000-0005-0000-0000-0000FD6A0000}"/>
    <cellStyle name="Normal 40 2 4 3 5" xfId="7264" xr:uid="{00000000-0005-0000-0000-0000661C0000}"/>
    <cellStyle name="Normal 40 2 4 3 5 3" xfId="22366" xr:uid="{00000000-0005-0000-0000-000064570000}"/>
    <cellStyle name="Normal 40 2 4 3 7" xfId="17353" xr:uid="{00000000-0005-0000-0000-0000CF430000}"/>
    <cellStyle name="Normal 40 2 4 4" xfId="3046" xr:uid="{00000000-0005-0000-0000-0000EC0B0000}"/>
    <cellStyle name="Normal 40 2 4 4 2" xfId="13120" xr:uid="{00000000-0005-0000-0000-000046330000}"/>
    <cellStyle name="Normal 40 2 4 4 2 3" xfId="28218" xr:uid="{00000000-0005-0000-0000-0000406E0000}"/>
    <cellStyle name="Normal 40 2 4 4 3" xfId="8100" xr:uid="{00000000-0005-0000-0000-0000AA1F0000}"/>
    <cellStyle name="Normal 40 2 4 4 3 3" xfId="23201" xr:uid="{00000000-0005-0000-0000-0000A75A0000}"/>
    <cellStyle name="Normal 40 2 4 4 5" xfId="18188" xr:uid="{00000000-0005-0000-0000-000012470000}"/>
    <cellStyle name="Normal 40 2 4 5" xfId="4739" xr:uid="{00000000-0005-0000-0000-000089120000}"/>
    <cellStyle name="Normal 40 2 4 5 2" xfId="14791" xr:uid="{00000000-0005-0000-0000-0000CD390000}"/>
    <cellStyle name="Normal 40 2 4 5 2 3" xfId="29889" xr:uid="{00000000-0005-0000-0000-0000C7740000}"/>
    <cellStyle name="Normal 40 2 4 5 3" xfId="9771" xr:uid="{00000000-0005-0000-0000-000031260000}"/>
    <cellStyle name="Normal 40 2 4 5 3 3" xfId="24872" xr:uid="{00000000-0005-0000-0000-00002E610000}"/>
    <cellStyle name="Normal 40 2 4 5 5" xfId="19859" xr:uid="{00000000-0005-0000-0000-0000994D0000}"/>
    <cellStyle name="Normal 40 2 4 6" xfId="11449" xr:uid="{00000000-0005-0000-0000-0000BF2C0000}"/>
    <cellStyle name="Normal 40 2 4 6 3" xfId="26547" xr:uid="{00000000-0005-0000-0000-0000B9670000}"/>
    <cellStyle name="Normal 40 2 4 7" xfId="6428" xr:uid="{00000000-0005-0000-0000-000022190000}"/>
    <cellStyle name="Normal 40 2 4 7 3" xfId="21530" xr:uid="{00000000-0005-0000-0000-000020540000}"/>
    <cellStyle name="Normal 40 2 4 9" xfId="16517" xr:uid="{00000000-0005-0000-0000-00008B400000}"/>
    <cellStyle name="Normal 40 2 5" xfId="1562" xr:uid="{00000000-0005-0000-0000-000020060000}"/>
    <cellStyle name="Normal 40 2 5 2" xfId="2403" xr:uid="{00000000-0005-0000-0000-000069090000}"/>
    <cellStyle name="Normal 40 2 5 2 2" xfId="4093" xr:uid="{00000000-0005-0000-0000-000003100000}"/>
    <cellStyle name="Normal 40 2 5 2 2 2" xfId="14166" xr:uid="{00000000-0005-0000-0000-00005C370000}"/>
    <cellStyle name="Normal 40 2 5 2 2 2 3" xfId="29264" xr:uid="{00000000-0005-0000-0000-000056720000}"/>
    <cellStyle name="Normal 40 2 5 2 2 3" xfId="9146" xr:uid="{00000000-0005-0000-0000-0000C0230000}"/>
    <cellStyle name="Normal 40 2 5 2 2 3 3" xfId="24247" xr:uid="{00000000-0005-0000-0000-0000BD5E0000}"/>
    <cellStyle name="Normal 40 2 5 2 2 5" xfId="19234" xr:uid="{00000000-0005-0000-0000-0000284B0000}"/>
    <cellStyle name="Normal 40 2 5 2 3" xfId="5785" xr:uid="{00000000-0005-0000-0000-00009F160000}"/>
    <cellStyle name="Normal 40 2 5 2 3 2" xfId="15837" xr:uid="{00000000-0005-0000-0000-0000E33D0000}"/>
    <cellStyle name="Normal 40 2 5 2 3 2 3" xfId="30935" xr:uid="{00000000-0005-0000-0000-0000DD780000}"/>
    <cellStyle name="Normal 40 2 5 2 3 3" xfId="10817" xr:uid="{00000000-0005-0000-0000-0000472A0000}"/>
    <cellStyle name="Normal 40 2 5 2 3 3 3" xfId="25918" xr:uid="{00000000-0005-0000-0000-000044650000}"/>
    <cellStyle name="Normal 40 2 5 2 3 5" xfId="20905" xr:uid="{00000000-0005-0000-0000-0000AF510000}"/>
    <cellStyle name="Normal 40 2 5 2 4" xfId="12495" xr:uid="{00000000-0005-0000-0000-0000D5300000}"/>
    <cellStyle name="Normal 40 2 5 2 4 3" xfId="27593" xr:uid="{00000000-0005-0000-0000-0000CF6B0000}"/>
    <cellStyle name="Normal 40 2 5 2 5" xfId="7474" xr:uid="{00000000-0005-0000-0000-0000381D0000}"/>
    <cellStyle name="Normal 40 2 5 2 5 3" xfId="22576" xr:uid="{00000000-0005-0000-0000-000036580000}"/>
    <cellStyle name="Normal 40 2 5 2 7" xfId="17563" xr:uid="{00000000-0005-0000-0000-0000A1440000}"/>
    <cellStyle name="Normal 40 2 5 3" xfId="3256" xr:uid="{00000000-0005-0000-0000-0000BE0C0000}"/>
    <cellStyle name="Normal 40 2 5 3 2" xfId="13330" xr:uid="{00000000-0005-0000-0000-000018340000}"/>
    <cellStyle name="Normal 40 2 5 3 2 3" xfId="28428" xr:uid="{00000000-0005-0000-0000-0000126F0000}"/>
    <cellStyle name="Normal 40 2 5 3 3" xfId="8310" xr:uid="{00000000-0005-0000-0000-00007C200000}"/>
    <cellStyle name="Normal 40 2 5 3 3 3" xfId="23411" xr:uid="{00000000-0005-0000-0000-0000795B0000}"/>
    <cellStyle name="Normal 40 2 5 3 5" xfId="18398" xr:uid="{00000000-0005-0000-0000-0000E4470000}"/>
    <cellStyle name="Normal 40 2 5 4" xfId="4949" xr:uid="{00000000-0005-0000-0000-00005B130000}"/>
    <cellStyle name="Normal 40 2 5 4 2" xfId="15001" xr:uid="{00000000-0005-0000-0000-00009F3A0000}"/>
    <cellStyle name="Normal 40 2 5 4 2 3" xfId="30099" xr:uid="{00000000-0005-0000-0000-000099750000}"/>
    <cellStyle name="Normal 40 2 5 4 3" xfId="9981" xr:uid="{00000000-0005-0000-0000-000003270000}"/>
    <cellStyle name="Normal 40 2 5 4 3 3" xfId="25082" xr:uid="{00000000-0005-0000-0000-000000620000}"/>
    <cellStyle name="Normal 40 2 5 4 5" xfId="20069" xr:uid="{00000000-0005-0000-0000-00006B4E0000}"/>
    <cellStyle name="Normal 40 2 5 5" xfId="11659" xr:uid="{00000000-0005-0000-0000-0000912D0000}"/>
    <cellStyle name="Normal 40 2 5 5 3" xfId="26757" xr:uid="{00000000-0005-0000-0000-00008B680000}"/>
    <cellStyle name="Normal 40 2 5 6" xfId="6638" xr:uid="{00000000-0005-0000-0000-0000F4190000}"/>
    <cellStyle name="Normal 40 2 5 6 3" xfId="21740" xr:uid="{00000000-0005-0000-0000-0000F2540000}"/>
    <cellStyle name="Normal 40 2 5 8" xfId="16727" xr:uid="{00000000-0005-0000-0000-00005D410000}"/>
    <cellStyle name="Normal 40 2 6" xfId="1983" xr:uid="{00000000-0005-0000-0000-0000C5070000}"/>
    <cellStyle name="Normal 40 2 6 2" xfId="3675" xr:uid="{00000000-0005-0000-0000-0000610E0000}"/>
    <cellStyle name="Normal 40 2 6 2 2" xfId="13748" xr:uid="{00000000-0005-0000-0000-0000BA350000}"/>
    <cellStyle name="Normal 40 2 6 2 2 3" xfId="28846" xr:uid="{00000000-0005-0000-0000-0000B4700000}"/>
    <cellStyle name="Normal 40 2 6 2 3" xfId="8728" xr:uid="{00000000-0005-0000-0000-00001E220000}"/>
    <cellStyle name="Normal 40 2 6 2 3 3" xfId="23829" xr:uid="{00000000-0005-0000-0000-00001B5D0000}"/>
    <cellStyle name="Normal 40 2 6 2 5" xfId="18816" xr:uid="{00000000-0005-0000-0000-000086490000}"/>
    <cellStyle name="Normal 40 2 6 3" xfId="5367" xr:uid="{00000000-0005-0000-0000-0000FD140000}"/>
    <cellStyle name="Normal 40 2 6 3 2" xfId="15419" xr:uid="{00000000-0005-0000-0000-0000413C0000}"/>
    <cellStyle name="Normal 40 2 6 3 2 3" xfId="30517" xr:uid="{00000000-0005-0000-0000-00003B770000}"/>
    <cellStyle name="Normal 40 2 6 3 3" xfId="10399" xr:uid="{00000000-0005-0000-0000-0000A5280000}"/>
    <cellStyle name="Normal 40 2 6 3 3 3" xfId="25500" xr:uid="{00000000-0005-0000-0000-0000A2630000}"/>
    <cellStyle name="Normal 40 2 6 3 5" xfId="20487" xr:uid="{00000000-0005-0000-0000-00000D500000}"/>
    <cellStyle name="Normal 40 2 6 4" xfId="12077" xr:uid="{00000000-0005-0000-0000-0000332F0000}"/>
    <cellStyle name="Normal 40 2 6 4 3" xfId="27175" xr:uid="{00000000-0005-0000-0000-00002D6A0000}"/>
    <cellStyle name="Normal 40 2 6 5" xfId="7056" xr:uid="{00000000-0005-0000-0000-0000961B0000}"/>
    <cellStyle name="Normal 40 2 6 5 3" xfId="22158" xr:uid="{00000000-0005-0000-0000-000094560000}"/>
    <cellStyle name="Normal 40 2 6 7" xfId="17145" xr:uid="{00000000-0005-0000-0000-0000FF420000}"/>
    <cellStyle name="Normal 40 2 7" xfId="2834" xr:uid="{00000000-0005-0000-0000-0000180B0000}"/>
    <cellStyle name="Normal 40 2 7 2" xfId="12912" xr:uid="{00000000-0005-0000-0000-000076320000}"/>
    <cellStyle name="Normal 40 2 7 2 3" xfId="28010" xr:uid="{00000000-0005-0000-0000-0000706D0000}"/>
    <cellStyle name="Normal 40 2 7 3" xfId="7892" xr:uid="{00000000-0005-0000-0000-0000DA1E0000}"/>
    <cellStyle name="Normal 40 2 7 3 3" xfId="22993" xr:uid="{00000000-0005-0000-0000-0000D7590000}"/>
    <cellStyle name="Normal 40 2 7 5" xfId="17980" xr:uid="{00000000-0005-0000-0000-000042460000}"/>
    <cellStyle name="Normal 40 2 8" xfId="4528" xr:uid="{00000000-0005-0000-0000-0000B6110000}"/>
    <cellStyle name="Normal 40 2 8 2" xfId="14583" xr:uid="{00000000-0005-0000-0000-0000FD380000}"/>
    <cellStyle name="Normal 40 2 8 2 3" xfId="29681" xr:uid="{00000000-0005-0000-0000-0000F7730000}"/>
    <cellStyle name="Normal 40 2 8 3" xfId="9563" xr:uid="{00000000-0005-0000-0000-000061250000}"/>
    <cellStyle name="Normal 40 2 8 3 3" xfId="24664" xr:uid="{00000000-0005-0000-0000-00005E600000}"/>
    <cellStyle name="Normal 40 2 8 5" xfId="19651" xr:uid="{00000000-0005-0000-0000-0000C94C0000}"/>
    <cellStyle name="Normal 40 2 9" xfId="11239" xr:uid="{00000000-0005-0000-0000-0000ED2B0000}"/>
    <cellStyle name="Normal 40 2 9 3" xfId="26339" xr:uid="{00000000-0005-0000-0000-0000E9660000}"/>
    <cellStyle name="Normal 40 3" xfId="35793" xr:uid="{29F9C260-A7CB-4DCC-9AFD-5DD636CFFC81}"/>
    <cellStyle name="Normal 41" xfId="171" xr:uid="{00000000-0005-0000-0000-0000AB000000}"/>
    <cellStyle name="Normal 41 2" xfId="857" xr:uid="{00000000-0005-0000-0000-00005E030000}"/>
    <cellStyle name="Normal 41 2 10" xfId="6219" xr:uid="{00000000-0005-0000-0000-000051180000}"/>
    <cellStyle name="Normal 41 2 10 3" xfId="21323" xr:uid="{00000000-0005-0000-0000-000051530000}"/>
    <cellStyle name="Normal 41 2 12" xfId="16308" xr:uid="{00000000-0005-0000-0000-0000BA3F0000}"/>
    <cellStyle name="Normal 41 2 2" xfId="1183" xr:uid="{00000000-0005-0000-0000-0000A5040000}"/>
    <cellStyle name="Normal 41 2 2 11" xfId="16362" xr:uid="{00000000-0005-0000-0000-0000F03F0000}"/>
    <cellStyle name="Normal 41 2 2 2" xfId="1291" xr:uid="{00000000-0005-0000-0000-000011050000}"/>
    <cellStyle name="Normal 41 2 2 2 10" xfId="16466" xr:uid="{00000000-0005-0000-0000-000058400000}"/>
    <cellStyle name="Normal 41 2 2 2 2" xfId="1508" xr:uid="{00000000-0005-0000-0000-0000EA050000}"/>
    <cellStyle name="Normal 41 2 2 2 2 2" xfId="1929" xr:uid="{00000000-0005-0000-0000-00008F070000}"/>
    <cellStyle name="Normal 41 2 2 2 2 2 2" xfId="2768" xr:uid="{00000000-0005-0000-0000-0000D60A0000}"/>
    <cellStyle name="Normal 41 2 2 2 2 2 2 2" xfId="4458" xr:uid="{00000000-0005-0000-0000-000070110000}"/>
    <cellStyle name="Normal 41 2 2 2 2 2 2 2 2" xfId="14531" xr:uid="{00000000-0005-0000-0000-0000C9380000}"/>
    <cellStyle name="Normal 41 2 2 2 2 2 2 2 2 3" xfId="29629" xr:uid="{00000000-0005-0000-0000-0000C3730000}"/>
    <cellStyle name="Normal 41 2 2 2 2 2 2 2 3" xfId="9511" xr:uid="{00000000-0005-0000-0000-00002D250000}"/>
    <cellStyle name="Normal 41 2 2 2 2 2 2 2 3 3" xfId="24612" xr:uid="{00000000-0005-0000-0000-00002A600000}"/>
    <cellStyle name="Normal 41 2 2 2 2 2 2 2 5" xfId="19599" xr:uid="{00000000-0005-0000-0000-0000954C0000}"/>
    <cellStyle name="Normal 41 2 2 2 2 2 2 3" xfId="6150" xr:uid="{00000000-0005-0000-0000-00000C180000}"/>
    <cellStyle name="Normal 41 2 2 2 2 2 2 3 2" xfId="16202" xr:uid="{00000000-0005-0000-0000-0000503F0000}"/>
    <cellStyle name="Normal 41 2 2 2 2 2 2 3 2 3" xfId="31300" xr:uid="{00000000-0005-0000-0000-00004A7A0000}"/>
    <cellStyle name="Normal 41 2 2 2 2 2 2 3 3" xfId="11182" xr:uid="{00000000-0005-0000-0000-0000B42B0000}"/>
    <cellStyle name="Normal 41 2 2 2 2 2 2 3 3 3" xfId="26283" xr:uid="{00000000-0005-0000-0000-0000B1660000}"/>
    <cellStyle name="Normal 41 2 2 2 2 2 2 3 5" xfId="21270" xr:uid="{00000000-0005-0000-0000-00001C530000}"/>
    <cellStyle name="Normal 41 2 2 2 2 2 2 4" xfId="12860" xr:uid="{00000000-0005-0000-0000-000042320000}"/>
    <cellStyle name="Normal 41 2 2 2 2 2 2 4 3" xfId="27958" xr:uid="{00000000-0005-0000-0000-00003C6D0000}"/>
    <cellStyle name="Normal 41 2 2 2 2 2 2 5" xfId="7839" xr:uid="{00000000-0005-0000-0000-0000A51E0000}"/>
    <cellStyle name="Normal 41 2 2 2 2 2 2 5 3" xfId="22941" xr:uid="{00000000-0005-0000-0000-0000A3590000}"/>
    <cellStyle name="Normal 41 2 2 2 2 2 2 7" xfId="17928" xr:uid="{00000000-0005-0000-0000-00000E460000}"/>
    <cellStyle name="Normal 41 2 2 2 2 2 3" xfId="3621" xr:uid="{00000000-0005-0000-0000-00002B0E0000}"/>
    <cellStyle name="Normal 41 2 2 2 2 2 3 2" xfId="13695" xr:uid="{00000000-0005-0000-0000-000085350000}"/>
    <cellStyle name="Normal 41 2 2 2 2 2 3 2 3" xfId="28793" xr:uid="{00000000-0005-0000-0000-00007F700000}"/>
    <cellStyle name="Normal 41 2 2 2 2 2 3 3" xfId="8675" xr:uid="{00000000-0005-0000-0000-0000E9210000}"/>
    <cellStyle name="Normal 41 2 2 2 2 2 3 3 3" xfId="23776" xr:uid="{00000000-0005-0000-0000-0000E65C0000}"/>
    <cellStyle name="Normal 41 2 2 2 2 2 3 5" xfId="18763" xr:uid="{00000000-0005-0000-0000-000051490000}"/>
    <cellStyle name="Normal 41 2 2 2 2 2 4" xfId="5314" xr:uid="{00000000-0005-0000-0000-0000C8140000}"/>
    <cellStyle name="Normal 41 2 2 2 2 2 4 2" xfId="15366" xr:uid="{00000000-0005-0000-0000-00000C3C0000}"/>
    <cellStyle name="Normal 41 2 2 2 2 2 4 2 3" xfId="30464" xr:uid="{00000000-0005-0000-0000-000006770000}"/>
    <cellStyle name="Normal 41 2 2 2 2 2 4 3" xfId="10346" xr:uid="{00000000-0005-0000-0000-000070280000}"/>
    <cellStyle name="Normal 41 2 2 2 2 2 4 3 3" xfId="25447" xr:uid="{00000000-0005-0000-0000-00006D630000}"/>
    <cellStyle name="Normal 41 2 2 2 2 2 4 5" xfId="20434" xr:uid="{00000000-0005-0000-0000-0000D84F0000}"/>
    <cellStyle name="Normal 41 2 2 2 2 2 5" xfId="12024" xr:uid="{00000000-0005-0000-0000-0000FE2E0000}"/>
    <cellStyle name="Normal 41 2 2 2 2 2 5 3" xfId="27122" xr:uid="{00000000-0005-0000-0000-0000F8690000}"/>
    <cellStyle name="Normal 41 2 2 2 2 2 6" xfId="7003" xr:uid="{00000000-0005-0000-0000-0000611B0000}"/>
    <cellStyle name="Normal 41 2 2 2 2 2 6 3" xfId="22105" xr:uid="{00000000-0005-0000-0000-00005F560000}"/>
    <cellStyle name="Normal 41 2 2 2 2 2 8" xfId="17092" xr:uid="{00000000-0005-0000-0000-0000CA420000}"/>
    <cellStyle name="Normal 41 2 2 2 2 3" xfId="2350" xr:uid="{00000000-0005-0000-0000-000034090000}"/>
    <cellStyle name="Normal 41 2 2 2 2 3 2" xfId="4040" xr:uid="{00000000-0005-0000-0000-0000CE0F0000}"/>
    <cellStyle name="Normal 41 2 2 2 2 3 2 2" xfId="14113" xr:uid="{00000000-0005-0000-0000-000027370000}"/>
    <cellStyle name="Normal 41 2 2 2 2 3 2 2 3" xfId="29211" xr:uid="{00000000-0005-0000-0000-000021720000}"/>
    <cellStyle name="Normal 41 2 2 2 2 3 2 3" xfId="9093" xr:uid="{00000000-0005-0000-0000-00008B230000}"/>
    <cellStyle name="Normal 41 2 2 2 2 3 2 3 3" xfId="24194" xr:uid="{00000000-0005-0000-0000-0000885E0000}"/>
    <cellStyle name="Normal 41 2 2 2 2 3 2 5" xfId="19181" xr:uid="{00000000-0005-0000-0000-0000F34A0000}"/>
    <cellStyle name="Normal 41 2 2 2 2 3 3" xfId="5732" xr:uid="{00000000-0005-0000-0000-00006A160000}"/>
    <cellStyle name="Normal 41 2 2 2 2 3 3 2" xfId="15784" xr:uid="{00000000-0005-0000-0000-0000AE3D0000}"/>
    <cellStyle name="Normal 41 2 2 2 2 3 3 2 3" xfId="30882" xr:uid="{00000000-0005-0000-0000-0000A8780000}"/>
    <cellStyle name="Normal 41 2 2 2 2 3 3 3" xfId="10764" xr:uid="{00000000-0005-0000-0000-0000122A0000}"/>
    <cellStyle name="Normal 41 2 2 2 2 3 3 3 3" xfId="25865" xr:uid="{00000000-0005-0000-0000-00000F650000}"/>
    <cellStyle name="Normal 41 2 2 2 2 3 3 5" xfId="20852" xr:uid="{00000000-0005-0000-0000-00007A510000}"/>
    <cellStyle name="Normal 41 2 2 2 2 3 4" xfId="12442" xr:uid="{00000000-0005-0000-0000-0000A0300000}"/>
    <cellStyle name="Normal 41 2 2 2 2 3 4 3" xfId="27540" xr:uid="{00000000-0005-0000-0000-00009A6B0000}"/>
    <cellStyle name="Normal 41 2 2 2 2 3 5" xfId="7421" xr:uid="{00000000-0005-0000-0000-0000031D0000}"/>
    <cellStyle name="Normal 41 2 2 2 2 3 5 3" xfId="22523" xr:uid="{00000000-0005-0000-0000-000001580000}"/>
    <cellStyle name="Normal 41 2 2 2 2 3 7" xfId="17510" xr:uid="{00000000-0005-0000-0000-00006C440000}"/>
    <cellStyle name="Normal 41 2 2 2 2 4" xfId="3203" xr:uid="{00000000-0005-0000-0000-0000890C0000}"/>
    <cellStyle name="Normal 41 2 2 2 2 4 2" xfId="13277" xr:uid="{00000000-0005-0000-0000-0000E3330000}"/>
    <cellStyle name="Normal 41 2 2 2 2 4 2 3" xfId="28375" xr:uid="{00000000-0005-0000-0000-0000DD6E0000}"/>
    <cellStyle name="Normal 41 2 2 2 2 4 3" xfId="8257" xr:uid="{00000000-0005-0000-0000-000047200000}"/>
    <cellStyle name="Normal 41 2 2 2 2 4 3 3" xfId="23358" xr:uid="{00000000-0005-0000-0000-0000445B0000}"/>
    <cellStyle name="Normal 41 2 2 2 2 4 5" xfId="18345" xr:uid="{00000000-0005-0000-0000-0000AF470000}"/>
    <cellStyle name="Normal 41 2 2 2 2 5" xfId="4896" xr:uid="{00000000-0005-0000-0000-000026130000}"/>
    <cellStyle name="Normal 41 2 2 2 2 5 2" xfId="14948" xr:uid="{00000000-0005-0000-0000-00006A3A0000}"/>
    <cellStyle name="Normal 41 2 2 2 2 5 2 3" xfId="30046" xr:uid="{00000000-0005-0000-0000-000064750000}"/>
    <cellStyle name="Normal 41 2 2 2 2 5 3" xfId="9928" xr:uid="{00000000-0005-0000-0000-0000CE260000}"/>
    <cellStyle name="Normal 41 2 2 2 2 5 3 3" xfId="25029" xr:uid="{00000000-0005-0000-0000-0000CB610000}"/>
    <cellStyle name="Normal 41 2 2 2 2 5 5" xfId="20016" xr:uid="{00000000-0005-0000-0000-0000364E0000}"/>
    <cellStyle name="Normal 41 2 2 2 2 6" xfId="11606" xr:uid="{00000000-0005-0000-0000-00005C2D0000}"/>
    <cellStyle name="Normal 41 2 2 2 2 6 3" xfId="26704" xr:uid="{00000000-0005-0000-0000-000056680000}"/>
    <cellStyle name="Normal 41 2 2 2 2 7" xfId="6585" xr:uid="{00000000-0005-0000-0000-0000BF190000}"/>
    <cellStyle name="Normal 41 2 2 2 2 7 3" xfId="21687" xr:uid="{00000000-0005-0000-0000-0000BD540000}"/>
    <cellStyle name="Normal 41 2 2 2 2 9" xfId="16674" xr:uid="{00000000-0005-0000-0000-000028410000}"/>
    <cellStyle name="Normal 41 2 2 2 3" xfId="1721" xr:uid="{00000000-0005-0000-0000-0000BF060000}"/>
    <cellStyle name="Normal 41 2 2 2 3 2" xfId="2560" xr:uid="{00000000-0005-0000-0000-0000060A0000}"/>
    <cellStyle name="Normal 41 2 2 2 3 2 2" xfId="4250" xr:uid="{00000000-0005-0000-0000-0000A0100000}"/>
    <cellStyle name="Normal 41 2 2 2 3 2 2 2" xfId="14323" xr:uid="{00000000-0005-0000-0000-0000F9370000}"/>
    <cellStyle name="Normal 41 2 2 2 3 2 2 2 3" xfId="29421" xr:uid="{00000000-0005-0000-0000-0000F3720000}"/>
    <cellStyle name="Normal 41 2 2 2 3 2 2 3" xfId="9303" xr:uid="{00000000-0005-0000-0000-00005D240000}"/>
    <cellStyle name="Normal 41 2 2 2 3 2 2 3 3" xfId="24404" xr:uid="{00000000-0005-0000-0000-00005A5F0000}"/>
    <cellStyle name="Normal 41 2 2 2 3 2 2 5" xfId="19391" xr:uid="{00000000-0005-0000-0000-0000C54B0000}"/>
    <cellStyle name="Normal 41 2 2 2 3 2 3" xfId="5942" xr:uid="{00000000-0005-0000-0000-00003C170000}"/>
    <cellStyle name="Normal 41 2 2 2 3 2 3 2" xfId="15994" xr:uid="{00000000-0005-0000-0000-0000803E0000}"/>
    <cellStyle name="Normal 41 2 2 2 3 2 3 2 3" xfId="31092" xr:uid="{00000000-0005-0000-0000-00007A790000}"/>
    <cellStyle name="Normal 41 2 2 2 3 2 3 3" xfId="10974" xr:uid="{00000000-0005-0000-0000-0000E42A0000}"/>
    <cellStyle name="Normal 41 2 2 2 3 2 3 3 3" xfId="26075" xr:uid="{00000000-0005-0000-0000-0000E1650000}"/>
    <cellStyle name="Normal 41 2 2 2 3 2 3 5" xfId="21062" xr:uid="{00000000-0005-0000-0000-00004C520000}"/>
    <cellStyle name="Normal 41 2 2 2 3 2 4" xfId="12652" xr:uid="{00000000-0005-0000-0000-000072310000}"/>
    <cellStyle name="Normal 41 2 2 2 3 2 4 3" xfId="27750" xr:uid="{00000000-0005-0000-0000-00006C6C0000}"/>
    <cellStyle name="Normal 41 2 2 2 3 2 5" xfId="7631" xr:uid="{00000000-0005-0000-0000-0000D51D0000}"/>
    <cellStyle name="Normal 41 2 2 2 3 2 5 3" xfId="22733" xr:uid="{00000000-0005-0000-0000-0000D3580000}"/>
    <cellStyle name="Normal 41 2 2 2 3 2 7" xfId="17720" xr:uid="{00000000-0005-0000-0000-00003E450000}"/>
    <cellStyle name="Normal 41 2 2 2 3 3" xfId="3413" xr:uid="{00000000-0005-0000-0000-00005B0D0000}"/>
    <cellStyle name="Normal 41 2 2 2 3 3 2" xfId="13487" xr:uid="{00000000-0005-0000-0000-0000B5340000}"/>
    <cellStyle name="Normal 41 2 2 2 3 3 2 3" xfId="28585" xr:uid="{00000000-0005-0000-0000-0000AF6F0000}"/>
    <cellStyle name="Normal 41 2 2 2 3 3 3" xfId="8467" xr:uid="{00000000-0005-0000-0000-000019210000}"/>
    <cellStyle name="Normal 41 2 2 2 3 3 3 3" xfId="23568" xr:uid="{00000000-0005-0000-0000-0000165C0000}"/>
    <cellStyle name="Normal 41 2 2 2 3 3 5" xfId="18555" xr:uid="{00000000-0005-0000-0000-000081480000}"/>
    <cellStyle name="Normal 41 2 2 2 3 4" xfId="5106" xr:uid="{00000000-0005-0000-0000-0000F8130000}"/>
    <cellStyle name="Normal 41 2 2 2 3 4 2" xfId="15158" xr:uid="{00000000-0005-0000-0000-00003C3B0000}"/>
    <cellStyle name="Normal 41 2 2 2 3 4 2 3" xfId="30256" xr:uid="{00000000-0005-0000-0000-000036760000}"/>
    <cellStyle name="Normal 41 2 2 2 3 4 3" xfId="10138" xr:uid="{00000000-0005-0000-0000-0000A0270000}"/>
    <cellStyle name="Normal 41 2 2 2 3 4 3 3" xfId="25239" xr:uid="{00000000-0005-0000-0000-00009D620000}"/>
    <cellStyle name="Normal 41 2 2 2 3 4 5" xfId="20226" xr:uid="{00000000-0005-0000-0000-0000084F0000}"/>
    <cellStyle name="Normal 41 2 2 2 3 5" xfId="11816" xr:uid="{00000000-0005-0000-0000-00002E2E0000}"/>
    <cellStyle name="Normal 41 2 2 2 3 5 3" xfId="26914" xr:uid="{00000000-0005-0000-0000-000028690000}"/>
    <cellStyle name="Normal 41 2 2 2 3 6" xfId="6795" xr:uid="{00000000-0005-0000-0000-0000911A0000}"/>
    <cellStyle name="Normal 41 2 2 2 3 6 3" xfId="21897" xr:uid="{00000000-0005-0000-0000-00008F550000}"/>
    <cellStyle name="Normal 41 2 2 2 3 8" xfId="16884" xr:uid="{00000000-0005-0000-0000-0000FA410000}"/>
    <cellStyle name="Normal 41 2 2 2 4" xfId="2142" xr:uid="{00000000-0005-0000-0000-000064080000}"/>
    <cellStyle name="Normal 41 2 2 2 4 2" xfId="3832" xr:uid="{00000000-0005-0000-0000-0000FE0E0000}"/>
    <cellStyle name="Normal 41 2 2 2 4 2 2" xfId="13905" xr:uid="{00000000-0005-0000-0000-000057360000}"/>
    <cellStyle name="Normal 41 2 2 2 4 2 2 3" xfId="29003" xr:uid="{00000000-0005-0000-0000-000051710000}"/>
    <cellStyle name="Normal 41 2 2 2 4 2 3" xfId="8885" xr:uid="{00000000-0005-0000-0000-0000BB220000}"/>
    <cellStyle name="Normal 41 2 2 2 4 2 3 3" xfId="23986" xr:uid="{00000000-0005-0000-0000-0000B85D0000}"/>
    <cellStyle name="Normal 41 2 2 2 4 2 5" xfId="18973" xr:uid="{00000000-0005-0000-0000-0000234A0000}"/>
    <cellStyle name="Normal 41 2 2 2 4 3" xfId="5524" xr:uid="{00000000-0005-0000-0000-00009A150000}"/>
    <cellStyle name="Normal 41 2 2 2 4 3 2" xfId="15576" xr:uid="{00000000-0005-0000-0000-0000DE3C0000}"/>
    <cellStyle name="Normal 41 2 2 2 4 3 2 3" xfId="30674" xr:uid="{00000000-0005-0000-0000-0000D8770000}"/>
    <cellStyle name="Normal 41 2 2 2 4 3 3" xfId="10556" xr:uid="{00000000-0005-0000-0000-000042290000}"/>
    <cellStyle name="Normal 41 2 2 2 4 3 3 3" xfId="25657" xr:uid="{00000000-0005-0000-0000-00003F640000}"/>
    <cellStyle name="Normal 41 2 2 2 4 3 5" xfId="20644" xr:uid="{00000000-0005-0000-0000-0000AA500000}"/>
    <cellStyle name="Normal 41 2 2 2 4 4" xfId="12234" xr:uid="{00000000-0005-0000-0000-0000D02F0000}"/>
    <cellStyle name="Normal 41 2 2 2 4 4 3" xfId="27332" xr:uid="{00000000-0005-0000-0000-0000CA6A0000}"/>
    <cellStyle name="Normal 41 2 2 2 4 5" xfId="7213" xr:uid="{00000000-0005-0000-0000-0000331C0000}"/>
    <cellStyle name="Normal 41 2 2 2 4 5 3" xfId="22315" xr:uid="{00000000-0005-0000-0000-000031570000}"/>
    <cellStyle name="Normal 41 2 2 2 4 7" xfId="17302" xr:uid="{00000000-0005-0000-0000-00009C430000}"/>
    <cellStyle name="Normal 41 2 2 2 5" xfId="2995" xr:uid="{00000000-0005-0000-0000-0000B90B0000}"/>
    <cellStyle name="Normal 41 2 2 2 5 2" xfId="13069" xr:uid="{00000000-0005-0000-0000-000013330000}"/>
    <cellStyle name="Normal 41 2 2 2 5 2 3" xfId="28167" xr:uid="{00000000-0005-0000-0000-00000D6E0000}"/>
    <cellStyle name="Normal 41 2 2 2 5 3" xfId="8049" xr:uid="{00000000-0005-0000-0000-0000771F0000}"/>
    <cellStyle name="Normal 41 2 2 2 5 3 3" xfId="23150" xr:uid="{00000000-0005-0000-0000-0000745A0000}"/>
    <cellStyle name="Normal 41 2 2 2 5 5" xfId="18137" xr:uid="{00000000-0005-0000-0000-0000DF460000}"/>
    <cellStyle name="Normal 41 2 2 2 6" xfId="4688" xr:uid="{00000000-0005-0000-0000-000056120000}"/>
    <cellStyle name="Normal 41 2 2 2 6 2" xfId="14740" xr:uid="{00000000-0005-0000-0000-00009A390000}"/>
    <cellStyle name="Normal 41 2 2 2 6 2 3" xfId="29838" xr:uid="{00000000-0005-0000-0000-000094740000}"/>
    <cellStyle name="Normal 41 2 2 2 6 3" xfId="9720" xr:uid="{00000000-0005-0000-0000-0000FE250000}"/>
    <cellStyle name="Normal 41 2 2 2 6 3 3" xfId="24821" xr:uid="{00000000-0005-0000-0000-0000FB600000}"/>
    <cellStyle name="Normal 41 2 2 2 6 5" xfId="19808" xr:uid="{00000000-0005-0000-0000-0000664D0000}"/>
    <cellStyle name="Normal 41 2 2 2 7" xfId="11398" xr:uid="{00000000-0005-0000-0000-00008C2C0000}"/>
    <cellStyle name="Normal 41 2 2 2 7 3" xfId="26496" xr:uid="{00000000-0005-0000-0000-000086670000}"/>
    <cellStyle name="Normal 41 2 2 2 8" xfId="6377" xr:uid="{00000000-0005-0000-0000-0000EF180000}"/>
    <cellStyle name="Normal 41 2 2 2 8 3" xfId="21479" xr:uid="{00000000-0005-0000-0000-0000ED530000}"/>
    <cellStyle name="Normal 41 2 2 3" xfId="1404" xr:uid="{00000000-0005-0000-0000-000082050000}"/>
    <cellStyle name="Normal 41 2 2 3 2" xfId="1825" xr:uid="{00000000-0005-0000-0000-000027070000}"/>
    <cellStyle name="Normal 41 2 2 3 2 2" xfId="2664" xr:uid="{00000000-0005-0000-0000-00006E0A0000}"/>
    <cellStyle name="Normal 41 2 2 3 2 2 2" xfId="4354" xr:uid="{00000000-0005-0000-0000-000008110000}"/>
    <cellStyle name="Normal 41 2 2 3 2 2 2 2" xfId="14427" xr:uid="{00000000-0005-0000-0000-000061380000}"/>
    <cellStyle name="Normal 41 2 2 3 2 2 2 2 3" xfId="29525" xr:uid="{00000000-0005-0000-0000-00005B730000}"/>
    <cellStyle name="Normal 41 2 2 3 2 2 2 3" xfId="9407" xr:uid="{00000000-0005-0000-0000-0000C5240000}"/>
    <cellStyle name="Normal 41 2 2 3 2 2 2 3 3" xfId="24508" xr:uid="{00000000-0005-0000-0000-0000C25F0000}"/>
    <cellStyle name="Normal 41 2 2 3 2 2 2 5" xfId="19495" xr:uid="{00000000-0005-0000-0000-00002D4C0000}"/>
    <cellStyle name="Normal 41 2 2 3 2 2 3" xfId="6046" xr:uid="{00000000-0005-0000-0000-0000A4170000}"/>
    <cellStyle name="Normal 41 2 2 3 2 2 3 2" xfId="16098" xr:uid="{00000000-0005-0000-0000-0000E83E0000}"/>
    <cellStyle name="Normal 41 2 2 3 2 2 3 2 3" xfId="31196" xr:uid="{00000000-0005-0000-0000-0000E2790000}"/>
    <cellStyle name="Normal 41 2 2 3 2 2 3 3" xfId="11078" xr:uid="{00000000-0005-0000-0000-00004C2B0000}"/>
    <cellStyle name="Normal 41 2 2 3 2 2 3 3 3" xfId="26179" xr:uid="{00000000-0005-0000-0000-000049660000}"/>
    <cellStyle name="Normal 41 2 2 3 2 2 3 5" xfId="21166" xr:uid="{00000000-0005-0000-0000-0000B4520000}"/>
    <cellStyle name="Normal 41 2 2 3 2 2 4" xfId="12756" xr:uid="{00000000-0005-0000-0000-0000DA310000}"/>
    <cellStyle name="Normal 41 2 2 3 2 2 4 3" xfId="27854" xr:uid="{00000000-0005-0000-0000-0000D46C0000}"/>
    <cellStyle name="Normal 41 2 2 3 2 2 5" xfId="7735" xr:uid="{00000000-0005-0000-0000-00003D1E0000}"/>
    <cellStyle name="Normal 41 2 2 3 2 2 5 3" xfId="22837" xr:uid="{00000000-0005-0000-0000-00003B590000}"/>
    <cellStyle name="Normal 41 2 2 3 2 2 7" xfId="17824" xr:uid="{00000000-0005-0000-0000-0000A6450000}"/>
    <cellStyle name="Normal 41 2 2 3 2 3" xfId="3517" xr:uid="{00000000-0005-0000-0000-0000C30D0000}"/>
    <cellStyle name="Normal 41 2 2 3 2 3 2" xfId="13591" xr:uid="{00000000-0005-0000-0000-00001D350000}"/>
    <cellStyle name="Normal 41 2 2 3 2 3 2 3" xfId="28689" xr:uid="{00000000-0005-0000-0000-000017700000}"/>
    <cellStyle name="Normal 41 2 2 3 2 3 3" xfId="8571" xr:uid="{00000000-0005-0000-0000-000081210000}"/>
    <cellStyle name="Normal 41 2 2 3 2 3 3 3" xfId="23672" xr:uid="{00000000-0005-0000-0000-00007E5C0000}"/>
    <cellStyle name="Normal 41 2 2 3 2 3 5" xfId="18659" xr:uid="{00000000-0005-0000-0000-0000E9480000}"/>
    <cellStyle name="Normal 41 2 2 3 2 4" xfId="5210" xr:uid="{00000000-0005-0000-0000-000060140000}"/>
    <cellStyle name="Normal 41 2 2 3 2 4 2" xfId="15262" xr:uid="{00000000-0005-0000-0000-0000A43B0000}"/>
    <cellStyle name="Normal 41 2 2 3 2 4 2 3" xfId="30360" xr:uid="{00000000-0005-0000-0000-00009E760000}"/>
    <cellStyle name="Normal 41 2 2 3 2 4 3" xfId="10242" xr:uid="{00000000-0005-0000-0000-000008280000}"/>
    <cellStyle name="Normal 41 2 2 3 2 4 3 3" xfId="25343" xr:uid="{00000000-0005-0000-0000-000005630000}"/>
    <cellStyle name="Normal 41 2 2 3 2 4 5" xfId="20330" xr:uid="{00000000-0005-0000-0000-0000704F0000}"/>
    <cellStyle name="Normal 41 2 2 3 2 5" xfId="11920" xr:uid="{00000000-0005-0000-0000-0000962E0000}"/>
    <cellStyle name="Normal 41 2 2 3 2 5 3" xfId="27018" xr:uid="{00000000-0005-0000-0000-000090690000}"/>
    <cellStyle name="Normal 41 2 2 3 2 6" xfId="6899" xr:uid="{00000000-0005-0000-0000-0000F91A0000}"/>
    <cellStyle name="Normal 41 2 2 3 2 6 3" xfId="22001" xr:uid="{00000000-0005-0000-0000-0000F7550000}"/>
    <cellStyle name="Normal 41 2 2 3 2 8" xfId="16988" xr:uid="{00000000-0005-0000-0000-000062420000}"/>
    <cellStyle name="Normal 41 2 2 3 3" xfId="2246" xr:uid="{00000000-0005-0000-0000-0000CC080000}"/>
    <cellStyle name="Normal 41 2 2 3 3 2" xfId="3936" xr:uid="{00000000-0005-0000-0000-0000660F0000}"/>
    <cellStyle name="Normal 41 2 2 3 3 2 2" xfId="14009" xr:uid="{00000000-0005-0000-0000-0000BF360000}"/>
    <cellStyle name="Normal 41 2 2 3 3 2 2 3" xfId="29107" xr:uid="{00000000-0005-0000-0000-0000B9710000}"/>
    <cellStyle name="Normal 41 2 2 3 3 2 3" xfId="8989" xr:uid="{00000000-0005-0000-0000-000023230000}"/>
    <cellStyle name="Normal 41 2 2 3 3 2 3 3" xfId="24090" xr:uid="{00000000-0005-0000-0000-0000205E0000}"/>
    <cellStyle name="Normal 41 2 2 3 3 2 5" xfId="19077" xr:uid="{00000000-0005-0000-0000-00008B4A0000}"/>
    <cellStyle name="Normal 41 2 2 3 3 3" xfId="5628" xr:uid="{00000000-0005-0000-0000-000002160000}"/>
    <cellStyle name="Normal 41 2 2 3 3 3 2" xfId="15680" xr:uid="{00000000-0005-0000-0000-0000463D0000}"/>
    <cellStyle name="Normal 41 2 2 3 3 3 2 3" xfId="30778" xr:uid="{00000000-0005-0000-0000-000040780000}"/>
    <cellStyle name="Normal 41 2 2 3 3 3 3" xfId="10660" xr:uid="{00000000-0005-0000-0000-0000AA290000}"/>
    <cellStyle name="Normal 41 2 2 3 3 3 3 3" xfId="25761" xr:uid="{00000000-0005-0000-0000-0000A7640000}"/>
    <cellStyle name="Normal 41 2 2 3 3 3 5" xfId="20748" xr:uid="{00000000-0005-0000-0000-000012510000}"/>
    <cellStyle name="Normal 41 2 2 3 3 4" xfId="12338" xr:uid="{00000000-0005-0000-0000-000038300000}"/>
    <cellStyle name="Normal 41 2 2 3 3 4 3" xfId="27436" xr:uid="{00000000-0005-0000-0000-0000326B0000}"/>
    <cellStyle name="Normal 41 2 2 3 3 5" xfId="7317" xr:uid="{00000000-0005-0000-0000-00009B1C0000}"/>
    <cellStyle name="Normal 41 2 2 3 3 5 3" xfId="22419" xr:uid="{00000000-0005-0000-0000-000099570000}"/>
    <cellStyle name="Normal 41 2 2 3 3 7" xfId="17406" xr:uid="{00000000-0005-0000-0000-000004440000}"/>
    <cellStyle name="Normal 41 2 2 3 4" xfId="3099" xr:uid="{00000000-0005-0000-0000-0000210C0000}"/>
    <cellStyle name="Normal 41 2 2 3 4 2" xfId="13173" xr:uid="{00000000-0005-0000-0000-00007B330000}"/>
    <cellStyle name="Normal 41 2 2 3 4 2 3" xfId="28271" xr:uid="{00000000-0005-0000-0000-0000756E0000}"/>
    <cellStyle name="Normal 41 2 2 3 4 3" xfId="8153" xr:uid="{00000000-0005-0000-0000-0000DF1F0000}"/>
    <cellStyle name="Normal 41 2 2 3 4 3 3" xfId="23254" xr:uid="{00000000-0005-0000-0000-0000DC5A0000}"/>
    <cellStyle name="Normal 41 2 2 3 4 5" xfId="18241" xr:uid="{00000000-0005-0000-0000-000047470000}"/>
    <cellStyle name="Normal 41 2 2 3 5" xfId="4792" xr:uid="{00000000-0005-0000-0000-0000BE120000}"/>
    <cellStyle name="Normal 41 2 2 3 5 2" xfId="14844" xr:uid="{00000000-0005-0000-0000-0000023A0000}"/>
    <cellStyle name="Normal 41 2 2 3 5 2 3" xfId="29942" xr:uid="{00000000-0005-0000-0000-0000FC740000}"/>
    <cellStyle name="Normal 41 2 2 3 5 3" xfId="9824" xr:uid="{00000000-0005-0000-0000-000066260000}"/>
    <cellStyle name="Normal 41 2 2 3 5 3 3" xfId="24925" xr:uid="{00000000-0005-0000-0000-000063610000}"/>
    <cellStyle name="Normal 41 2 2 3 5 5" xfId="19912" xr:uid="{00000000-0005-0000-0000-0000CE4D0000}"/>
    <cellStyle name="Normal 41 2 2 3 6" xfId="11502" xr:uid="{00000000-0005-0000-0000-0000F42C0000}"/>
    <cellStyle name="Normal 41 2 2 3 6 3" xfId="26600" xr:uid="{00000000-0005-0000-0000-0000EE670000}"/>
    <cellStyle name="Normal 41 2 2 3 7" xfId="6481" xr:uid="{00000000-0005-0000-0000-000057190000}"/>
    <cellStyle name="Normal 41 2 2 3 7 3" xfId="21583" xr:uid="{00000000-0005-0000-0000-000055540000}"/>
    <cellStyle name="Normal 41 2 2 3 9" xfId="16570" xr:uid="{00000000-0005-0000-0000-0000C0400000}"/>
    <cellStyle name="Normal 41 2 2 4" xfId="1617" xr:uid="{00000000-0005-0000-0000-000057060000}"/>
    <cellStyle name="Normal 41 2 2 4 2" xfId="2456" xr:uid="{00000000-0005-0000-0000-00009E090000}"/>
    <cellStyle name="Normal 41 2 2 4 2 2" xfId="4146" xr:uid="{00000000-0005-0000-0000-000038100000}"/>
    <cellStyle name="Normal 41 2 2 4 2 2 2" xfId="14219" xr:uid="{00000000-0005-0000-0000-000091370000}"/>
    <cellStyle name="Normal 41 2 2 4 2 2 2 3" xfId="29317" xr:uid="{00000000-0005-0000-0000-00008B720000}"/>
    <cellStyle name="Normal 41 2 2 4 2 2 3" xfId="9199" xr:uid="{00000000-0005-0000-0000-0000F5230000}"/>
    <cellStyle name="Normal 41 2 2 4 2 2 3 3" xfId="24300" xr:uid="{00000000-0005-0000-0000-0000F25E0000}"/>
    <cellStyle name="Normal 41 2 2 4 2 2 5" xfId="19287" xr:uid="{00000000-0005-0000-0000-00005D4B0000}"/>
    <cellStyle name="Normal 41 2 2 4 2 3" xfId="5838" xr:uid="{00000000-0005-0000-0000-0000D4160000}"/>
    <cellStyle name="Normal 41 2 2 4 2 3 2" xfId="15890" xr:uid="{00000000-0005-0000-0000-0000183E0000}"/>
    <cellStyle name="Normal 41 2 2 4 2 3 2 3" xfId="30988" xr:uid="{00000000-0005-0000-0000-000012790000}"/>
    <cellStyle name="Normal 41 2 2 4 2 3 3" xfId="10870" xr:uid="{00000000-0005-0000-0000-00007C2A0000}"/>
    <cellStyle name="Normal 41 2 2 4 2 3 3 3" xfId="25971" xr:uid="{00000000-0005-0000-0000-000079650000}"/>
    <cellStyle name="Normal 41 2 2 4 2 3 5" xfId="20958" xr:uid="{00000000-0005-0000-0000-0000E4510000}"/>
    <cellStyle name="Normal 41 2 2 4 2 4" xfId="12548" xr:uid="{00000000-0005-0000-0000-00000A310000}"/>
    <cellStyle name="Normal 41 2 2 4 2 4 3" xfId="27646" xr:uid="{00000000-0005-0000-0000-0000046C0000}"/>
    <cellStyle name="Normal 41 2 2 4 2 5" xfId="7527" xr:uid="{00000000-0005-0000-0000-00006D1D0000}"/>
    <cellStyle name="Normal 41 2 2 4 2 5 3" xfId="22629" xr:uid="{00000000-0005-0000-0000-00006B580000}"/>
    <cellStyle name="Normal 41 2 2 4 2 7" xfId="17616" xr:uid="{00000000-0005-0000-0000-0000D6440000}"/>
    <cellStyle name="Normal 41 2 2 4 3" xfId="3309" xr:uid="{00000000-0005-0000-0000-0000F30C0000}"/>
    <cellStyle name="Normal 41 2 2 4 3 2" xfId="13383" xr:uid="{00000000-0005-0000-0000-00004D340000}"/>
    <cellStyle name="Normal 41 2 2 4 3 2 3" xfId="28481" xr:uid="{00000000-0005-0000-0000-0000476F0000}"/>
    <cellStyle name="Normal 41 2 2 4 3 3" xfId="8363" xr:uid="{00000000-0005-0000-0000-0000B1200000}"/>
    <cellStyle name="Normal 41 2 2 4 3 3 3" xfId="23464" xr:uid="{00000000-0005-0000-0000-0000AE5B0000}"/>
    <cellStyle name="Normal 41 2 2 4 3 5" xfId="18451" xr:uid="{00000000-0005-0000-0000-000019480000}"/>
    <cellStyle name="Normal 41 2 2 4 4" xfId="5002" xr:uid="{00000000-0005-0000-0000-000090130000}"/>
    <cellStyle name="Normal 41 2 2 4 4 2" xfId="15054" xr:uid="{00000000-0005-0000-0000-0000D43A0000}"/>
    <cellStyle name="Normal 41 2 2 4 4 2 3" xfId="30152" xr:uid="{00000000-0005-0000-0000-0000CE750000}"/>
    <cellStyle name="Normal 41 2 2 4 4 3" xfId="10034" xr:uid="{00000000-0005-0000-0000-000038270000}"/>
    <cellStyle name="Normal 41 2 2 4 4 3 3" xfId="25135" xr:uid="{00000000-0005-0000-0000-000035620000}"/>
    <cellStyle name="Normal 41 2 2 4 4 5" xfId="20122" xr:uid="{00000000-0005-0000-0000-0000A04E0000}"/>
    <cellStyle name="Normal 41 2 2 4 5" xfId="11712" xr:uid="{00000000-0005-0000-0000-0000C62D0000}"/>
    <cellStyle name="Normal 41 2 2 4 5 3" xfId="26810" xr:uid="{00000000-0005-0000-0000-0000C0680000}"/>
    <cellStyle name="Normal 41 2 2 4 6" xfId="6691" xr:uid="{00000000-0005-0000-0000-0000291A0000}"/>
    <cellStyle name="Normal 41 2 2 4 6 3" xfId="21793" xr:uid="{00000000-0005-0000-0000-000027550000}"/>
    <cellStyle name="Normal 41 2 2 4 8" xfId="16780" xr:uid="{00000000-0005-0000-0000-000092410000}"/>
    <cellStyle name="Normal 41 2 2 5" xfId="2038" xr:uid="{00000000-0005-0000-0000-0000FC070000}"/>
    <cellStyle name="Normal 41 2 2 5 2" xfId="3728" xr:uid="{00000000-0005-0000-0000-0000960E0000}"/>
    <cellStyle name="Normal 41 2 2 5 2 2" xfId="13801" xr:uid="{00000000-0005-0000-0000-0000EF350000}"/>
    <cellStyle name="Normal 41 2 2 5 2 2 3" xfId="28899" xr:uid="{00000000-0005-0000-0000-0000E9700000}"/>
    <cellStyle name="Normal 41 2 2 5 2 3" xfId="8781" xr:uid="{00000000-0005-0000-0000-000053220000}"/>
    <cellStyle name="Normal 41 2 2 5 2 3 3" xfId="23882" xr:uid="{00000000-0005-0000-0000-0000505D0000}"/>
    <cellStyle name="Normal 41 2 2 5 2 5" xfId="18869" xr:uid="{00000000-0005-0000-0000-0000BB490000}"/>
    <cellStyle name="Normal 41 2 2 5 3" xfId="5420" xr:uid="{00000000-0005-0000-0000-000032150000}"/>
    <cellStyle name="Normal 41 2 2 5 3 2" xfId="15472" xr:uid="{00000000-0005-0000-0000-0000763C0000}"/>
    <cellStyle name="Normal 41 2 2 5 3 2 3" xfId="30570" xr:uid="{00000000-0005-0000-0000-000070770000}"/>
    <cellStyle name="Normal 41 2 2 5 3 3" xfId="10452" xr:uid="{00000000-0005-0000-0000-0000DA280000}"/>
    <cellStyle name="Normal 41 2 2 5 3 3 3" xfId="25553" xr:uid="{00000000-0005-0000-0000-0000D7630000}"/>
    <cellStyle name="Normal 41 2 2 5 3 5" xfId="20540" xr:uid="{00000000-0005-0000-0000-000042500000}"/>
    <cellStyle name="Normal 41 2 2 5 4" xfId="12130" xr:uid="{00000000-0005-0000-0000-0000682F0000}"/>
    <cellStyle name="Normal 41 2 2 5 4 3" xfId="27228" xr:uid="{00000000-0005-0000-0000-0000626A0000}"/>
    <cellStyle name="Normal 41 2 2 5 5" xfId="7109" xr:uid="{00000000-0005-0000-0000-0000CB1B0000}"/>
    <cellStyle name="Normal 41 2 2 5 5 3" xfId="22211" xr:uid="{00000000-0005-0000-0000-0000C9560000}"/>
    <cellStyle name="Normal 41 2 2 5 7" xfId="17198" xr:uid="{00000000-0005-0000-0000-000034430000}"/>
    <cellStyle name="Normal 41 2 2 6" xfId="2891" xr:uid="{00000000-0005-0000-0000-0000510B0000}"/>
    <cellStyle name="Normal 41 2 2 6 2" xfId="12965" xr:uid="{00000000-0005-0000-0000-0000AB320000}"/>
    <cellStyle name="Normal 41 2 2 6 2 3" xfId="28063" xr:uid="{00000000-0005-0000-0000-0000A56D0000}"/>
    <cellStyle name="Normal 41 2 2 6 3" xfId="7945" xr:uid="{00000000-0005-0000-0000-00000F1F0000}"/>
    <cellStyle name="Normal 41 2 2 6 3 3" xfId="23046" xr:uid="{00000000-0005-0000-0000-00000C5A0000}"/>
    <cellStyle name="Normal 41 2 2 6 5" xfId="18033" xr:uid="{00000000-0005-0000-0000-000077460000}"/>
    <cellStyle name="Normal 41 2 2 7" xfId="4584" xr:uid="{00000000-0005-0000-0000-0000EE110000}"/>
    <cellStyle name="Normal 41 2 2 7 2" xfId="14636" xr:uid="{00000000-0005-0000-0000-000032390000}"/>
    <cellStyle name="Normal 41 2 2 7 2 3" xfId="29734" xr:uid="{00000000-0005-0000-0000-00002C740000}"/>
    <cellStyle name="Normal 41 2 2 7 3" xfId="9616" xr:uid="{00000000-0005-0000-0000-000096250000}"/>
    <cellStyle name="Normal 41 2 2 7 3 3" xfId="24717" xr:uid="{00000000-0005-0000-0000-000093600000}"/>
    <cellStyle name="Normal 41 2 2 7 5" xfId="19704" xr:uid="{00000000-0005-0000-0000-0000FE4C0000}"/>
    <cellStyle name="Normal 41 2 2 8" xfId="11294" xr:uid="{00000000-0005-0000-0000-0000242C0000}"/>
    <cellStyle name="Normal 41 2 2 8 3" xfId="26392" xr:uid="{00000000-0005-0000-0000-00001E670000}"/>
    <cellStyle name="Normal 41 2 2 9" xfId="6273" xr:uid="{00000000-0005-0000-0000-000087180000}"/>
    <cellStyle name="Normal 41 2 2 9 3" xfId="21375" xr:uid="{00000000-0005-0000-0000-000085530000}"/>
    <cellStyle name="Normal 41 2 3" xfId="1237" xr:uid="{00000000-0005-0000-0000-0000DB040000}"/>
    <cellStyle name="Normal 41 2 3 10" xfId="16414" xr:uid="{00000000-0005-0000-0000-000024400000}"/>
    <cellStyle name="Normal 41 2 3 2" xfId="1456" xr:uid="{00000000-0005-0000-0000-0000B6050000}"/>
    <cellStyle name="Normal 41 2 3 2 2" xfId="1877" xr:uid="{00000000-0005-0000-0000-00005B070000}"/>
    <cellStyle name="Normal 41 2 3 2 2 2" xfId="2716" xr:uid="{00000000-0005-0000-0000-0000A20A0000}"/>
    <cellStyle name="Normal 41 2 3 2 2 2 2" xfId="4406" xr:uid="{00000000-0005-0000-0000-00003C110000}"/>
    <cellStyle name="Normal 41 2 3 2 2 2 2 2" xfId="14479" xr:uid="{00000000-0005-0000-0000-000095380000}"/>
    <cellStyle name="Normal 41 2 3 2 2 2 2 2 3" xfId="29577" xr:uid="{00000000-0005-0000-0000-00008F730000}"/>
    <cellStyle name="Normal 41 2 3 2 2 2 2 3" xfId="9459" xr:uid="{00000000-0005-0000-0000-0000F9240000}"/>
    <cellStyle name="Normal 41 2 3 2 2 2 2 3 3" xfId="24560" xr:uid="{00000000-0005-0000-0000-0000F65F0000}"/>
    <cellStyle name="Normal 41 2 3 2 2 2 2 5" xfId="19547" xr:uid="{00000000-0005-0000-0000-0000614C0000}"/>
    <cellStyle name="Normal 41 2 3 2 2 2 3" xfId="6098" xr:uid="{00000000-0005-0000-0000-0000D8170000}"/>
    <cellStyle name="Normal 41 2 3 2 2 2 3 2" xfId="16150" xr:uid="{00000000-0005-0000-0000-00001C3F0000}"/>
    <cellStyle name="Normal 41 2 3 2 2 2 3 2 3" xfId="31248" xr:uid="{00000000-0005-0000-0000-0000167A0000}"/>
    <cellStyle name="Normal 41 2 3 2 2 2 3 3" xfId="11130" xr:uid="{00000000-0005-0000-0000-0000802B0000}"/>
    <cellStyle name="Normal 41 2 3 2 2 2 3 3 3" xfId="26231" xr:uid="{00000000-0005-0000-0000-00007D660000}"/>
    <cellStyle name="Normal 41 2 3 2 2 2 3 5" xfId="21218" xr:uid="{00000000-0005-0000-0000-0000E8520000}"/>
    <cellStyle name="Normal 41 2 3 2 2 2 4" xfId="12808" xr:uid="{00000000-0005-0000-0000-00000E320000}"/>
    <cellStyle name="Normal 41 2 3 2 2 2 4 3" xfId="27906" xr:uid="{00000000-0005-0000-0000-0000086D0000}"/>
    <cellStyle name="Normal 41 2 3 2 2 2 5" xfId="7787" xr:uid="{00000000-0005-0000-0000-0000711E0000}"/>
    <cellStyle name="Normal 41 2 3 2 2 2 5 3" xfId="22889" xr:uid="{00000000-0005-0000-0000-00006F590000}"/>
    <cellStyle name="Normal 41 2 3 2 2 2 7" xfId="17876" xr:uid="{00000000-0005-0000-0000-0000DA450000}"/>
    <cellStyle name="Normal 41 2 3 2 2 3" xfId="3569" xr:uid="{00000000-0005-0000-0000-0000F70D0000}"/>
    <cellStyle name="Normal 41 2 3 2 2 3 2" xfId="13643" xr:uid="{00000000-0005-0000-0000-000051350000}"/>
    <cellStyle name="Normal 41 2 3 2 2 3 2 3" xfId="28741" xr:uid="{00000000-0005-0000-0000-00004B700000}"/>
    <cellStyle name="Normal 41 2 3 2 2 3 3" xfId="8623" xr:uid="{00000000-0005-0000-0000-0000B5210000}"/>
    <cellStyle name="Normal 41 2 3 2 2 3 3 3" xfId="23724" xr:uid="{00000000-0005-0000-0000-0000B25C0000}"/>
    <cellStyle name="Normal 41 2 3 2 2 3 5" xfId="18711" xr:uid="{00000000-0005-0000-0000-00001D490000}"/>
    <cellStyle name="Normal 41 2 3 2 2 4" xfId="5262" xr:uid="{00000000-0005-0000-0000-000094140000}"/>
    <cellStyle name="Normal 41 2 3 2 2 4 2" xfId="15314" xr:uid="{00000000-0005-0000-0000-0000D83B0000}"/>
    <cellStyle name="Normal 41 2 3 2 2 4 2 3" xfId="30412" xr:uid="{00000000-0005-0000-0000-0000D2760000}"/>
    <cellStyle name="Normal 41 2 3 2 2 4 3" xfId="10294" xr:uid="{00000000-0005-0000-0000-00003C280000}"/>
    <cellStyle name="Normal 41 2 3 2 2 4 3 3" xfId="25395" xr:uid="{00000000-0005-0000-0000-000039630000}"/>
    <cellStyle name="Normal 41 2 3 2 2 4 5" xfId="20382" xr:uid="{00000000-0005-0000-0000-0000A44F0000}"/>
    <cellStyle name="Normal 41 2 3 2 2 5" xfId="11972" xr:uid="{00000000-0005-0000-0000-0000CA2E0000}"/>
    <cellStyle name="Normal 41 2 3 2 2 5 3" xfId="27070" xr:uid="{00000000-0005-0000-0000-0000C4690000}"/>
    <cellStyle name="Normal 41 2 3 2 2 6" xfId="6951" xr:uid="{00000000-0005-0000-0000-00002D1B0000}"/>
    <cellStyle name="Normal 41 2 3 2 2 6 3" xfId="22053" xr:uid="{00000000-0005-0000-0000-00002B560000}"/>
    <cellStyle name="Normal 41 2 3 2 2 8" xfId="17040" xr:uid="{00000000-0005-0000-0000-000096420000}"/>
    <cellStyle name="Normal 41 2 3 2 3" xfId="2298" xr:uid="{00000000-0005-0000-0000-000000090000}"/>
    <cellStyle name="Normal 41 2 3 2 3 2" xfId="3988" xr:uid="{00000000-0005-0000-0000-00009A0F0000}"/>
    <cellStyle name="Normal 41 2 3 2 3 2 2" xfId="14061" xr:uid="{00000000-0005-0000-0000-0000F3360000}"/>
    <cellStyle name="Normal 41 2 3 2 3 2 2 3" xfId="29159" xr:uid="{00000000-0005-0000-0000-0000ED710000}"/>
    <cellStyle name="Normal 41 2 3 2 3 2 3" xfId="9041" xr:uid="{00000000-0005-0000-0000-000057230000}"/>
    <cellStyle name="Normal 41 2 3 2 3 2 3 3" xfId="24142" xr:uid="{00000000-0005-0000-0000-0000545E0000}"/>
    <cellStyle name="Normal 41 2 3 2 3 2 5" xfId="19129" xr:uid="{00000000-0005-0000-0000-0000BF4A0000}"/>
    <cellStyle name="Normal 41 2 3 2 3 3" xfId="5680" xr:uid="{00000000-0005-0000-0000-000036160000}"/>
    <cellStyle name="Normal 41 2 3 2 3 3 2" xfId="15732" xr:uid="{00000000-0005-0000-0000-00007A3D0000}"/>
    <cellStyle name="Normal 41 2 3 2 3 3 2 3" xfId="30830" xr:uid="{00000000-0005-0000-0000-000074780000}"/>
    <cellStyle name="Normal 41 2 3 2 3 3 3" xfId="10712" xr:uid="{00000000-0005-0000-0000-0000DE290000}"/>
    <cellStyle name="Normal 41 2 3 2 3 3 3 3" xfId="25813" xr:uid="{00000000-0005-0000-0000-0000DB640000}"/>
    <cellStyle name="Normal 41 2 3 2 3 3 5" xfId="20800" xr:uid="{00000000-0005-0000-0000-000046510000}"/>
    <cellStyle name="Normal 41 2 3 2 3 4" xfId="12390" xr:uid="{00000000-0005-0000-0000-00006C300000}"/>
    <cellStyle name="Normal 41 2 3 2 3 4 3" xfId="27488" xr:uid="{00000000-0005-0000-0000-0000666B0000}"/>
    <cellStyle name="Normal 41 2 3 2 3 5" xfId="7369" xr:uid="{00000000-0005-0000-0000-0000CF1C0000}"/>
    <cellStyle name="Normal 41 2 3 2 3 5 3" xfId="22471" xr:uid="{00000000-0005-0000-0000-0000CD570000}"/>
    <cellStyle name="Normal 41 2 3 2 3 7" xfId="17458" xr:uid="{00000000-0005-0000-0000-000038440000}"/>
    <cellStyle name="Normal 41 2 3 2 4" xfId="3151" xr:uid="{00000000-0005-0000-0000-0000550C0000}"/>
    <cellStyle name="Normal 41 2 3 2 4 2" xfId="13225" xr:uid="{00000000-0005-0000-0000-0000AF330000}"/>
    <cellStyle name="Normal 41 2 3 2 4 2 3" xfId="28323" xr:uid="{00000000-0005-0000-0000-0000A96E0000}"/>
    <cellStyle name="Normal 41 2 3 2 4 3" xfId="8205" xr:uid="{00000000-0005-0000-0000-000013200000}"/>
    <cellStyle name="Normal 41 2 3 2 4 3 3" xfId="23306" xr:uid="{00000000-0005-0000-0000-0000105B0000}"/>
    <cellStyle name="Normal 41 2 3 2 4 5" xfId="18293" xr:uid="{00000000-0005-0000-0000-00007B470000}"/>
    <cellStyle name="Normal 41 2 3 2 5" xfId="4844" xr:uid="{00000000-0005-0000-0000-0000F2120000}"/>
    <cellStyle name="Normal 41 2 3 2 5 2" xfId="14896" xr:uid="{00000000-0005-0000-0000-0000363A0000}"/>
    <cellStyle name="Normal 41 2 3 2 5 2 3" xfId="29994" xr:uid="{00000000-0005-0000-0000-000030750000}"/>
    <cellStyle name="Normal 41 2 3 2 5 3" xfId="9876" xr:uid="{00000000-0005-0000-0000-00009A260000}"/>
    <cellStyle name="Normal 41 2 3 2 5 3 3" xfId="24977" xr:uid="{00000000-0005-0000-0000-000097610000}"/>
    <cellStyle name="Normal 41 2 3 2 5 5" xfId="19964" xr:uid="{00000000-0005-0000-0000-0000024E0000}"/>
    <cellStyle name="Normal 41 2 3 2 6" xfId="11554" xr:uid="{00000000-0005-0000-0000-0000282D0000}"/>
    <cellStyle name="Normal 41 2 3 2 6 3" xfId="26652" xr:uid="{00000000-0005-0000-0000-000022680000}"/>
    <cellStyle name="Normal 41 2 3 2 7" xfId="6533" xr:uid="{00000000-0005-0000-0000-00008B190000}"/>
    <cellStyle name="Normal 41 2 3 2 7 3" xfId="21635" xr:uid="{00000000-0005-0000-0000-000089540000}"/>
    <cellStyle name="Normal 41 2 3 2 9" xfId="16622" xr:uid="{00000000-0005-0000-0000-0000F4400000}"/>
    <cellStyle name="Normal 41 2 3 3" xfId="1669" xr:uid="{00000000-0005-0000-0000-00008B060000}"/>
    <cellStyle name="Normal 41 2 3 3 2" xfId="2508" xr:uid="{00000000-0005-0000-0000-0000D2090000}"/>
    <cellStyle name="Normal 41 2 3 3 2 2" xfId="4198" xr:uid="{00000000-0005-0000-0000-00006C100000}"/>
    <cellStyle name="Normal 41 2 3 3 2 2 2" xfId="14271" xr:uid="{00000000-0005-0000-0000-0000C5370000}"/>
    <cellStyle name="Normal 41 2 3 3 2 2 2 3" xfId="29369" xr:uid="{00000000-0005-0000-0000-0000BF720000}"/>
    <cellStyle name="Normal 41 2 3 3 2 2 3" xfId="9251" xr:uid="{00000000-0005-0000-0000-000029240000}"/>
    <cellStyle name="Normal 41 2 3 3 2 2 3 3" xfId="24352" xr:uid="{00000000-0005-0000-0000-0000265F0000}"/>
    <cellStyle name="Normal 41 2 3 3 2 2 5" xfId="19339" xr:uid="{00000000-0005-0000-0000-0000914B0000}"/>
    <cellStyle name="Normal 41 2 3 3 2 3" xfId="5890" xr:uid="{00000000-0005-0000-0000-000008170000}"/>
    <cellStyle name="Normal 41 2 3 3 2 3 2" xfId="15942" xr:uid="{00000000-0005-0000-0000-00004C3E0000}"/>
    <cellStyle name="Normal 41 2 3 3 2 3 2 3" xfId="31040" xr:uid="{00000000-0005-0000-0000-000046790000}"/>
    <cellStyle name="Normal 41 2 3 3 2 3 3" xfId="10922" xr:uid="{00000000-0005-0000-0000-0000B02A0000}"/>
    <cellStyle name="Normal 41 2 3 3 2 3 3 3" xfId="26023" xr:uid="{00000000-0005-0000-0000-0000AD650000}"/>
    <cellStyle name="Normal 41 2 3 3 2 3 5" xfId="21010" xr:uid="{00000000-0005-0000-0000-000018520000}"/>
    <cellStyle name="Normal 41 2 3 3 2 4" xfId="12600" xr:uid="{00000000-0005-0000-0000-00003E310000}"/>
    <cellStyle name="Normal 41 2 3 3 2 4 3" xfId="27698" xr:uid="{00000000-0005-0000-0000-0000386C0000}"/>
    <cellStyle name="Normal 41 2 3 3 2 5" xfId="7579" xr:uid="{00000000-0005-0000-0000-0000A11D0000}"/>
    <cellStyle name="Normal 41 2 3 3 2 5 3" xfId="22681" xr:uid="{00000000-0005-0000-0000-00009F580000}"/>
    <cellStyle name="Normal 41 2 3 3 2 7" xfId="17668" xr:uid="{00000000-0005-0000-0000-00000A450000}"/>
    <cellStyle name="Normal 41 2 3 3 3" xfId="3361" xr:uid="{00000000-0005-0000-0000-0000270D0000}"/>
    <cellStyle name="Normal 41 2 3 3 3 2" xfId="13435" xr:uid="{00000000-0005-0000-0000-000081340000}"/>
    <cellStyle name="Normal 41 2 3 3 3 2 3" xfId="28533" xr:uid="{00000000-0005-0000-0000-00007B6F0000}"/>
    <cellStyle name="Normal 41 2 3 3 3 3" xfId="8415" xr:uid="{00000000-0005-0000-0000-0000E5200000}"/>
    <cellStyle name="Normal 41 2 3 3 3 3 3" xfId="23516" xr:uid="{00000000-0005-0000-0000-0000E25B0000}"/>
    <cellStyle name="Normal 41 2 3 3 3 5" xfId="18503" xr:uid="{00000000-0005-0000-0000-00004D480000}"/>
    <cellStyle name="Normal 41 2 3 3 4" xfId="5054" xr:uid="{00000000-0005-0000-0000-0000C4130000}"/>
    <cellStyle name="Normal 41 2 3 3 4 2" xfId="15106" xr:uid="{00000000-0005-0000-0000-0000083B0000}"/>
    <cellStyle name="Normal 41 2 3 3 4 2 3" xfId="30204" xr:uid="{00000000-0005-0000-0000-000002760000}"/>
    <cellStyle name="Normal 41 2 3 3 4 3" xfId="10086" xr:uid="{00000000-0005-0000-0000-00006C270000}"/>
    <cellStyle name="Normal 41 2 3 3 4 3 3" xfId="25187" xr:uid="{00000000-0005-0000-0000-000069620000}"/>
    <cellStyle name="Normal 41 2 3 3 4 5" xfId="20174" xr:uid="{00000000-0005-0000-0000-0000D44E0000}"/>
    <cellStyle name="Normal 41 2 3 3 5" xfId="11764" xr:uid="{00000000-0005-0000-0000-0000FA2D0000}"/>
    <cellStyle name="Normal 41 2 3 3 5 3" xfId="26862" xr:uid="{00000000-0005-0000-0000-0000F4680000}"/>
    <cellStyle name="Normal 41 2 3 3 6" xfId="6743" xr:uid="{00000000-0005-0000-0000-00005D1A0000}"/>
    <cellStyle name="Normal 41 2 3 3 6 3" xfId="21845" xr:uid="{00000000-0005-0000-0000-00005B550000}"/>
    <cellStyle name="Normal 41 2 3 3 8" xfId="16832" xr:uid="{00000000-0005-0000-0000-0000C6410000}"/>
    <cellStyle name="Normal 41 2 3 4" xfId="2090" xr:uid="{00000000-0005-0000-0000-000030080000}"/>
    <cellStyle name="Normal 41 2 3 4 2" xfId="3780" xr:uid="{00000000-0005-0000-0000-0000CA0E0000}"/>
    <cellStyle name="Normal 41 2 3 4 2 2" xfId="13853" xr:uid="{00000000-0005-0000-0000-000023360000}"/>
    <cellStyle name="Normal 41 2 3 4 2 2 3" xfId="28951" xr:uid="{00000000-0005-0000-0000-00001D710000}"/>
    <cellStyle name="Normal 41 2 3 4 2 3" xfId="8833" xr:uid="{00000000-0005-0000-0000-000087220000}"/>
    <cellStyle name="Normal 41 2 3 4 2 3 3" xfId="23934" xr:uid="{00000000-0005-0000-0000-0000845D0000}"/>
    <cellStyle name="Normal 41 2 3 4 2 5" xfId="18921" xr:uid="{00000000-0005-0000-0000-0000EF490000}"/>
    <cellStyle name="Normal 41 2 3 4 3" xfId="5472" xr:uid="{00000000-0005-0000-0000-000066150000}"/>
    <cellStyle name="Normal 41 2 3 4 3 2" xfId="15524" xr:uid="{00000000-0005-0000-0000-0000AA3C0000}"/>
    <cellStyle name="Normal 41 2 3 4 3 2 3" xfId="30622" xr:uid="{00000000-0005-0000-0000-0000A4770000}"/>
    <cellStyle name="Normal 41 2 3 4 3 3" xfId="10504" xr:uid="{00000000-0005-0000-0000-00000E290000}"/>
    <cellStyle name="Normal 41 2 3 4 3 3 3" xfId="25605" xr:uid="{00000000-0005-0000-0000-00000B640000}"/>
    <cellStyle name="Normal 41 2 3 4 3 5" xfId="20592" xr:uid="{00000000-0005-0000-0000-000076500000}"/>
    <cellStyle name="Normal 41 2 3 4 4" xfId="12182" xr:uid="{00000000-0005-0000-0000-00009C2F0000}"/>
    <cellStyle name="Normal 41 2 3 4 4 3" xfId="27280" xr:uid="{00000000-0005-0000-0000-0000966A0000}"/>
    <cellStyle name="Normal 41 2 3 4 5" xfId="7161" xr:uid="{00000000-0005-0000-0000-0000FF1B0000}"/>
    <cellStyle name="Normal 41 2 3 4 5 3" xfId="22263" xr:uid="{00000000-0005-0000-0000-0000FD560000}"/>
    <cellStyle name="Normal 41 2 3 4 7" xfId="17250" xr:uid="{00000000-0005-0000-0000-000068430000}"/>
    <cellStyle name="Normal 41 2 3 5" xfId="2943" xr:uid="{00000000-0005-0000-0000-0000850B0000}"/>
    <cellStyle name="Normal 41 2 3 5 2" xfId="13017" xr:uid="{00000000-0005-0000-0000-0000DF320000}"/>
    <cellStyle name="Normal 41 2 3 5 2 3" xfId="28115" xr:uid="{00000000-0005-0000-0000-0000D96D0000}"/>
    <cellStyle name="Normal 41 2 3 5 3" xfId="7997" xr:uid="{00000000-0005-0000-0000-0000431F0000}"/>
    <cellStyle name="Normal 41 2 3 5 3 3" xfId="23098" xr:uid="{00000000-0005-0000-0000-0000405A0000}"/>
    <cellStyle name="Normal 41 2 3 5 5" xfId="18085" xr:uid="{00000000-0005-0000-0000-0000AB460000}"/>
    <cellStyle name="Normal 41 2 3 6" xfId="4636" xr:uid="{00000000-0005-0000-0000-000022120000}"/>
    <cellStyle name="Normal 41 2 3 6 2" xfId="14688" xr:uid="{00000000-0005-0000-0000-000066390000}"/>
    <cellStyle name="Normal 41 2 3 6 2 3" xfId="29786" xr:uid="{00000000-0005-0000-0000-000060740000}"/>
    <cellStyle name="Normal 41 2 3 6 3" xfId="9668" xr:uid="{00000000-0005-0000-0000-0000CA250000}"/>
    <cellStyle name="Normal 41 2 3 6 3 3" xfId="24769" xr:uid="{00000000-0005-0000-0000-0000C7600000}"/>
    <cellStyle name="Normal 41 2 3 6 5" xfId="19756" xr:uid="{00000000-0005-0000-0000-0000324D0000}"/>
    <cellStyle name="Normal 41 2 3 7" xfId="11346" xr:uid="{00000000-0005-0000-0000-0000582C0000}"/>
    <cellStyle name="Normal 41 2 3 7 3" xfId="26444" xr:uid="{00000000-0005-0000-0000-000052670000}"/>
    <cellStyle name="Normal 41 2 3 8" xfId="6325" xr:uid="{00000000-0005-0000-0000-0000BB180000}"/>
    <cellStyle name="Normal 41 2 3 8 3" xfId="21427" xr:uid="{00000000-0005-0000-0000-0000B9530000}"/>
    <cellStyle name="Normal 41 2 4" xfId="1350" xr:uid="{00000000-0005-0000-0000-00004C050000}"/>
    <cellStyle name="Normal 41 2 4 2" xfId="1773" xr:uid="{00000000-0005-0000-0000-0000F3060000}"/>
    <cellStyle name="Normal 41 2 4 2 2" xfId="2612" xr:uid="{00000000-0005-0000-0000-00003A0A0000}"/>
    <cellStyle name="Normal 41 2 4 2 2 2" xfId="4302" xr:uid="{00000000-0005-0000-0000-0000D4100000}"/>
    <cellStyle name="Normal 41 2 4 2 2 2 2" xfId="14375" xr:uid="{00000000-0005-0000-0000-00002D380000}"/>
    <cellStyle name="Normal 41 2 4 2 2 2 2 3" xfId="29473" xr:uid="{00000000-0005-0000-0000-000027730000}"/>
    <cellStyle name="Normal 41 2 4 2 2 2 3" xfId="9355" xr:uid="{00000000-0005-0000-0000-000091240000}"/>
    <cellStyle name="Normal 41 2 4 2 2 2 3 3" xfId="24456" xr:uid="{00000000-0005-0000-0000-00008E5F0000}"/>
    <cellStyle name="Normal 41 2 4 2 2 2 5" xfId="19443" xr:uid="{00000000-0005-0000-0000-0000F94B0000}"/>
    <cellStyle name="Normal 41 2 4 2 2 3" xfId="5994" xr:uid="{00000000-0005-0000-0000-000070170000}"/>
    <cellStyle name="Normal 41 2 4 2 2 3 2" xfId="16046" xr:uid="{00000000-0005-0000-0000-0000B43E0000}"/>
    <cellStyle name="Normal 41 2 4 2 2 3 2 3" xfId="31144" xr:uid="{00000000-0005-0000-0000-0000AE790000}"/>
    <cellStyle name="Normal 41 2 4 2 2 3 3" xfId="11026" xr:uid="{00000000-0005-0000-0000-0000182B0000}"/>
    <cellStyle name="Normal 41 2 4 2 2 3 3 3" xfId="26127" xr:uid="{00000000-0005-0000-0000-000015660000}"/>
    <cellStyle name="Normal 41 2 4 2 2 3 5" xfId="21114" xr:uid="{00000000-0005-0000-0000-000080520000}"/>
    <cellStyle name="Normal 41 2 4 2 2 4" xfId="12704" xr:uid="{00000000-0005-0000-0000-0000A6310000}"/>
    <cellStyle name="Normal 41 2 4 2 2 4 3" xfId="27802" xr:uid="{00000000-0005-0000-0000-0000A06C0000}"/>
    <cellStyle name="Normal 41 2 4 2 2 5" xfId="7683" xr:uid="{00000000-0005-0000-0000-0000091E0000}"/>
    <cellStyle name="Normal 41 2 4 2 2 5 3" xfId="22785" xr:uid="{00000000-0005-0000-0000-000007590000}"/>
    <cellStyle name="Normal 41 2 4 2 2 7" xfId="17772" xr:uid="{00000000-0005-0000-0000-000072450000}"/>
    <cellStyle name="Normal 41 2 4 2 3" xfId="3465" xr:uid="{00000000-0005-0000-0000-00008F0D0000}"/>
    <cellStyle name="Normal 41 2 4 2 3 2" xfId="13539" xr:uid="{00000000-0005-0000-0000-0000E9340000}"/>
    <cellStyle name="Normal 41 2 4 2 3 2 3" xfId="28637" xr:uid="{00000000-0005-0000-0000-0000E36F0000}"/>
    <cellStyle name="Normal 41 2 4 2 3 3" xfId="8519" xr:uid="{00000000-0005-0000-0000-00004D210000}"/>
    <cellStyle name="Normal 41 2 4 2 3 3 3" xfId="23620" xr:uid="{00000000-0005-0000-0000-00004A5C0000}"/>
    <cellStyle name="Normal 41 2 4 2 3 5" xfId="18607" xr:uid="{00000000-0005-0000-0000-0000B5480000}"/>
    <cellStyle name="Normal 41 2 4 2 4" xfId="5158" xr:uid="{00000000-0005-0000-0000-00002C140000}"/>
    <cellStyle name="Normal 41 2 4 2 4 2" xfId="15210" xr:uid="{00000000-0005-0000-0000-0000703B0000}"/>
    <cellStyle name="Normal 41 2 4 2 4 2 3" xfId="30308" xr:uid="{00000000-0005-0000-0000-00006A760000}"/>
    <cellStyle name="Normal 41 2 4 2 4 3" xfId="10190" xr:uid="{00000000-0005-0000-0000-0000D4270000}"/>
    <cellStyle name="Normal 41 2 4 2 4 3 3" xfId="25291" xr:uid="{00000000-0005-0000-0000-0000D1620000}"/>
    <cellStyle name="Normal 41 2 4 2 4 5" xfId="20278" xr:uid="{00000000-0005-0000-0000-00003C4F0000}"/>
    <cellStyle name="Normal 41 2 4 2 5" xfId="11868" xr:uid="{00000000-0005-0000-0000-0000622E0000}"/>
    <cellStyle name="Normal 41 2 4 2 5 3" xfId="26966" xr:uid="{00000000-0005-0000-0000-00005C690000}"/>
    <cellStyle name="Normal 41 2 4 2 6" xfId="6847" xr:uid="{00000000-0005-0000-0000-0000C51A0000}"/>
    <cellStyle name="Normal 41 2 4 2 6 3" xfId="21949" xr:uid="{00000000-0005-0000-0000-0000C3550000}"/>
    <cellStyle name="Normal 41 2 4 2 8" xfId="16936" xr:uid="{00000000-0005-0000-0000-00002E420000}"/>
    <cellStyle name="Normal 41 2 4 3" xfId="2194" xr:uid="{00000000-0005-0000-0000-000098080000}"/>
    <cellStyle name="Normal 41 2 4 3 2" xfId="3884" xr:uid="{00000000-0005-0000-0000-0000320F0000}"/>
    <cellStyle name="Normal 41 2 4 3 2 2" xfId="13957" xr:uid="{00000000-0005-0000-0000-00008B360000}"/>
    <cellStyle name="Normal 41 2 4 3 2 2 3" xfId="29055" xr:uid="{00000000-0005-0000-0000-000085710000}"/>
    <cellStyle name="Normal 41 2 4 3 2 3" xfId="8937" xr:uid="{00000000-0005-0000-0000-0000EF220000}"/>
    <cellStyle name="Normal 41 2 4 3 2 3 3" xfId="24038" xr:uid="{00000000-0005-0000-0000-0000EC5D0000}"/>
    <cellStyle name="Normal 41 2 4 3 2 5" xfId="19025" xr:uid="{00000000-0005-0000-0000-0000574A0000}"/>
    <cellStyle name="Normal 41 2 4 3 3" xfId="5576" xr:uid="{00000000-0005-0000-0000-0000CE150000}"/>
    <cellStyle name="Normal 41 2 4 3 3 2" xfId="15628" xr:uid="{00000000-0005-0000-0000-0000123D0000}"/>
    <cellStyle name="Normal 41 2 4 3 3 2 3" xfId="30726" xr:uid="{00000000-0005-0000-0000-00000C780000}"/>
    <cellStyle name="Normal 41 2 4 3 3 3" xfId="10608" xr:uid="{00000000-0005-0000-0000-000076290000}"/>
    <cellStyle name="Normal 41 2 4 3 3 3 3" xfId="25709" xr:uid="{00000000-0005-0000-0000-000073640000}"/>
    <cellStyle name="Normal 41 2 4 3 3 5" xfId="20696" xr:uid="{00000000-0005-0000-0000-0000DE500000}"/>
    <cellStyle name="Normal 41 2 4 3 4" xfId="12286" xr:uid="{00000000-0005-0000-0000-000004300000}"/>
    <cellStyle name="Normal 41 2 4 3 4 3" xfId="27384" xr:uid="{00000000-0005-0000-0000-0000FE6A0000}"/>
    <cellStyle name="Normal 41 2 4 3 5" xfId="7265" xr:uid="{00000000-0005-0000-0000-0000671C0000}"/>
    <cellStyle name="Normal 41 2 4 3 5 3" xfId="22367" xr:uid="{00000000-0005-0000-0000-000065570000}"/>
    <cellStyle name="Normal 41 2 4 3 7" xfId="17354" xr:uid="{00000000-0005-0000-0000-0000D0430000}"/>
    <cellStyle name="Normal 41 2 4 4" xfId="3047" xr:uid="{00000000-0005-0000-0000-0000ED0B0000}"/>
    <cellStyle name="Normal 41 2 4 4 2" xfId="13121" xr:uid="{00000000-0005-0000-0000-000047330000}"/>
    <cellStyle name="Normal 41 2 4 4 2 3" xfId="28219" xr:uid="{00000000-0005-0000-0000-0000416E0000}"/>
    <cellStyle name="Normal 41 2 4 4 3" xfId="8101" xr:uid="{00000000-0005-0000-0000-0000AB1F0000}"/>
    <cellStyle name="Normal 41 2 4 4 3 3" xfId="23202" xr:uid="{00000000-0005-0000-0000-0000A85A0000}"/>
    <cellStyle name="Normal 41 2 4 4 5" xfId="18189" xr:uid="{00000000-0005-0000-0000-000013470000}"/>
    <cellStyle name="Normal 41 2 4 5" xfId="4740" xr:uid="{00000000-0005-0000-0000-00008A120000}"/>
    <cellStyle name="Normal 41 2 4 5 2" xfId="14792" xr:uid="{00000000-0005-0000-0000-0000CE390000}"/>
    <cellStyle name="Normal 41 2 4 5 2 3" xfId="29890" xr:uid="{00000000-0005-0000-0000-0000C8740000}"/>
    <cellStyle name="Normal 41 2 4 5 3" xfId="9772" xr:uid="{00000000-0005-0000-0000-000032260000}"/>
    <cellStyle name="Normal 41 2 4 5 3 3" xfId="24873" xr:uid="{00000000-0005-0000-0000-00002F610000}"/>
    <cellStyle name="Normal 41 2 4 5 5" xfId="19860" xr:uid="{00000000-0005-0000-0000-00009A4D0000}"/>
    <cellStyle name="Normal 41 2 4 6" xfId="11450" xr:uid="{00000000-0005-0000-0000-0000C02C0000}"/>
    <cellStyle name="Normal 41 2 4 6 3" xfId="26548" xr:uid="{00000000-0005-0000-0000-0000BA670000}"/>
    <cellStyle name="Normal 41 2 4 7" xfId="6429" xr:uid="{00000000-0005-0000-0000-000023190000}"/>
    <cellStyle name="Normal 41 2 4 7 3" xfId="21531" xr:uid="{00000000-0005-0000-0000-000021540000}"/>
    <cellStyle name="Normal 41 2 4 9" xfId="16518" xr:uid="{00000000-0005-0000-0000-00008C400000}"/>
    <cellStyle name="Normal 41 2 5" xfId="1563" xr:uid="{00000000-0005-0000-0000-000021060000}"/>
    <cellStyle name="Normal 41 2 5 2" xfId="2404" xr:uid="{00000000-0005-0000-0000-00006A090000}"/>
    <cellStyle name="Normal 41 2 5 2 2" xfId="4094" xr:uid="{00000000-0005-0000-0000-000004100000}"/>
    <cellStyle name="Normal 41 2 5 2 2 2" xfId="14167" xr:uid="{00000000-0005-0000-0000-00005D370000}"/>
    <cellStyle name="Normal 41 2 5 2 2 2 3" xfId="29265" xr:uid="{00000000-0005-0000-0000-000057720000}"/>
    <cellStyle name="Normal 41 2 5 2 2 3" xfId="9147" xr:uid="{00000000-0005-0000-0000-0000C1230000}"/>
    <cellStyle name="Normal 41 2 5 2 2 3 3" xfId="24248" xr:uid="{00000000-0005-0000-0000-0000BE5E0000}"/>
    <cellStyle name="Normal 41 2 5 2 2 5" xfId="19235" xr:uid="{00000000-0005-0000-0000-0000294B0000}"/>
    <cellStyle name="Normal 41 2 5 2 3" xfId="5786" xr:uid="{00000000-0005-0000-0000-0000A0160000}"/>
    <cellStyle name="Normal 41 2 5 2 3 2" xfId="15838" xr:uid="{00000000-0005-0000-0000-0000E43D0000}"/>
    <cellStyle name="Normal 41 2 5 2 3 2 3" xfId="30936" xr:uid="{00000000-0005-0000-0000-0000DE780000}"/>
    <cellStyle name="Normal 41 2 5 2 3 3" xfId="10818" xr:uid="{00000000-0005-0000-0000-0000482A0000}"/>
    <cellStyle name="Normal 41 2 5 2 3 3 3" xfId="25919" xr:uid="{00000000-0005-0000-0000-000045650000}"/>
    <cellStyle name="Normal 41 2 5 2 3 5" xfId="20906" xr:uid="{00000000-0005-0000-0000-0000B0510000}"/>
    <cellStyle name="Normal 41 2 5 2 4" xfId="12496" xr:uid="{00000000-0005-0000-0000-0000D6300000}"/>
    <cellStyle name="Normal 41 2 5 2 4 3" xfId="27594" xr:uid="{00000000-0005-0000-0000-0000D06B0000}"/>
    <cellStyle name="Normal 41 2 5 2 5" xfId="7475" xr:uid="{00000000-0005-0000-0000-0000391D0000}"/>
    <cellStyle name="Normal 41 2 5 2 5 3" xfId="22577" xr:uid="{00000000-0005-0000-0000-000037580000}"/>
    <cellStyle name="Normal 41 2 5 2 7" xfId="17564" xr:uid="{00000000-0005-0000-0000-0000A2440000}"/>
    <cellStyle name="Normal 41 2 5 3" xfId="3257" xr:uid="{00000000-0005-0000-0000-0000BF0C0000}"/>
    <cellStyle name="Normal 41 2 5 3 2" xfId="13331" xr:uid="{00000000-0005-0000-0000-000019340000}"/>
    <cellStyle name="Normal 41 2 5 3 2 3" xfId="28429" xr:uid="{00000000-0005-0000-0000-0000136F0000}"/>
    <cellStyle name="Normal 41 2 5 3 3" xfId="8311" xr:uid="{00000000-0005-0000-0000-00007D200000}"/>
    <cellStyle name="Normal 41 2 5 3 3 3" xfId="23412" xr:uid="{00000000-0005-0000-0000-00007A5B0000}"/>
    <cellStyle name="Normal 41 2 5 3 5" xfId="18399" xr:uid="{00000000-0005-0000-0000-0000E5470000}"/>
    <cellStyle name="Normal 41 2 5 4" xfId="4950" xr:uid="{00000000-0005-0000-0000-00005C130000}"/>
    <cellStyle name="Normal 41 2 5 4 2" xfId="15002" xr:uid="{00000000-0005-0000-0000-0000A03A0000}"/>
    <cellStyle name="Normal 41 2 5 4 2 3" xfId="30100" xr:uid="{00000000-0005-0000-0000-00009A750000}"/>
    <cellStyle name="Normal 41 2 5 4 3" xfId="9982" xr:uid="{00000000-0005-0000-0000-000004270000}"/>
    <cellStyle name="Normal 41 2 5 4 3 3" xfId="25083" xr:uid="{00000000-0005-0000-0000-000001620000}"/>
    <cellStyle name="Normal 41 2 5 4 5" xfId="20070" xr:uid="{00000000-0005-0000-0000-00006C4E0000}"/>
    <cellStyle name="Normal 41 2 5 5" xfId="11660" xr:uid="{00000000-0005-0000-0000-0000922D0000}"/>
    <cellStyle name="Normal 41 2 5 5 3" xfId="26758" xr:uid="{00000000-0005-0000-0000-00008C680000}"/>
    <cellStyle name="Normal 41 2 5 6" xfId="6639" xr:uid="{00000000-0005-0000-0000-0000F5190000}"/>
    <cellStyle name="Normal 41 2 5 6 3" xfId="21741" xr:uid="{00000000-0005-0000-0000-0000F3540000}"/>
    <cellStyle name="Normal 41 2 5 8" xfId="16728" xr:uid="{00000000-0005-0000-0000-00005E410000}"/>
    <cellStyle name="Normal 41 2 6" xfId="1984" xr:uid="{00000000-0005-0000-0000-0000C6070000}"/>
    <cellStyle name="Normal 41 2 6 2" xfId="3676" xr:uid="{00000000-0005-0000-0000-0000620E0000}"/>
    <cellStyle name="Normal 41 2 6 2 2" xfId="13749" xr:uid="{00000000-0005-0000-0000-0000BB350000}"/>
    <cellStyle name="Normal 41 2 6 2 2 3" xfId="28847" xr:uid="{00000000-0005-0000-0000-0000B5700000}"/>
    <cellStyle name="Normal 41 2 6 2 3" xfId="8729" xr:uid="{00000000-0005-0000-0000-00001F220000}"/>
    <cellStyle name="Normal 41 2 6 2 3 3" xfId="23830" xr:uid="{00000000-0005-0000-0000-00001C5D0000}"/>
    <cellStyle name="Normal 41 2 6 2 5" xfId="18817" xr:uid="{00000000-0005-0000-0000-000087490000}"/>
    <cellStyle name="Normal 41 2 6 3" xfId="5368" xr:uid="{00000000-0005-0000-0000-0000FE140000}"/>
    <cellStyle name="Normal 41 2 6 3 2" xfId="15420" xr:uid="{00000000-0005-0000-0000-0000423C0000}"/>
    <cellStyle name="Normal 41 2 6 3 2 3" xfId="30518" xr:uid="{00000000-0005-0000-0000-00003C770000}"/>
    <cellStyle name="Normal 41 2 6 3 3" xfId="10400" xr:uid="{00000000-0005-0000-0000-0000A6280000}"/>
    <cellStyle name="Normal 41 2 6 3 3 3" xfId="25501" xr:uid="{00000000-0005-0000-0000-0000A3630000}"/>
    <cellStyle name="Normal 41 2 6 3 5" xfId="20488" xr:uid="{00000000-0005-0000-0000-00000E500000}"/>
    <cellStyle name="Normal 41 2 6 4" xfId="12078" xr:uid="{00000000-0005-0000-0000-0000342F0000}"/>
    <cellStyle name="Normal 41 2 6 4 3" xfId="27176" xr:uid="{00000000-0005-0000-0000-00002E6A0000}"/>
    <cellStyle name="Normal 41 2 6 5" xfId="7057" xr:uid="{00000000-0005-0000-0000-0000971B0000}"/>
    <cellStyle name="Normal 41 2 6 5 3" xfId="22159" xr:uid="{00000000-0005-0000-0000-000095560000}"/>
    <cellStyle name="Normal 41 2 6 7" xfId="17146" xr:uid="{00000000-0005-0000-0000-000000430000}"/>
    <cellStyle name="Normal 41 2 7" xfId="2835" xr:uid="{00000000-0005-0000-0000-0000190B0000}"/>
    <cellStyle name="Normal 41 2 7 2" xfId="12913" xr:uid="{00000000-0005-0000-0000-000077320000}"/>
    <cellStyle name="Normal 41 2 7 2 3" xfId="28011" xr:uid="{00000000-0005-0000-0000-0000716D0000}"/>
    <cellStyle name="Normal 41 2 7 3" xfId="7893" xr:uid="{00000000-0005-0000-0000-0000DB1E0000}"/>
    <cellStyle name="Normal 41 2 7 3 3" xfId="22994" xr:uid="{00000000-0005-0000-0000-0000D8590000}"/>
    <cellStyle name="Normal 41 2 7 5" xfId="17981" xr:uid="{00000000-0005-0000-0000-000043460000}"/>
    <cellStyle name="Normal 41 2 8" xfId="4529" xr:uid="{00000000-0005-0000-0000-0000B7110000}"/>
    <cellStyle name="Normal 41 2 8 2" xfId="14584" xr:uid="{00000000-0005-0000-0000-0000FE380000}"/>
    <cellStyle name="Normal 41 2 8 2 3" xfId="29682" xr:uid="{00000000-0005-0000-0000-0000F8730000}"/>
    <cellStyle name="Normal 41 2 8 3" xfId="9564" xr:uid="{00000000-0005-0000-0000-000062250000}"/>
    <cellStyle name="Normal 41 2 8 3 3" xfId="24665" xr:uid="{00000000-0005-0000-0000-00005F600000}"/>
    <cellStyle name="Normal 41 2 8 5" xfId="19652" xr:uid="{00000000-0005-0000-0000-0000CA4C0000}"/>
    <cellStyle name="Normal 41 2 9" xfId="11240" xr:uid="{00000000-0005-0000-0000-0000EE2B0000}"/>
    <cellStyle name="Normal 41 2 9 3" xfId="26340" xr:uid="{00000000-0005-0000-0000-0000EA660000}"/>
    <cellStyle name="Normal 41 3" xfId="35795" xr:uid="{A62834BA-7A5E-44C8-9D13-DCBD6A4383E3}"/>
    <cellStyle name="Normal 42" xfId="172" xr:uid="{00000000-0005-0000-0000-0000AC000000}"/>
    <cellStyle name="Normal 42 2" xfId="858" xr:uid="{00000000-0005-0000-0000-00005F030000}"/>
    <cellStyle name="Normal 42 2 10" xfId="6220" xr:uid="{00000000-0005-0000-0000-000052180000}"/>
    <cellStyle name="Normal 42 2 10 3" xfId="21324" xr:uid="{00000000-0005-0000-0000-000052530000}"/>
    <cellStyle name="Normal 42 2 12" xfId="16309" xr:uid="{00000000-0005-0000-0000-0000BB3F0000}"/>
    <cellStyle name="Normal 42 2 2" xfId="1184" xr:uid="{00000000-0005-0000-0000-0000A6040000}"/>
    <cellStyle name="Normal 42 2 2 11" xfId="16363" xr:uid="{00000000-0005-0000-0000-0000F13F0000}"/>
    <cellStyle name="Normal 42 2 2 2" xfId="1292" xr:uid="{00000000-0005-0000-0000-000012050000}"/>
    <cellStyle name="Normal 42 2 2 2 10" xfId="16467" xr:uid="{00000000-0005-0000-0000-000059400000}"/>
    <cellStyle name="Normal 42 2 2 2 2" xfId="1509" xr:uid="{00000000-0005-0000-0000-0000EB050000}"/>
    <cellStyle name="Normal 42 2 2 2 2 2" xfId="1930" xr:uid="{00000000-0005-0000-0000-000090070000}"/>
    <cellStyle name="Normal 42 2 2 2 2 2 2" xfId="2769" xr:uid="{00000000-0005-0000-0000-0000D70A0000}"/>
    <cellStyle name="Normal 42 2 2 2 2 2 2 2" xfId="4459" xr:uid="{00000000-0005-0000-0000-000071110000}"/>
    <cellStyle name="Normal 42 2 2 2 2 2 2 2 2" xfId="14532" xr:uid="{00000000-0005-0000-0000-0000CA380000}"/>
    <cellStyle name="Normal 42 2 2 2 2 2 2 2 2 3" xfId="29630" xr:uid="{00000000-0005-0000-0000-0000C4730000}"/>
    <cellStyle name="Normal 42 2 2 2 2 2 2 2 3" xfId="9512" xr:uid="{00000000-0005-0000-0000-00002E250000}"/>
    <cellStyle name="Normal 42 2 2 2 2 2 2 2 3 3" xfId="24613" xr:uid="{00000000-0005-0000-0000-00002B600000}"/>
    <cellStyle name="Normal 42 2 2 2 2 2 2 2 5" xfId="19600" xr:uid="{00000000-0005-0000-0000-0000964C0000}"/>
    <cellStyle name="Normal 42 2 2 2 2 2 2 3" xfId="6151" xr:uid="{00000000-0005-0000-0000-00000D180000}"/>
    <cellStyle name="Normal 42 2 2 2 2 2 2 3 2" xfId="16203" xr:uid="{00000000-0005-0000-0000-0000513F0000}"/>
    <cellStyle name="Normal 42 2 2 2 2 2 2 3 3" xfId="11183" xr:uid="{00000000-0005-0000-0000-0000B52B0000}"/>
    <cellStyle name="Normal 42 2 2 2 2 2 2 3 3 3" xfId="26284" xr:uid="{00000000-0005-0000-0000-0000B2660000}"/>
    <cellStyle name="Normal 42 2 2 2 2 2 2 3 5" xfId="21271" xr:uid="{00000000-0005-0000-0000-00001D530000}"/>
    <cellStyle name="Normal 42 2 2 2 2 2 2 4" xfId="12861" xr:uid="{00000000-0005-0000-0000-000043320000}"/>
    <cellStyle name="Normal 42 2 2 2 2 2 2 4 3" xfId="27959" xr:uid="{00000000-0005-0000-0000-00003D6D0000}"/>
    <cellStyle name="Normal 42 2 2 2 2 2 2 5" xfId="7840" xr:uid="{00000000-0005-0000-0000-0000A61E0000}"/>
    <cellStyle name="Normal 42 2 2 2 2 2 2 5 3" xfId="22942" xr:uid="{00000000-0005-0000-0000-0000A4590000}"/>
    <cellStyle name="Normal 42 2 2 2 2 2 2 7" xfId="17929" xr:uid="{00000000-0005-0000-0000-00000F460000}"/>
    <cellStyle name="Normal 42 2 2 2 2 2 3" xfId="3622" xr:uid="{00000000-0005-0000-0000-00002C0E0000}"/>
    <cellStyle name="Normal 42 2 2 2 2 2 3 2" xfId="13696" xr:uid="{00000000-0005-0000-0000-000086350000}"/>
    <cellStyle name="Normal 42 2 2 2 2 2 3 2 3" xfId="28794" xr:uid="{00000000-0005-0000-0000-000080700000}"/>
    <cellStyle name="Normal 42 2 2 2 2 2 3 3" xfId="8676" xr:uid="{00000000-0005-0000-0000-0000EA210000}"/>
    <cellStyle name="Normal 42 2 2 2 2 2 3 3 3" xfId="23777" xr:uid="{00000000-0005-0000-0000-0000E75C0000}"/>
    <cellStyle name="Normal 42 2 2 2 2 2 3 5" xfId="18764" xr:uid="{00000000-0005-0000-0000-000052490000}"/>
    <cellStyle name="Normal 42 2 2 2 2 2 4" xfId="5315" xr:uid="{00000000-0005-0000-0000-0000C9140000}"/>
    <cellStyle name="Normal 42 2 2 2 2 2 4 2" xfId="15367" xr:uid="{00000000-0005-0000-0000-00000D3C0000}"/>
    <cellStyle name="Normal 42 2 2 2 2 2 4 2 3" xfId="30465" xr:uid="{00000000-0005-0000-0000-000007770000}"/>
    <cellStyle name="Normal 42 2 2 2 2 2 4 3" xfId="10347" xr:uid="{00000000-0005-0000-0000-000071280000}"/>
    <cellStyle name="Normal 42 2 2 2 2 2 4 3 3" xfId="25448" xr:uid="{00000000-0005-0000-0000-00006E630000}"/>
    <cellStyle name="Normal 42 2 2 2 2 2 4 5" xfId="20435" xr:uid="{00000000-0005-0000-0000-0000D94F0000}"/>
    <cellStyle name="Normal 42 2 2 2 2 2 5" xfId="12025" xr:uid="{00000000-0005-0000-0000-0000FF2E0000}"/>
    <cellStyle name="Normal 42 2 2 2 2 2 5 3" xfId="27123" xr:uid="{00000000-0005-0000-0000-0000F9690000}"/>
    <cellStyle name="Normal 42 2 2 2 2 2 6" xfId="7004" xr:uid="{00000000-0005-0000-0000-0000621B0000}"/>
    <cellStyle name="Normal 42 2 2 2 2 2 6 3" xfId="22106" xr:uid="{00000000-0005-0000-0000-000060560000}"/>
    <cellStyle name="Normal 42 2 2 2 2 2 8" xfId="17093" xr:uid="{00000000-0005-0000-0000-0000CB420000}"/>
    <cellStyle name="Normal 42 2 2 2 2 3" xfId="2351" xr:uid="{00000000-0005-0000-0000-000035090000}"/>
    <cellStyle name="Normal 42 2 2 2 2 3 2" xfId="4041" xr:uid="{00000000-0005-0000-0000-0000CF0F0000}"/>
    <cellStyle name="Normal 42 2 2 2 2 3 2 2" xfId="14114" xr:uid="{00000000-0005-0000-0000-000028370000}"/>
    <cellStyle name="Normal 42 2 2 2 2 3 2 2 3" xfId="29212" xr:uid="{00000000-0005-0000-0000-000022720000}"/>
    <cellStyle name="Normal 42 2 2 2 2 3 2 3" xfId="9094" xr:uid="{00000000-0005-0000-0000-00008C230000}"/>
    <cellStyle name="Normal 42 2 2 2 2 3 2 3 3" xfId="24195" xr:uid="{00000000-0005-0000-0000-0000895E0000}"/>
    <cellStyle name="Normal 42 2 2 2 2 3 2 5" xfId="19182" xr:uid="{00000000-0005-0000-0000-0000F44A0000}"/>
    <cellStyle name="Normal 42 2 2 2 2 3 3" xfId="5733" xr:uid="{00000000-0005-0000-0000-00006B160000}"/>
    <cellStyle name="Normal 42 2 2 2 2 3 3 2" xfId="15785" xr:uid="{00000000-0005-0000-0000-0000AF3D0000}"/>
    <cellStyle name="Normal 42 2 2 2 2 3 3 2 3" xfId="30883" xr:uid="{00000000-0005-0000-0000-0000A9780000}"/>
    <cellStyle name="Normal 42 2 2 2 2 3 3 3" xfId="10765" xr:uid="{00000000-0005-0000-0000-0000132A0000}"/>
    <cellStyle name="Normal 42 2 2 2 2 3 3 3 3" xfId="25866" xr:uid="{00000000-0005-0000-0000-000010650000}"/>
    <cellStyle name="Normal 42 2 2 2 2 3 3 5" xfId="20853" xr:uid="{00000000-0005-0000-0000-00007B510000}"/>
    <cellStyle name="Normal 42 2 2 2 2 3 4" xfId="12443" xr:uid="{00000000-0005-0000-0000-0000A1300000}"/>
    <cellStyle name="Normal 42 2 2 2 2 3 4 3" xfId="27541" xr:uid="{00000000-0005-0000-0000-00009B6B0000}"/>
    <cellStyle name="Normal 42 2 2 2 2 3 5" xfId="7422" xr:uid="{00000000-0005-0000-0000-0000041D0000}"/>
    <cellStyle name="Normal 42 2 2 2 2 3 5 3" xfId="22524" xr:uid="{00000000-0005-0000-0000-000002580000}"/>
    <cellStyle name="Normal 42 2 2 2 2 3 7" xfId="17511" xr:uid="{00000000-0005-0000-0000-00006D440000}"/>
    <cellStyle name="Normal 42 2 2 2 2 4" xfId="3204" xr:uid="{00000000-0005-0000-0000-00008A0C0000}"/>
    <cellStyle name="Normal 42 2 2 2 2 4 2" xfId="13278" xr:uid="{00000000-0005-0000-0000-0000E4330000}"/>
    <cellStyle name="Normal 42 2 2 2 2 4 2 3" xfId="28376" xr:uid="{00000000-0005-0000-0000-0000DE6E0000}"/>
    <cellStyle name="Normal 42 2 2 2 2 4 3" xfId="8258" xr:uid="{00000000-0005-0000-0000-000048200000}"/>
    <cellStyle name="Normal 42 2 2 2 2 4 3 3" xfId="23359" xr:uid="{00000000-0005-0000-0000-0000455B0000}"/>
    <cellStyle name="Normal 42 2 2 2 2 4 5" xfId="18346" xr:uid="{00000000-0005-0000-0000-0000B0470000}"/>
    <cellStyle name="Normal 42 2 2 2 2 5" xfId="4897" xr:uid="{00000000-0005-0000-0000-000027130000}"/>
    <cellStyle name="Normal 42 2 2 2 2 5 2" xfId="14949" xr:uid="{00000000-0005-0000-0000-00006B3A0000}"/>
    <cellStyle name="Normal 42 2 2 2 2 5 2 3" xfId="30047" xr:uid="{00000000-0005-0000-0000-000065750000}"/>
    <cellStyle name="Normal 42 2 2 2 2 5 3" xfId="9929" xr:uid="{00000000-0005-0000-0000-0000CF260000}"/>
    <cellStyle name="Normal 42 2 2 2 2 5 3 3" xfId="25030" xr:uid="{00000000-0005-0000-0000-0000CC610000}"/>
    <cellStyle name="Normal 42 2 2 2 2 5 5" xfId="20017" xr:uid="{00000000-0005-0000-0000-0000374E0000}"/>
    <cellStyle name="Normal 42 2 2 2 2 6" xfId="11607" xr:uid="{00000000-0005-0000-0000-00005D2D0000}"/>
    <cellStyle name="Normal 42 2 2 2 2 6 3" xfId="26705" xr:uid="{00000000-0005-0000-0000-000057680000}"/>
    <cellStyle name="Normal 42 2 2 2 2 7" xfId="6586" xr:uid="{00000000-0005-0000-0000-0000C0190000}"/>
    <cellStyle name="Normal 42 2 2 2 2 7 3" xfId="21688" xr:uid="{00000000-0005-0000-0000-0000BE540000}"/>
    <cellStyle name="Normal 42 2 2 2 2 9" xfId="16675" xr:uid="{00000000-0005-0000-0000-000029410000}"/>
    <cellStyle name="Normal 42 2 2 2 3" xfId="1722" xr:uid="{00000000-0005-0000-0000-0000C0060000}"/>
    <cellStyle name="Normal 42 2 2 2 3 2" xfId="2561" xr:uid="{00000000-0005-0000-0000-0000070A0000}"/>
    <cellStyle name="Normal 42 2 2 2 3 2 2" xfId="4251" xr:uid="{00000000-0005-0000-0000-0000A1100000}"/>
    <cellStyle name="Normal 42 2 2 2 3 2 2 2" xfId="14324" xr:uid="{00000000-0005-0000-0000-0000FA370000}"/>
    <cellStyle name="Normal 42 2 2 2 3 2 2 2 3" xfId="29422" xr:uid="{00000000-0005-0000-0000-0000F4720000}"/>
    <cellStyle name="Normal 42 2 2 2 3 2 2 3" xfId="9304" xr:uid="{00000000-0005-0000-0000-00005E240000}"/>
    <cellStyle name="Normal 42 2 2 2 3 2 2 3 3" xfId="24405" xr:uid="{00000000-0005-0000-0000-00005B5F0000}"/>
    <cellStyle name="Normal 42 2 2 2 3 2 2 5" xfId="19392" xr:uid="{00000000-0005-0000-0000-0000C64B0000}"/>
    <cellStyle name="Normal 42 2 2 2 3 2 3" xfId="5943" xr:uid="{00000000-0005-0000-0000-00003D170000}"/>
    <cellStyle name="Normal 42 2 2 2 3 2 3 2" xfId="15995" xr:uid="{00000000-0005-0000-0000-0000813E0000}"/>
    <cellStyle name="Normal 42 2 2 2 3 2 3 2 3" xfId="31093" xr:uid="{00000000-0005-0000-0000-00007B790000}"/>
    <cellStyle name="Normal 42 2 2 2 3 2 3 3" xfId="10975" xr:uid="{00000000-0005-0000-0000-0000E52A0000}"/>
    <cellStyle name="Normal 42 2 2 2 3 2 3 3 3" xfId="26076" xr:uid="{00000000-0005-0000-0000-0000E2650000}"/>
    <cellStyle name="Normal 42 2 2 2 3 2 3 5" xfId="21063" xr:uid="{00000000-0005-0000-0000-00004D520000}"/>
    <cellStyle name="Normal 42 2 2 2 3 2 4" xfId="12653" xr:uid="{00000000-0005-0000-0000-000073310000}"/>
    <cellStyle name="Normal 42 2 2 2 3 2 4 3" xfId="27751" xr:uid="{00000000-0005-0000-0000-00006D6C0000}"/>
    <cellStyle name="Normal 42 2 2 2 3 2 5" xfId="7632" xr:uid="{00000000-0005-0000-0000-0000D61D0000}"/>
    <cellStyle name="Normal 42 2 2 2 3 2 5 3" xfId="22734" xr:uid="{00000000-0005-0000-0000-0000D4580000}"/>
    <cellStyle name="Normal 42 2 2 2 3 2 7" xfId="17721" xr:uid="{00000000-0005-0000-0000-00003F450000}"/>
    <cellStyle name="Normal 42 2 2 2 3 3" xfId="3414" xr:uid="{00000000-0005-0000-0000-00005C0D0000}"/>
    <cellStyle name="Normal 42 2 2 2 3 3 2" xfId="13488" xr:uid="{00000000-0005-0000-0000-0000B6340000}"/>
    <cellStyle name="Normal 42 2 2 2 3 3 2 3" xfId="28586" xr:uid="{00000000-0005-0000-0000-0000B06F0000}"/>
    <cellStyle name="Normal 42 2 2 2 3 3 3" xfId="8468" xr:uid="{00000000-0005-0000-0000-00001A210000}"/>
    <cellStyle name="Normal 42 2 2 2 3 3 3 3" xfId="23569" xr:uid="{00000000-0005-0000-0000-0000175C0000}"/>
    <cellStyle name="Normal 42 2 2 2 3 3 5" xfId="18556" xr:uid="{00000000-0005-0000-0000-000082480000}"/>
    <cellStyle name="Normal 42 2 2 2 3 4" xfId="5107" xr:uid="{00000000-0005-0000-0000-0000F9130000}"/>
    <cellStyle name="Normal 42 2 2 2 3 4 2" xfId="15159" xr:uid="{00000000-0005-0000-0000-00003D3B0000}"/>
    <cellStyle name="Normal 42 2 2 2 3 4 2 3" xfId="30257" xr:uid="{00000000-0005-0000-0000-000037760000}"/>
    <cellStyle name="Normal 42 2 2 2 3 4 3" xfId="10139" xr:uid="{00000000-0005-0000-0000-0000A1270000}"/>
    <cellStyle name="Normal 42 2 2 2 3 4 3 3" xfId="25240" xr:uid="{00000000-0005-0000-0000-00009E620000}"/>
    <cellStyle name="Normal 42 2 2 2 3 4 5" xfId="20227" xr:uid="{00000000-0005-0000-0000-0000094F0000}"/>
    <cellStyle name="Normal 42 2 2 2 3 5" xfId="11817" xr:uid="{00000000-0005-0000-0000-00002F2E0000}"/>
    <cellStyle name="Normal 42 2 2 2 3 5 3" xfId="26915" xr:uid="{00000000-0005-0000-0000-000029690000}"/>
    <cellStyle name="Normal 42 2 2 2 3 6" xfId="6796" xr:uid="{00000000-0005-0000-0000-0000921A0000}"/>
    <cellStyle name="Normal 42 2 2 2 3 6 3" xfId="21898" xr:uid="{00000000-0005-0000-0000-000090550000}"/>
    <cellStyle name="Normal 42 2 2 2 3 8" xfId="16885" xr:uid="{00000000-0005-0000-0000-0000FB410000}"/>
    <cellStyle name="Normal 42 2 2 2 4" xfId="2143" xr:uid="{00000000-0005-0000-0000-000065080000}"/>
    <cellStyle name="Normal 42 2 2 2 4 2" xfId="3833" xr:uid="{00000000-0005-0000-0000-0000FF0E0000}"/>
    <cellStyle name="Normal 42 2 2 2 4 2 2" xfId="13906" xr:uid="{00000000-0005-0000-0000-000058360000}"/>
    <cellStyle name="Normal 42 2 2 2 4 2 2 3" xfId="29004" xr:uid="{00000000-0005-0000-0000-000052710000}"/>
    <cellStyle name="Normal 42 2 2 2 4 2 3" xfId="8886" xr:uid="{00000000-0005-0000-0000-0000BC220000}"/>
    <cellStyle name="Normal 42 2 2 2 4 2 3 3" xfId="23987" xr:uid="{00000000-0005-0000-0000-0000B95D0000}"/>
    <cellStyle name="Normal 42 2 2 2 4 2 5" xfId="18974" xr:uid="{00000000-0005-0000-0000-0000244A0000}"/>
    <cellStyle name="Normal 42 2 2 2 4 3" xfId="5525" xr:uid="{00000000-0005-0000-0000-00009B150000}"/>
    <cellStyle name="Normal 42 2 2 2 4 3 2" xfId="15577" xr:uid="{00000000-0005-0000-0000-0000DF3C0000}"/>
    <cellStyle name="Normal 42 2 2 2 4 3 2 3" xfId="30675" xr:uid="{00000000-0005-0000-0000-0000D9770000}"/>
    <cellStyle name="Normal 42 2 2 2 4 3 3" xfId="10557" xr:uid="{00000000-0005-0000-0000-000043290000}"/>
    <cellStyle name="Normal 42 2 2 2 4 3 3 3" xfId="25658" xr:uid="{00000000-0005-0000-0000-000040640000}"/>
    <cellStyle name="Normal 42 2 2 2 4 3 5" xfId="20645" xr:uid="{00000000-0005-0000-0000-0000AB500000}"/>
    <cellStyle name="Normal 42 2 2 2 4 4" xfId="12235" xr:uid="{00000000-0005-0000-0000-0000D12F0000}"/>
    <cellStyle name="Normal 42 2 2 2 4 4 3" xfId="27333" xr:uid="{00000000-0005-0000-0000-0000CB6A0000}"/>
    <cellStyle name="Normal 42 2 2 2 4 5" xfId="7214" xr:uid="{00000000-0005-0000-0000-0000341C0000}"/>
    <cellStyle name="Normal 42 2 2 2 4 5 3" xfId="22316" xr:uid="{00000000-0005-0000-0000-000032570000}"/>
    <cellStyle name="Normal 42 2 2 2 4 7" xfId="17303" xr:uid="{00000000-0005-0000-0000-00009D430000}"/>
    <cellStyle name="Normal 42 2 2 2 5" xfId="2996" xr:uid="{00000000-0005-0000-0000-0000BA0B0000}"/>
    <cellStyle name="Normal 42 2 2 2 5 2" xfId="13070" xr:uid="{00000000-0005-0000-0000-000014330000}"/>
    <cellStyle name="Normal 42 2 2 2 5 2 3" xfId="28168" xr:uid="{00000000-0005-0000-0000-00000E6E0000}"/>
    <cellStyle name="Normal 42 2 2 2 5 3" xfId="8050" xr:uid="{00000000-0005-0000-0000-0000781F0000}"/>
    <cellStyle name="Normal 42 2 2 2 5 3 3" xfId="23151" xr:uid="{00000000-0005-0000-0000-0000755A0000}"/>
    <cellStyle name="Normal 42 2 2 2 5 5" xfId="18138" xr:uid="{00000000-0005-0000-0000-0000E0460000}"/>
    <cellStyle name="Normal 42 2 2 2 6" xfId="4689" xr:uid="{00000000-0005-0000-0000-000057120000}"/>
    <cellStyle name="Normal 42 2 2 2 6 2" xfId="14741" xr:uid="{00000000-0005-0000-0000-00009B390000}"/>
    <cellStyle name="Normal 42 2 2 2 6 2 3" xfId="29839" xr:uid="{00000000-0005-0000-0000-000095740000}"/>
    <cellStyle name="Normal 42 2 2 2 6 3" xfId="9721" xr:uid="{00000000-0005-0000-0000-0000FF250000}"/>
    <cellStyle name="Normal 42 2 2 2 6 3 3" xfId="24822" xr:uid="{00000000-0005-0000-0000-0000FC600000}"/>
    <cellStyle name="Normal 42 2 2 2 6 5" xfId="19809" xr:uid="{00000000-0005-0000-0000-0000674D0000}"/>
    <cellStyle name="Normal 42 2 2 2 7" xfId="11399" xr:uid="{00000000-0005-0000-0000-00008D2C0000}"/>
    <cellStyle name="Normal 42 2 2 2 7 3" xfId="26497" xr:uid="{00000000-0005-0000-0000-000087670000}"/>
    <cellStyle name="Normal 42 2 2 2 8" xfId="6378" xr:uid="{00000000-0005-0000-0000-0000F0180000}"/>
    <cellStyle name="Normal 42 2 2 2 8 3" xfId="21480" xr:uid="{00000000-0005-0000-0000-0000EE530000}"/>
    <cellStyle name="Normal 42 2 2 3" xfId="1405" xr:uid="{00000000-0005-0000-0000-000083050000}"/>
    <cellStyle name="Normal 42 2 2 3 2" xfId="1826" xr:uid="{00000000-0005-0000-0000-000028070000}"/>
    <cellStyle name="Normal 42 2 2 3 2 2" xfId="2665" xr:uid="{00000000-0005-0000-0000-00006F0A0000}"/>
    <cellStyle name="Normal 42 2 2 3 2 2 2" xfId="4355" xr:uid="{00000000-0005-0000-0000-000009110000}"/>
    <cellStyle name="Normal 42 2 2 3 2 2 2 2" xfId="14428" xr:uid="{00000000-0005-0000-0000-000062380000}"/>
    <cellStyle name="Normal 42 2 2 3 2 2 2 2 3" xfId="29526" xr:uid="{00000000-0005-0000-0000-00005C730000}"/>
    <cellStyle name="Normal 42 2 2 3 2 2 2 3" xfId="9408" xr:uid="{00000000-0005-0000-0000-0000C6240000}"/>
    <cellStyle name="Normal 42 2 2 3 2 2 2 3 3" xfId="24509" xr:uid="{00000000-0005-0000-0000-0000C35F0000}"/>
    <cellStyle name="Normal 42 2 2 3 2 2 2 5" xfId="19496" xr:uid="{00000000-0005-0000-0000-00002E4C0000}"/>
    <cellStyle name="Normal 42 2 2 3 2 2 3" xfId="6047" xr:uid="{00000000-0005-0000-0000-0000A5170000}"/>
    <cellStyle name="Normal 42 2 2 3 2 2 3 2" xfId="16099" xr:uid="{00000000-0005-0000-0000-0000E93E0000}"/>
    <cellStyle name="Normal 42 2 2 3 2 2 3 2 3" xfId="31197" xr:uid="{00000000-0005-0000-0000-0000E3790000}"/>
    <cellStyle name="Normal 42 2 2 3 2 2 3 3" xfId="11079" xr:uid="{00000000-0005-0000-0000-00004D2B0000}"/>
    <cellStyle name="Normal 42 2 2 3 2 2 3 3 3" xfId="26180" xr:uid="{00000000-0005-0000-0000-00004A660000}"/>
    <cellStyle name="Normal 42 2 2 3 2 2 3 5" xfId="21167" xr:uid="{00000000-0005-0000-0000-0000B5520000}"/>
    <cellStyle name="Normal 42 2 2 3 2 2 4" xfId="12757" xr:uid="{00000000-0005-0000-0000-0000DB310000}"/>
    <cellStyle name="Normal 42 2 2 3 2 2 4 3" xfId="27855" xr:uid="{00000000-0005-0000-0000-0000D56C0000}"/>
    <cellStyle name="Normal 42 2 2 3 2 2 5" xfId="7736" xr:uid="{00000000-0005-0000-0000-00003E1E0000}"/>
    <cellStyle name="Normal 42 2 2 3 2 2 5 3" xfId="22838" xr:uid="{00000000-0005-0000-0000-00003C590000}"/>
    <cellStyle name="Normal 42 2 2 3 2 2 7" xfId="17825" xr:uid="{00000000-0005-0000-0000-0000A7450000}"/>
    <cellStyle name="Normal 42 2 2 3 2 3" xfId="3518" xr:uid="{00000000-0005-0000-0000-0000C40D0000}"/>
    <cellStyle name="Normal 42 2 2 3 2 3 2" xfId="13592" xr:uid="{00000000-0005-0000-0000-00001E350000}"/>
    <cellStyle name="Normal 42 2 2 3 2 3 2 3" xfId="28690" xr:uid="{00000000-0005-0000-0000-000018700000}"/>
    <cellStyle name="Normal 42 2 2 3 2 3 3" xfId="8572" xr:uid="{00000000-0005-0000-0000-000082210000}"/>
    <cellStyle name="Normal 42 2 2 3 2 3 3 3" xfId="23673" xr:uid="{00000000-0005-0000-0000-00007F5C0000}"/>
    <cellStyle name="Normal 42 2 2 3 2 3 5" xfId="18660" xr:uid="{00000000-0005-0000-0000-0000EA480000}"/>
    <cellStyle name="Normal 42 2 2 3 2 4" xfId="5211" xr:uid="{00000000-0005-0000-0000-000061140000}"/>
    <cellStyle name="Normal 42 2 2 3 2 4 2" xfId="15263" xr:uid="{00000000-0005-0000-0000-0000A53B0000}"/>
    <cellStyle name="Normal 42 2 2 3 2 4 2 3" xfId="30361" xr:uid="{00000000-0005-0000-0000-00009F760000}"/>
    <cellStyle name="Normal 42 2 2 3 2 4 3" xfId="10243" xr:uid="{00000000-0005-0000-0000-000009280000}"/>
    <cellStyle name="Normal 42 2 2 3 2 4 3 3" xfId="25344" xr:uid="{00000000-0005-0000-0000-000006630000}"/>
    <cellStyle name="Normal 42 2 2 3 2 4 5" xfId="20331" xr:uid="{00000000-0005-0000-0000-0000714F0000}"/>
    <cellStyle name="Normal 42 2 2 3 2 5" xfId="11921" xr:uid="{00000000-0005-0000-0000-0000972E0000}"/>
    <cellStyle name="Normal 42 2 2 3 2 5 3" xfId="27019" xr:uid="{00000000-0005-0000-0000-000091690000}"/>
    <cellStyle name="Normal 42 2 2 3 2 6" xfId="6900" xr:uid="{00000000-0005-0000-0000-0000FA1A0000}"/>
    <cellStyle name="Normal 42 2 2 3 2 6 3" xfId="22002" xr:uid="{00000000-0005-0000-0000-0000F8550000}"/>
    <cellStyle name="Normal 42 2 2 3 2 8" xfId="16989" xr:uid="{00000000-0005-0000-0000-000063420000}"/>
    <cellStyle name="Normal 42 2 2 3 3" xfId="2247" xr:uid="{00000000-0005-0000-0000-0000CD080000}"/>
    <cellStyle name="Normal 42 2 2 3 3 2" xfId="3937" xr:uid="{00000000-0005-0000-0000-0000670F0000}"/>
    <cellStyle name="Normal 42 2 2 3 3 2 2" xfId="14010" xr:uid="{00000000-0005-0000-0000-0000C0360000}"/>
    <cellStyle name="Normal 42 2 2 3 3 2 2 3" xfId="29108" xr:uid="{00000000-0005-0000-0000-0000BA710000}"/>
    <cellStyle name="Normal 42 2 2 3 3 2 3" xfId="8990" xr:uid="{00000000-0005-0000-0000-000024230000}"/>
    <cellStyle name="Normal 42 2 2 3 3 2 3 3" xfId="24091" xr:uid="{00000000-0005-0000-0000-0000215E0000}"/>
    <cellStyle name="Normal 42 2 2 3 3 2 5" xfId="19078" xr:uid="{00000000-0005-0000-0000-00008C4A0000}"/>
    <cellStyle name="Normal 42 2 2 3 3 3" xfId="5629" xr:uid="{00000000-0005-0000-0000-000003160000}"/>
    <cellStyle name="Normal 42 2 2 3 3 3 2" xfId="15681" xr:uid="{00000000-0005-0000-0000-0000473D0000}"/>
    <cellStyle name="Normal 42 2 2 3 3 3 2 3" xfId="30779" xr:uid="{00000000-0005-0000-0000-000041780000}"/>
    <cellStyle name="Normal 42 2 2 3 3 3 3" xfId="10661" xr:uid="{00000000-0005-0000-0000-0000AB290000}"/>
    <cellStyle name="Normal 42 2 2 3 3 3 3 3" xfId="25762" xr:uid="{00000000-0005-0000-0000-0000A8640000}"/>
    <cellStyle name="Normal 42 2 2 3 3 3 5" xfId="20749" xr:uid="{00000000-0005-0000-0000-000013510000}"/>
    <cellStyle name="Normal 42 2 2 3 3 4" xfId="12339" xr:uid="{00000000-0005-0000-0000-000039300000}"/>
    <cellStyle name="Normal 42 2 2 3 3 4 3" xfId="27437" xr:uid="{00000000-0005-0000-0000-0000336B0000}"/>
    <cellStyle name="Normal 42 2 2 3 3 5" xfId="7318" xr:uid="{00000000-0005-0000-0000-00009C1C0000}"/>
    <cellStyle name="Normal 42 2 2 3 3 5 3" xfId="22420" xr:uid="{00000000-0005-0000-0000-00009A570000}"/>
    <cellStyle name="Normal 42 2 2 3 3 7" xfId="17407" xr:uid="{00000000-0005-0000-0000-000005440000}"/>
    <cellStyle name="Normal 42 2 2 3 4" xfId="3100" xr:uid="{00000000-0005-0000-0000-0000220C0000}"/>
    <cellStyle name="Normal 42 2 2 3 4 2" xfId="13174" xr:uid="{00000000-0005-0000-0000-00007C330000}"/>
    <cellStyle name="Normal 42 2 2 3 4 2 3" xfId="28272" xr:uid="{00000000-0005-0000-0000-0000766E0000}"/>
    <cellStyle name="Normal 42 2 2 3 4 3" xfId="8154" xr:uid="{00000000-0005-0000-0000-0000E01F0000}"/>
    <cellStyle name="Normal 42 2 2 3 4 3 3" xfId="23255" xr:uid="{00000000-0005-0000-0000-0000DD5A0000}"/>
    <cellStyle name="Normal 42 2 2 3 4 5" xfId="18242" xr:uid="{00000000-0005-0000-0000-000048470000}"/>
    <cellStyle name="Normal 42 2 2 3 5" xfId="4793" xr:uid="{00000000-0005-0000-0000-0000BF120000}"/>
    <cellStyle name="Normal 42 2 2 3 5 2" xfId="14845" xr:uid="{00000000-0005-0000-0000-0000033A0000}"/>
    <cellStyle name="Normal 42 2 2 3 5 2 3" xfId="29943" xr:uid="{00000000-0005-0000-0000-0000FD740000}"/>
    <cellStyle name="Normal 42 2 2 3 5 3" xfId="9825" xr:uid="{00000000-0005-0000-0000-000067260000}"/>
    <cellStyle name="Normal 42 2 2 3 5 3 3" xfId="24926" xr:uid="{00000000-0005-0000-0000-000064610000}"/>
    <cellStyle name="Normal 42 2 2 3 5 5" xfId="19913" xr:uid="{00000000-0005-0000-0000-0000CF4D0000}"/>
    <cellStyle name="Normal 42 2 2 3 6" xfId="11503" xr:uid="{00000000-0005-0000-0000-0000F52C0000}"/>
    <cellStyle name="Normal 42 2 2 3 6 3" xfId="26601" xr:uid="{00000000-0005-0000-0000-0000EF670000}"/>
    <cellStyle name="Normal 42 2 2 3 7" xfId="6482" xr:uid="{00000000-0005-0000-0000-000058190000}"/>
    <cellStyle name="Normal 42 2 2 3 7 3" xfId="21584" xr:uid="{00000000-0005-0000-0000-000056540000}"/>
    <cellStyle name="Normal 42 2 2 3 9" xfId="16571" xr:uid="{00000000-0005-0000-0000-0000C1400000}"/>
    <cellStyle name="Normal 42 2 2 4" xfId="1618" xr:uid="{00000000-0005-0000-0000-000058060000}"/>
    <cellStyle name="Normal 42 2 2 4 2" xfId="2457" xr:uid="{00000000-0005-0000-0000-00009F090000}"/>
    <cellStyle name="Normal 42 2 2 4 2 2" xfId="4147" xr:uid="{00000000-0005-0000-0000-000039100000}"/>
    <cellStyle name="Normal 42 2 2 4 2 2 2" xfId="14220" xr:uid="{00000000-0005-0000-0000-000092370000}"/>
    <cellStyle name="Normal 42 2 2 4 2 2 2 3" xfId="29318" xr:uid="{00000000-0005-0000-0000-00008C720000}"/>
    <cellStyle name="Normal 42 2 2 4 2 2 3" xfId="9200" xr:uid="{00000000-0005-0000-0000-0000F6230000}"/>
    <cellStyle name="Normal 42 2 2 4 2 2 3 3" xfId="24301" xr:uid="{00000000-0005-0000-0000-0000F35E0000}"/>
    <cellStyle name="Normal 42 2 2 4 2 2 5" xfId="19288" xr:uid="{00000000-0005-0000-0000-00005E4B0000}"/>
    <cellStyle name="Normal 42 2 2 4 2 3" xfId="5839" xr:uid="{00000000-0005-0000-0000-0000D5160000}"/>
    <cellStyle name="Normal 42 2 2 4 2 3 2" xfId="15891" xr:uid="{00000000-0005-0000-0000-0000193E0000}"/>
    <cellStyle name="Normal 42 2 2 4 2 3 2 3" xfId="30989" xr:uid="{00000000-0005-0000-0000-000013790000}"/>
    <cellStyle name="Normal 42 2 2 4 2 3 3" xfId="10871" xr:uid="{00000000-0005-0000-0000-00007D2A0000}"/>
    <cellStyle name="Normal 42 2 2 4 2 3 3 3" xfId="25972" xr:uid="{00000000-0005-0000-0000-00007A650000}"/>
    <cellStyle name="Normal 42 2 2 4 2 3 5" xfId="20959" xr:uid="{00000000-0005-0000-0000-0000E5510000}"/>
    <cellStyle name="Normal 42 2 2 4 2 4" xfId="12549" xr:uid="{00000000-0005-0000-0000-00000B310000}"/>
    <cellStyle name="Normal 42 2 2 4 2 4 3" xfId="27647" xr:uid="{00000000-0005-0000-0000-0000056C0000}"/>
    <cellStyle name="Normal 42 2 2 4 2 5" xfId="7528" xr:uid="{00000000-0005-0000-0000-00006E1D0000}"/>
    <cellStyle name="Normal 42 2 2 4 2 5 3" xfId="22630" xr:uid="{00000000-0005-0000-0000-00006C580000}"/>
    <cellStyle name="Normal 42 2 2 4 2 7" xfId="17617" xr:uid="{00000000-0005-0000-0000-0000D7440000}"/>
    <cellStyle name="Normal 42 2 2 4 3" xfId="3310" xr:uid="{00000000-0005-0000-0000-0000F40C0000}"/>
    <cellStyle name="Normal 42 2 2 4 3 2" xfId="13384" xr:uid="{00000000-0005-0000-0000-00004E340000}"/>
    <cellStyle name="Normal 42 2 2 4 3 2 3" xfId="28482" xr:uid="{00000000-0005-0000-0000-0000486F0000}"/>
    <cellStyle name="Normal 42 2 2 4 3 3" xfId="8364" xr:uid="{00000000-0005-0000-0000-0000B2200000}"/>
    <cellStyle name="Normal 42 2 2 4 3 3 3" xfId="23465" xr:uid="{00000000-0005-0000-0000-0000AF5B0000}"/>
    <cellStyle name="Normal 42 2 2 4 3 5" xfId="18452" xr:uid="{00000000-0005-0000-0000-00001A480000}"/>
    <cellStyle name="Normal 42 2 2 4 4" xfId="5003" xr:uid="{00000000-0005-0000-0000-000091130000}"/>
    <cellStyle name="Normal 42 2 2 4 4 2" xfId="15055" xr:uid="{00000000-0005-0000-0000-0000D53A0000}"/>
    <cellStyle name="Normal 42 2 2 4 4 2 3" xfId="30153" xr:uid="{00000000-0005-0000-0000-0000CF750000}"/>
    <cellStyle name="Normal 42 2 2 4 4 3" xfId="10035" xr:uid="{00000000-0005-0000-0000-000039270000}"/>
    <cellStyle name="Normal 42 2 2 4 4 3 3" xfId="25136" xr:uid="{00000000-0005-0000-0000-000036620000}"/>
    <cellStyle name="Normal 42 2 2 4 4 5" xfId="20123" xr:uid="{00000000-0005-0000-0000-0000A14E0000}"/>
    <cellStyle name="Normal 42 2 2 4 5" xfId="11713" xr:uid="{00000000-0005-0000-0000-0000C72D0000}"/>
    <cellStyle name="Normal 42 2 2 4 5 3" xfId="26811" xr:uid="{00000000-0005-0000-0000-0000C1680000}"/>
    <cellStyle name="Normal 42 2 2 4 6" xfId="6692" xr:uid="{00000000-0005-0000-0000-00002A1A0000}"/>
    <cellStyle name="Normal 42 2 2 4 6 3" xfId="21794" xr:uid="{00000000-0005-0000-0000-000028550000}"/>
    <cellStyle name="Normal 42 2 2 4 8" xfId="16781" xr:uid="{00000000-0005-0000-0000-000093410000}"/>
    <cellStyle name="Normal 42 2 2 5" xfId="2039" xr:uid="{00000000-0005-0000-0000-0000FD070000}"/>
    <cellStyle name="Normal 42 2 2 5 2" xfId="3729" xr:uid="{00000000-0005-0000-0000-0000970E0000}"/>
    <cellStyle name="Normal 42 2 2 5 2 2" xfId="13802" xr:uid="{00000000-0005-0000-0000-0000F0350000}"/>
    <cellStyle name="Normal 42 2 2 5 2 2 3" xfId="28900" xr:uid="{00000000-0005-0000-0000-0000EA700000}"/>
    <cellStyle name="Normal 42 2 2 5 2 3" xfId="8782" xr:uid="{00000000-0005-0000-0000-000054220000}"/>
    <cellStyle name="Normal 42 2 2 5 2 3 3" xfId="23883" xr:uid="{00000000-0005-0000-0000-0000515D0000}"/>
    <cellStyle name="Normal 42 2 2 5 2 5" xfId="18870" xr:uid="{00000000-0005-0000-0000-0000BC490000}"/>
    <cellStyle name="Normal 42 2 2 5 3" xfId="5421" xr:uid="{00000000-0005-0000-0000-000033150000}"/>
    <cellStyle name="Normal 42 2 2 5 3 2" xfId="15473" xr:uid="{00000000-0005-0000-0000-0000773C0000}"/>
    <cellStyle name="Normal 42 2 2 5 3 2 3" xfId="30571" xr:uid="{00000000-0005-0000-0000-000071770000}"/>
    <cellStyle name="Normal 42 2 2 5 3 3" xfId="10453" xr:uid="{00000000-0005-0000-0000-0000DB280000}"/>
    <cellStyle name="Normal 42 2 2 5 3 3 3" xfId="25554" xr:uid="{00000000-0005-0000-0000-0000D8630000}"/>
    <cellStyle name="Normal 42 2 2 5 3 5" xfId="20541" xr:uid="{00000000-0005-0000-0000-000043500000}"/>
    <cellStyle name="Normal 42 2 2 5 4" xfId="12131" xr:uid="{00000000-0005-0000-0000-0000692F0000}"/>
    <cellStyle name="Normal 42 2 2 5 4 3" xfId="27229" xr:uid="{00000000-0005-0000-0000-0000636A0000}"/>
    <cellStyle name="Normal 42 2 2 5 5" xfId="7110" xr:uid="{00000000-0005-0000-0000-0000CC1B0000}"/>
    <cellStyle name="Normal 42 2 2 5 5 3" xfId="22212" xr:uid="{00000000-0005-0000-0000-0000CA560000}"/>
    <cellStyle name="Normal 42 2 2 5 7" xfId="17199" xr:uid="{00000000-0005-0000-0000-000035430000}"/>
    <cellStyle name="Normal 42 2 2 6" xfId="2892" xr:uid="{00000000-0005-0000-0000-0000520B0000}"/>
    <cellStyle name="Normal 42 2 2 6 2" xfId="12966" xr:uid="{00000000-0005-0000-0000-0000AC320000}"/>
    <cellStyle name="Normal 42 2 2 6 2 3" xfId="28064" xr:uid="{00000000-0005-0000-0000-0000A66D0000}"/>
    <cellStyle name="Normal 42 2 2 6 3" xfId="7946" xr:uid="{00000000-0005-0000-0000-0000101F0000}"/>
    <cellStyle name="Normal 42 2 2 6 3 3" xfId="23047" xr:uid="{00000000-0005-0000-0000-00000D5A0000}"/>
    <cellStyle name="Normal 42 2 2 6 5" xfId="18034" xr:uid="{00000000-0005-0000-0000-000078460000}"/>
    <cellStyle name="Normal 42 2 2 7" xfId="4585" xr:uid="{00000000-0005-0000-0000-0000EF110000}"/>
    <cellStyle name="Normal 42 2 2 7 2" xfId="14637" xr:uid="{00000000-0005-0000-0000-000033390000}"/>
    <cellStyle name="Normal 42 2 2 7 2 3" xfId="29735" xr:uid="{00000000-0005-0000-0000-00002D740000}"/>
    <cellStyle name="Normal 42 2 2 7 3" xfId="9617" xr:uid="{00000000-0005-0000-0000-000097250000}"/>
    <cellStyle name="Normal 42 2 2 7 3 3" xfId="24718" xr:uid="{00000000-0005-0000-0000-000094600000}"/>
    <cellStyle name="Normal 42 2 2 7 5" xfId="19705" xr:uid="{00000000-0005-0000-0000-0000FF4C0000}"/>
    <cellStyle name="Normal 42 2 2 8" xfId="11295" xr:uid="{00000000-0005-0000-0000-0000252C0000}"/>
    <cellStyle name="Normal 42 2 2 8 3" xfId="26393" xr:uid="{00000000-0005-0000-0000-00001F670000}"/>
    <cellStyle name="Normal 42 2 2 9" xfId="6274" xr:uid="{00000000-0005-0000-0000-000088180000}"/>
    <cellStyle name="Normal 42 2 2 9 3" xfId="21376" xr:uid="{00000000-0005-0000-0000-000086530000}"/>
    <cellStyle name="Normal 42 2 3" xfId="1238" xr:uid="{00000000-0005-0000-0000-0000DC040000}"/>
    <cellStyle name="Normal 42 2 3 10" xfId="16415" xr:uid="{00000000-0005-0000-0000-000025400000}"/>
    <cellStyle name="Normal 42 2 3 2" xfId="1457" xr:uid="{00000000-0005-0000-0000-0000B7050000}"/>
    <cellStyle name="Normal 42 2 3 2 2" xfId="1878" xr:uid="{00000000-0005-0000-0000-00005C070000}"/>
    <cellStyle name="Normal 42 2 3 2 2 2" xfId="2717" xr:uid="{00000000-0005-0000-0000-0000A30A0000}"/>
    <cellStyle name="Normal 42 2 3 2 2 2 2" xfId="4407" xr:uid="{00000000-0005-0000-0000-00003D110000}"/>
    <cellStyle name="Normal 42 2 3 2 2 2 2 2" xfId="14480" xr:uid="{00000000-0005-0000-0000-000096380000}"/>
    <cellStyle name="Normal 42 2 3 2 2 2 2 2 3" xfId="29578" xr:uid="{00000000-0005-0000-0000-000090730000}"/>
    <cellStyle name="Normal 42 2 3 2 2 2 2 3" xfId="9460" xr:uid="{00000000-0005-0000-0000-0000FA240000}"/>
    <cellStyle name="Normal 42 2 3 2 2 2 2 3 3" xfId="24561" xr:uid="{00000000-0005-0000-0000-0000F75F0000}"/>
    <cellStyle name="Normal 42 2 3 2 2 2 2 5" xfId="19548" xr:uid="{00000000-0005-0000-0000-0000624C0000}"/>
    <cellStyle name="Normal 42 2 3 2 2 2 3" xfId="6099" xr:uid="{00000000-0005-0000-0000-0000D9170000}"/>
    <cellStyle name="Normal 42 2 3 2 2 2 3 2" xfId="16151" xr:uid="{00000000-0005-0000-0000-00001D3F0000}"/>
    <cellStyle name="Normal 42 2 3 2 2 2 3 2 3" xfId="31249" xr:uid="{00000000-0005-0000-0000-0000177A0000}"/>
    <cellStyle name="Normal 42 2 3 2 2 2 3 3" xfId="11131" xr:uid="{00000000-0005-0000-0000-0000812B0000}"/>
    <cellStyle name="Normal 42 2 3 2 2 2 3 3 3" xfId="26232" xr:uid="{00000000-0005-0000-0000-00007E660000}"/>
    <cellStyle name="Normal 42 2 3 2 2 2 3 5" xfId="21219" xr:uid="{00000000-0005-0000-0000-0000E9520000}"/>
    <cellStyle name="Normal 42 2 3 2 2 2 4" xfId="12809" xr:uid="{00000000-0005-0000-0000-00000F320000}"/>
    <cellStyle name="Normal 42 2 3 2 2 2 4 3" xfId="27907" xr:uid="{00000000-0005-0000-0000-0000096D0000}"/>
    <cellStyle name="Normal 42 2 3 2 2 2 5" xfId="7788" xr:uid="{00000000-0005-0000-0000-0000721E0000}"/>
    <cellStyle name="Normal 42 2 3 2 2 2 5 3" xfId="22890" xr:uid="{00000000-0005-0000-0000-000070590000}"/>
    <cellStyle name="Normal 42 2 3 2 2 2 7" xfId="17877" xr:uid="{00000000-0005-0000-0000-0000DB450000}"/>
    <cellStyle name="Normal 42 2 3 2 2 3" xfId="3570" xr:uid="{00000000-0005-0000-0000-0000F80D0000}"/>
    <cellStyle name="Normal 42 2 3 2 2 3 2" xfId="13644" xr:uid="{00000000-0005-0000-0000-000052350000}"/>
    <cellStyle name="Normal 42 2 3 2 2 3 2 3" xfId="28742" xr:uid="{00000000-0005-0000-0000-00004C700000}"/>
    <cellStyle name="Normal 42 2 3 2 2 3 3" xfId="8624" xr:uid="{00000000-0005-0000-0000-0000B6210000}"/>
    <cellStyle name="Normal 42 2 3 2 2 3 3 3" xfId="23725" xr:uid="{00000000-0005-0000-0000-0000B35C0000}"/>
    <cellStyle name="Normal 42 2 3 2 2 3 5" xfId="18712" xr:uid="{00000000-0005-0000-0000-00001E490000}"/>
    <cellStyle name="Normal 42 2 3 2 2 4" xfId="5263" xr:uid="{00000000-0005-0000-0000-000095140000}"/>
    <cellStyle name="Normal 42 2 3 2 2 4 2" xfId="15315" xr:uid="{00000000-0005-0000-0000-0000D93B0000}"/>
    <cellStyle name="Normal 42 2 3 2 2 4 2 3" xfId="30413" xr:uid="{00000000-0005-0000-0000-0000D3760000}"/>
    <cellStyle name="Normal 42 2 3 2 2 4 3" xfId="10295" xr:uid="{00000000-0005-0000-0000-00003D280000}"/>
    <cellStyle name="Normal 42 2 3 2 2 4 3 3" xfId="25396" xr:uid="{00000000-0005-0000-0000-00003A630000}"/>
    <cellStyle name="Normal 42 2 3 2 2 4 5" xfId="20383" xr:uid="{00000000-0005-0000-0000-0000A54F0000}"/>
    <cellStyle name="Normal 42 2 3 2 2 5" xfId="11973" xr:uid="{00000000-0005-0000-0000-0000CB2E0000}"/>
    <cellStyle name="Normal 42 2 3 2 2 5 3" xfId="27071" xr:uid="{00000000-0005-0000-0000-0000C5690000}"/>
    <cellStyle name="Normal 42 2 3 2 2 6" xfId="6952" xr:uid="{00000000-0005-0000-0000-00002E1B0000}"/>
    <cellStyle name="Normal 42 2 3 2 2 6 3" xfId="22054" xr:uid="{00000000-0005-0000-0000-00002C560000}"/>
    <cellStyle name="Normal 42 2 3 2 2 8" xfId="17041" xr:uid="{00000000-0005-0000-0000-000097420000}"/>
    <cellStyle name="Normal 42 2 3 2 3" xfId="2299" xr:uid="{00000000-0005-0000-0000-000001090000}"/>
    <cellStyle name="Normal 42 2 3 2 3 2" xfId="3989" xr:uid="{00000000-0005-0000-0000-00009B0F0000}"/>
    <cellStyle name="Normal 42 2 3 2 3 2 2" xfId="14062" xr:uid="{00000000-0005-0000-0000-0000F4360000}"/>
    <cellStyle name="Normal 42 2 3 2 3 2 2 3" xfId="29160" xr:uid="{00000000-0005-0000-0000-0000EE710000}"/>
    <cellStyle name="Normal 42 2 3 2 3 2 3" xfId="9042" xr:uid="{00000000-0005-0000-0000-000058230000}"/>
    <cellStyle name="Normal 42 2 3 2 3 2 3 3" xfId="24143" xr:uid="{00000000-0005-0000-0000-0000555E0000}"/>
    <cellStyle name="Normal 42 2 3 2 3 2 5" xfId="19130" xr:uid="{00000000-0005-0000-0000-0000C04A0000}"/>
    <cellStyle name="Normal 42 2 3 2 3 3" xfId="5681" xr:uid="{00000000-0005-0000-0000-000037160000}"/>
    <cellStyle name="Normal 42 2 3 2 3 3 2" xfId="15733" xr:uid="{00000000-0005-0000-0000-00007B3D0000}"/>
    <cellStyle name="Normal 42 2 3 2 3 3 2 3" xfId="30831" xr:uid="{00000000-0005-0000-0000-000075780000}"/>
    <cellStyle name="Normal 42 2 3 2 3 3 3" xfId="10713" xr:uid="{00000000-0005-0000-0000-0000DF290000}"/>
    <cellStyle name="Normal 42 2 3 2 3 3 3 3" xfId="25814" xr:uid="{00000000-0005-0000-0000-0000DC640000}"/>
    <cellStyle name="Normal 42 2 3 2 3 3 5" xfId="20801" xr:uid="{00000000-0005-0000-0000-000047510000}"/>
    <cellStyle name="Normal 42 2 3 2 3 4" xfId="12391" xr:uid="{00000000-0005-0000-0000-00006D300000}"/>
    <cellStyle name="Normal 42 2 3 2 3 4 3" xfId="27489" xr:uid="{00000000-0005-0000-0000-0000676B0000}"/>
    <cellStyle name="Normal 42 2 3 2 3 5" xfId="7370" xr:uid="{00000000-0005-0000-0000-0000D01C0000}"/>
    <cellStyle name="Normal 42 2 3 2 3 5 3" xfId="22472" xr:uid="{00000000-0005-0000-0000-0000CE570000}"/>
    <cellStyle name="Normal 42 2 3 2 3 7" xfId="17459" xr:uid="{00000000-0005-0000-0000-000039440000}"/>
    <cellStyle name="Normal 42 2 3 2 4" xfId="3152" xr:uid="{00000000-0005-0000-0000-0000560C0000}"/>
    <cellStyle name="Normal 42 2 3 2 4 2" xfId="13226" xr:uid="{00000000-0005-0000-0000-0000B0330000}"/>
    <cellStyle name="Normal 42 2 3 2 4 2 3" xfId="28324" xr:uid="{00000000-0005-0000-0000-0000AA6E0000}"/>
    <cellStyle name="Normal 42 2 3 2 4 3" xfId="8206" xr:uid="{00000000-0005-0000-0000-000014200000}"/>
    <cellStyle name="Normal 42 2 3 2 4 3 3" xfId="23307" xr:uid="{00000000-0005-0000-0000-0000115B0000}"/>
    <cellStyle name="Normal 42 2 3 2 4 5" xfId="18294" xr:uid="{00000000-0005-0000-0000-00007C470000}"/>
    <cellStyle name="Normal 42 2 3 2 5" xfId="4845" xr:uid="{00000000-0005-0000-0000-0000F3120000}"/>
    <cellStyle name="Normal 42 2 3 2 5 2" xfId="14897" xr:uid="{00000000-0005-0000-0000-0000373A0000}"/>
    <cellStyle name="Normal 42 2 3 2 5 2 3" xfId="29995" xr:uid="{00000000-0005-0000-0000-000031750000}"/>
    <cellStyle name="Normal 42 2 3 2 5 3" xfId="9877" xr:uid="{00000000-0005-0000-0000-00009B260000}"/>
    <cellStyle name="Normal 42 2 3 2 5 3 3" xfId="24978" xr:uid="{00000000-0005-0000-0000-000098610000}"/>
    <cellStyle name="Normal 42 2 3 2 5 5" xfId="19965" xr:uid="{00000000-0005-0000-0000-0000034E0000}"/>
    <cellStyle name="Normal 42 2 3 2 6" xfId="11555" xr:uid="{00000000-0005-0000-0000-0000292D0000}"/>
    <cellStyle name="Normal 42 2 3 2 6 3" xfId="26653" xr:uid="{00000000-0005-0000-0000-000023680000}"/>
    <cellStyle name="Normal 42 2 3 2 7" xfId="6534" xr:uid="{00000000-0005-0000-0000-00008C190000}"/>
    <cellStyle name="Normal 42 2 3 2 7 3" xfId="21636" xr:uid="{00000000-0005-0000-0000-00008A540000}"/>
    <cellStyle name="Normal 42 2 3 2 9" xfId="16623" xr:uid="{00000000-0005-0000-0000-0000F5400000}"/>
    <cellStyle name="Normal 42 2 3 3" xfId="1670" xr:uid="{00000000-0005-0000-0000-00008C060000}"/>
    <cellStyle name="Normal 42 2 3 3 2" xfId="2509" xr:uid="{00000000-0005-0000-0000-0000D3090000}"/>
    <cellStyle name="Normal 42 2 3 3 2 2" xfId="4199" xr:uid="{00000000-0005-0000-0000-00006D100000}"/>
    <cellStyle name="Normal 42 2 3 3 2 2 2" xfId="14272" xr:uid="{00000000-0005-0000-0000-0000C6370000}"/>
    <cellStyle name="Normal 42 2 3 3 2 2 2 3" xfId="29370" xr:uid="{00000000-0005-0000-0000-0000C0720000}"/>
    <cellStyle name="Normal 42 2 3 3 2 2 3" xfId="9252" xr:uid="{00000000-0005-0000-0000-00002A240000}"/>
    <cellStyle name="Normal 42 2 3 3 2 2 3 3" xfId="24353" xr:uid="{00000000-0005-0000-0000-0000275F0000}"/>
    <cellStyle name="Normal 42 2 3 3 2 2 5" xfId="19340" xr:uid="{00000000-0005-0000-0000-0000924B0000}"/>
    <cellStyle name="Normal 42 2 3 3 2 3" xfId="5891" xr:uid="{00000000-0005-0000-0000-000009170000}"/>
    <cellStyle name="Normal 42 2 3 3 2 3 2" xfId="15943" xr:uid="{00000000-0005-0000-0000-00004D3E0000}"/>
    <cellStyle name="Normal 42 2 3 3 2 3 2 3" xfId="31041" xr:uid="{00000000-0005-0000-0000-000047790000}"/>
    <cellStyle name="Normal 42 2 3 3 2 3 3" xfId="10923" xr:uid="{00000000-0005-0000-0000-0000B12A0000}"/>
    <cellStyle name="Normal 42 2 3 3 2 3 3 3" xfId="26024" xr:uid="{00000000-0005-0000-0000-0000AE650000}"/>
    <cellStyle name="Normal 42 2 3 3 2 3 5" xfId="21011" xr:uid="{00000000-0005-0000-0000-000019520000}"/>
    <cellStyle name="Normal 42 2 3 3 2 4" xfId="12601" xr:uid="{00000000-0005-0000-0000-00003F310000}"/>
    <cellStyle name="Normal 42 2 3 3 2 4 3" xfId="27699" xr:uid="{00000000-0005-0000-0000-0000396C0000}"/>
    <cellStyle name="Normal 42 2 3 3 2 5" xfId="7580" xr:uid="{00000000-0005-0000-0000-0000A21D0000}"/>
    <cellStyle name="Normal 42 2 3 3 2 5 3" xfId="22682" xr:uid="{00000000-0005-0000-0000-0000A0580000}"/>
    <cellStyle name="Normal 42 2 3 3 2 7" xfId="17669" xr:uid="{00000000-0005-0000-0000-00000B450000}"/>
    <cellStyle name="Normal 42 2 3 3 3" xfId="3362" xr:uid="{00000000-0005-0000-0000-0000280D0000}"/>
    <cellStyle name="Normal 42 2 3 3 3 2" xfId="13436" xr:uid="{00000000-0005-0000-0000-000082340000}"/>
    <cellStyle name="Normal 42 2 3 3 3 2 3" xfId="28534" xr:uid="{00000000-0005-0000-0000-00007C6F0000}"/>
    <cellStyle name="Normal 42 2 3 3 3 3" xfId="8416" xr:uid="{00000000-0005-0000-0000-0000E6200000}"/>
    <cellStyle name="Normal 42 2 3 3 3 3 3" xfId="23517" xr:uid="{00000000-0005-0000-0000-0000E35B0000}"/>
    <cellStyle name="Normal 42 2 3 3 3 5" xfId="18504" xr:uid="{00000000-0005-0000-0000-00004E480000}"/>
    <cellStyle name="Normal 42 2 3 3 4" xfId="5055" xr:uid="{00000000-0005-0000-0000-0000C5130000}"/>
    <cellStyle name="Normal 42 2 3 3 4 2" xfId="15107" xr:uid="{00000000-0005-0000-0000-0000093B0000}"/>
    <cellStyle name="Normal 42 2 3 3 4 2 3" xfId="30205" xr:uid="{00000000-0005-0000-0000-000003760000}"/>
    <cellStyle name="Normal 42 2 3 3 4 3" xfId="10087" xr:uid="{00000000-0005-0000-0000-00006D270000}"/>
    <cellStyle name="Normal 42 2 3 3 4 3 3" xfId="25188" xr:uid="{00000000-0005-0000-0000-00006A620000}"/>
    <cellStyle name="Normal 42 2 3 3 4 5" xfId="20175" xr:uid="{00000000-0005-0000-0000-0000D54E0000}"/>
    <cellStyle name="Normal 42 2 3 3 5" xfId="11765" xr:uid="{00000000-0005-0000-0000-0000FB2D0000}"/>
    <cellStyle name="Normal 42 2 3 3 5 3" xfId="26863" xr:uid="{00000000-0005-0000-0000-0000F5680000}"/>
    <cellStyle name="Normal 42 2 3 3 6" xfId="6744" xr:uid="{00000000-0005-0000-0000-00005E1A0000}"/>
    <cellStyle name="Normal 42 2 3 3 6 3" xfId="21846" xr:uid="{00000000-0005-0000-0000-00005C550000}"/>
    <cellStyle name="Normal 42 2 3 3 8" xfId="16833" xr:uid="{00000000-0005-0000-0000-0000C7410000}"/>
    <cellStyle name="Normal 42 2 3 4" xfId="2091" xr:uid="{00000000-0005-0000-0000-000031080000}"/>
    <cellStyle name="Normal 42 2 3 4 2" xfId="3781" xr:uid="{00000000-0005-0000-0000-0000CB0E0000}"/>
    <cellStyle name="Normal 42 2 3 4 2 2" xfId="13854" xr:uid="{00000000-0005-0000-0000-000024360000}"/>
    <cellStyle name="Normal 42 2 3 4 2 2 3" xfId="28952" xr:uid="{00000000-0005-0000-0000-00001E710000}"/>
    <cellStyle name="Normal 42 2 3 4 2 3" xfId="8834" xr:uid="{00000000-0005-0000-0000-000088220000}"/>
    <cellStyle name="Normal 42 2 3 4 2 3 3" xfId="23935" xr:uid="{00000000-0005-0000-0000-0000855D0000}"/>
    <cellStyle name="Normal 42 2 3 4 2 5" xfId="18922" xr:uid="{00000000-0005-0000-0000-0000F0490000}"/>
    <cellStyle name="Normal 42 2 3 4 3" xfId="5473" xr:uid="{00000000-0005-0000-0000-000067150000}"/>
    <cellStyle name="Normal 42 2 3 4 3 2" xfId="15525" xr:uid="{00000000-0005-0000-0000-0000AB3C0000}"/>
    <cellStyle name="Normal 42 2 3 4 3 2 3" xfId="30623" xr:uid="{00000000-0005-0000-0000-0000A5770000}"/>
    <cellStyle name="Normal 42 2 3 4 3 3" xfId="10505" xr:uid="{00000000-0005-0000-0000-00000F290000}"/>
    <cellStyle name="Normal 42 2 3 4 3 3 3" xfId="25606" xr:uid="{00000000-0005-0000-0000-00000C640000}"/>
    <cellStyle name="Normal 42 2 3 4 3 5" xfId="20593" xr:uid="{00000000-0005-0000-0000-000077500000}"/>
    <cellStyle name="Normal 42 2 3 4 4" xfId="12183" xr:uid="{00000000-0005-0000-0000-00009D2F0000}"/>
    <cellStyle name="Normal 42 2 3 4 4 3" xfId="27281" xr:uid="{00000000-0005-0000-0000-0000976A0000}"/>
    <cellStyle name="Normal 42 2 3 4 5" xfId="7162" xr:uid="{00000000-0005-0000-0000-0000001C0000}"/>
    <cellStyle name="Normal 42 2 3 4 5 3" xfId="22264" xr:uid="{00000000-0005-0000-0000-0000FE560000}"/>
    <cellStyle name="Normal 42 2 3 4 7" xfId="17251" xr:uid="{00000000-0005-0000-0000-000069430000}"/>
    <cellStyle name="Normal 42 2 3 5" xfId="2944" xr:uid="{00000000-0005-0000-0000-0000860B0000}"/>
    <cellStyle name="Normal 42 2 3 5 2" xfId="13018" xr:uid="{00000000-0005-0000-0000-0000E0320000}"/>
    <cellStyle name="Normal 42 2 3 5 2 3" xfId="28116" xr:uid="{00000000-0005-0000-0000-0000DA6D0000}"/>
    <cellStyle name="Normal 42 2 3 5 3" xfId="7998" xr:uid="{00000000-0005-0000-0000-0000441F0000}"/>
    <cellStyle name="Normal 42 2 3 5 3 3" xfId="23099" xr:uid="{00000000-0005-0000-0000-0000415A0000}"/>
    <cellStyle name="Normal 42 2 3 5 5" xfId="18086" xr:uid="{00000000-0005-0000-0000-0000AC460000}"/>
    <cellStyle name="Normal 42 2 3 6" xfId="4637" xr:uid="{00000000-0005-0000-0000-000023120000}"/>
    <cellStyle name="Normal 42 2 3 6 2" xfId="14689" xr:uid="{00000000-0005-0000-0000-000067390000}"/>
    <cellStyle name="Normal 42 2 3 6 2 3" xfId="29787" xr:uid="{00000000-0005-0000-0000-000061740000}"/>
    <cellStyle name="Normal 42 2 3 6 3" xfId="9669" xr:uid="{00000000-0005-0000-0000-0000CB250000}"/>
    <cellStyle name="Normal 42 2 3 6 3 3" xfId="24770" xr:uid="{00000000-0005-0000-0000-0000C8600000}"/>
    <cellStyle name="Normal 42 2 3 6 5" xfId="19757" xr:uid="{00000000-0005-0000-0000-0000334D0000}"/>
    <cellStyle name="Normal 42 2 3 7" xfId="11347" xr:uid="{00000000-0005-0000-0000-0000592C0000}"/>
    <cellStyle name="Normal 42 2 3 7 3" xfId="26445" xr:uid="{00000000-0005-0000-0000-000053670000}"/>
    <cellStyle name="Normal 42 2 3 8" xfId="6326" xr:uid="{00000000-0005-0000-0000-0000BC180000}"/>
    <cellStyle name="Normal 42 2 3 8 3" xfId="21428" xr:uid="{00000000-0005-0000-0000-0000BA530000}"/>
    <cellStyle name="Normal 42 2 4" xfId="1351" xr:uid="{00000000-0005-0000-0000-00004D050000}"/>
    <cellStyle name="Normal 42 2 4 2" xfId="1774" xr:uid="{00000000-0005-0000-0000-0000F4060000}"/>
    <cellStyle name="Normal 42 2 4 2 2" xfId="2613" xr:uid="{00000000-0005-0000-0000-00003B0A0000}"/>
    <cellStyle name="Normal 42 2 4 2 2 2" xfId="4303" xr:uid="{00000000-0005-0000-0000-0000D5100000}"/>
    <cellStyle name="Normal 42 2 4 2 2 2 2" xfId="14376" xr:uid="{00000000-0005-0000-0000-00002E380000}"/>
    <cellStyle name="Normal 42 2 4 2 2 2 2 3" xfId="29474" xr:uid="{00000000-0005-0000-0000-000028730000}"/>
    <cellStyle name="Normal 42 2 4 2 2 2 3" xfId="9356" xr:uid="{00000000-0005-0000-0000-000092240000}"/>
    <cellStyle name="Normal 42 2 4 2 2 2 3 3" xfId="24457" xr:uid="{00000000-0005-0000-0000-00008F5F0000}"/>
    <cellStyle name="Normal 42 2 4 2 2 2 5" xfId="19444" xr:uid="{00000000-0005-0000-0000-0000FA4B0000}"/>
    <cellStyle name="Normal 42 2 4 2 2 3" xfId="5995" xr:uid="{00000000-0005-0000-0000-000071170000}"/>
    <cellStyle name="Normal 42 2 4 2 2 3 2" xfId="16047" xr:uid="{00000000-0005-0000-0000-0000B53E0000}"/>
    <cellStyle name="Normal 42 2 4 2 2 3 2 3" xfId="31145" xr:uid="{00000000-0005-0000-0000-0000AF790000}"/>
    <cellStyle name="Normal 42 2 4 2 2 3 3" xfId="11027" xr:uid="{00000000-0005-0000-0000-0000192B0000}"/>
    <cellStyle name="Normal 42 2 4 2 2 3 3 3" xfId="26128" xr:uid="{00000000-0005-0000-0000-000016660000}"/>
    <cellStyle name="Normal 42 2 4 2 2 3 5" xfId="21115" xr:uid="{00000000-0005-0000-0000-000081520000}"/>
    <cellStyle name="Normal 42 2 4 2 2 4" xfId="12705" xr:uid="{00000000-0005-0000-0000-0000A7310000}"/>
    <cellStyle name="Normal 42 2 4 2 2 4 3" xfId="27803" xr:uid="{00000000-0005-0000-0000-0000A16C0000}"/>
    <cellStyle name="Normal 42 2 4 2 2 5" xfId="7684" xr:uid="{00000000-0005-0000-0000-00000A1E0000}"/>
    <cellStyle name="Normal 42 2 4 2 2 5 3" xfId="22786" xr:uid="{00000000-0005-0000-0000-000008590000}"/>
    <cellStyle name="Normal 42 2 4 2 2 7" xfId="17773" xr:uid="{00000000-0005-0000-0000-000073450000}"/>
    <cellStyle name="Normal 42 2 4 2 3" xfId="3466" xr:uid="{00000000-0005-0000-0000-0000900D0000}"/>
    <cellStyle name="Normal 42 2 4 2 3 2" xfId="13540" xr:uid="{00000000-0005-0000-0000-0000EA340000}"/>
    <cellStyle name="Normal 42 2 4 2 3 2 3" xfId="28638" xr:uid="{00000000-0005-0000-0000-0000E46F0000}"/>
    <cellStyle name="Normal 42 2 4 2 3 3" xfId="8520" xr:uid="{00000000-0005-0000-0000-00004E210000}"/>
    <cellStyle name="Normal 42 2 4 2 3 3 3" xfId="23621" xr:uid="{00000000-0005-0000-0000-00004B5C0000}"/>
    <cellStyle name="Normal 42 2 4 2 3 5" xfId="18608" xr:uid="{00000000-0005-0000-0000-0000B6480000}"/>
    <cellStyle name="Normal 42 2 4 2 4" xfId="5159" xr:uid="{00000000-0005-0000-0000-00002D140000}"/>
    <cellStyle name="Normal 42 2 4 2 4 2" xfId="15211" xr:uid="{00000000-0005-0000-0000-0000713B0000}"/>
    <cellStyle name="Normal 42 2 4 2 4 2 3" xfId="30309" xr:uid="{00000000-0005-0000-0000-00006B760000}"/>
    <cellStyle name="Normal 42 2 4 2 4 3" xfId="10191" xr:uid="{00000000-0005-0000-0000-0000D5270000}"/>
    <cellStyle name="Normal 42 2 4 2 4 3 3" xfId="25292" xr:uid="{00000000-0005-0000-0000-0000D2620000}"/>
    <cellStyle name="Normal 42 2 4 2 4 5" xfId="20279" xr:uid="{00000000-0005-0000-0000-00003D4F0000}"/>
    <cellStyle name="Normal 42 2 4 2 5" xfId="11869" xr:uid="{00000000-0005-0000-0000-0000632E0000}"/>
    <cellStyle name="Normal 42 2 4 2 5 3" xfId="26967" xr:uid="{00000000-0005-0000-0000-00005D690000}"/>
    <cellStyle name="Normal 42 2 4 2 6" xfId="6848" xr:uid="{00000000-0005-0000-0000-0000C61A0000}"/>
    <cellStyle name="Normal 42 2 4 2 6 3" xfId="21950" xr:uid="{00000000-0005-0000-0000-0000C4550000}"/>
    <cellStyle name="Normal 42 2 4 2 8" xfId="16937" xr:uid="{00000000-0005-0000-0000-00002F420000}"/>
    <cellStyle name="Normal 42 2 4 3" xfId="2195" xr:uid="{00000000-0005-0000-0000-000099080000}"/>
    <cellStyle name="Normal 42 2 4 3 2" xfId="3885" xr:uid="{00000000-0005-0000-0000-0000330F0000}"/>
    <cellStyle name="Normal 42 2 4 3 2 2" xfId="13958" xr:uid="{00000000-0005-0000-0000-00008C360000}"/>
    <cellStyle name="Normal 42 2 4 3 2 2 3" xfId="29056" xr:uid="{00000000-0005-0000-0000-000086710000}"/>
    <cellStyle name="Normal 42 2 4 3 2 3" xfId="8938" xr:uid="{00000000-0005-0000-0000-0000F0220000}"/>
    <cellStyle name="Normal 42 2 4 3 2 3 3" xfId="24039" xr:uid="{00000000-0005-0000-0000-0000ED5D0000}"/>
    <cellStyle name="Normal 42 2 4 3 2 5" xfId="19026" xr:uid="{00000000-0005-0000-0000-0000584A0000}"/>
    <cellStyle name="Normal 42 2 4 3 3" xfId="5577" xr:uid="{00000000-0005-0000-0000-0000CF150000}"/>
    <cellStyle name="Normal 42 2 4 3 3 2" xfId="15629" xr:uid="{00000000-0005-0000-0000-0000133D0000}"/>
    <cellStyle name="Normal 42 2 4 3 3 2 3" xfId="30727" xr:uid="{00000000-0005-0000-0000-00000D780000}"/>
    <cellStyle name="Normal 42 2 4 3 3 3" xfId="10609" xr:uid="{00000000-0005-0000-0000-000077290000}"/>
    <cellStyle name="Normal 42 2 4 3 3 3 3" xfId="25710" xr:uid="{00000000-0005-0000-0000-000074640000}"/>
    <cellStyle name="Normal 42 2 4 3 3 5" xfId="20697" xr:uid="{00000000-0005-0000-0000-0000DF500000}"/>
    <cellStyle name="Normal 42 2 4 3 4" xfId="12287" xr:uid="{00000000-0005-0000-0000-000005300000}"/>
    <cellStyle name="Normal 42 2 4 3 4 3" xfId="27385" xr:uid="{00000000-0005-0000-0000-0000FF6A0000}"/>
    <cellStyle name="Normal 42 2 4 3 5" xfId="7266" xr:uid="{00000000-0005-0000-0000-0000681C0000}"/>
    <cellStyle name="Normal 42 2 4 3 5 3" xfId="22368" xr:uid="{00000000-0005-0000-0000-000066570000}"/>
    <cellStyle name="Normal 42 2 4 3 7" xfId="17355" xr:uid="{00000000-0005-0000-0000-0000D1430000}"/>
    <cellStyle name="Normal 42 2 4 4" xfId="3048" xr:uid="{00000000-0005-0000-0000-0000EE0B0000}"/>
    <cellStyle name="Normal 42 2 4 4 2" xfId="13122" xr:uid="{00000000-0005-0000-0000-000048330000}"/>
    <cellStyle name="Normal 42 2 4 4 2 3" xfId="28220" xr:uid="{00000000-0005-0000-0000-0000426E0000}"/>
    <cellStyle name="Normal 42 2 4 4 3" xfId="8102" xr:uid="{00000000-0005-0000-0000-0000AC1F0000}"/>
    <cellStyle name="Normal 42 2 4 4 3 3" xfId="23203" xr:uid="{00000000-0005-0000-0000-0000A95A0000}"/>
    <cellStyle name="Normal 42 2 4 4 5" xfId="18190" xr:uid="{00000000-0005-0000-0000-000014470000}"/>
    <cellStyle name="Normal 42 2 4 5" xfId="4741" xr:uid="{00000000-0005-0000-0000-00008B120000}"/>
    <cellStyle name="Normal 42 2 4 5 2" xfId="14793" xr:uid="{00000000-0005-0000-0000-0000CF390000}"/>
    <cellStyle name="Normal 42 2 4 5 2 3" xfId="29891" xr:uid="{00000000-0005-0000-0000-0000C9740000}"/>
    <cellStyle name="Normal 42 2 4 5 3" xfId="9773" xr:uid="{00000000-0005-0000-0000-000033260000}"/>
    <cellStyle name="Normal 42 2 4 5 3 3" xfId="24874" xr:uid="{00000000-0005-0000-0000-000030610000}"/>
    <cellStyle name="Normal 42 2 4 5 5" xfId="19861" xr:uid="{00000000-0005-0000-0000-00009B4D0000}"/>
    <cellStyle name="Normal 42 2 4 6" xfId="11451" xr:uid="{00000000-0005-0000-0000-0000C12C0000}"/>
    <cellStyle name="Normal 42 2 4 6 3" xfId="26549" xr:uid="{00000000-0005-0000-0000-0000BB670000}"/>
    <cellStyle name="Normal 42 2 4 7" xfId="6430" xr:uid="{00000000-0005-0000-0000-000024190000}"/>
    <cellStyle name="Normal 42 2 4 7 3" xfId="21532" xr:uid="{00000000-0005-0000-0000-000022540000}"/>
    <cellStyle name="Normal 42 2 4 9" xfId="16519" xr:uid="{00000000-0005-0000-0000-00008D400000}"/>
    <cellStyle name="Normal 42 2 5" xfId="1564" xr:uid="{00000000-0005-0000-0000-000022060000}"/>
    <cellStyle name="Normal 42 2 5 2" xfId="2405" xr:uid="{00000000-0005-0000-0000-00006B090000}"/>
    <cellStyle name="Normal 42 2 5 2 2" xfId="4095" xr:uid="{00000000-0005-0000-0000-000005100000}"/>
    <cellStyle name="Normal 42 2 5 2 2 2" xfId="14168" xr:uid="{00000000-0005-0000-0000-00005E370000}"/>
    <cellStyle name="Normal 42 2 5 2 2 2 3" xfId="29266" xr:uid="{00000000-0005-0000-0000-000058720000}"/>
    <cellStyle name="Normal 42 2 5 2 2 3" xfId="9148" xr:uid="{00000000-0005-0000-0000-0000C2230000}"/>
    <cellStyle name="Normal 42 2 5 2 2 3 3" xfId="24249" xr:uid="{00000000-0005-0000-0000-0000BF5E0000}"/>
    <cellStyle name="Normal 42 2 5 2 2 5" xfId="19236" xr:uid="{00000000-0005-0000-0000-00002A4B0000}"/>
    <cellStyle name="Normal 42 2 5 2 3" xfId="5787" xr:uid="{00000000-0005-0000-0000-0000A1160000}"/>
    <cellStyle name="Normal 42 2 5 2 3 2" xfId="15839" xr:uid="{00000000-0005-0000-0000-0000E53D0000}"/>
    <cellStyle name="Normal 42 2 5 2 3 2 3" xfId="30937" xr:uid="{00000000-0005-0000-0000-0000DF780000}"/>
    <cellStyle name="Normal 42 2 5 2 3 3" xfId="10819" xr:uid="{00000000-0005-0000-0000-0000492A0000}"/>
    <cellStyle name="Normal 42 2 5 2 3 3 3" xfId="25920" xr:uid="{00000000-0005-0000-0000-000046650000}"/>
    <cellStyle name="Normal 42 2 5 2 3 5" xfId="20907" xr:uid="{00000000-0005-0000-0000-0000B1510000}"/>
    <cellStyle name="Normal 42 2 5 2 4" xfId="12497" xr:uid="{00000000-0005-0000-0000-0000D7300000}"/>
    <cellStyle name="Normal 42 2 5 2 4 3" xfId="27595" xr:uid="{00000000-0005-0000-0000-0000D16B0000}"/>
    <cellStyle name="Normal 42 2 5 2 5" xfId="7476" xr:uid="{00000000-0005-0000-0000-00003A1D0000}"/>
    <cellStyle name="Normal 42 2 5 2 5 3" xfId="22578" xr:uid="{00000000-0005-0000-0000-000038580000}"/>
    <cellStyle name="Normal 42 2 5 2 7" xfId="17565" xr:uid="{00000000-0005-0000-0000-0000A3440000}"/>
    <cellStyle name="Normal 42 2 5 3" xfId="3258" xr:uid="{00000000-0005-0000-0000-0000C00C0000}"/>
    <cellStyle name="Normal 42 2 5 3 2" xfId="13332" xr:uid="{00000000-0005-0000-0000-00001A340000}"/>
    <cellStyle name="Normal 42 2 5 3 2 3" xfId="28430" xr:uid="{00000000-0005-0000-0000-0000146F0000}"/>
    <cellStyle name="Normal 42 2 5 3 3" xfId="8312" xr:uid="{00000000-0005-0000-0000-00007E200000}"/>
    <cellStyle name="Normal 42 2 5 3 3 3" xfId="23413" xr:uid="{00000000-0005-0000-0000-00007B5B0000}"/>
    <cellStyle name="Normal 42 2 5 3 5" xfId="18400" xr:uid="{00000000-0005-0000-0000-0000E6470000}"/>
    <cellStyle name="Normal 42 2 5 4" xfId="4951" xr:uid="{00000000-0005-0000-0000-00005D130000}"/>
    <cellStyle name="Normal 42 2 5 4 2" xfId="15003" xr:uid="{00000000-0005-0000-0000-0000A13A0000}"/>
    <cellStyle name="Normal 42 2 5 4 2 3" xfId="30101" xr:uid="{00000000-0005-0000-0000-00009B750000}"/>
    <cellStyle name="Normal 42 2 5 4 3" xfId="9983" xr:uid="{00000000-0005-0000-0000-000005270000}"/>
    <cellStyle name="Normal 42 2 5 4 3 3" xfId="25084" xr:uid="{00000000-0005-0000-0000-000002620000}"/>
    <cellStyle name="Normal 42 2 5 4 5" xfId="20071" xr:uid="{00000000-0005-0000-0000-00006D4E0000}"/>
    <cellStyle name="Normal 42 2 5 5" xfId="11661" xr:uid="{00000000-0005-0000-0000-0000932D0000}"/>
    <cellStyle name="Normal 42 2 5 5 3" xfId="26759" xr:uid="{00000000-0005-0000-0000-00008D680000}"/>
    <cellStyle name="Normal 42 2 5 6" xfId="6640" xr:uid="{00000000-0005-0000-0000-0000F6190000}"/>
    <cellStyle name="Normal 42 2 5 6 3" xfId="21742" xr:uid="{00000000-0005-0000-0000-0000F4540000}"/>
    <cellStyle name="Normal 42 2 5 8" xfId="16729" xr:uid="{00000000-0005-0000-0000-00005F410000}"/>
    <cellStyle name="Normal 42 2 6" xfId="1985" xr:uid="{00000000-0005-0000-0000-0000C7070000}"/>
    <cellStyle name="Normal 42 2 6 2" xfId="3677" xr:uid="{00000000-0005-0000-0000-0000630E0000}"/>
    <cellStyle name="Normal 42 2 6 2 2" xfId="13750" xr:uid="{00000000-0005-0000-0000-0000BC350000}"/>
    <cellStyle name="Normal 42 2 6 2 2 3" xfId="28848" xr:uid="{00000000-0005-0000-0000-0000B6700000}"/>
    <cellStyle name="Normal 42 2 6 2 3" xfId="8730" xr:uid="{00000000-0005-0000-0000-000020220000}"/>
    <cellStyle name="Normal 42 2 6 2 3 3" xfId="23831" xr:uid="{00000000-0005-0000-0000-00001D5D0000}"/>
    <cellStyle name="Normal 42 2 6 2 5" xfId="18818" xr:uid="{00000000-0005-0000-0000-000088490000}"/>
    <cellStyle name="Normal 42 2 6 3" xfId="5369" xr:uid="{00000000-0005-0000-0000-0000FF140000}"/>
    <cellStyle name="Normal 42 2 6 3 2" xfId="15421" xr:uid="{00000000-0005-0000-0000-0000433C0000}"/>
    <cellStyle name="Normal 42 2 6 3 2 3" xfId="30519" xr:uid="{00000000-0005-0000-0000-00003D770000}"/>
    <cellStyle name="Normal 42 2 6 3 3" xfId="10401" xr:uid="{00000000-0005-0000-0000-0000A7280000}"/>
    <cellStyle name="Normal 42 2 6 3 3 3" xfId="25502" xr:uid="{00000000-0005-0000-0000-0000A4630000}"/>
    <cellStyle name="Normal 42 2 6 3 5" xfId="20489" xr:uid="{00000000-0005-0000-0000-00000F500000}"/>
    <cellStyle name="Normal 42 2 6 4" xfId="12079" xr:uid="{00000000-0005-0000-0000-0000352F0000}"/>
    <cellStyle name="Normal 42 2 6 4 3" xfId="27177" xr:uid="{00000000-0005-0000-0000-00002F6A0000}"/>
    <cellStyle name="Normal 42 2 6 5" xfId="7058" xr:uid="{00000000-0005-0000-0000-0000981B0000}"/>
    <cellStyle name="Normal 42 2 6 5 3" xfId="22160" xr:uid="{00000000-0005-0000-0000-000096560000}"/>
    <cellStyle name="Normal 42 2 6 7" xfId="17147" xr:uid="{00000000-0005-0000-0000-000001430000}"/>
    <cellStyle name="Normal 42 2 7" xfId="2836" xr:uid="{00000000-0005-0000-0000-00001A0B0000}"/>
    <cellStyle name="Normal 42 2 7 2" xfId="12914" xr:uid="{00000000-0005-0000-0000-000078320000}"/>
    <cellStyle name="Normal 42 2 7 2 3" xfId="28012" xr:uid="{00000000-0005-0000-0000-0000726D0000}"/>
    <cellStyle name="Normal 42 2 7 3" xfId="7894" xr:uid="{00000000-0005-0000-0000-0000DC1E0000}"/>
    <cellStyle name="Normal 42 2 7 3 3" xfId="22995" xr:uid="{00000000-0005-0000-0000-0000D9590000}"/>
    <cellStyle name="Normal 42 2 7 5" xfId="17982" xr:uid="{00000000-0005-0000-0000-000044460000}"/>
    <cellStyle name="Normal 42 2 8" xfId="4530" xr:uid="{00000000-0005-0000-0000-0000B8110000}"/>
    <cellStyle name="Normal 42 2 8 2" xfId="14585" xr:uid="{00000000-0005-0000-0000-0000FF380000}"/>
    <cellStyle name="Normal 42 2 8 2 3" xfId="29683" xr:uid="{00000000-0005-0000-0000-0000F9730000}"/>
    <cellStyle name="Normal 42 2 8 3" xfId="9565" xr:uid="{00000000-0005-0000-0000-000063250000}"/>
    <cellStyle name="Normal 42 2 8 3 3" xfId="24666" xr:uid="{00000000-0005-0000-0000-000060600000}"/>
    <cellStyle name="Normal 42 2 8 5" xfId="19653" xr:uid="{00000000-0005-0000-0000-0000CB4C0000}"/>
    <cellStyle name="Normal 42 2 9" xfId="11241" xr:uid="{00000000-0005-0000-0000-0000EF2B0000}"/>
    <cellStyle name="Normal 42 2 9 3" xfId="26341" xr:uid="{00000000-0005-0000-0000-0000EB660000}"/>
    <cellStyle name="Normal 42 3" xfId="35796" xr:uid="{1A542383-6B62-4B6B-9B66-CBAA2ADF7FEB}"/>
    <cellStyle name="Normal 43" xfId="173" xr:uid="{00000000-0005-0000-0000-0000AD000000}"/>
    <cellStyle name="Normal 43 2" xfId="859" xr:uid="{00000000-0005-0000-0000-000060030000}"/>
    <cellStyle name="Normal 43 2 10" xfId="6221" xr:uid="{00000000-0005-0000-0000-000053180000}"/>
    <cellStyle name="Normal 43 2 10 3" xfId="21325" xr:uid="{00000000-0005-0000-0000-000053530000}"/>
    <cellStyle name="Normal 43 2 12" xfId="16310" xr:uid="{00000000-0005-0000-0000-0000BC3F0000}"/>
    <cellStyle name="Normal 43 2 2" xfId="1185" xr:uid="{00000000-0005-0000-0000-0000A7040000}"/>
    <cellStyle name="Normal 43 2 2 11" xfId="16364" xr:uid="{00000000-0005-0000-0000-0000F23F0000}"/>
    <cellStyle name="Normal 43 2 2 2" xfId="1293" xr:uid="{00000000-0005-0000-0000-000013050000}"/>
    <cellStyle name="Normal 43 2 2 2 10" xfId="16468" xr:uid="{00000000-0005-0000-0000-00005A400000}"/>
    <cellStyle name="Normal 43 2 2 2 2" xfId="1510" xr:uid="{00000000-0005-0000-0000-0000EC050000}"/>
    <cellStyle name="Normal 43 2 2 2 2 2" xfId="1931" xr:uid="{00000000-0005-0000-0000-000091070000}"/>
    <cellStyle name="Normal 43 2 2 2 2 2 2" xfId="2770" xr:uid="{00000000-0005-0000-0000-0000D80A0000}"/>
    <cellStyle name="Normal 43 2 2 2 2 2 2 2" xfId="4460" xr:uid="{00000000-0005-0000-0000-000072110000}"/>
    <cellStyle name="Normal 43 2 2 2 2 2 2 2 2" xfId="14533" xr:uid="{00000000-0005-0000-0000-0000CB380000}"/>
    <cellStyle name="Normal 43 2 2 2 2 2 2 2 2 3" xfId="29631" xr:uid="{00000000-0005-0000-0000-0000C5730000}"/>
    <cellStyle name="Normal 43 2 2 2 2 2 2 2 3" xfId="9513" xr:uid="{00000000-0005-0000-0000-00002F250000}"/>
    <cellStyle name="Normal 43 2 2 2 2 2 2 2 3 3" xfId="24614" xr:uid="{00000000-0005-0000-0000-00002C600000}"/>
    <cellStyle name="Normal 43 2 2 2 2 2 2 2 5" xfId="19601" xr:uid="{00000000-0005-0000-0000-0000974C0000}"/>
    <cellStyle name="Normal 43 2 2 2 2 2 2 3" xfId="6152" xr:uid="{00000000-0005-0000-0000-00000E180000}"/>
    <cellStyle name="Normal 43 2 2 2 2 2 2 3 2" xfId="16204" xr:uid="{00000000-0005-0000-0000-0000523F0000}"/>
    <cellStyle name="Normal 43 2 2 2 2 2 2 3 3" xfId="11184" xr:uid="{00000000-0005-0000-0000-0000B62B0000}"/>
    <cellStyle name="Normal 43 2 2 2 2 2 2 3 3 3" xfId="26285" xr:uid="{00000000-0005-0000-0000-0000B3660000}"/>
    <cellStyle name="Normal 43 2 2 2 2 2 2 3 5" xfId="21272" xr:uid="{00000000-0005-0000-0000-00001E530000}"/>
    <cellStyle name="Normal 43 2 2 2 2 2 2 4" xfId="12862" xr:uid="{00000000-0005-0000-0000-000044320000}"/>
    <cellStyle name="Normal 43 2 2 2 2 2 2 4 3" xfId="27960" xr:uid="{00000000-0005-0000-0000-00003E6D0000}"/>
    <cellStyle name="Normal 43 2 2 2 2 2 2 5" xfId="7841" xr:uid="{00000000-0005-0000-0000-0000A71E0000}"/>
    <cellStyle name="Normal 43 2 2 2 2 2 2 5 3" xfId="22943" xr:uid="{00000000-0005-0000-0000-0000A5590000}"/>
    <cellStyle name="Normal 43 2 2 2 2 2 2 7" xfId="17930" xr:uid="{00000000-0005-0000-0000-000010460000}"/>
    <cellStyle name="Normal 43 2 2 2 2 2 3" xfId="3623" xr:uid="{00000000-0005-0000-0000-00002D0E0000}"/>
    <cellStyle name="Normal 43 2 2 2 2 2 3 2" xfId="13697" xr:uid="{00000000-0005-0000-0000-000087350000}"/>
    <cellStyle name="Normal 43 2 2 2 2 2 3 2 3" xfId="28795" xr:uid="{00000000-0005-0000-0000-000081700000}"/>
    <cellStyle name="Normal 43 2 2 2 2 2 3 3" xfId="8677" xr:uid="{00000000-0005-0000-0000-0000EB210000}"/>
    <cellStyle name="Normal 43 2 2 2 2 2 3 3 3" xfId="23778" xr:uid="{00000000-0005-0000-0000-0000E85C0000}"/>
    <cellStyle name="Normal 43 2 2 2 2 2 3 5" xfId="18765" xr:uid="{00000000-0005-0000-0000-000053490000}"/>
    <cellStyle name="Normal 43 2 2 2 2 2 4" xfId="5316" xr:uid="{00000000-0005-0000-0000-0000CA140000}"/>
    <cellStyle name="Normal 43 2 2 2 2 2 4 2" xfId="15368" xr:uid="{00000000-0005-0000-0000-00000E3C0000}"/>
    <cellStyle name="Normal 43 2 2 2 2 2 4 2 3" xfId="30466" xr:uid="{00000000-0005-0000-0000-000008770000}"/>
    <cellStyle name="Normal 43 2 2 2 2 2 4 3" xfId="10348" xr:uid="{00000000-0005-0000-0000-000072280000}"/>
    <cellStyle name="Normal 43 2 2 2 2 2 4 3 3" xfId="25449" xr:uid="{00000000-0005-0000-0000-00006F630000}"/>
    <cellStyle name="Normal 43 2 2 2 2 2 4 5" xfId="20436" xr:uid="{00000000-0005-0000-0000-0000DA4F0000}"/>
    <cellStyle name="Normal 43 2 2 2 2 2 5" xfId="12026" xr:uid="{00000000-0005-0000-0000-0000002F0000}"/>
    <cellStyle name="Normal 43 2 2 2 2 2 5 3" xfId="27124" xr:uid="{00000000-0005-0000-0000-0000FA690000}"/>
    <cellStyle name="Normal 43 2 2 2 2 2 6" xfId="7005" xr:uid="{00000000-0005-0000-0000-0000631B0000}"/>
    <cellStyle name="Normal 43 2 2 2 2 2 6 3" xfId="22107" xr:uid="{00000000-0005-0000-0000-000061560000}"/>
    <cellStyle name="Normal 43 2 2 2 2 2 8" xfId="17094" xr:uid="{00000000-0005-0000-0000-0000CC420000}"/>
    <cellStyle name="Normal 43 2 2 2 2 3" xfId="2352" xr:uid="{00000000-0005-0000-0000-000036090000}"/>
    <cellStyle name="Normal 43 2 2 2 2 3 2" xfId="4042" xr:uid="{00000000-0005-0000-0000-0000D00F0000}"/>
    <cellStyle name="Normal 43 2 2 2 2 3 2 2" xfId="14115" xr:uid="{00000000-0005-0000-0000-000029370000}"/>
    <cellStyle name="Normal 43 2 2 2 2 3 2 2 3" xfId="29213" xr:uid="{00000000-0005-0000-0000-000023720000}"/>
    <cellStyle name="Normal 43 2 2 2 2 3 2 3" xfId="9095" xr:uid="{00000000-0005-0000-0000-00008D230000}"/>
    <cellStyle name="Normal 43 2 2 2 2 3 2 3 3" xfId="24196" xr:uid="{00000000-0005-0000-0000-00008A5E0000}"/>
    <cellStyle name="Normal 43 2 2 2 2 3 2 5" xfId="19183" xr:uid="{00000000-0005-0000-0000-0000F54A0000}"/>
    <cellStyle name="Normal 43 2 2 2 2 3 3" xfId="5734" xr:uid="{00000000-0005-0000-0000-00006C160000}"/>
    <cellStyle name="Normal 43 2 2 2 2 3 3 2" xfId="15786" xr:uid="{00000000-0005-0000-0000-0000B03D0000}"/>
    <cellStyle name="Normal 43 2 2 2 2 3 3 2 3" xfId="30884" xr:uid="{00000000-0005-0000-0000-0000AA780000}"/>
    <cellStyle name="Normal 43 2 2 2 2 3 3 3" xfId="10766" xr:uid="{00000000-0005-0000-0000-0000142A0000}"/>
    <cellStyle name="Normal 43 2 2 2 2 3 3 3 3" xfId="25867" xr:uid="{00000000-0005-0000-0000-000011650000}"/>
    <cellStyle name="Normal 43 2 2 2 2 3 3 5" xfId="20854" xr:uid="{00000000-0005-0000-0000-00007C510000}"/>
    <cellStyle name="Normal 43 2 2 2 2 3 4" xfId="12444" xr:uid="{00000000-0005-0000-0000-0000A2300000}"/>
    <cellStyle name="Normal 43 2 2 2 2 3 4 3" xfId="27542" xr:uid="{00000000-0005-0000-0000-00009C6B0000}"/>
    <cellStyle name="Normal 43 2 2 2 2 3 5" xfId="7423" xr:uid="{00000000-0005-0000-0000-0000051D0000}"/>
    <cellStyle name="Normal 43 2 2 2 2 3 5 3" xfId="22525" xr:uid="{00000000-0005-0000-0000-000003580000}"/>
    <cellStyle name="Normal 43 2 2 2 2 3 7" xfId="17512" xr:uid="{00000000-0005-0000-0000-00006E440000}"/>
    <cellStyle name="Normal 43 2 2 2 2 4" xfId="3205" xr:uid="{00000000-0005-0000-0000-00008B0C0000}"/>
    <cellStyle name="Normal 43 2 2 2 2 4 2" xfId="13279" xr:uid="{00000000-0005-0000-0000-0000E5330000}"/>
    <cellStyle name="Normal 43 2 2 2 2 4 2 3" xfId="28377" xr:uid="{00000000-0005-0000-0000-0000DF6E0000}"/>
    <cellStyle name="Normal 43 2 2 2 2 4 3" xfId="8259" xr:uid="{00000000-0005-0000-0000-000049200000}"/>
    <cellStyle name="Normal 43 2 2 2 2 4 3 3" xfId="23360" xr:uid="{00000000-0005-0000-0000-0000465B0000}"/>
    <cellStyle name="Normal 43 2 2 2 2 4 5" xfId="18347" xr:uid="{00000000-0005-0000-0000-0000B1470000}"/>
    <cellStyle name="Normal 43 2 2 2 2 5" xfId="4898" xr:uid="{00000000-0005-0000-0000-000028130000}"/>
    <cellStyle name="Normal 43 2 2 2 2 5 2" xfId="14950" xr:uid="{00000000-0005-0000-0000-00006C3A0000}"/>
    <cellStyle name="Normal 43 2 2 2 2 5 2 3" xfId="30048" xr:uid="{00000000-0005-0000-0000-000066750000}"/>
    <cellStyle name="Normal 43 2 2 2 2 5 3" xfId="9930" xr:uid="{00000000-0005-0000-0000-0000D0260000}"/>
    <cellStyle name="Normal 43 2 2 2 2 5 3 3" xfId="25031" xr:uid="{00000000-0005-0000-0000-0000CD610000}"/>
    <cellStyle name="Normal 43 2 2 2 2 5 5" xfId="20018" xr:uid="{00000000-0005-0000-0000-0000384E0000}"/>
    <cellStyle name="Normal 43 2 2 2 2 6" xfId="11608" xr:uid="{00000000-0005-0000-0000-00005E2D0000}"/>
    <cellStyle name="Normal 43 2 2 2 2 6 3" xfId="26706" xr:uid="{00000000-0005-0000-0000-000058680000}"/>
    <cellStyle name="Normal 43 2 2 2 2 7" xfId="6587" xr:uid="{00000000-0005-0000-0000-0000C1190000}"/>
    <cellStyle name="Normal 43 2 2 2 2 7 3" xfId="21689" xr:uid="{00000000-0005-0000-0000-0000BF540000}"/>
    <cellStyle name="Normal 43 2 2 2 2 9" xfId="16676" xr:uid="{00000000-0005-0000-0000-00002A410000}"/>
    <cellStyle name="Normal 43 2 2 2 3" xfId="1723" xr:uid="{00000000-0005-0000-0000-0000C1060000}"/>
    <cellStyle name="Normal 43 2 2 2 3 2" xfId="2562" xr:uid="{00000000-0005-0000-0000-0000080A0000}"/>
    <cellStyle name="Normal 43 2 2 2 3 2 2" xfId="4252" xr:uid="{00000000-0005-0000-0000-0000A2100000}"/>
    <cellStyle name="Normal 43 2 2 2 3 2 2 2" xfId="14325" xr:uid="{00000000-0005-0000-0000-0000FB370000}"/>
    <cellStyle name="Normal 43 2 2 2 3 2 2 2 3" xfId="29423" xr:uid="{00000000-0005-0000-0000-0000F5720000}"/>
    <cellStyle name="Normal 43 2 2 2 3 2 2 3" xfId="9305" xr:uid="{00000000-0005-0000-0000-00005F240000}"/>
    <cellStyle name="Normal 43 2 2 2 3 2 2 3 3" xfId="24406" xr:uid="{00000000-0005-0000-0000-00005C5F0000}"/>
    <cellStyle name="Normal 43 2 2 2 3 2 2 5" xfId="19393" xr:uid="{00000000-0005-0000-0000-0000C74B0000}"/>
    <cellStyle name="Normal 43 2 2 2 3 2 3" xfId="5944" xr:uid="{00000000-0005-0000-0000-00003E170000}"/>
    <cellStyle name="Normal 43 2 2 2 3 2 3 2" xfId="15996" xr:uid="{00000000-0005-0000-0000-0000823E0000}"/>
    <cellStyle name="Normal 43 2 2 2 3 2 3 2 3" xfId="31094" xr:uid="{00000000-0005-0000-0000-00007C790000}"/>
    <cellStyle name="Normal 43 2 2 2 3 2 3 3" xfId="10976" xr:uid="{00000000-0005-0000-0000-0000E62A0000}"/>
    <cellStyle name="Normal 43 2 2 2 3 2 3 3 3" xfId="26077" xr:uid="{00000000-0005-0000-0000-0000E3650000}"/>
    <cellStyle name="Normal 43 2 2 2 3 2 3 5" xfId="21064" xr:uid="{00000000-0005-0000-0000-00004E520000}"/>
    <cellStyle name="Normal 43 2 2 2 3 2 4" xfId="12654" xr:uid="{00000000-0005-0000-0000-000074310000}"/>
    <cellStyle name="Normal 43 2 2 2 3 2 4 3" xfId="27752" xr:uid="{00000000-0005-0000-0000-00006E6C0000}"/>
    <cellStyle name="Normal 43 2 2 2 3 2 5" xfId="7633" xr:uid="{00000000-0005-0000-0000-0000D71D0000}"/>
    <cellStyle name="Normal 43 2 2 2 3 2 5 3" xfId="22735" xr:uid="{00000000-0005-0000-0000-0000D5580000}"/>
    <cellStyle name="Normal 43 2 2 2 3 2 7" xfId="17722" xr:uid="{00000000-0005-0000-0000-000040450000}"/>
    <cellStyle name="Normal 43 2 2 2 3 3" xfId="3415" xr:uid="{00000000-0005-0000-0000-00005D0D0000}"/>
    <cellStyle name="Normal 43 2 2 2 3 3 2" xfId="13489" xr:uid="{00000000-0005-0000-0000-0000B7340000}"/>
    <cellStyle name="Normal 43 2 2 2 3 3 2 3" xfId="28587" xr:uid="{00000000-0005-0000-0000-0000B16F0000}"/>
    <cellStyle name="Normal 43 2 2 2 3 3 3" xfId="8469" xr:uid="{00000000-0005-0000-0000-00001B210000}"/>
    <cellStyle name="Normal 43 2 2 2 3 3 3 3" xfId="23570" xr:uid="{00000000-0005-0000-0000-0000185C0000}"/>
    <cellStyle name="Normal 43 2 2 2 3 3 5" xfId="18557" xr:uid="{00000000-0005-0000-0000-000083480000}"/>
    <cellStyle name="Normal 43 2 2 2 3 4" xfId="5108" xr:uid="{00000000-0005-0000-0000-0000FA130000}"/>
    <cellStyle name="Normal 43 2 2 2 3 4 2" xfId="15160" xr:uid="{00000000-0005-0000-0000-00003E3B0000}"/>
    <cellStyle name="Normal 43 2 2 2 3 4 2 3" xfId="30258" xr:uid="{00000000-0005-0000-0000-000038760000}"/>
    <cellStyle name="Normal 43 2 2 2 3 4 3" xfId="10140" xr:uid="{00000000-0005-0000-0000-0000A2270000}"/>
    <cellStyle name="Normal 43 2 2 2 3 4 3 3" xfId="25241" xr:uid="{00000000-0005-0000-0000-00009F620000}"/>
    <cellStyle name="Normal 43 2 2 2 3 4 5" xfId="20228" xr:uid="{00000000-0005-0000-0000-00000A4F0000}"/>
    <cellStyle name="Normal 43 2 2 2 3 5" xfId="11818" xr:uid="{00000000-0005-0000-0000-0000302E0000}"/>
    <cellStyle name="Normal 43 2 2 2 3 5 3" xfId="26916" xr:uid="{00000000-0005-0000-0000-00002A690000}"/>
    <cellStyle name="Normal 43 2 2 2 3 6" xfId="6797" xr:uid="{00000000-0005-0000-0000-0000931A0000}"/>
    <cellStyle name="Normal 43 2 2 2 3 6 3" xfId="21899" xr:uid="{00000000-0005-0000-0000-000091550000}"/>
    <cellStyle name="Normal 43 2 2 2 3 8" xfId="16886" xr:uid="{00000000-0005-0000-0000-0000FC410000}"/>
    <cellStyle name="Normal 43 2 2 2 4" xfId="2144" xr:uid="{00000000-0005-0000-0000-000066080000}"/>
    <cellStyle name="Normal 43 2 2 2 4 2" xfId="3834" xr:uid="{00000000-0005-0000-0000-0000000F0000}"/>
    <cellStyle name="Normal 43 2 2 2 4 2 2" xfId="13907" xr:uid="{00000000-0005-0000-0000-000059360000}"/>
    <cellStyle name="Normal 43 2 2 2 4 2 2 3" xfId="29005" xr:uid="{00000000-0005-0000-0000-000053710000}"/>
    <cellStyle name="Normal 43 2 2 2 4 2 3" xfId="8887" xr:uid="{00000000-0005-0000-0000-0000BD220000}"/>
    <cellStyle name="Normal 43 2 2 2 4 2 3 3" xfId="23988" xr:uid="{00000000-0005-0000-0000-0000BA5D0000}"/>
    <cellStyle name="Normal 43 2 2 2 4 2 5" xfId="18975" xr:uid="{00000000-0005-0000-0000-0000254A0000}"/>
    <cellStyle name="Normal 43 2 2 2 4 3" xfId="5526" xr:uid="{00000000-0005-0000-0000-00009C150000}"/>
    <cellStyle name="Normal 43 2 2 2 4 3 2" xfId="15578" xr:uid="{00000000-0005-0000-0000-0000E03C0000}"/>
    <cellStyle name="Normal 43 2 2 2 4 3 2 3" xfId="30676" xr:uid="{00000000-0005-0000-0000-0000DA770000}"/>
    <cellStyle name="Normal 43 2 2 2 4 3 3" xfId="10558" xr:uid="{00000000-0005-0000-0000-000044290000}"/>
    <cellStyle name="Normal 43 2 2 2 4 3 3 3" xfId="25659" xr:uid="{00000000-0005-0000-0000-000041640000}"/>
    <cellStyle name="Normal 43 2 2 2 4 3 5" xfId="20646" xr:uid="{00000000-0005-0000-0000-0000AC500000}"/>
    <cellStyle name="Normal 43 2 2 2 4 4" xfId="12236" xr:uid="{00000000-0005-0000-0000-0000D22F0000}"/>
    <cellStyle name="Normal 43 2 2 2 4 4 3" xfId="27334" xr:uid="{00000000-0005-0000-0000-0000CC6A0000}"/>
    <cellStyle name="Normal 43 2 2 2 4 5" xfId="7215" xr:uid="{00000000-0005-0000-0000-0000351C0000}"/>
    <cellStyle name="Normal 43 2 2 2 4 5 3" xfId="22317" xr:uid="{00000000-0005-0000-0000-000033570000}"/>
    <cellStyle name="Normal 43 2 2 2 4 7" xfId="17304" xr:uid="{00000000-0005-0000-0000-00009E430000}"/>
    <cellStyle name="Normal 43 2 2 2 5" xfId="2997" xr:uid="{00000000-0005-0000-0000-0000BB0B0000}"/>
    <cellStyle name="Normal 43 2 2 2 5 2" xfId="13071" xr:uid="{00000000-0005-0000-0000-000015330000}"/>
    <cellStyle name="Normal 43 2 2 2 5 2 3" xfId="28169" xr:uid="{00000000-0005-0000-0000-00000F6E0000}"/>
    <cellStyle name="Normal 43 2 2 2 5 3" xfId="8051" xr:uid="{00000000-0005-0000-0000-0000791F0000}"/>
    <cellStyle name="Normal 43 2 2 2 5 3 3" xfId="23152" xr:uid="{00000000-0005-0000-0000-0000765A0000}"/>
    <cellStyle name="Normal 43 2 2 2 5 5" xfId="18139" xr:uid="{00000000-0005-0000-0000-0000E1460000}"/>
    <cellStyle name="Normal 43 2 2 2 6" xfId="4690" xr:uid="{00000000-0005-0000-0000-000058120000}"/>
    <cellStyle name="Normal 43 2 2 2 6 2" xfId="14742" xr:uid="{00000000-0005-0000-0000-00009C390000}"/>
    <cellStyle name="Normal 43 2 2 2 6 2 3" xfId="29840" xr:uid="{00000000-0005-0000-0000-000096740000}"/>
    <cellStyle name="Normal 43 2 2 2 6 3" xfId="9722" xr:uid="{00000000-0005-0000-0000-000000260000}"/>
    <cellStyle name="Normal 43 2 2 2 6 3 3" xfId="24823" xr:uid="{00000000-0005-0000-0000-0000FD600000}"/>
    <cellStyle name="Normal 43 2 2 2 6 5" xfId="19810" xr:uid="{00000000-0005-0000-0000-0000684D0000}"/>
    <cellStyle name="Normal 43 2 2 2 7" xfId="11400" xr:uid="{00000000-0005-0000-0000-00008E2C0000}"/>
    <cellStyle name="Normal 43 2 2 2 7 3" xfId="26498" xr:uid="{00000000-0005-0000-0000-000088670000}"/>
    <cellStyle name="Normal 43 2 2 2 8" xfId="6379" xr:uid="{00000000-0005-0000-0000-0000F1180000}"/>
    <cellStyle name="Normal 43 2 2 2 8 3" xfId="21481" xr:uid="{00000000-0005-0000-0000-0000EF530000}"/>
    <cellStyle name="Normal 43 2 2 3" xfId="1406" xr:uid="{00000000-0005-0000-0000-000084050000}"/>
    <cellStyle name="Normal 43 2 2 3 2" xfId="1827" xr:uid="{00000000-0005-0000-0000-000029070000}"/>
    <cellStyle name="Normal 43 2 2 3 2 2" xfId="2666" xr:uid="{00000000-0005-0000-0000-0000700A0000}"/>
    <cellStyle name="Normal 43 2 2 3 2 2 2" xfId="4356" xr:uid="{00000000-0005-0000-0000-00000A110000}"/>
    <cellStyle name="Normal 43 2 2 3 2 2 2 2" xfId="14429" xr:uid="{00000000-0005-0000-0000-000063380000}"/>
    <cellStyle name="Normal 43 2 2 3 2 2 2 2 3" xfId="29527" xr:uid="{00000000-0005-0000-0000-00005D730000}"/>
    <cellStyle name="Normal 43 2 2 3 2 2 2 3" xfId="9409" xr:uid="{00000000-0005-0000-0000-0000C7240000}"/>
    <cellStyle name="Normal 43 2 2 3 2 2 2 3 3" xfId="24510" xr:uid="{00000000-0005-0000-0000-0000C45F0000}"/>
    <cellStyle name="Normal 43 2 2 3 2 2 2 5" xfId="19497" xr:uid="{00000000-0005-0000-0000-00002F4C0000}"/>
    <cellStyle name="Normal 43 2 2 3 2 2 3" xfId="6048" xr:uid="{00000000-0005-0000-0000-0000A6170000}"/>
    <cellStyle name="Normal 43 2 2 3 2 2 3 2" xfId="16100" xr:uid="{00000000-0005-0000-0000-0000EA3E0000}"/>
    <cellStyle name="Normal 43 2 2 3 2 2 3 2 3" xfId="31198" xr:uid="{00000000-0005-0000-0000-0000E4790000}"/>
    <cellStyle name="Normal 43 2 2 3 2 2 3 3" xfId="11080" xr:uid="{00000000-0005-0000-0000-00004E2B0000}"/>
    <cellStyle name="Normal 43 2 2 3 2 2 3 3 3" xfId="26181" xr:uid="{00000000-0005-0000-0000-00004B660000}"/>
    <cellStyle name="Normal 43 2 2 3 2 2 3 5" xfId="21168" xr:uid="{00000000-0005-0000-0000-0000B6520000}"/>
    <cellStyle name="Normal 43 2 2 3 2 2 4" xfId="12758" xr:uid="{00000000-0005-0000-0000-0000DC310000}"/>
    <cellStyle name="Normal 43 2 2 3 2 2 4 3" xfId="27856" xr:uid="{00000000-0005-0000-0000-0000D66C0000}"/>
    <cellStyle name="Normal 43 2 2 3 2 2 5" xfId="7737" xr:uid="{00000000-0005-0000-0000-00003F1E0000}"/>
    <cellStyle name="Normal 43 2 2 3 2 2 5 3" xfId="22839" xr:uid="{00000000-0005-0000-0000-00003D590000}"/>
    <cellStyle name="Normal 43 2 2 3 2 2 7" xfId="17826" xr:uid="{00000000-0005-0000-0000-0000A8450000}"/>
    <cellStyle name="Normal 43 2 2 3 2 3" xfId="3519" xr:uid="{00000000-0005-0000-0000-0000C50D0000}"/>
    <cellStyle name="Normal 43 2 2 3 2 3 2" xfId="13593" xr:uid="{00000000-0005-0000-0000-00001F350000}"/>
    <cellStyle name="Normal 43 2 2 3 2 3 2 3" xfId="28691" xr:uid="{00000000-0005-0000-0000-000019700000}"/>
    <cellStyle name="Normal 43 2 2 3 2 3 3" xfId="8573" xr:uid="{00000000-0005-0000-0000-000083210000}"/>
    <cellStyle name="Normal 43 2 2 3 2 3 3 3" xfId="23674" xr:uid="{00000000-0005-0000-0000-0000805C0000}"/>
    <cellStyle name="Normal 43 2 2 3 2 3 5" xfId="18661" xr:uid="{00000000-0005-0000-0000-0000EB480000}"/>
    <cellStyle name="Normal 43 2 2 3 2 4" xfId="5212" xr:uid="{00000000-0005-0000-0000-000062140000}"/>
    <cellStyle name="Normal 43 2 2 3 2 4 2" xfId="15264" xr:uid="{00000000-0005-0000-0000-0000A63B0000}"/>
    <cellStyle name="Normal 43 2 2 3 2 4 2 3" xfId="30362" xr:uid="{00000000-0005-0000-0000-0000A0760000}"/>
    <cellStyle name="Normal 43 2 2 3 2 4 3" xfId="10244" xr:uid="{00000000-0005-0000-0000-00000A280000}"/>
    <cellStyle name="Normal 43 2 2 3 2 4 3 3" xfId="25345" xr:uid="{00000000-0005-0000-0000-000007630000}"/>
    <cellStyle name="Normal 43 2 2 3 2 4 5" xfId="20332" xr:uid="{00000000-0005-0000-0000-0000724F0000}"/>
    <cellStyle name="Normal 43 2 2 3 2 5" xfId="11922" xr:uid="{00000000-0005-0000-0000-0000982E0000}"/>
    <cellStyle name="Normal 43 2 2 3 2 5 3" xfId="27020" xr:uid="{00000000-0005-0000-0000-000092690000}"/>
    <cellStyle name="Normal 43 2 2 3 2 6" xfId="6901" xr:uid="{00000000-0005-0000-0000-0000FB1A0000}"/>
    <cellStyle name="Normal 43 2 2 3 2 6 3" xfId="22003" xr:uid="{00000000-0005-0000-0000-0000F9550000}"/>
    <cellStyle name="Normal 43 2 2 3 2 8" xfId="16990" xr:uid="{00000000-0005-0000-0000-000064420000}"/>
    <cellStyle name="Normal 43 2 2 3 3" xfId="2248" xr:uid="{00000000-0005-0000-0000-0000CE080000}"/>
    <cellStyle name="Normal 43 2 2 3 3 2" xfId="3938" xr:uid="{00000000-0005-0000-0000-0000680F0000}"/>
    <cellStyle name="Normal 43 2 2 3 3 2 2" xfId="14011" xr:uid="{00000000-0005-0000-0000-0000C1360000}"/>
    <cellStyle name="Normal 43 2 2 3 3 2 2 3" xfId="29109" xr:uid="{00000000-0005-0000-0000-0000BB710000}"/>
    <cellStyle name="Normal 43 2 2 3 3 2 3" xfId="8991" xr:uid="{00000000-0005-0000-0000-000025230000}"/>
    <cellStyle name="Normal 43 2 2 3 3 2 3 3" xfId="24092" xr:uid="{00000000-0005-0000-0000-0000225E0000}"/>
    <cellStyle name="Normal 43 2 2 3 3 2 5" xfId="19079" xr:uid="{00000000-0005-0000-0000-00008D4A0000}"/>
    <cellStyle name="Normal 43 2 2 3 3 3" xfId="5630" xr:uid="{00000000-0005-0000-0000-000004160000}"/>
    <cellStyle name="Normal 43 2 2 3 3 3 2" xfId="15682" xr:uid="{00000000-0005-0000-0000-0000483D0000}"/>
    <cellStyle name="Normal 43 2 2 3 3 3 2 3" xfId="30780" xr:uid="{00000000-0005-0000-0000-000042780000}"/>
    <cellStyle name="Normal 43 2 2 3 3 3 3" xfId="10662" xr:uid="{00000000-0005-0000-0000-0000AC290000}"/>
    <cellStyle name="Normal 43 2 2 3 3 3 3 3" xfId="25763" xr:uid="{00000000-0005-0000-0000-0000A9640000}"/>
    <cellStyle name="Normal 43 2 2 3 3 3 5" xfId="20750" xr:uid="{00000000-0005-0000-0000-000014510000}"/>
    <cellStyle name="Normal 43 2 2 3 3 4" xfId="12340" xr:uid="{00000000-0005-0000-0000-00003A300000}"/>
    <cellStyle name="Normal 43 2 2 3 3 4 3" xfId="27438" xr:uid="{00000000-0005-0000-0000-0000346B0000}"/>
    <cellStyle name="Normal 43 2 2 3 3 5" xfId="7319" xr:uid="{00000000-0005-0000-0000-00009D1C0000}"/>
    <cellStyle name="Normal 43 2 2 3 3 5 3" xfId="22421" xr:uid="{00000000-0005-0000-0000-00009B570000}"/>
    <cellStyle name="Normal 43 2 2 3 3 7" xfId="17408" xr:uid="{00000000-0005-0000-0000-000006440000}"/>
    <cellStyle name="Normal 43 2 2 3 4" xfId="3101" xr:uid="{00000000-0005-0000-0000-0000230C0000}"/>
    <cellStyle name="Normal 43 2 2 3 4 2" xfId="13175" xr:uid="{00000000-0005-0000-0000-00007D330000}"/>
    <cellStyle name="Normal 43 2 2 3 4 2 3" xfId="28273" xr:uid="{00000000-0005-0000-0000-0000776E0000}"/>
    <cellStyle name="Normal 43 2 2 3 4 3" xfId="8155" xr:uid="{00000000-0005-0000-0000-0000E11F0000}"/>
    <cellStyle name="Normal 43 2 2 3 4 3 3" xfId="23256" xr:uid="{00000000-0005-0000-0000-0000DE5A0000}"/>
    <cellStyle name="Normal 43 2 2 3 4 5" xfId="18243" xr:uid="{00000000-0005-0000-0000-000049470000}"/>
    <cellStyle name="Normal 43 2 2 3 5" xfId="4794" xr:uid="{00000000-0005-0000-0000-0000C0120000}"/>
    <cellStyle name="Normal 43 2 2 3 5 2" xfId="14846" xr:uid="{00000000-0005-0000-0000-0000043A0000}"/>
    <cellStyle name="Normal 43 2 2 3 5 2 3" xfId="29944" xr:uid="{00000000-0005-0000-0000-0000FE740000}"/>
    <cellStyle name="Normal 43 2 2 3 5 3" xfId="9826" xr:uid="{00000000-0005-0000-0000-000068260000}"/>
    <cellStyle name="Normal 43 2 2 3 5 3 3" xfId="24927" xr:uid="{00000000-0005-0000-0000-000065610000}"/>
    <cellStyle name="Normal 43 2 2 3 5 5" xfId="19914" xr:uid="{00000000-0005-0000-0000-0000D04D0000}"/>
    <cellStyle name="Normal 43 2 2 3 6" xfId="11504" xr:uid="{00000000-0005-0000-0000-0000F62C0000}"/>
    <cellStyle name="Normal 43 2 2 3 6 3" xfId="26602" xr:uid="{00000000-0005-0000-0000-0000F0670000}"/>
    <cellStyle name="Normal 43 2 2 3 7" xfId="6483" xr:uid="{00000000-0005-0000-0000-000059190000}"/>
    <cellStyle name="Normal 43 2 2 3 7 3" xfId="21585" xr:uid="{00000000-0005-0000-0000-000057540000}"/>
    <cellStyle name="Normal 43 2 2 3 9" xfId="16572" xr:uid="{00000000-0005-0000-0000-0000C2400000}"/>
    <cellStyle name="Normal 43 2 2 4" xfId="1619" xr:uid="{00000000-0005-0000-0000-000059060000}"/>
    <cellStyle name="Normal 43 2 2 4 2" xfId="2458" xr:uid="{00000000-0005-0000-0000-0000A0090000}"/>
    <cellStyle name="Normal 43 2 2 4 2 2" xfId="4148" xr:uid="{00000000-0005-0000-0000-00003A100000}"/>
    <cellStyle name="Normal 43 2 2 4 2 2 2" xfId="14221" xr:uid="{00000000-0005-0000-0000-000093370000}"/>
    <cellStyle name="Normal 43 2 2 4 2 2 2 3" xfId="29319" xr:uid="{00000000-0005-0000-0000-00008D720000}"/>
    <cellStyle name="Normal 43 2 2 4 2 2 3" xfId="9201" xr:uid="{00000000-0005-0000-0000-0000F7230000}"/>
    <cellStyle name="Normal 43 2 2 4 2 2 3 3" xfId="24302" xr:uid="{00000000-0005-0000-0000-0000F45E0000}"/>
    <cellStyle name="Normal 43 2 2 4 2 2 5" xfId="19289" xr:uid="{00000000-0005-0000-0000-00005F4B0000}"/>
    <cellStyle name="Normal 43 2 2 4 2 3" xfId="5840" xr:uid="{00000000-0005-0000-0000-0000D6160000}"/>
    <cellStyle name="Normal 43 2 2 4 2 3 2" xfId="15892" xr:uid="{00000000-0005-0000-0000-00001A3E0000}"/>
    <cellStyle name="Normal 43 2 2 4 2 3 2 3" xfId="30990" xr:uid="{00000000-0005-0000-0000-000014790000}"/>
    <cellStyle name="Normal 43 2 2 4 2 3 3" xfId="10872" xr:uid="{00000000-0005-0000-0000-00007E2A0000}"/>
    <cellStyle name="Normal 43 2 2 4 2 3 3 3" xfId="25973" xr:uid="{00000000-0005-0000-0000-00007B650000}"/>
    <cellStyle name="Normal 43 2 2 4 2 3 5" xfId="20960" xr:uid="{00000000-0005-0000-0000-0000E6510000}"/>
    <cellStyle name="Normal 43 2 2 4 2 4" xfId="12550" xr:uid="{00000000-0005-0000-0000-00000C310000}"/>
    <cellStyle name="Normal 43 2 2 4 2 4 3" xfId="27648" xr:uid="{00000000-0005-0000-0000-0000066C0000}"/>
    <cellStyle name="Normal 43 2 2 4 2 5" xfId="7529" xr:uid="{00000000-0005-0000-0000-00006F1D0000}"/>
    <cellStyle name="Normal 43 2 2 4 2 5 3" xfId="22631" xr:uid="{00000000-0005-0000-0000-00006D580000}"/>
    <cellStyle name="Normal 43 2 2 4 2 7" xfId="17618" xr:uid="{00000000-0005-0000-0000-0000D8440000}"/>
    <cellStyle name="Normal 43 2 2 4 3" xfId="3311" xr:uid="{00000000-0005-0000-0000-0000F50C0000}"/>
    <cellStyle name="Normal 43 2 2 4 3 2" xfId="13385" xr:uid="{00000000-0005-0000-0000-00004F340000}"/>
    <cellStyle name="Normal 43 2 2 4 3 2 3" xfId="28483" xr:uid="{00000000-0005-0000-0000-0000496F0000}"/>
    <cellStyle name="Normal 43 2 2 4 3 3" xfId="8365" xr:uid="{00000000-0005-0000-0000-0000B3200000}"/>
    <cellStyle name="Normal 43 2 2 4 3 3 3" xfId="23466" xr:uid="{00000000-0005-0000-0000-0000B05B0000}"/>
    <cellStyle name="Normal 43 2 2 4 3 5" xfId="18453" xr:uid="{00000000-0005-0000-0000-00001B480000}"/>
    <cellStyle name="Normal 43 2 2 4 4" xfId="5004" xr:uid="{00000000-0005-0000-0000-000092130000}"/>
    <cellStyle name="Normal 43 2 2 4 4 2" xfId="15056" xr:uid="{00000000-0005-0000-0000-0000D63A0000}"/>
    <cellStyle name="Normal 43 2 2 4 4 2 3" xfId="30154" xr:uid="{00000000-0005-0000-0000-0000D0750000}"/>
    <cellStyle name="Normal 43 2 2 4 4 3" xfId="10036" xr:uid="{00000000-0005-0000-0000-00003A270000}"/>
    <cellStyle name="Normal 43 2 2 4 4 3 3" xfId="25137" xr:uid="{00000000-0005-0000-0000-000037620000}"/>
    <cellStyle name="Normal 43 2 2 4 4 5" xfId="20124" xr:uid="{00000000-0005-0000-0000-0000A24E0000}"/>
    <cellStyle name="Normal 43 2 2 4 5" xfId="11714" xr:uid="{00000000-0005-0000-0000-0000C82D0000}"/>
    <cellStyle name="Normal 43 2 2 4 5 3" xfId="26812" xr:uid="{00000000-0005-0000-0000-0000C2680000}"/>
    <cellStyle name="Normal 43 2 2 4 6" xfId="6693" xr:uid="{00000000-0005-0000-0000-00002B1A0000}"/>
    <cellStyle name="Normal 43 2 2 4 6 3" xfId="21795" xr:uid="{00000000-0005-0000-0000-000029550000}"/>
    <cellStyle name="Normal 43 2 2 4 8" xfId="16782" xr:uid="{00000000-0005-0000-0000-000094410000}"/>
    <cellStyle name="Normal 43 2 2 5" xfId="2040" xr:uid="{00000000-0005-0000-0000-0000FE070000}"/>
    <cellStyle name="Normal 43 2 2 5 2" xfId="3730" xr:uid="{00000000-0005-0000-0000-0000980E0000}"/>
    <cellStyle name="Normal 43 2 2 5 2 2" xfId="13803" xr:uid="{00000000-0005-0000-0000-0000F1350000}"/>
    <cellStyle name="Normal 43 2 2 5 2 2 3" xfId="28901" xr:uid="{00000000-0005-0000-0000-0000EB700000}"/>
    <cellStyle name="Normal 43 2 2 5 2 3" xfId="8783" xr:uid="{00000000-0005-0000-0000-000055220000}"/>
    <cellStyle name="Normal 43 2 2 5 2 3 3" xfId="23884" xr:uid="{00000000-0005-0000-0000-0000525D0000}"/>
    <cellStyle name="Normal 43 2 2 5 2 5" xfId="18871" xr:uid="{00000000-0005-0000-0000-0000BD490000}"/>
    <cellStyle name="Normal 43 2 2 5 3" xfId="5422" xr:uid="{00000000-0005-0000-0000-000034150000}"/>
    <cellStyle name="Normal 43 2 2 5 3 2" xfId="15474" xr:uid="{00000000-0005-0000-0000-0000783C0000}"/>
    <cellStyle name="Normal 43 2 2 5 3 2 3" xfId="30572" xr:uid="{00000000-0005-0000-0000-000072770000}"/>
    <cellStyle name="Normal 43 2 2 5 3 3" xfId="10454" xr:uid="{00000000-0005-0000-0000-0000DC280000}"/>
    <cellStyle name="Normal 43 2 2 5 3 3 3" xfId="25555" xr:uid="{00000000-0005-0000-0000-0000D9630000}"/>
    <cellStyle name="Normal 43 2 2 5 3 5" xfId="20542" xr:uid="{00000000-0005-0000-0000-000044500000}"/>
    <cellStyle name="Normal 43 2 2 5 4" xfId="12132" xr:uid="{00000000-0005-0000-0000-00006A2F0000}"/>
    <cellStyle name="Normal 43 2 2 5 4 3" xfId="27230" xr:uid="{00000000-0005-0000-0000-0000646A0000}"/>
    <cellStyle name="Normal 43 2 2 5 5" xfId="7111" xr:uid="{00000000-0005-0000-0000-0000CD1B0000}"/>
    <cellStyle name="Normal 43 2 2 5 5 3" xfId="22213" xr:uid="{00000000-0005-0000-0000-0000CB560000}"/>
    <cellStyle name="Normal 43 2 2 5 7" xfId="17200" xr:uid="{00000000-0005-0000-0000-000036430000}"/>
    <cellStyle name="Normal 43 2 2 6" xfId="2893" xr:uid="{00000000-0005-0000-0000-0000530B0000}"/>
    <cellStyle name="Normal 43 2 2 6 2" xfId="12967" xr:uid="{00000000-0005-0000-0000-0000AD320000}"/>
    <cellStyle name="Normal 43 2 2 6 2 3" xfId="28065" xr:uid="{00000000-0005-0000-0000-0000A76D0000}"/>
    <cellStyle name="Normal 43 2 2 6 3" xfId="7947" xr:uid="{00000000-0005-0000-0000-0000111F0000}"/>
    <cellStyle name="Normal 43 2 2 6 3 3" xfId="23048" xr:uid="{00000000-0005-0000-0000-00000E5A0000}"/>
    <cellStyle name="Normal 43 2 2 6 5" xfId="18035" xr:uid="{00000000-0005-0000-0000-000079460000}"/>
    <cellStyle name="Normal 43 2 2 7" xfId="4586" xr:uid="{00000000-0005-0000-0000-0000F0110000}"/>
    <cellStyle name="Normal 43 2 2 7 2" xfId="14638" xr:uid="{00000000-0005-0000-0000-000034390000}"/>
    <cellStyle name="Normal 43 2 2 7 2 3" xfId="29736" xr:uid="{00000000-0005-0000-0000-00002E740000}"/>
    <cellStyle name="Normal 43 2 2 7 3" xfId="9618" xr:uid="{00000000-0005-0000-0000-000098250000}"/>
    <cellStyle name="Normal 43 2 2 7 3 3" xfId="24719" xr:uid="{00000000-0005-0000-0000-000095600000}"/>
    <cellStyle name="Normal 43 2 2 7 5" xfId="19706" xr:uid="{00000000-0005-0000-0000-0000004D0000}"/>
    <cellStyle name="Normal 43 2 2 8" xfId="11296" xr:uid="{00000000-0005-0000-0000-0000262C0000}"/>
    <cellStyle name="Normal 43 2 2 8 3" xfId="26394" xr:uid="{00000000-0005-0000-0000-000020670000}"/>
    <cellStyle name="Normal 43 2 2 9" xfId="6275" xr:uid="{00000000-0005-0000-0000-000089180000}"/>
    <cellStyle name="Normal 43 2 2 9 3" xfId="21377" xr:uid="{00000000-0005-0000-0000-000087530000}"/>
    <cellStyle name="Normal 43 2 3" xfId="1239" xr:uid="{00000000-0005-0000-0000-0000DD040000}"/>
    <cellStyle name="Normal 43 2 3 10" xfId="16416" xr:uid="{00000000-0005-0000-0000-000026400000}"/>
    <cellStyle name="Normal 43 2 3 2" xfId="1458" xr:uid="{00000000-0005-0000-0000-0000B8050000}"/>
    <cellStyle name="Normal 43 2 3 2 2" xfId="1879" xr:uid="{00000000-0005-0000-0000-00005D070000}"/>
    <cellStyle name="Normal 43 2 3 2 2 2" xfId="2718" xr:uid="{00000000-0005-0000-0000-0000A40A0000}"/>
    <cellStyle name="Normal 43 2 3 2 2 2 2" xfId="4408" xr:uid="{00000000-0005-0000-0000-00003E110000}"/>
    <cellStyle name="Normal 43 2 3 2 2 2 2 2" xfId="14481" xr:uid="{00000000-0005-0000-0000-000097380000}"/>
    <cellStyle name="Normal 43 2 3 2 2 2 2 2 3" xfId="29579" xr:uid="{00000000-0005-0000-0000-000091730000}"/>
    <cellStyle name="Normal 43 2 3 2 2 2 2 3" xfId="9461" xr:uid="{00000000-0005-0000-0000-0000FB240000}"/>
    <cellStyle name="Normal 43 2 3 2 2 2 2 3 3" xfId="24562" xr:uid="{00000000-0005-0000-0000-0000F85F0000}"/>
    <cellStyle name="Normal 43 2 3 2 2 2 2 5" xfId="19549" xr:uid="{00000000-0005-0000-0000-0000634C0000}"/>
    <cellStyle name="Normal 43 2 3 2 2 2 3" xfId="6100" xr:uid="{00000000-0005-0000-0000-0000DA170000}"/>
    <cellStyle name="Normal 43 2 3 2 2 2 3 2" xfId="16152" xr:uid="{00000000-0005-0000-0000-00001E3F0000}"/>
    <cellStyle name="Normal 43 2 3 2 2 2 3 2 3" xfId="31250" xr:uid="{00000000-0005-0000-0000-0000187A0000}"/>
    <cellStyle name="Normal 43 2 3 2 2 2 3 3" xfId="11132" xr:uid="{00000000-0005-0000-0000-0000822B0000}"/>
    <cellStyle name="Normal 43 2 3 2 2 2 3 3 3" xfId="26233" xr:uid="{00000000-0005-0000-0000-00007F660000}"/>
    <cellStyle name="Normal 43 2 3 2 2 2 3 5" xfId="21220" xr:uid="{00000000-0005-0000-0000-0000EA520000}"/>
    <cellStyle name="Normal 43 2 3 2 2 2 4" xfId="12810" xr:uid="{00000000-0005-0000-0000-000010320000}"/>
    <cellStyle name="Normal 43 2 3 2 2 2 4 3" xfId="27908" xr:uid="{00000000-0005-0000-0000-00000A6D0000}"/>
    <cellStyle name="Normal 43 2 3 2 2 2 5" xfId="7789" xr:uid="{00000000-0005-0000-0000-0000731E0000}"/>
    <cellStyle name="Normal 43 2 3 2 2 2 5 3" xfId="22891" xr:uid="{00000000-0005-0000-0000-000071590000}"/>
    <cellStyle name="Normal 43 2 3 2 2 2 7" xfId="17878" xr:uid="{00000000-0005-0000-0000-0000DC450000}"/>
    <cellStyle name="Normal 43 2 3 2 2 3" xfId="3571" xr:uid="{00000000-0005-0000-0000-0000F90D0000}"/>
    <cellStyle name="Normal 43 2 3 2 2 3 2" xfId="13645" xr:uid="{00000000-0005-0000-0000-000053350000}"/>
    <cellStyle name="Normal 43 2 3 2 2 3 2 3" xfId="28743" xr:uid="{00000000-0005-0000-0000-00004D700000}"/>
    <cellStyle name="Normal 43 2 3 2 2 3 3" xfId="8625" xr:uid="{00000000-0005-0000-0000-0000B7210000}"/>
    <cellStyle name="Normal 43 2 3 2 2 3 3 3" xfId="23726" xr:uid="{00000000-0005-0000-0000-0000B45C0000}"/>
    <cellStyle name="Normal 43 2 3 2 2 3 5" xfId="18713" xr:uid="{00000000-0005-0000-0000-00001F490000}"/>
    <cellStyle name="Normal 43 2 3 2 2 4" xfId="5264" xr:uid="{00000000-0005-0000-0000-000096140000}"/>
    <cellStyle name="Normal 43 2 3 2 2 4 2" xfId="15316" xr:uid="{00000000-0005-0000-0000-0000DA3B0000}"/>
    <cellStyle name="Normal 43 2 3 2 2 4 2 3" xfId="30414" xr:uid="{00000000-0005-0000-0000-0000D4760000}"/>
    <cellStyle name="Normal 43 2 3 2 2 4 3" xfId="10296" xr:uid="{00000000-0005-0000-0000-00003E280000}"/>
    <cellStyle name="Normal 43 2 3 2 2 4 3 3" xfId="25397" xr:uid="{00000000-0005-0000-0000-00003B630000}"/>
    <cellStyle name="Normal 43 2 3 2 2 4 5" xfId="20384" xr:uid="{00000000-0005-0000-0000-0000A64F0000}"/>
    <cellStyle name="Normal 43 2 3 2 2 5" xfId="11974" xr:uid="{00000000-0005-0000-0000-0000CC2E0000}"/>
    <cellStyle name="Normal 43 2 3 2 2 5 3" xfId="27072" xr:uid="{00000000-0005-0000-0000-0000C6690000}"/>
    <cellStyle name="Normal 43 2 3 2 2 6" xfId="6953" xr:uid="{00000000-0005-0000-0000-00002F1B0000}"/>
    <cellStyle name="Normal 43 2 3 2 2 6 3" xfId="22055" xr:uid="{00000000-0005-0000-0000-00002D560000}"/>
    <cellStyle name="Normal 43 2 3 2 2 8" xfId="17042" xr:uid="{00000000-0005-0000-0000-000098420000}"/>
    <cellStyle name="Normal 43 2 3 2 3" xfId="2300" xr:uid="{00000000-0005-0000-0000-000002090000}"/>
    <cellStyle name="Normal 43 2 3 2 3 2" xfId="3990" xr:uid="{00000000-0005-0000-0000-00009C0F0000}"/>
    <cellStyle name="Normal 43 2 3 2 3 2 2" xfId="14063" xr:uid="{00000000-0005-0000-0000-0000F5360000}"/>
    <cellStyle name="Normal 43 2 3 2 3 2 2 3" xfId="29161" xr:uid="{00000000-0005-0000-0000-0000EF710000}"/>
    <cellStyle name="Normal 43 2 3 2 3 2 3" xfId="9043" xr:uid="{00000000-0005-0000-0000-000059230000}"/>
    <cellStyle name="Normal 43 2 3 2 3 2 3 3" xfId="24144" xr:uid="{00000000-0005-0000-0000-0000565E0000}"/>
    <cellStyle name="Normal 43 2 3 2 3 2 5" xfId="19131" xr:uid="{00000000-0005-0000-0000-0000C14A0000}"/>
    <cellStyle name="Normal 43 2 3 2 3 3" xfId="5682" xr:uid="{00000000-0005-0000-0000-000038160000}"/>
    <cellStyle name="Normal 43 2 3 2 3 3 2" xfId="15734" xr:uid="{00000000-0005-0000-0000-00007C3D0000}"/>
    <cellStyle name="Normal 43 2 3 2 3 3 2 3" xfId="30832" xr:uid="{00000000-0005-0000-0000-000076780000}"/>
    <cellStyle name="Normal 43 2 3 2 3 3 3" xfId="10714" xr:uid="{00000000-0005-0000-0000-0000E0290000}"/>
    <cellStyle name="Normal 43 2 3 2 3 3 3 3" xfId="25815" xr:uid="{00000000-0005-0000-0000-0000DD640000}"/>
    <cellStyle name="Normal 43 2 3 2 3 3 5" xfId="20802" xr:uid="{00000000-0005-0000-0000-000048510000}"/>
    <cellStyle name="Normal 43 2 3 2 3 4" xfId="12392" xr:uid="{00000000-0005-0000-0000-00006E300000}"/>
    <cellStyle name="Normal 43 2 3 2 3 4 3" xfId="27490" xr:uid="{00000000-0005-0000-0000-0000686B0000}"/>
    <cellStyle name="Normal 43 2 3 2 3 5" xfId="7371" xr:uid="{00000000-0005-0000-0000-0000D11C0000}"/>
    <cellStyle name="Normal 43 2 3 2 3 5 3" xfId="22473" xr:uid="{00000000-0005-0000-0000-0000CF570000}"/>
    <cellStyle name="Normal 43 2 3 2 3 7" xfId="17460" xr:uid="{00000000-0005-0000-0000-00003A440000}"/>
    <cellStyle name="Normal 43 2 3 2 4" xfId="3153" xr:uid="{00000000-0005-0000-0000-0000570C0000}"/>
    <cellStyle name="Normal 43 2 3 2 4 2" xfId="13227" xr:uid="{00000000-0005-0000-0000-0000B1330000}"/>
    <cellStyle name="Normal 43 2 3 2 4 2 3" xfId="28325" xr:uid="{00000000-0005-0000-0000-0000AB6E0000}"/>
    <cellStyle name="Normal 43 2 3 2 4 3" xfId="8207" xr:uid="{00000000-0005-0000-0000-000015200000}"/>
    <cellStyle name="Normal 43 2 3 2 4 3 3" xfId="23308" xr:uid="{00000000-0005-0000-0000-0000125B0000}"/>
    <cellStyle name="Normal 43 2 3 2 4 5" xfId="18295" xr:uid="{00000000-0005-0000-0000-00007D470000}"/>
    <cellStyle name="Normal 43 2 3 2 5" xfId="4846" xr:uid="{00000000-0005-0000-0000-0000F4120000}"/>
    <cellStyle name="Normal 43 2 3 2 5 2" xfId="14898" xr:uid="{00000000-0005-0000-0000-0000383A0000}"/>
    <cellStyle name="Normal 43 2 3 2 5 2 3" xfId="29996" xr:uid="{00000000-0005-0000-0000-000032750000}"/>
    <cellStyle name="Normal 43 2 3 2 5 3" xfId="9878" xr:uid="{00000000-0005-0000-0000-00009C260000}"/>
    <cellStyle name="Normal 43 2 3 2 5 3 3" xfId="24979" xr:uid="{00000000-0005-0000-0000-000099610000}"/>
    <cellStyle name="Normal 43 2 3 2 5 5" xfId="19966" xr:uid="{00000000-0005-0000-0000-0000044E0000}"/>
    <cellStyle name="Normal 43 2 3 2 6" xfId="11556" xr:uid="{00000000-0005-0000-0000-00002A2D0000}"/>
    <cellStyle name="Normal 43 2 3 2 6 3" xfId="26654" xr:uid="{00000000-0005-0000-0000-000024680000}"/>
    <cellStyle name="Normal 43 2 3 2 7" xfId="6535" xr:uid="{00000000-0005-0000-0000-00008D190000}"/>
    <cellStyle name="Normal 43 2 3 2 7 3" xfId="21637" xr:uid="{00000000-0005-0000-0000-00008B540000}"/>
    <cellStyle name="Normal 43 2 3 2 9" xfId="16624" xr:uid="{00000000-0005-0000-0000-0000F6400000}"/>
    <cellStyle name="Normal 43 2 3 3" xfId="1671" xr:uid="{00000000-0005-0000-0000-00008D060000}"/>
    <cellStyle name="Normal 43 2 3 3 2" xfId="2510" xr:uid="{00000000-0005-0000-0000-0000D4090000}"/>
    <cellStyle name="Normal 43 2 3 3 2 2" xfId="4200" xr:uid="{00000000-0005-0000-0000-00006E100000}"/>
    <cellStyle name="Normal 43 2 3 3 2 2 2" xfId="14273" xr:uid="{00000000-0005-0000-0000-0000C7370000}"/>
    <cellStyle name="Normal 43 2 3 3 2 2 2 3" xfId="29371" xr:uid="{00000000-0005-0000-0000-0000C1720000}"/>
    <cellStyle name="Normal 43 2 3 3 2 2 3" xfId="9253" xr:uid="{00000000-0005-0000-0000-00002B240000}"/>
    <cellStyle name="Normal 43 2 3 3 2 2 3 3" xfId="24354" xr:uid="{00000000-0005-0000-0000-0000285F0000}"/>
    <cellStyle name="Normal 43 2 3 3 2 2 5" xfId="19341" xr:uid="{00000000-0005-0000-0000-0000934B0000}"/>
    <cellStyle name="Normal 43 2 3 3 2 3" xfId="5892" xr:uid="{00000000-0005-0000-0000-00000A170000}"/>
    <cellStyle name="Normal 43 2 3 3 2 3 2" xfId="15944" xr:uid="{00000000-0005-0000-0000-00004E3E0000}"/>
    <cellStyle name="Normal 43 2 3 3 2 3 2 3" xfId="31042" xr:uid="{00000000-0005-0000-0000-000048790000}"/>
    <cellStyle name="Normal 43 2 3 3 2 3 3" xfId="10924" xr:uid="{00000000-0005-0000-0000-0000B22A0000}"/>
    <cellStyle name="Normal 43 2 3 3 2 3 3 3" xfId="26025" xr:uid="{00000000-0005-0000-0000-0000AF650000}"/>
    <cellStyle name="Normal 43 2 3 3 2 3 5" xfId="21012" xr:uid="{00000000-0005-0000-0000-00001A520000}"/>
    <cellStyle name="Normal 43 2 3 3 2 4" xfId="12602" xr:uid="{00000000-0005-0000-0000-000040310000}"/>
    <cellStyle name="Normal 43 2 3 3 2 4 3" xfId="27700" xr:uid="{00000000-0005-0000-0000-00003A6C0000}"/>
    <cellStyle name="Normal 43 2 3 3 2 5" xfId="7581" xr:uid="{00000000-0005-0000-0000-0000A31D0000}"/>
    <cellStyle name="Normal 43 2 3 3 2 5 3" xfId="22683" xr:uid="{00000000-0005-0000-0000-0000A1580000}"/>
    <cellStyle name="Normal 43 2 3 3 2 7" xfId="17670" xr:uid="{00000000-0005-0000-0000-00000C450000}"/>
    <cellStyle name="Normal 43 2 3 3 3" xfId="3363" xr:uid="{00000000-0005-0000-0000-0000290D0000}"/>
    <cellStyle name="Normal 43 2 3 3 3 2" xfId="13437" xr:uid="{00000000-0005-0000-0000-000083340000}"/>
    <cellStyle name="Normal 43 2 3 3 3 2 3" xfId="28535" xr:uid="{00000000-0005-0000-0000-00007D6F0000}"/>
    <cellStyle name="Normal 43 2 3 3 3 3" xfId="8417" xr:uid="{00000000-0005-0000-0000-0000E7200000}"/>
    <cellStyle name="Normal 43 2 3 3 3 3 3" xfId="23518" xr:uid="{00000000-0005-0000-0000-0000E45B0000}"/>
    <cellStyle name="Normal 43 2 3 3 3 5" xfId="18505" xr:uid="{00000000-0005-0000-0000-00004F480000}"/>
    <cellStyle name="Normal 43 2 3 3 4" xfId="5056" xr:uid="{00000000-0005-0000-0000-0000C6130000}"/>
    <cellStyle name="Normal 43 2 3 3 4 2" xfId="15108" xr:uid="{00000000-0005-0000-0000-00000A3B0000}"/>
    <cellStyle name="Normal 43 2 3 3 4 2 3" xfId="30206" xr:uid="{00000000-0005-0000-0000-000004760000}"/>
    <cellStyle name="Normal 43 2 3 3 4 3" xfId="10088" xr:uid="{00000000-0005-0000-0000-00006E270000}"/>
    <cellStyle name="Normal 43 2 3 3 4 3 3" xfId="25189" xr:uid="{00000000-0005-0000-0000-00006B620000}"/>
    <cellStyle name="Normal 43 2 3 3 4 5" xfId="20176" xr:uid="{00000000-0005-0000-0000-0000D64E0000}"/>
    <cellStyle name="Normal 43 2 3 3 5" xfId="11766" xr:uid="{00000000-0005-0000-0000-0000FC2D0000}"/>
    <cellStyle name="Normal 43 2 3 3 5 3" xfId="26864" xr:uid="{00000000-0005-0000-0000-0000F6680000}"/>
    <cellStyle name="Normal 43 2 3 3 6" xfId="6745" xr:uid="{00000000-0005-0000-0000-00005F1A0000}"/>
    <cellStyle name="Normal 43 2 3 3 6 3" xfId="21847" xr:uid="{00000000-0005-0000-0000-00005D550000}"/>
    <cellStyle name="Normal 43 2 3 3 8" xfId="16834" xr:uid="{00000000-0005-0000-0000-0000C8410000}"/>
    <cellStyle name="Normal 43 2 3 4" xfId="2092" xr:uid="{00000000-0005-0000-0000-000032080000}"/>
    <cellStyle name="Normal 43 2 3 4 2" xfId="3782" xr:uid="{00000000-0005-0000-0000-0000CC0E0000}"/>
    <cellStyle name="Normal 43 2 3 4 2 2" xfId="13855" xr:uid="{00000000-0005-0000-0000-000025360000}"/>
    <cellStyle name="Normal 43 2 3 4 2 2 3" xfId="28953" xr:uid="{00000000-0005-0000-0000-00001F710000}"/>
    <cellStyle name="Normal 43 2 3 4 2 3" xfId="8835" xr:uid="{00000000-0005-0000-0000-000089220000}"/>
    <cellStyle name="Normal 43 2 3 4 2 3 3" xfId="23936" xr:uid="{00000000-0005-0000-0000-0000865D0000}"/>
    <cellStyle name="Normal 43 2 3 4 2 5" xfId="18923" xr:uid="{00000000-0005-0000-0000-0000F1490000}"/>
    <cellStyle name="Normal 43 2 3 4 3" xfId="5474" xr:uid="{00000000-0005-0000-0000-000068150000}"/>
    <cellStyle name="Normal 43 2 3 4 3 2" xfId="15526" xr:uid="{00000000-0005-0000-0000-0000AC3C0000}"/>
    <cellStyle name="Normal 43 2 3 4 3 2 3" xfId="30624" xr:uid="{00000000-0005-0000-0000-0000A6770000}"/>
    <cellStyle name="Normal 43 2 3 4 3 3" xfId="10506" xr:uid="{00000000-0005-0000-0000-000010290000}"/>
    <cellStyle name="Normal 43 2 3 4 3 3 3" xfId="25607" xr:uid="{00000000-0005-0000-0000-00000D640000}"/>
    <cellStyle name="Normal 43 2 3 4 3 5" xfId="20594" xr:uid="{00000000-0005-0000-0000-000078500000}"/>
    <cellStyle name="Normal 43 2 3 4 4" xfId="12184" xr:uid="{00000000-0005-0000-0000-00009E2F0000}"/>
    <cellStyle name="Normal 43 2 3 4 4 3" xfId="27282" xr:uid="{00000000-0005-0000-0000-0000986A0000}"/>
    <cellStyle name="Normal 43 2 3 4 5" xfId="7163" xr:uid="{00000000-0005-0000-0000-0000011C0000}"/>
    <cellStyle name="Normal 43 2 3 4 5 3" xfId="22265" xr:uid="{00000000-0005-0000-0000-0000FF560000}"/>
    <cellStyle name="Normal 43 2 3 4 7" xfId="17252" xr:uid="{00000000-0005-0000-0000-00006A430000}"/>
    <cellStyle name="Normal 43 2 3 5" xfId="2945" xr:uid="{00000000-0005-0000-0000-0000870B0000}"/>
    <cellStyle name="Normal 43 2 3 5 2" xfId="13019" xr:uid="{00000000-0005-0000-0000-0000E1320000}"/>
    <cellStyle name="Normal 43 2 3 5 2 3" xfId="28117" xr:uid="{00000000-0005-0000-0000-0000DB6D0000}"/>
    <cellStyle name="Normal 43 2 3 5 3" xfId="7999" xr:uid="{00000000-0005-0000-0000-0000451F0000}"/>
    <cellStyle name="Normal 43 2 3 5 3 3" xfId="23100" xr:uid="{00000000-0005-0000-0000-0000425A0000}"/>
    <cellStyle name="Normal 43 2 3 5 5" xfId="18087" xr:uid="{00000000-0005-0000-0000-0000AD460000}"/>
    <cellStyle name="Normal 43 2 3 6" xfId="4638" xr:uid="{00000000-0005-0000-0000-000024120000}"/>
    <cellStyle name="Normal 43 2 3 6 2" xfId="14690" xr:uid="{00000000-0005-0000-0000-000068390000}"/>
    <cellStyle name="Normal 43 2 3 6 2 3" xfId="29788" xr:uid="{00000000-0005-0000-0000-000062740000}"/>
    <cellStyle name="Normal 43 2 3 6 3" xfId="9670" xr:uid="{00000000-0005-0000-0000-0000CC250000}"/>
    <cellStyle name="Normal 43 2 3 6 3 3" xfId="24771" xr:uid="{00000000-0005-0000-0000-0000C9600000}"/>
    <cellStyle name="Normal 43 2 3 6 5" xfId="19758" xr:uid="{00000000-0005-0000-0000-0000344D0000}"/>
    <cellStyle name="Normal 43 2 3 7" xfId="11348" xr:uid="{00000000-0005-0000-0000-00005A2C0000}"/>
    <cellStyle name="Normal 43 2 3 7 3" xfId="26446" xr:uid="{00000000-0005-0000-0000-000054670000}"/>
    <cellStyle name="Normal 43 2 3 8" xfId="6327" xr:uid="{00000000-0005-0000-0000-0000BD180000}"/>
    <cellStyle name="Normal 43 2 3 8 3" xfId="21429" xr:uid="{00000000-0005-0000-0000-0000BB530000}"/>
    <cellStyle name="Normal 43 2 4" xfId="1352" xr:uid="{00000000-0005-0000-0000-00004E050000}"/>
    <cellStyle name="Normal 43 2 4 2" xfId="1775" xr:uid="{00000000-0005-0000-0000-0000F5060000}"/>
    <cellStyle name="Normal 43 2 4 2 2" xfId="2614" xr:uid="{00000000-0005-0000-0000-00003C0A0000}"/>
    <cellStyle name="Normal 43 2 4 2 2 2" xfId="4304" xr:uid="{00000000-0005-0000-0000-0000D6100000}"/>
    <cellStyle name="Normal 43 2 4 2 2 2 2" xfId="14377" xr:uid="{00000000-0005-0000-0000-00002F380000}"/>
    <cellStyle name="Normal 43 2 4 2 2 2 2 3" xfId="29475" xr:uid="{00000000-0005-0000-0000-000029730000}"/>
    <cellStyle name="Normal 43 2 4 2 2 2 3" xfId="9357" xr:uid="{00000000-0005-0000-0000-000093240000}"/>
    <cellStyle name="Normal 43 2 4 2 2 2 3 3" xfId="24458" xr:uid="{00000000-0005-0000-0000-0000905F0000}"/>
    <cellStyle name="Normal 43 2 4 2 2 2 5" xfId="19445" xr:uid="{00000000-0005-0000-0000-0000FB4B0000}"/>
    <cellStyle name="Normal 43 2 4 2 2 3" xfId="5996" xr:uid="{00000000-0005-0000-0000-000072170000}"/>
    <cellStyle name="Normal 43 2 4 2 2 3 2" xfId="16048" xr:uid="{00000000-0005-0000-0000-0000B63E0000}"/>
    <cellStyle name="Normal 43 2 4 2 2 3 2 3" xfId="31146" xr:uid="{00000000-0005-0000-0000-0000B0790000}"/>
    <cellStyle name="Normal 43 2 4 2 2 3 3" xfId="11028" xr:uid="{00000000-0005-0000-0000-00001A2B0000}"/>
    <cellStyle name="Normal 43 2 4 2 2 3 3 3" xfId="26129" xr:uid="{00000000-0005-0000-0000-000017660000}"/>
    <cellStyle name="Normal 43 2 4 2 2 3 5" xfId="21116" xr:uid="{00000000-0005-0000-0000-000082520000}"/>
    <cellStyle name="Normal 43 2 4 2 2 4" xfId="12706" xr:uid="{00000000-0005-0000-0000-0000A8310000}"/>
    <cellStyle name="Normal 43 2 4 2 2 4 3" xfId="27804" xr:uid="{00000000-0005-0000-0000-0000A26C0000}"/>
    <cellStyle name="Normal 43 2 4 2 2 5" xfId="7685" xr:uid="{00000000-0005-0000-0000-00000B1E0000}"/>
    <cellStyle name="Normal 43 2 4 2 2 5 3" xfId="22787" xr:uid="{00000000-0005-0000-0000-000009590000}"/>
    <cellStyle name="Normal 43 2 4 2 2 7" xfId="17774" xr:uid="{00000000-0005-0000-0000-000074450000}"/>
    <cellStyle name="Normal 43 2 4 2 3" xfId="3467" xr:uid="{00000000-0005-0000-0000-0000910D0000}"/>
    <cellStyle name="Normal 43 2 4 2 3 2" xfId="13541" xr:uid="{00000000-0005-0000-0000-0000EB340000}"/>
    <cellStyle name="Normal 43 2 4 2 3 2 3" xfId="28639" xr:uid="{00000000-0005-0000-0000-0000E56F0000}"/>
    <cellStyle name="Normal 43 2 4 2 3 3" xfId="8521" xr:uid="{00000000-0005-0000-0000-00004F210000}"/>
    <cellStyle name="Normal 43 2 4 2 3 3 3" xfId="23622" xr:uid="{00000000-0005-0000-0000-00004C5C0000}"/>
    <cellStyle name="Normal 43 2 4 2 3 5" xfId="18609" xr:uid="{00000000-0005-0000-0000-0000B7480000}"/>
    <cellStyle name="Normal 43 2 4 2 4" xfId="5160" xr:uid="{00000000-0005-0000-0000-00002E140000}"/>
    <cellStyle name="Normal 43 2 4 2 4 2" xfId="15212" xr:uid="{00000000-0005-0000-0000-0000723B0000}"/>
    <cellStyle name="Normal 43 2 4 2 4 2 3" xfId="30310" xr:uid="{00000000-0005-0000-0000-00006C760000}"/>
    <cellStyle name="Normal 43 2 4 2 4 3" xfId="10192" xr:uid="{00000000-0005-0000-0000-0000D6270000}"/>
    <cellStyle name="Normal 43 2 4 2 4 3 3" xfId="25293" xr:uid="{00000000-0005-0000-0000-0000D3620000}"/>
    <cellStyle name="Normal 43 2 4 2 4 5" xfId="20280" xr:uid="{00000000-0005-0000-0000-00003E4F0000}"/>
    <cellStyle name="Normal 43 2 4 2 5" xfId="11870" xr:uid="{00000000-0005-0000-0000-0000642E0000}"/>
    <cellStyle name="Normal 43 2 4 2 5 3" xfId="26968" xr:uid="{00000000-0005-0000-0000-00005E690000}"/>
    <cellStyle name="Normal 43 2 4 2 6" xfId="6849" xr:uid="{00000000-0005-0000-0000-0000C71A0000}"/>
    <cellStyle name="Normal 43 2 4 2 6 3" xfId="21951" xr:uid="{00000000-0005-0000-0000-0000C5550000}"/>
    <cellStyle name="Normal 43 2 4 2 8" xfId="16938" xr:uid="{00000000-0005-0000-0000-000030420000}"/>
    <cellStyle name="Normal 43 2 4 3" xfId="2196" xr:uid="{00000000-0005-0000-0000-00009A080000}"/>
    <cellStyle name="Normal 43 2 4 3 2" xfId="3886" xr:uid="{00000000-0005-0000-0000-0000340F0000}"/>
    <cellStyle name="Normal 43 2 4 3 2 2" xfId="13959" xr:uid="{00000000-0005-0000-0000-00008D360000}"/>
    <cellStyle name="Normal 43 2 4 3 2 2 3" xfId="29057" xr:uid="{00000000-0005-0000-0000-000087710000}"/>
    <cellStyle name="Normal 43 2 4 3 2 3" xfId="8939" xr:uid="{00000000-0005-0000-0000-0000F1220000}"/>
    <cellStyle name="Normal 43 2 4 3 2 3 3" xfId="24040" xr:uid="{00000000-0005-0000-0000-0000EE5D0000}"/>
    <cellStyle name="Normal 43 2 4 3 2 5" xfId="19027" xr:uid="{00000000-0005-0000-0000-0000594A0000}"/>
    <cellStyle name="Normal 43 2 4 3 3" xfId="5578" xr:uid="{00000000-0005-0000-0000-0000D0150000}"/>
    <cellStyle name="Normal 43 2 4 3 3 2" xfId="15630" xr:uid="{00000000-0005-0000-0000-0000143D0000}"/>
    <cellStyle name="Normal 43 2 4 3 3 2 3" xfId="30728" xr:uid="{00000000-0005-0000-0000-00000E780000}"/>
    <cellStyle name="Normal 43 2 4 3 3 3" xfId="10610" xr:uid="{00000000-0005-0000-0000-000078290000}"/>
    <cellStyle name="Normal 43 2 4 3 3 3 3" xfId="25711" xr:uid="{00000000-0005-0000-0000-000075640000}"/>
    <cellStyle name="Normal 43 2 4 3 3 5" xfId="20698" xr:uid="{00000000-0005-0000-0000-0000E0500000}"/>
    <cellStyle name="Normal 43 2 4 3 4" xfId="12288" xr:uid="{00000000-0005-0000-0000-000006300000}"/>
    <cellStyle name="Normal 43 2 4 3 4 3" xfId="27386" xr:uid="{00000000-0005-0000-0000-0000006B0000}"/>
    <cellStyle name="Normal 43 2 4 3 5" xfId="7267" xr:uid="{00000000-0005-0000-0000-0000691C0000}"/>
    <cellStyle name="Normal 43 2 4 3 5 3" xfId="22369" xr:uid="{00000000-0005-0000-0000-000067570000}"/>
    <cellStyle name="Normal 43 2 4 3 7" xfId="17356" xr:uid="{00000000-0005-0000-0000-0000D2430000}"/>
    <cellStyle name="Normal 43 2 4 4" xfId="3049" xr:uid="{00000000-0005-0000-0000-0000EF0B0000}"/>
    <cellStyle name="Normal 43 2 4 4 2" xfId="13123" xr:uid="{00000000-0005-0000-0000-000049330000}"/>
    <cellStyle name="Normal 43 2 4 4 2 3" xfId="28221" xr:uid="{00000000-0005-0000-0000-0000436E0000}"/>
    <cellStyle name="Normal 43 2 4 4 3" xfId="8103" xr:uid="{00000000-0005-0000-0000-0000AD1F0000}"/>
    <cellStyle name="Normal 43 2 4 4 3 3" xfId="23204" xr:uid="{00000000-0005-0000-0000-0000AA5A0000}"/>
    <cellStyle name="Normal 43 2 4 4 5" xfId="18191" xr:uid="{00000000-0005-0000-0000-000015470000}"/>
    <cellStyle name="Normal 43 2 4 5" xfId="4742" xr:uid="{00000000-0005-0000-0000-00008C120000}"/>
    <cellStyle name="Normal 43 2 4 5 2" xfId="14794" xr:uid="{00000000-0005-0000-0000-0000D0390000}"/>
    <cellStyle name="Normal 43 2 4 5 2 3" xfId="29892" xr:uid="{00000000-0005-0000-0000-0000CA740000}"/>
    <cellStyle name="Normal 43 2 4 5 3" xfId="9774" xr:uid="{00000000-0005-0000-0000-000034260000}"/>
    <cellStyle name="Normal 43 2 4 5 3 3" xfId="24875" xr:uid="{00000000-0005-0000-0000-000031610000}"/>
    <cellStyle name="Normal 43 2 4 5 5" xfId="19862" xr:uid="{00000000-0005-0000-0000-00009C4D0000}"/>
    <cellStyle name="Normal 43 2 4 6" xfId="11452" xr:uid="{00000000-0005-0000-0000-0000C22C0000}"/>
    <cellStyle name="Normal 43 2 4 6 3" xfId="26550" xr:uid="{00000000-0005-0000-0000-0000BC670000}"/>
    <cellStyle name="Normal 43 2 4 7" xfId="6431" xr:uid="{00000000-0005-0000-0000-000025190000}"/>
    <cellStyle name="Normal 43 2 4 7 3" xfId="21533" xr:uid="{00000000-0005-0000-0000-000023540000}"/>
    <cellStyle name="Normal 43 2 4 9" xfId="16520" xr:uid="{00000000-0005-0000-0000-00008E400000}"/>
    <cellStyle name="Normal 43 2 5" xfId="1565" xr:uid="{00000000-0005-0000-0000-000023060000}"/>
    <cellStyle name="Normal 43 2 5 2" xfId="2406" xr:uid="{00000000-0005-0000-0000-00006C090000}"/>
    <cellStyle name="Normal 43 2 5 2 2" xfId="4096" xr:uid="{00000000-0005-0000-0000-000006100000}"/>
    <cellStyle name="Normal 43 2 5 2 2 2" xfId="14169" xr:uid="{00000000-0005-0000-0000-00005F370000}"/>
    <cellStyle name="Normal 43 2 5 2 2 2 3" xfId="29267" xr:uid="{00000000-0005-0000-0000-000059720000}"/>
    <cellStyle name="Normal 43 2 5 2 2 3" xfId="9149" xr:uid="{00000000-0005-0000-0000-0000C3230000}"/>
    <cellStyle name="Normal 43 2 5 2 2 3 3" xfId="24250" xr:uid="{00000000-0005-0000-0000-0000C05E0000}"/>
    <cellStyle name="Normal 43 2 5 2 2 5" xfId="19237" xr:uid="{00000000-0005-0000-0000-00002B4B0000}"/>
    <cellStyle name="Normal 43 2 5 2 3" xfId="5788" xr:uid="{00000000-0005-0000-0000-0000A2160000}"/>
    <cellStyle name="Normal 43 2 5 2 3 2" xfId="15840" xr:uid="{00000000-0005-0000-0000-0000E63D0000}"/>
    <cellStyle name="Normal 43 2 5 2 3 2 3" xfId="30938" xr:uid="{00000000-0005-0000-0000-0000E0780000}"/>
    <cellStyle name="Normal 43 2 5 2 3 3" xfId="10820" xr:uid="{00000000-0005-0000-0000-00004A2A0000}"/>
    <cellStyle name="Normal 43 2 5 2 3 3 3" xfId="25921" xr:uid="{00000000-0005-0000-0000-000047650000}"/>
    <cellStyle name="Normal 43 2 5 2 3 5" xfId="20908" xr:uid="{00000000-0005-0000-0000-0000B2510000}"/>
    <cellStyle name="Normal 43 2 5 2 4" xfId="12498" xr:uid="{00000000-0005-0000-0000-0000D8300000}"/>
    <cellStyle name="Normal 43 2 5 2 4 3" xfId="27596" xr:uid="{00000000-0005-0000-0000-0000D26B0000}"/>
    <cellStyle name="Normal 43 2 5 2 5" xfId="7477" xr:uid="{00000000-0005-0000-0000-00003B1D0000}"/>
    <cellStyle name="Normal 43 2 5 2 5 3" xfId="22579" xr:uid="{00000000-0005-0000-0000-000039580000}"/>
    <cellStyle name="Normal 43 2 5 2 7" xfId="17566" xr:uid="{00000000-0005-0000-0000-0000A4440000}"/>
    <cellStyle name="Normal 43 2 5 3" xfId="3259" xr:uid="{00000000-0005-0000-0000-0000C10C0000}"/>
    <cellStyle name="Normal 43 2 5 3 2" xfId="13333" xr:uid="{00000000-0005-0000-0000-00001B340000}"/>
    <cellStyle name="Normal 43 2 5 3 2 3" xfId="28431" xr:uid="{00000000-0005-0000-0000-0000156F0000}"/>
    <cellStyle name="Normal 43 2 5 3 3" xfId="8313" xr:uid="{00000000-0005-0000-0000-00007F200000}"/>
    <cellStyle name="Normal 43 2 5 3 3 3" xfId="23414" xr:uid="{00000000-0005-0000-0000-00007C5B0000}"/>
    <cellStyle name="Normal 43 2 5 3 5" xfId="18401" xr:uid="{00000000-0005-0000-0000-0000E7470000}"/>
    <cellStyle name="Normal 43 2 5 4" xfId="4952" xr:uid="{00000000-0005-0000-0000-00005E130000}"/>
    <cellStyle name="Normal 43 2 5 4 2" xfId="15004" xr:uid="{00000000-0005-0000-0000-0000A23A0000}"/>
    <cellStyle name="Normal 43 2 5 4 2 3" xfId="30102" xr:uid="{00000000-0005-0000-0000-00009C750000}"/>
    <cellStyle name="Normal 43 2 5 4 3" xfId="9984" xr:uid="{00000000-0005-0000-0000-000006270000}"/>
    <cellStyle name="Normal 43 2 5 4 3 3" xfId="25085" xr:uid="{00000000-0005-0000-0000-000003620000}"/>
    <cellStyle name="Normal 43 2 5 4 5" xfId="20072" xr:uid="{00000000-0005-0000-0000-00006E4E0000}"/>
    <cellStyle name="Normal 43 2 5 5" xfId="11662" xr:uid="{00000000-0005-0000-0000-0000942D0000}"/>
    <cellStyle name="Normal 43 2 5 5 3" xfId="26760" xr:uid="{00000000-0005-0000-0000-00008E680000}"/>
    <cellStyle name="Normal 43 2 5 6" xfId="6641" xr:uid="{00000000-0005-0000-0000-0000F7190000}"/>
    <cellStyle name="Normal 43 2 5 6 3" xfId="21743" xr:uid="{00000000-0005-0000-0000-0000F5540000}"/>
    <cellStyle name="Normal 43 2 5 8" xfId="16730" xr:uid="{00000000-0005-0000-0000-000060410000}"/>
    <cellStyle name="Normal 43 2 6" xfId="1986" xr:uid="{00000000-0005-0000-0000-0000C8070000}"/>
    <cellStyle name="Normal 43 2 6 2" xfId="3678" xr:uid="{00000000-0005-0000-0000-0000640E0000}"/>
    <cellStyle name="Normal 43 2 6 2 2" xfId="13751" xr:uid="{00000000-0005-0000-0000-0000BD350000}"/>
    <cellStyle name="Normal 43 2 6 2 2 3" xfId="28849" xr:uid="{00000000-0005-0000-0000-0000B7700000}"/>
    <cellStyle name="Normal 43 2 6 2 3" xfId="8731" xr:uid="{00000000-0005-0000-0000-000021220000}"/>
    <cellStyle name="Normal 43 2 6 2 3 3" xfId="23832" xr:uid="{00000000-0005-0000-0000-00001E5D0000}"/>
    <cellStyle name="Normal 43 2 6 2 5" xfId="18819" xr:uid="{00000000-0005-0000-0000-000089490000}"/>
    <cellStyle name="Normal 43 2 6 3" xfId="5370" xr:uid="{00000000-0005-0000-0000-000000150000}"/>
    <cellStyle name="Normal 43 2 6 3 2" xfId="15422" xr:uid="{00000000-0005-0000-0000-0000443C0000}"/>
    <cellStyle name="Normal 43 2 6 3 2 3" xfId="30520" xr:uid="{00000000-0005-0000-0000-00003E770000}"/>
    <cellStyle name="Normal 43 2 6 3 3" xfId="10402" xr:uid="{00000000-0005-0000-0000-0000A8280000}"/>
    <cellStyle name="Normal 43 2 6 3 3 3" xfId="25503" xr:uid="{00000000-0005-0000-0000-0000A5630000}"/>
    <cellStyle name="Normal 43 2 6 3 5" xfId="20490" xr:uid="{00000000-0005-0000-0000-000010500000}"/>
    <cellStyle name="Normal 43 2 6 4" xfId="12080" xr:uid="{00000000-0005-0000-0000-0000362F0000}"/>
    <cellStyle name="Normal 43 2 6 4 3" xfId="27178" xr:uid="{00000000-0005-0000-0000-0000306A0000}"/>
    <cellStyle name="Normal 43 2 6 5" xfId="7059" xr:uid="{00000000-0005-0000-0000-0000991B0000}"/>
    <cellStyle name="Normal 43 2 6 5 3" xfId="22161" xr:uid="{00000000-0005-0000-0000-000097560000}"/>
    <cellStyle name="Normal 43 2 6 7" xfId="17148" xr:uid="{00000000-0005-0000-0000-000002430000}"/>
    <cellStyle name="Normal 43 2 7" xfId="2837" xr:uid="{00000000-0005-0000-0000-00001B0B0000}"/>
    <cellStyle name="Normal 43 2 7 2" xfId="12915" xr:uid="{00000000-0005-0000-0000-000079320000}"/>
    <cellStyle name="Normal 43 2 7 2 3" xfId="28013" xr:uid="{00000000-0005-0000-0000-0000736D0000}"/>
    <cellStyle name="Normal 43 2 7 3" xfId="7895" xr:uid="{00000000-0005-0000-0000-0000DD1E0000}"/>
    <cellStyle name="Normal 43 2 7 3 3" xfId="22996" xr:uid="{00000000-0005-0000-0000-0000DA590000}"/>
    <cellStyle name="Normal 43 2 7 5" xfId="17983" xr:uid="{00000000-0005-0000-0000-000045460000}"/>
    <cellStyle name="Normal 43 2 8" xfId="4531" xr:uid="{00000000-0005-0000-0000-0000B9110000}"/>
    <cellStyle name="Normal 43 2 8 2" xfId="14586" xr:uid="{00000000-0005-0000-0000-000000390000}"/>
    <cellStyle name="Normal 43 2 8 2 3" xfId="29684" xr:uid="{00000000-0005-0000-0000-0000FA730000}"/>
    <cellStyle name="Normal 43 2 8 3" xfId="9566" xr:uid="{00000000-0005-0000-0000-000064250000}"/>
    <cellStyle name="Normal 43 2 8 3 3" xfId="24667" xr:uid="{00000000-0005-0000-0000-000061600000}"/>
    <cellStyle name="Normal 43 2 8 5" xfId="19654" xr:uid="{00000000-0005-0000-0000-0000CC4C0000}"/>
    <cellStyle name="Normal 43 2 9" xfId="11242" xr:uid="{00000000-0005-0000-0000-0000F02B0000}"/>
    <cellStyle name="Normal 43 2 9 3" xfId="26342" xr:uid="{00000000-0005-0000-0000-0000EC660000}"/>
    <cellStyle name="Normal 43 3" xfId="35794" xr:uid="{8A459D6B-9800-4651-9138-84729388EB12}"/>
    <cellStyle name="Normal 44" xfId="174" xr:uid="{00000000-0005-0000-0000-0000AE000000}"/>
    <cellStyle name="Normal 44 2" xfId="860" xr:uid="{00000000-0005-0000-0000-000061030000}"/>
    <cellStyle name="Normal 44 2 10" xfId="6222" xr:uid="{00000000-0005-0000-0000-000054180000}"/>
    <cellStyle name="Normal 44 2 10 3" xfId="21326" xr:uid="{00000000-0005-0000-0000-000054530000}"/>
    <cellStyle name="Normal 44 2 12" xfId="16311" xr:uid="{00000000-0005-0000-0000-0000BD3F0000}"/>
    <cellStyle name="Normal 44 2 2" xfId="1186" xr:uid="{00000000-0005-0000-0000-0000A8040000}"/>
    <cellStyle name="Normal 44 2 2 11" xfId="16365" xr:uid="{00000000-0005-0000-0000-0000F33F0000}"/>
    <cellStyle name="Normal 44 2 2 2" xfId="1294" xr:uid="{00000000-0005-0000-0000-000014050000}"/>
    <cellStyle name="Normal 44 2 2 2 10" xfId="16469" xr:uid="{00000000-0005-0000-0000-00005B400000}"/>
    <cellStyle name="Normal 44 2 2 2 2" xfId="1511" xr:uid="{00000000-0005-0000-0000-0000ED050000}"/>
    <cellStyle name="Normal 44 2 2 2 2 2" xfId="1932" xr:uid="{00000000-0005-0000-0000-000092070000}"/>
    <cellStyle name="Normal 44 2 2 2 2 2 2" xfId="2771" xr:uid="{00000000-0005-0000-0000-0000D90A0000}"/>
    <cellStyle name="Normal 44 2 2 2 2 2 2 2" xfId="4461" xr:uid="{00000000-0005-0000-0000-000073110000}"/>
    <cellStyle name="Normal 44 2 2 2 2 2 2 2 2" xfId="14534" xr:uid="{00000000-0005-0000-0000-0000CC380000}"/>
    <cellStyle name="Normal 44 2 2 2 2 2 2 2 2 3" xfId="29632" xr:uid="{00000000-0005-0000-0000-0000C6730000}"/>
    <cellStyle name="Normal 44 2 2 2 2 2 2 2 3" xfId="9514" xr:uid="{00000000-0005-0000-0000-000030250000}"/>
    <cellStyle name="Normal 44 2 2 2 2 2 2 2 3 3" xfId="24615" xr:uid="{00000000-0005-0000-0000-00002D600000}"/>
    <cellStyle name="Normal 44 2 2 2 2 2 2 2 5" xfId="19602" xr:uid="{00000000-0005-0000-0000-0000984C0000}"/>
    <cellStyle name="Normal 44 2 2 2 2 2 2 3" xfId="6153" xr:uid="{00000000-0005-0000-0000-00000F180000}"/>
    <cellStyle name="Normal 44 2 2 2 2 2 2 3 2" xfId="16205" xr:uid="{00000000-0005-0000-0000-0000533F0000}"/>
    <cellStyle name="Normal 44 2 2 2 2 2 2 3 3" xfId="11185" xr:uid="{00000000-0005-0000-0000-0000B72B0000}"/>
    <cellStyle name="Normal 44 2 2 2 2 2 2 3 3 3" xfId="26286" xr:uid="{00000000-0005-0000-0000-0000B4660000}"/>
    <cellStyle name="Normal 44 2 2 2 2 2 2 3 5" xfId="21273" xr:uid="{00000000-0005-0000-0000-00001F530000}"/>
    <cellStyle name="Normal 44 2 2 2 2 2 2 4" xfId="12863" xr:uid="{00000000-0005-0000-0000-000045320000}"/>
    <cellStyle name="Normal 44 2 2 2 2 2 2 4 3" xfId="27961" xr:uid="{00000000-0005-0000-0000-00003F6D0000}"/>
    <cellStyle name="Normal 44 2 2 2 2 2 2 5" xfId="7842" xr:uid="{00000000-0005-0000-0000-0000A81E0000}"/>
    <cellStyle name="Normal 44 2 2 2 2 2 2 5 3" xfId="22944" xr:uid="{00000000-0005-0000-0000-0000A6590000}"/>
    <cellStyle name="Normal 44 2 2 2 2 2 2 7" xfId="17931" xr:uid="{00000000-0005-0000-0000-000011460000}"/>
    <cellStyle name="Normal 44 2 2 2 2 2 3" xfId="3624" xr:uid="{00000000-0005-0000-0000-00002E0E0000}"/>
    <cellStyle name="Normal 44 2 2 2 2 2 3 2" xfId="13698" xr:uid="{00000000-0005-0000-0000-000088350000}"/>
    <cellStyle name="Normal 44 2 2 2 2 2 3 2 3" xfId="28796" xr:uid="{00000000-0005-0000-0000-000082700000}"/>
    <cellStyle name="Normal 44 2 2 2 2 2 3 3" xfId="8678" xr:uid="{00000000-0005-0000-0000-0000EC210000}"/>
    <cellStyle name="Normal 44 2 2 2 2 2 3 3 3" xfId="23779" xr:uid="{00000000-0005-0000-0000-0000E95C0000}"/>
    <cellStyle name="Normal 44 2 2 2 2 2 3 5" xfId="18766" xr:uid="{00000000-0005-0000-0000-000054490000}"/>
    <cellStyle name="Normal 44 2 2 2 2 2 4" xfId="5317" xr:uid="{00000000-0005-0000-0000-0000CB140000}"/>
    <cellStyle name="Normal 44 2 2 2 2 2 4 2" xfId="15369" xr:uid="{00000000-0005-0000-0000-00000F3C0000}"/>
    <cellStyle name="Normal 44 2 2 2 2 2 4 2 3" xfId="30467" xr:uid="{00000000-0005-0000-0000-000009770000}"/>
    <cellStyle name="Normal 44 2 2 2 2 2 4 3" xfId="10349" xr:uid="{00000000-0005-0000-0000-000073280000}"/>
    <cellStyle name="Normal 44 2 2 2 2 2 4 3 3" xfId="25450" xr:uid="{00000000-0005-0000-0000-000070630000}"/>
    <cellStyle name="Normal 44 2 2 2 2 2 4 5" xfId="20437" xr:uid="{00000000-0005-0000-0000-0000DB4F0000}"/>
    <cellStyle name="Normal 44 2 2 2 2 2 5" xfId="12027" xr:uid="{00000000-0005-0000-0000-0000012F0000}"/>
    <cellStyle name="Normal 44 2 2 2 2 2 5 3" xfId="27125" xr:uid="{00000000-0005-0000-0000-0000FB690000}"/>
    <cellStyle name="Normal 44 2 2 2 2 2 6" xfId="7006" xr:uid="{00000000-0005-0000-0000-0000641B0000}"/>
    <cellStyle name="Normal 44 2 2 2 2 2 6 3" xfId="22108" xr:uid="{00000000-0005-0000-0000-000062560000}"/>
    <cellStyle name="Normal 44 2 2 2 2 2 8" xfId="17095" xr:uid="{00000000-0005-0000-0000-0000CD420000}"/>
    <cellStyle name="Normal 44 2 2 2 2 3" xfId="2353" xr:uid="{00000000-0005-0000-0000-000037090000}"/>
    <cellStyle name="Normal 44 2 2 2 2 3 2" xfId="4043" xr:uid="{00000000-0005-0000-0000-0000D10F0000}"/>
    <cellStyle name="Normal 44 2 2 2 2 3 2 2" xfId="14116" xr:uid="{00000000-0005-0000-0000-00002A370000}"/>
    <cellStyle name="Normal 44 2 2 2 2 3 2 2 3" xfId="29214" xr:uid="{00000000-0005-0000-0000-000024720000}"/>
    <cellStyle name="Normal 44 2 2 2 2 3 2 3" xfId="9096" xr:uid="{00000000-0005-0000-0000-00008E230000}"/>
    <cellStyle name="Normal 44 2 2 2 2 3 2 3 3" xfId="24197" xr:uid="{00000000-0005-0000-0000-00008B5E0000}"/>
    <cellStyle name="Normal 44 2 2 2 2 3 2 5" xfId="19184" xr:uid="{00000000-0005-0000-0000-0000F64A0000}"/>
    <cellStyle name="Normal 44 2 2 2 2 3 3" xfId="5735" xr:uid="{00000000-0005-0000-0000-00006D160000}"/>
    <cellStyle name="Normal 44 2 2 2 2 3 3 2" xfId="15787" xr:uid="{00000000-0005-0000-0000-0000B13D0000}"/>
    <cellStyle name="Normal 44 2 2 2 2 3 3 2 3" xfId="30885" xr:uid="{00000000-0005-0000-0000-0000AB780000}"/>
    <cellStyle name="Normal 44 2 2 2 2 3 3 3" xfId="10767" xr:uid="{00000000-0005-0000-0000-0000152A0000}"/>
    <cellStyle name="Normal 44 2 2 2 2 3 3 3 3" xfId="25868" xr:uid="{00000000-0005-0000-0000-000012650000}"/>
    <cellStyle name="Normal 44 2 2 2 2 3 3 5" xfId="20855" xr:uid="{00000000-0005-0000-0000-00007D510000}"/>
    <cellStyle name="Normal 44 2 2 2 2 3 4" xfId="12445" xr:uid="{00000000-0005-0000-0000-0000A3300000}"/>
    <cellStyle name="Normal 44 2 2 2 2 3 4 3" xfId="27543" xr:uid="{00000000-0005-0000-0000-00009D6B0000}"/>
    <cellStyle name="Normal 44 2 2 2 2 3 5" xfId="7424" xr:uid="{00000000-0005-0000-0000-0000061D0000}"/>
    <cellStyle name="Normal 44 2 2 2 2 3 5 3" xfId="22526" xr:uid="{00000000-0005-0000-0000-000004580000}"/>
    <cellStyle name="Normal 44 2 2 2 2 3 7" xfId="17513" xr:uid="{00000000-0005-0000-0000-00006F440000}"/>
    <cellStyle name="Normal 44 2 2 2 2 4" xfId="3206" xr:uid="{00000000-0005-0000-0000-00008C0C0000}"/>
    <cellStyle name="Normal 44 2 2 2 2 4 2" xfId="13280" xr:uid="{00000000-0005-0000-0000-0000E6330000}"/>
    <cellStyle name="Normal 44 2 2 2 2 4 2 3" xfId="28378" xr:uid="{00000000-0005-0000-0000-0000E06E0000}"/>
    <cellStyle name="Normal 44 2 2 2 2 4 3" xfId="8260" xr:uid="{00000000-0005-0000-0000-00004A200000}"/>
    <cellStyle name="Normal 44 2 2 2 2 4 3 3" xfId="23361" xr:uid="{00000000-0005-0000-0000-0000475B0000}"/>
    <cellStyle name="Normal 44 2 2 2 2 4 5" xfId="18348" xr:uid="{00000000-0005-0000-0000-0000B2470000}"/>
    <cellStyle name="Normal 44 2 2 2 2 5" xfId="4899" xr:uid="{00000000-0005-0000-0000-000029130000}"/>
    <cellStyle name="Normal 44 2 2 2 2 5 2" xfId="14951" xr:uid="{00000000-0005-0000-0000-00006D3A0000}"/>
    <cellStyle name="Normal 44 2 2 2 2 5 2 3" xfId="30049" xr:uid="{00000000-0005-0000-0000-000067750000}"/>
    <cellStyle name="Normal 44 2 2 2 2 5 3" xfId="9931" xr:uid="{00000000-0005-0000-0000-0000D1260000}"/>
    <cellStyle name="Normal 44 2 2 2 2 5 3 3" xfId="25032" xr:uid="{00000000-0005-0000-0000-0000CE610000}"/>
    <cellStyle name="Normal 44 2 2 2 2 5 5" xfId="20019" xr:uid="{00000000-0005-0000-0000-0000394E0000}"/>
    <cellStyle name="Normal 44 2 2 2 2 6" xfId="11609" xr:uid="{00000000-0005-0000-0000-00005F2D0000}"/>
    <cellStyle name="Normal 44 2 2 2 2 6 3" xfId="26707" xr:uid="{00000000-0005-0000-0000-000059680000}"/>
    <cellStyle name="Normal 44 2 2 2 2 7" xfId="6588" xr:uid="{00000000-0005-0000-0000-0000C2190000}"/>
    <cellStyle name="Normal 44 2 2 2 2 7 3" xfId="21690" xr:uid="{00000000-0005-0000-0000-0000C0540000}"/>
    <cellStyle name="Normal 44 2 2 2 2 9" xfId="16677" xr:uid="{00000000-0005-0000-0000-00002B410000}"/>
    <cellStyle name="Normal 44 2 2 2 3" xfId="1724" xr:uid="{00000000-0005-0000-0000-0000C2060000}"/>
    <cellStyle name="Normal 44 2 2 2 3 2" xfId="2563" xr:uid="{00000000-0005-0000-0000-0000090A0000}"/>
    <cellStyle name="Normal 44 2 2 2 3 2 2" xfId="4253" xr:uid="{00000000-0005-0000-0000-0000A3100000}"/>
    <cellStyle name="Normal 44 2 2 2 3 2 2 2" xfId="14326" xr:uid="{00000000-0005-0000-0000-0000FC370000}"/>
    <cellStyle name="Normal 44 2 2 2 3 2 2 2 3" xfId="29424" xr:uid="{00000000-0005-0000-0000-0000F6720000}"/>
    <cellStyle name="Normal 44 2 2 2 3 2 2 3" xfId="9306" xr:uid="{00000000-0005-0000-0000-000060240000}"/>
    <cellStyle name="Normal 44 2 2 2 3 2 2 3 3" xfId="24407" xr:uid="{00000000-0005-0000-0000-00005D5F0000}"/>
    <cellStyle name="Normal 44 2 2 2 3 2 2 5" xfId="19394" xr:uid="{00000000-0005-0000-0000-0000C84B0000}"/>
    <cellStyle name="Normal 44 2 2 2 3 2 3" xfId="5945" xr:uid="{00000000-0005-0000-0000-00003F170000}"/>
    <cellStyle name="Normal 44 2 2 2 3 2 3 2" xfId="15997" xr:uid="{00000000-0005-0000-0000-0000833E0000}"/>
    <cellStyle name="Normal 44 2 2 2 3 2 3 2 3" xfId="31095" xr:uid="{00000000-0005-0000-0000-00007D790000}"/>
    <cellStyle name="Normal 44 2 2 2 3 2 3 3" xfId="10977" xr:uid="{00000000-0005-0000-0000-0000E72A0000}"/>
    <cellStyle name="Normal 44 2 2 2 3 2 3 3 3" xfId="26078" xr:uid="{00000000-0005-0000-0000-0000E4650000}"/>
    <cellStyle name="Normal 44 2 2 2 3 2 3 5" xfId="21065" xr:uid="{00000000-0005-0000-0000-00004F520000}"/>
    <cellStyle name="Normal 44 2 2 2 3 2 4" xfId="12655" xr:uid="{00000000-0005-0000-0000-000075310000}"/>
    <cellStyle name="Normal 44 2 2 2 3 2 4 3" xfId="27753" xr:uid="{00000000-0005-0000-0000-00006F6C0000}"/>
    <cellStyle name="Normal 44 2 2 2 3 2 5" xfId="7634" xr:uid="{00000000-0005-0000-0000-0000D81D0000}"/>
    <cellStyle name="Normal 44 2 2 2 3 2 5 3" xfId="22736" xr:uid="{00000000-0005-0000-0000-0000D6580000}"/>
    <cellStyle name="Normal 44 2 2 2 3 2 7" xfId="17723" xr:uid="{00000000-0005-0000-0000-000041450000}"/>
    <cellStyle name="Normal 44 2 2 2 3 3" xfId="3416" xr:uid="{00000000-0005-0000-0000-00005E0D0000}"/>
    <cellStyle name="Normal 44 2 2 2 3 3 2" xfId="13490" xr:uid="{00000000-0005-0000-0000-0000B8340000}"/>
    <cellStyle name="Normal 44 2 2 2 3 3 2 3" xfId="28588" xr:uid="{00000000-0005-0000-0000-0000B26F0000}"/>
    <cellStyle name="Normal 44 2 2 2 3 3 3" xfId="8470" xr:uid="{00000000-0005-0000-0000-00001C210000}"/>
    <cellStyle name="Normal 44 2 2 2 3 3 3 3" xfId="23571" xr:uid="{00000000-0005-0000-0000-0000195C0000}"/>
    <cellStyle name="Normal 44 2 2 2 3 3 5" xfId="18558" xr:uid="{00000000-0005-0000-0000-000084480000}"/>
    <cellStyle name="Normal 44 2 2 2 3 4" xfId="5109" xr:uid="{00000000-0005-0000-0000-0000FB130000}"/>
    <cellStyle name="Normal 44 2 2 2 3 4 2" xfId="15161" xr:uid="{00000000-0005-0000-0000-00003F3B0000}"/>
    <cellStyle name="Normal 44 2 2 2 3 4 2 3" xfId="30259" xr:uid="{00000000-0005-0000-0000-000039760000}"/>
    <cellStyle name="Normal 44 2 2 2 3 4 3" xfId="10141" xr:uid="{00000000-0005-0000-0000-0000A3270000}"/>
    <cellStyle name="Normal 44 2 2 2 3 4 3 3" xfId="25242" xr:uid="{00000000-0005-0000-0000-0000A0620000}"/>
    <cellStyle name="Normal 44 2 2 2 3 4 5" xfId="20229" xr:uid="{00000000-0005-0000-0000-00000B4F0000}"/>
    <cellStyle name="Normal 44 2 2 2 3 5" xfId="11819" xr:uid="{00000000-0005-0000-0000-0000312E0000}"/>
    <cellStyle name="Normal 44 2 2 2 3 5 3" xfId="26917" xr:uid="{00000000-0005-0000-0000-00002B690000}"/>
    <cellStyle name="Normal 44 2 2 2 3 6" xfId="6798" xr:uid="{00000000-0005-0000-0000-0000941A0000}"/>
    <cellStyle name="Normal 44 2 2 2 3 6 3" xfId="21900" xr:uid="{00000000-0005-0000-0000-000092550000}"/>
    <cellStyle name="Normal 44 2 2 2 3 8" xfId="16887" xr:uid="{00000000-0005-0000-0000-0000FD410000}"/>
    <cellStyle name="Normal 44 2 2 2 4" xfId="2145" xr:uid="{00000000-0005-0000-0000-000067080000}"/>
    <cellStyle name="Normal 44 2 2 2 4 2" xfId="3835" xr:uid="{00000000-0005-0000-0000-0000010F0000}"/>
    <cellStyle name="Normal 44 2 2 2 4 2 2" xfId="13908" xr:uid="{00000000-0005-0000-0000-00005A360000}"/>
    <cellStyle name="Normal 44 2 2 2 4 2 2 3" xfId="29006" xr:uid="{00000000-0005-0000-0000-000054710000}"/>
    <cellStyle name="Normal 44 2 2 2 4 2 3" xfId="8888" xr:uid="{00000000-0005-0000-0000-0000BE220000}"/>
    <cellStyle name="Normal 44 2 2 2 4 2 3 3" xfId="23989" xr:uid="{00000000-0005-0000-0000-0000BB5D0000}"/>
    <cellStyle name="Normal 44 2 2 2 4 2 5" xfId="18976" xr:uid="{00000000-0005-0000-0000-0000264A0000}"/>
    <cellStyle name="Normal 44 2 2 2 4 3" xfId="5527" xr:uid="{00000000-0005-0000-0000-00009D150000}"/>
    <cellStyle name="Normal 44 2 2 2 4 3 2" xfId="15579" xr:uid="{00000000-0005-0000-0000-0000E13C0000}"/>
    <cellStyle name="Normal 44 2 2 2 4 3 2 3" xfId="30677" xr:uid="{00000000-0005-0000-0000-0000DB770000}"/>
    <cellStyle name="Normal 44 2 2 2 4 3 3" xfId="10559" xr:uid="{00000000-0005-0000-0000-000045290000}"/>
    <cellStyle name="Normal 44 2 2 2 4 3 3 3" xfId="25660" xr:uid="{00000000-0005-0000-0000-000042640000}"/>
    <cellStyle name="Normal 44 2 2 2 4 3 5" xfId="20647" xr:uid="{00000000-0005-0000-0000-0000AD500000}"/>
    <cellStyle name="Normal 44 2 2 2 4 4" xfId="12237" xr:uid="{00000000-0005-0000-0000-0000D32F0000}"/>
    <cellStyle name="Normal 44 2 2 2 4 4 3" xfId="27335" xr:uid="{00000000-0005-0000-0000-0000CD6A0000}"/>
    <cellStyle name="Normal 44 2 2 2 4 5" xfId="7216" xr:uid="{00000000-0005-0000-0000-0000361C0000}"/>
    <cellStyle name="Normal 44 2 2 2 4 5 3" xfId="22318" xr:uid="{00000000-0005-0000-0000-000034570000}"/>
    <cellStyle name="Normal 44 2 2 2 4 7" xfId="17305" xr:uid="{00000000-0005-0000-0000-00009F430000}"/>
    <cellStyle name="Normal 44 2 2 2 5" xfId="2998" xr:uid="{00000000-0005-0000-0000-0000BC0B0000}"/>
    <cellStyle name="Normal 44 2 2 2 5 2" xfId="13072" xr:uid="{00000000-0005-0000-0000-000016330000}"/>
    <cellStyle name="Normal 44 2 2 2 5 2 3" xfId="28170" xr:uid="{00000000-0005-0000-0000-0000106E0000}"/>
    <cellStyle name="Normal 44 2 2 2 5 3" xfId="8052" xr:uid="{00000000-0005-0000-0000-00007A1F0000}"/>
    <cellStyle name="Normal 44 2 2 2 5 3 3" xfId="23153" xr:uid="{00000000-0005-0000-0000-0000775A0000}"/>
    <cellStyle name="Normal 44 2 2 2 5 5" xfId="18140" xr:uid="{00000000-0005-0000-0000-0000E2460000}"/>
    <cellStyle name="Normal 44 2 2 2 6" xfId="4691" xr:uid="{00000000-0005-0000-0000-000059120000}"/>
    <cellStyle name="Normal 44 2 2 2 6 2" xfId="14743" xr:uid="{00000000-0005-0000-0000-00009D390000}"/>
    <cellStyle name="Normal 44 2 2 2 6 2 3" xfId="29841" xr:uid="{00000000-0005-0000-0000-000097740000}"/>
    <cellStyle name="Normal 44 2 2 2 6 3" xfId="9723" xr:uid="{00000000-0005-0000-0000-000001260000}"/>
    <cellStyle name="Normal 44 2 2 2 6 3 3" xfId="24824" xr:uid="{00000000-0005-0000-0000-0000FE600000}"/>
    <cellStyle name="Normal 44 2 2 2 6 5" xfId="19811" xr:uid="{00000000-0005-0000-0000-0000694D0000}"/>
    <cellStyle name="Normal 44 2 2 2 7" xfId="11401" xr:uid="{00000000-0005-0000-0000-00008F2C0000}"/>
    <cellStyle name="Normal 44 2 2 2 7 3" xfId="26499" xr:uid="{00000000-0005-0000-0000-000089670000}"/>
    <cellStyle name="Normal 44 2 2 2 8" xfId="6380" xr:uid="{00000000-0005-0000-0000-0000F2180000}"/>
    <cellStyle name="Normal 44 2 2 2 8 3" xfId="21482" xr:uid="{00000000-0005-0000-0000-0000F0530000}"/>
    <cellStyle name="Normal 44 2 2 3" xfId="1407" xr:uid="{00000000-0005-0000-0000-000085050000}"/>
    <cellStyle name="Normal 44 2 2 3 2" xfId="1828" xr:uid="{00000000-0005-0000-0000-00002A070000}"/>
    <cellStyle name="Normal 44 2 2 3 2 2" xfId="2667" xr:uid="{00000000-0005-0000-0000-0000710A0000}"/>
    <cellStyle name="Normal 44 2 2 3 2 2 2" xfId="4357" xr:uid="{00000000-0005-0000-0000-00000B110000}"/>
    <cellStyle name="Normal 44 2 2 3 2 2 2 2" xfId="14430" xr:uid="{00000000-0005-0000-0000-000064380000}"/>
    <cellStyle name="Normal 44 2 2 3 2 2 2 2 3" xfId="29528" xr:uid="{00000000-0005-0000-0000-00005E730000}"/>
    <cellStyle name="Normal 44 2 2 3 2 2 2 3" xfId="9410" xr:uid="{00000000-0005-0000-0000-0000C8240000}"/>
    <cellStyle name="Normal 44 2 2 3 2 2 2 3 3" xfId="24511" xr:uid="{00000000-0005-0000-0000-0000C55F0000}"/>
    <cellStyle name="Normal 44 2 2 3 2 2 2 5" xfId="19498" xr:uid="{00000000-0005-0000-0000-0000304C0000}"/>
    <cellStyle name="Normal 44 2 2 3 2 2 3" xfId="6049" xr:uid="{00000000-0005-0000-0000-0000A7170000}"/>
    <cellStyle name="Normal 44 2 2 3 2 2 3 2" xfId="16101" xr:uid="{00000000-0005-0000-0000-0000EB3E0000}"/>
    <cellStyle name="Normal 44 2 2 3 2 2 3 2 3" xfId="31199" xr:uid="{00000000-0005-0000-0000-0000E5790000}"/>
    <cellStyle name="Normal 44 2 2 3 2 2 3 3" xfId="11081" xr:uid="{00000000-0005-0000-0000-00004F2B0000}"/>
    <cellStyle name="Normal 44 2 2 3 2 2 3 3 3" xfId="26182" xr:uid="{00000000-0005-0000-0000-00004C660000}"/>
    <cellStyle name="Normal 44 2 2 3 2 2 3 5" xfId="21169" xr:uid="{00000000-0005-0000-0000-0000B7520000}"/>
    <cellStyle name="Normal 44 2 2 3 2 2 4" xfId="12759" xr:uid="{00000000-0005-0000-0000-0000DD310000}"/>
    <cellStyle name="Normal 44 2 2 3 2 2 4 3" xfId="27857" xr:uid="{00000000-0005-0000-0000-0000D76C0000}"/>
    <cellStyle name="Normal 44 2 2 3 2 2 5" xfId="7738" xr:uid="{00000000-0005-0000-0000-0000401E0000}"/>
    <cellStyle name="Normal 44 2 2 3 2 2 5 3" xfId="22840" xr:uid="{00000000-0005-0000-0000-00003E590000}"/>
    <cellStyle name="Normal 44 2 2 3 2 2 7" xfId="17827" xr:uid="{00000000-0005-0000-0000-0000A9450000}"/>
    <cellStyle name="Normal 44 2 2 3 2 3" xfId="3520" xr:uid="{00000000-0005-0000-0000-0000C60D0000}"/>
    <cellStyle name="Normal 44 2 2 3 2 3 2" xfId="13594" xr:uid="{00000000-0005-0000-0000-000020350000}"/>
    <cellStyle name="Normal 44 2 2 3 2 3 2 3" xfId="28692" xr:uid="{00000000-0005-0000-0000-00001A700000}"/>
    <cellStyle name="Normal 44 2 2 3 2 3 3" xfId="8574" xr:uid="{00000000-0005-0000-0000-000084210000}"/>
    <cellStyle name="Normal 44 2 2 3 2 3 3 3" xfId="23675" xr:uid="{00000000-0005-0000-0000-0000815C0000}"/>
    <cellStyle name="Normal 44 2 2 3 2 3 5" xfId="18662" xr:uid="{00000000-0005-0000-0000-0000EC480000}"/>
    <cellStyle name="Normal 44 2 2 3 2 4" xfId="5213" xr:uid="{00000000-0005-0000-0000-000063140000}"/>
    <cellStyle name="Normal 44 2 2 3 2 4 2" xfId="15265" xr:uid="{00000000-0005-0000-0000-0000A73B0000}"/>
    <cellStyle name="Normal 44 2 2 3 2 4 2 3" xfId="30363" xr:uid="{00000000-0005-0000-0000-0000A1760000}"/>
    <cellStyle name="Normal 44 2 2 3 2 4 3" xfId="10245" xr:uid="{00000000-0005-0000-0000-00000B280000}"/>
    <cellStyle name="Normal 44 2 2 3 2 4 3 3" xfId="25346" xr:uid="{00000000-0005-0000-0000-000008630000}"/>
    <cellStyle name="Normal 44 2 2 3 2 4 5" xfId="20333" xr:uid="{00000000-0005-0000-0000-0000734F0000}"/>
    <cellStyle name="Normal 44 2 2 3 2 5" xfId="11923" xr:uid="{00000000-0005-0000-0000-0000992E0000}"/>
    <cellStyle name="Normal 44 2 2 3 2 5 3" xfId="27021" xr:uid="{00000000-0005-0000-0000-000093690000}"/>
    <cellStyle name="Normal 44 2 2 3 2 6" xfId="6902" xr:uid="{00000000-0005-0000-0000-0000FC1A0000}"/>
    <cellStyle name="Normal 44 2 2 3 2 6 3" xfId="22004" xr:uid="{00000000-0005-0000-0000-0000FA550000}"/>
    <cellStyle name="Normal 44 2 2 3 2 8" xfId="16991" xr:uid="{00000000-0005-0000-0000-000065420000}"/>
    <cellStyle name="Normal 44 2 2 3 3" xfId="2249" xr:uid="{00000000-0005-0000-0000-0000CF080000}"/>
    <cellStyle name="Normal 44 2 2 3 3 2" xfId="3939" xr:uid="{00000000-0005-0000-0000-0000690F0000}"/>
    <cellStyle name="Normal 44 2 2 3 3 2 2" xfId="14012" xr:uid="{00000000-0005-0000-0000-0000C2360000}"/>
    <cellStyle name="Normal 44 2 2 3 3 2 2 3" xfId="29110" xr:uid="{00000000-0005-0000-0000-0000BC710000}"/>
    <cellStyle name="Normal 44 2 2 3 3 2 3" xfId="8992" xr:uid="{00000000-0005-0000-0000-000026230000}"/>
    <cellStyle name="Normal 44 2 2 3 3 2 3 3" xfId="24093" xr:uid="{00000000-0005-0000-0000-0000235E0000}"/>
    <cellStyle name="Normal 44 2 2 3 3 2 5" xfId="19080" xr:uid="{00000000-0005-0000-0000-00008E4A0000}"/>
    <cellStyle name="Normal 44 2 2 3 3 3" xfId="5631" xr:uid="{00000000-0005-0000-0000-000005160000}"/>
    <cellStyle name="Normal 44 2 2 3 3 3 2" xfId="15683" xr:uid="{00000000-0005-0000-0000-0000493D0000}"/>
    <cellStyle name="Normal 44 2 2 3 3 3 2 3" xfId="30781" xr:uid="{00000000-0005-0000-0000-000043780000}"/>
    <cellStyle name="Normal 44 2 2 3 3 3 3" xfId="10663" xr:uid="{00000000-0005-0000-0000-0000AD290000}"/>
    <cellStyle name="Normal 44 2 2 3 3 3 3 3" xfId="25764" xr:uid="{00000000-0005-0000-0000-0000AA640000}"/>
    <cellStyle name="Normal 44 2 2 3 3 3 5" xfId="20751" xr:uid="{00000000-0005-0000-0000-000015510000}"/>
    <cellStyle name="Normal 44 2 2 3 3 4" xfId="12341" xr:uid="{00000000-0005-0000-0000-00003B300000}"/>
    <cellStyle name="Normal 44 2 2 3 3 4 3" xfId="27439" xr:uid="{00000000-0005-0000-0000-0000356B0000}"/>
    <cellStyle name="Normal 44 2 2 3 3 5" xfId="7320" xr:uid="{00000000-0005-0000-0000-00009E1C0000}"/>
    <cellStyle name="Normal 44 2 2 3 3 5 3" xfId="22422" xr:uid="{00000000-0005-0000-0000-00009C570000}"/>
    <cellStyle name="Normal 44 2 2 3 3 7" xfId="17409" xr:uid="{00000000-0005-0000-0000-000007440000}"/>
    <cellStyle name="Normal 44 2 2 3 4" xfId="3102" xr:uid="{00000000-0005-0000-0000-0000240C0000}"/>
    <cellStyle name="Normal 44 2 2 3 4 2" xfId="13176" xr:uid="{00000000-0005-0000-0000-00007E330000}"/>
    <cellStyle name="Normal 44 2 2 3 4 2 3" xfId="28274" xr:uid="{00000000-0005-0000-0000-0000786E0000}"/>
    <cellStyle name="Normal 44 2 2 3 4 3" xfId="8156" xr:uid="{00000000-0005-0000-0000-0000E21F0000}"/>
    <cellStyle name="Normal 44 2 2 3 4 3 3" xfId="23257" xr:uid="{00000000-0005-0000-0000-0000DF5A0000}"/>
    <cellStyle name="Normal 44 2 2 3 4 5" xfId="18244" xr:uid="{00000000-0005-0000-0000-00004A470000}"/>
    <cellStyle name="Normal 44 2 2 3 5" xfId="4795" xr:uid="{00000000-0005-0000-0000-0000C1120000}"/>
    <cellStyle name="Normal 44 2 2 3 5 2" xfId="14847" xr:uid="{00000000-0005-0000-0000-0000053A0000}"/>
    <cellStyle name="Normal 44 2 2 3 5 2 3" xfId="29945" xr:uid="{00000000-0005-0000-0000-0000FF740000}"/>
    <cellStyle name="Normal 44 2 2 3 5 3" xfId="9827" xr:uid="{00000000-0005-0000-0000-000069260000}"/>
    <cellStyle name="Normal 44 2 2 3 5 3 3" xfId="24928" xr:uid="{00000000-0005-0000-0000-000066610000}"/>
    <cellStyle name="Normal 44 2 2 3 5 5" xfId="19915" xr:uid="{00000000-0005-0000-0000-0000D14D0000}"/>
    <cellStyle name="Normal 44 2 2 3 6" xfId="11505" xr:uid="{00000000-0005-0000-0000-0000F72C0000}"/>
    <cellStyle name="Normal 44 2 2 3 6 3" xfId="26603" xr:uid="{00000000-0005-0000-0000-0000F1670000}"/>
    <cellStyle name="Normal 44 2 2 3 7" xfId="6484" xr:uid="{00000000-0005-0000-0000-00005A190000}"/>
    <cellStyle name="Normal 44 2 2 3 7 3" xfId="21586" xr:uid="{00000000-0005-0000-0000-000058540000}"/>
    <cellStyle name="Normal 44 2 2 3 9" xfId="16573" xr:uid="{00000000-0005-0000-0000-0000C3400000}"/>
    <cellStyle name="Normal 44 2 2 4" xfId="1620" xr:uid="{00000000-0005-0000-0000-00005A060000}"/>
    <cellStyle name="Normal 44 2 2 4 2" xfId="2459" xr:uid="{00000000-0005-0000-0000-0000A1090000}"/>
    <cellStyle name="Normal 44 2 2 4 2 2" xfId="4149" xr:uid="{00000000-0005-0000-0000-00003B100000}"/>
    <cellStyle name="Normal 44 2 2 4 2 2 2" xfId="14222" xr:uid="{00000000-0005-0000-0000-000094370000}"/>
    <cellStyle name="Normal 44 2 2 4 2 2 2 3" xfId="29320" xr:uid="{00000000-0005-0000-0000-00008E720000}"/>
    <cellStyle name="Normal 44 2 2 4 2 2 3" xfId="9202" xr:uid="{00000000-0005-0000-0000-0000F8230000}"/>
    <cellStyle name="Normal 44 2 2 4 2 2 3 3" xfId="24303" xr:uid="{00000000-0005-0000-0000-0000F55E0000}"/>
    <cellStyle name="Normal 44 2 2 4 2 2 5" xfId="19290" xr:uid="{00000000-0005-0000-0000-0000604B0000}"/>
    <cellStyle name="Normal 44 2 2 4 2 3" xfId="5841" xr:uid="{00000000-0005-0000-0000-0000D7160000}"/>
    <cellStyle name="Normal 44 2 2 4 2 3 2" xfId="15893" xr:uid="{00000000-0005-0000-0000-00001B3E0000}"/>
    <cellStyle name="Normal 44 2 2 4 2 3 2 3" xfId="30991" xr:uid="{00000000-0005-0000-0000-000015790000}"/>
    <cellStyle name="Normal 44 2 2 4 2 3 3" xfId="10873" xr:uid="{00000000-0005-0000-0000-00007F2A0000}"/>
    <cellStyle name="Normal 44 2 2 4 2 3 3 3" xfId="25974" xr:uid="{00000000-0005-0000-0000-00007C650000}"/>
    <cellStyle name="Normal 44 2 2 4 2 3 5" xfId="20961" xr:uid="{00000000-0005-0000-0000-0000E7510000}"/>
    <cellStyle name="Normal 44 2 2 4 2 4" xfId="12551" xr:uid="{00000000-0005-0000-0000-00000D310000}"/>
    <cellStyle name="Normal 44 2 2 4 2 4 3" xfId="27649" xr:uid="{00000000-0005-0000-0000-0000076C0000}"/>
    <cellStyle name="Normal 44 2 2 4 2 5" xfId="7530" xr:uid="{00000000-0005-0000-0000-0000701D0000}"/>
    <cellStyle name="Normal 44 2 2 4 2 5 3" xfId="22632" xr:uid="{00000000-0005-0000-0000-00006E580000}"/>
    <cellStyle name="Normal 44 2 2 4 2 7" xfId="17619" xr:uid="{00000000-0005-0000-0000-0000D9440000}"/>
    <cellStyle name="Normal 44 2 2 4 3" xfId="3312" xr:uid="{00000000-0005-0000-0000-0000F60C0000}"/>
    <cellStyle name="Normal 44 2 2 4 3 2" xfId="13386" xr:uid="{00000000-0005-0000-0000-000050340000}"/>
    <cellStyle name="Normal 44 2 2 4 3 2 3" xfId="28484" xr:uid="{00000000-0005-0000-0000-00004A6F0000}"/>
    <cellStyle name="Normal 44 2 2 4 3 3" xfId="8366" xr:uid="{00000000-0005-0000-0000-0000B4200000}"/>
    <cellStyle name="Normal 44 2 2 4 3 3 3" xfId="23467" xr:uid="{00000000-0005-0000-0000-0000B15B0000}"/>
    <cellStyle name="Normal 44 2 2 4 3 5" xfId="18454" xr:uid="{00000000-0005-0000-0000-00001C480000}"/>
    <cellStyle name="Normal 44 2 2 4 4" xfId="5005" xr:uid="{00000000-0005-0000-0000-000093130000}"/>
    <cellStyle name="Normal 44 2 2 4 4 2" xfId="15057" xr:uid="{00000000-0005-0000-0000-0000D73A0000}"/>
    <cellStyle name="Normal 44 2 2 4 4 2 3" xfId="30155" xr:uid="{00000000-0005-0000-0000-0000D1750000}"/>
    <cellStyle name="Normal 44 2 2 4 4 3" xfId="10037" xr:uid="{00000000-0005-0000-0000-00003B270000}"/>
    <cellStyle name="Normal 44 2 2 4 4 3 3" xfId="25138" xr:uid="{00000000-0005-0000-0000-000038620000}"/>
    <cellStyle name="Normal 44 2 2 4 4 5" xfId="20125" xr:uid="{00000000-0005-0000-0000-0000A34E0000}"/>
    <cellStyle name="Normal 44 2 2 4 5" xfId="11715" xr:uid="{00000000-0005-0000-0000-0000C92D0000}"/>
    <cellStyle name="Normal 44 2 2 4 5 3" xfId="26813" xr:uid="{00000000-0005-0000-0000-0000C3680000}"/>
    <cellStyle name="Normal 44 2 2 4 6" xfId="6694" xr:uid="{00000000-0005-0000-0000-00002C1A0000}"/>
    <cellStyle name="Normal 44 2 2 4 6 3" xfId="21796" xr:uid="{00000000-0005-0000-0000-00002A550000}"/>
    <cellStyle name="Normal 44 2 2 4 8" xfId="16783" xr:uid="{00000000-0005-0000-0000-000095410000}"/>
    <cellStyle name="Normal 44 2 2 5" xfId="2041" xr:uid="{00000000-0005-0000-0000-0000FF070000}"/>
    <cellStyle name="Normal 44 2 2 5 2" xfId="3731" xr:uid="{00000000-0005-0000-0000-0000990E0000}"/>
    <cellStyle name="Normal 44 2 2 5 2 2" xfId="13804" xr:uid="{00000000-0005-0000-0000-0000F2350000}"/>
    <cellStyle name="Normal 44 2 2 5 2 2 3" xfId="28902" xr:uid="{00000000-0005-0000-0000-0000EC700000}"/>
    <cellStyle name="Normal 44 2 2 5 2 3" xfId="8784" xr:uid="{00000000-0005-0000-0000-000056220000}"/>
    <cellStyle name="Normal 44 2 2 5 2 3 3" xfId="23885" xr:uid="{00000000-0005-0000-0000-0000535D0000}"/>
    <cellStyle name="Normal 44 2 2 5 2 5" xfId="18872" xr:uid="{00000000-0005-0000-0000-0000BE490000}"/>
    <cellStyle name="Normal 44 2 2 5 3" xfId="5423" xr:uid="{00000000-0005-0000-0000-000035150000}"/>
    <cellStyle name="Normal 44 2 2 5 3 2" xfId="15475" xr:uid="{00000000-0005-0000-0000-0000793C0000}"/>
    <cellStyle name="Normal 44 2 2 5 3 2 3" xfId="30573" xr:uid="{00000000-0005-0000-0000-000073770000}"/>
    <cellStyle name="Normal 44 2 2 5 3 3" xfId="10455" xr:uid="{00000000-0005-0000-0000-0000DD280000}"/>
    <cellStyle name="Normal 44 2 2 5 3 3 3" xfId="25556" xr:uid="{00000000-0005-0000-0000-0000DA630000}"/>
    <cellStyle name="Normal 44 2 2 5 3 5" xfId="20543" xr:uid="{00000000-0005-0000-0000-000045500000}"/>
    <cellStyle name="Normal 44 2 2 5 4" xfId="12133" xr:uid="{00000000-0005-0000-0000-00006B2F0000}"/>
    <cellStyle name="Normal 44 2 2 5 4 3" xfId="27231" xr:uid="{00000000-0005-0000-0000-0000656A0000}"/>
    <cellStyle name="Normal 44 2 2 5 5" xfId="7112" xr:uid="{00000000-0005-0000-0000-0000CE1B0000}"/>
    <cellStyle name="Normal 44 2 2 5 5 3" xfId="22214" xr:uid="{00000000-0005-0000-0000-0000CC560000}"/>
    <cellStyle name="Normal 44 2 2 5 7" xfId="17201" xr:uid="{00000000-0005-0000-0000-000037430000}"/>
    <cellStyle name="Normal 44 2 2 6" xfId="2894" xr:uid="{00000000-0005-0000-0000-0000540B0000}"/>
    <cellStyle name="Normal 44 2 2 6 2" xfId="12968" xr:uid="{00000000-0005-0000-0000-0000AE320000}"/>
    <cellStyle name="Normal 44 2 2 6 2 3" xfId="28066" xr:uid="{00000000-0005-0000-0000-0000A86D0000}"/>
    <cellStyle name="Normal 44 2 2 6 3" xfId="7948" xr:uid="{00000000-0005-0000-0000-0000121F0000}"/>
    <cellStyle name="Normal 44 2 2 6 3 3" xfId="23049" xr:uid="{00000000-0005-0000-0000-00000F5A0000}"/>
    <cellStyle name="Normal 44 2 2 6 5" xfId="18036" xr:uid="{00000000-0005-0000-0000-00007A460000}"/>
    <cellStyle name="Normal 44 2 2 7" xfId="4587" xr:uid="{00000000-0005-0000-0000-0000F1110000}"/>
    <cellStyle name="Normal 44 2 2 7 2" xfId="14639" xr:uid="{00000000-0005-0000-0000-000035390000}"/>
    <cellStyle name="Normal 44 2 2 7 2 3" xfId="29737" xr:uid="{00000000-0005-0000-0000-00002F740000}"/>
    <cellStyle name="Normal 44 2 2 7 3" xfId="9619" xr:uid="{00000000-0005-0000-0000-000099250000}"/>
    <cellStyle name="Normal 44 2 2 7 3 3" xfId="24720" xr:uid="{00000000-0005-0000-0000-000096600000}"/>
    <cellStyle name="Normal 44 2 2 7 5" xfId="19707" xr:uid="{00000000-0005-0000-0000-0000014D0000}"/>
    <cellStyle name="Normal 44 2 2 8" xfId="11297" xr:uid="{00000000-0005-0000-0000-0000272C0000}"/>
    <cellStyle name="Normal 44 2 2 8 3" xfId="26395" xr:uid="{00000000-0005-0000-0000-000021670000}"/>
    <cellStyle name="Normal 44 2 2 9" xfId="6276" xr:uid="{00000000-0005-0000-0000-00008A180000}"/>
    <cellStyle name="Normal 44 2 2 9 3" xfId="21378" xr:uid="{00000000-0005-0000-0000-000088530000}"/>
    <cellStyle name="Normal 44 2 3" xfId="1240" xr:uid="{00000000-0005-0000-0000-0000DE040000}"/>
    <cellStyle name="Normal 44 2 3 10" xfId="16417" xr:uid="{00000000-0005-0000-0000-000027400000}"/>
    <cellStyle name="Normal 44 2 3 2" xfId="1459" xr:uid="{00000000-0005-0000-0000-0000B9050000}"/>
    <cellStyle name="Normal 44 2 3 2 2" xfId="1880" xr:uid="{00000000-0005-0000-0000-00005E070000}"/>
    <cellStyle name="Normal 44 2 3 2 2 2" xfId="2719" xr:uid="{00000000-0005-0000-0000-0000A50A0000}"/>
    <cellStyle name="Normal 44 2 3 2 2 2 2" xfId="4409" xr:uid="{00000000-0005-0000-0000-00003F110000}"/>
    <cellStyle name="Normal 44 2 3 2 2 2 2 2" xfId="14482" xr:uid="{00000000-0005-0000-0000-000098380000}"/>
    <cellStyle name="Normal 44 2 3 2 2 2 2 2 3" xfId="29580" xr:uid="{00000000-0005-0000-0000-000092730000}"/>
    <cellStyle name="Normal 44 2 3 2 2 2 2 3" xfId="9462" xr:uid="{00000000-0005-0000-0000-0000FC240000}"/>
    <cellStyle name="Normal 44 2 3 2 2 2 2 3 3" xfId="24563" xr:uid="{00000000-0005-0000-0000-0000F95F0000}"/>
    <cellStyle name="Normal 44 2 3 2 2 2 2 5" xfId="19550" xr:uid="{00000000-0005-0000-0000-0000644C0000}"/>
    <cellStyle name="Normal 44 2 3 2 2 2 3" xfId="6101" xr:uid="{00000000-0005-0000-0000-0000DB170000}"/>
    <cellStyle name="Normal 44 2 3 2 2 2 3 2" xfId="16153" xr:uid="{00000000-0005-0000-0000-00001F3F0000}"/>
    <cellStyle name="Normal 44 2 3 2 2 2 3 2 3" xfId="31251" xr:uid="{00000000-0005-0000-0000-0000197A0000}"/>
    <cellStyle name="Normal 44 2 3 2 2 2 3 3" xfId="11133" xr:uid="{00000000-0005-0000-0000-0000832B0000}"/>
    <cellStyle name="Normal 44 2 3 2 2 2 3 3 3" xfId="26234" xr:uid="{00000000-0005-0000-0000-000080660000}"/>
    <cellStyle name="Normal 44 2 3 2 2 2 3 5" xfId="21221" xr:uid="{00000000-0005-0000-0000-0000EB520000}"/>
    <cellStyle name="Normal 44 2 3 2 2 2 4" xfId="12811" xr:uid="{00000000-0005-0000-0000-000011320000}"/>
    <cellStyle name="Normal 44 2 3 2 2 2 4 3" xfId="27909" xr:uid="{00000000-0005-0000-0000-00000B6D0000}"/>
    <cellStyle name="Normal 44 2 3 2 2 2 5" xfId="7790" xr:uid="{00000000-0005-0000-0000-0000741E0000}"/>
    <cellStyle name="Normal 44 2 3 2 2 2 5 3" xfId="22892" xr:uid="{00000000-0005-0000-0000-000072590000}"/>
    <cellStyle name="Normal 44 2 3 2 2 2 7" xfId="17879" xr:uid="{00000000-0005-0000-0000-0000DD450000}"/>
    <cellStyle name="Normal 44 2 3 2 2 3" xfId="3572" xr:uid="{00000000-0005-0000-0000-0000FA0D0000}"/>
    <cellStyle name="Normal 44 2 3 2 2 3 2" xfId="13646" xr:uid="{00000000-0005-0000-0000-000054350000}"/>
    <cellStyle name="Normal 44 2 3 2 2 3 2 3" xfId="28744" xr:uid="{00000000-0005-0000-0000-00004E700000}"/>
    <cellStyle name="Normal 44 2 3 2 2 3 3" xfId="8626" xr:uid="{00000000-0005-0000-0000-0000B8210000}"/>
    <cellStyle name="Normal 44 2 3 2 2 3 3 3" xfId="23727" xr:uid="{00000000-0005-0000-0000-0000B55C0000}"/>
    <cellStyle name="Normal 44 2 3 2 2 3 5" xfId="18714" xr:uid="{00000000-0005-0000-0000-000020490000}"/>
    <cellStyle name="Normal 44 2 3 2 2 4" xfId="5265" xr:uid="{00000000-0005-0000-0000-000097140000}"/>
    <cellStyle name="Normal 44 2 3 2 2 4 2" xfId="15317" xr:uid="{00000000-0005-0000-0000-0000DB3B0000}"/>
    <cellStyle name="Normal 44 2 3 2 2 4 2 3" xfId="30415" xr:uid="{00000000-0005-0000-0000-0000D5760000}"/>
    <cellStyle name="Normal 44 2 3 2 2 4 3" xfId="10297" xr:uid="{00000000-0005-0000-0000-00003F280000}"/>
    <cellStyle name="Normal 44 2 3 2 2 4 3 3" xfId="25398" xr:uid="{00000000-0005-0000-0000-00003C630000}"/>
    <cellStyle name="Normal 44 2 3 2 2 4 5" xfId="20385" xr:uid="{00000000-0005-0000-0000-0000A74F0000}"/>
    <cellStyle name="Normal 44 2 3 2 2 5" xfId="11975" xr:uid="{00000000-0005-0000-0000-0000CD2E0000}"/>
    <cellStyle name="Normal 44 2 3 2 2 5 3" xfId="27073" xr:uid="{00000000-0005-0000-0000-0000C7690000}"/>
    <cellStyle name="Normal 44 2 3 2 2 6" xfId="6954" xr:uid="{00000000-0005-0000-0000-0000301B0000}"/>
    <cellStyle name="Normal 44 2 3 2 2 6 3" xfId="22056" xr:uid="{00000000-0005-0000-0000-00002E560000}"/>
    <cellStyle name="Normal 44 2 3 2 2 8" xfId="17043" xr:uid="{00000000-0005-0000-0000-000099420000}"/>
    <cellStyle name="Normal 44 2 3 2 3" xfId="2301" xr:uid="{00000000-0005-0000-0000-000003090000}"/>
    <cellStyle name="Normal 44 2 3 2 3 2" xfId="3991" xr:uid="{00000000-0005-0000-0000-00009D0F0000}"/>
    <cellStyle name="Normal 44 2 3 2 3 2 2" xfId="14064" xr:uid="{00000000-0005-0000-0000-0000F6360000}"/>
    <cellStyle name="Normal 44 2 3 2 3 2 2 3" xfId="29162" xr:uid="{00000000-0005-0000-0000-0000F0710000}"/>
    <cellStyle name="Normal 44 2 3 2 3 2 3" xfId="9044" xr:uid="{00000000-0005-0000-0000-00005A230000}"/>
    <cellStyle name="Normal 44 2 3 2 3 2 3 3" xfId="24145" xr:uid="{00000000-0005-0000-0000-0000575E0000}"/>
    <cellStyle name="Normal 44 2 3 2 3 2 5" xfId="19132" xr:uid="{00000000-0005-0000-0000-0000C24A0000}"/>
    <cellStyle name="Normal 44 2 3 2 3 3" xfId="5683" xr:uid="{00000000-0005-0000-0000-000039160000}"/>
    <cellStyle name="Normal 44 2 3 2 3 3 2" xfId="15735" xr:uid="{00000000-0005-0000-0000-00007D3D0000}"/>
    <cellStyle name="Normal 44 2 3 2 3 3 2 3" xfId="30833" xr:uid="{00000000-0005-0000-0000-000077780000}"/>
    <cellStyle name="Normal 44 2 3 2 3 3 3" xfId="10715" xr:uid="{00000000-0005-0000-0000-0000E1290000}"/>
    <cellStyle name="Normal 44 2 3 2 3 3 3 3" xfId="25816" xr:uid="{00000000-0005-0000-0000-0000DE640000}"/>
    <cellStyle name="Normal 44 2 3 2 3 3 5" xfId="20803" xr:uid="{00000000-0005-0000-0000-000049510000}"/>
    <cellStyle name="Normal 44 2 3 2 3 4" xfId="12393" xr:uid="{00000000-0005-0000-0000-00006F300000}"/>
    <cellStyle name="Normal 44 2 3 2 3 4 3" xfId="27491" xr:uid="{00000000-0005-0000-0000-0000696B0000}"/>
    <cellStyle name="Normal 44 2 3 2 3 5" xfId="7372" xr:uid="{00000000-0005-0000-0000-0000D21C0000}"/>
    <cellStyle name="Normal 44 2 3 2 3 5 3" xfId="22474" xr:uid="{00000000-0005-0000-0000-0000D0570000}"/>
    <cellStyle name="Normal 44 2 3 2 3 7" xfId="17461" xr:uid="{00000000-0005-0000-0000-00003B440000}"/>
    <cellStyle name="Normal 44 2 3 2 4" xfId="3154" xr:uid="{00000000-0005-0000-0000-0000580C0000}"/>
    <cellStyle name="Normal 44 2 3 2 4 2" xfId="13228" xr:uid="{00000000-0005-0000-0000-0000B2330000}"/>
    <cellStyle name="Normal 44 2 3 2 4 2 3" xfId="28326" xr:uid="{00000000-0005-0000-0000-0000AC6E0000}"/>
    <cellStyle name="Normal 44 2 3 2 4 3" xfId="8208" xr:uid="{00000000-0005-0000-0000-000016200000}"/>
    <cellStyle name="Normal 44 2 3 2 4 3 3" xfId="23309" xr:uid="{00000000-0005-0000-0000-0000135B0000}"/>
    <cellStyle name="Normal 44 2 3 2 4 5" xfId="18296" xr:uid="{00000000-0005-0000-0000-00007E470000}"/>
    <cellStyle name="Normal 44 2 3 2 5" xfId="4847" xr:uid="{00000000-0005-0000-0000-0000F5120000}"/>
    <cellStyle name="Normal 44 2 3 2 5 2" xfId="14899" xr:uid="{00000000-0005-0000-0000-0000393A0000}"/>
    <cellStyle name="Normal 44 2 3 2 5 2 3" xfId="29997" xr:uid="{00000000-0005-0000-0000-000033750000}"/>
    <cellStyle name="Normal 44 2 3 2 5 3" xfId="9879" xr:uid="{00000000-0005-0000-0000-00009D260000}"/>
    <cellStyle name="Normal 44 2 3 2 5 3 3" xfId="24980" xr:uid="{00000000-0005-0000-0000-00009A610000}"/>
    <cellStyle name="Normal 44 2 3 2 5 5" xfId="19967" xr:uid="{00000000-0005-0000-0000-0000054E0000}"/>
    <cellStyle name="Normal 44 2 3 2 6" xfId="11557" xr:uid="{00000000-0005-0000-0000-00002B2D0000}"/>
    <cellStyle name="Normal 44 2 3 2 6 3" xfId="26655" xr:uid="{00000000-0005-0000-0000-000025680000}"/>
    <cellStyle name="Normal 44 2 3 2 7" xfId="6536" xr:uid="{00000000-0005-0000-0000-00008E190000}"/>
    <cellStyle name="Normal 44 2 3 2 7 3" xfId="21638" xr:uid="{00000000-0005-0000-0000-00008C540000}"/>
    <cellStyle name="Normal 44 2 3 2 9" xfId="16625" xr:uid="{00000000-0005-0000-0000-0000F7400000}"/>
    <cellStyle name="Normal 44 2 3 3" xfId="1672" xr:uid="{00000000-0005-0000-0000-00008E060000}"/>
    <cellStyle name="Normal 44 2 3 3 2" xfId="2511" xr:uid="{00000000-0005-0000-0000-0000D5090000}"/>
    <cellStyle name="Normal 44 2 3 3 2 2" xfId="4201" xr:uid="{00000000-0005-0000-0000-00006F100000}"/>
    <cellStyle name="Normal 44 2 3 3 2 2 2" xfId="14274" xr:uid="{00000000-0005-0000-0000-0000C8370000}"/>
    <cellStyle name="Normal 44 2 3 3 2 2 2 3" xfId="29372" xr:uid="{00000000-0005-0000-0000-0000C2720000}"/>
    <cellStyle name="Normal 44 2 3 3 2 2 3" xfId="9254" xr:uid="{00000000-0005-0000-0000-00002C240000}"/>
    <cellStyle name="Normal 44 2 3 3 2 2 3 3" xfId="24355" xr:uid="{00000000-0005-0000-0000-0000295F0000}"/>
    <cellStyle name="Normal 44 2 3 3 2 2 5" xfId="19342" xr:uid="{00000000-0005-0000-0000-0000944B0000}"/>
    <cellStyle name="Normal 44 2 3 3 2 3" xfId="5893" xr:uid="{00000000-0005-0000-0000-00000B170000}"/>
    <cellStyle name="Normal 44 2 3 3 2 3 2" xfId="15945" xr:uid="{00000000-0005-0000-0000-00004F3E0000}"/>
    <cellStyle name="Normal 44 2 3 3 2 3 2 3" xfId="31043" xr:uid="{00000000-0005-0000-0000-000049790000}"/>
    <cellStyle name="Normal 44 2 3 3 2 3 3" xfId="10925" xr:uid="{00000000-0005-0000-0000-0000B32A0000}"/>
    <cellStyle name="Normal 44 2 3 3 2 3 3 3" xfId="26026" xr:uid="{00000000-0005-0000-0000-0000B0650000}"/>
    <cellStyle name="Normal 44 2 3 3 2 3 5" xfId="21013" xr:uid="{00000000-0005-0000-0000-00001B520000}"/>
    <cellStyle name="Normal 44 2 3 3 2 4" xfId="12603" xr:uid="{00000000-0005-0000-0000-000041310000}"/>
    <cellStyle name="Normal 44 2 3 3 2 4 3" xfId="27701" xr:uid="{00000000-0005-0000-0000-00003B6C0000}"/>
    <cellStyle name="Normal 44 2 3 3 2 5" xfId="7582" xr:uid="{00000000-0005-0000-0000-0000A41D0000}"/>
    <cellStyle name="Normal 44 2 3 3 2 5 3" xfId="22684" xr:uid="{00000000-0005-0000-0000-0000A2580000}"/>
    <cellStyle name="Normal 44 2 3 3 2 7" xfId="17671" xr:uid="{00000000-0005-0000-0000-00000D450000}"/>
    <cellStyle name="Normal 44 2 3 3 3" xfId="3364" xr:uid="{00000000-0005-0000-0000-00002A0D0000}"/>
    <cellStyle name="Normal 44 2 3 3 3 2" xfId="13438" xr:uid="{00000000-0005-0000-0000-000084340000}"/>
    <cellStyle name="Normal 44 2 3 3 3 2 3" xfId="28536" xr:uid="{00000000-0005-0000-0000-00007E6F0000}"/>
    <cellStyle name="Normal 44 2 3 3 3 3" xfId="8418" xr:uid="{00000000-0005-0000-0000-0000E8200000}"/>
    <cellStyle name="Normal 44 2 3 3 3 3 3" xfId="23519" xr:uid="{00000000-0005-0000-0000-0000E55B0000}"/>
    <cellStyle name="Normal 44 2 3 3 3 5" xfId="18506" xr:uid="{00000000-0005-0000-0000-000050480000}"/>
    <cellStyle name="Normal 44 2 3 3 4" xfId="5057" xr:uid="{00000000-0005-0000-0000-0000C7130000}"/>
    <cellStyle name="Normal 44 2 3 3 4 2" xfId="15109" xr:uid="{00000000-0005-0000-0000-00000B3B0000}"/>
    <cellStyle name="Normal 44 2 3 3 4 2 3" xfId="30207" xr:uid="{00000000-0005-0000-0000-000005760000}"/>
    <cellStyle name="Normal 44 2 3 3 4 3" xfId="10089" xr:uid="{00000000-0005-0000-0000-00006F270000}"/>
    <cellStyle name="Normal 44 2 3 3 4 3 3" xfId="25190" xr:uid="{00000000-0005-0000-0000-00006C620000}"/>
    <cellStyle name="Normal 44 2 3 3 4 5" xfId="20177" xr:uid="{00000000-0005-0000-0000-0000D74E0000}"/>
    <cellStyle name="Normal 44 2 3 3 5" xfId="11767" xr:uid="{00000000-0005-0000-0000-0000FD2D0000}"/>
    <cellStyle name="Normal 44 2 3 3 5 3" xfId="26865" xr:uid="{00000000-0005-0000-0000-0000F7680000}"/>
    <cellStyle name="Normal 44 2 3 3 6" xfId="6746" xr:uid="{00000000-0005-0000-0000-0000601A0000}"/>
    <cellStyle name="Normal 44 2 3 3 6 3" xfId="21848" xr:uid="{00000000-0005-0000-0000-00005E550000}"/>
    <cellStyle name="Normal 44 2 3 3 8" xfId="16835" xr:uid="{00000000-0005-0000-0000-0000C9410000}"/>
    <cellStyle name="Normal 44 2 3 4" xfId="2093" xr:uid="{00000000-0005-0000-0000-000033080000}"/>
    <cellStyle name="Normal 44 2 3 4 2" xfId="3783" xr:uid="{00000000-0005-0000-0000-0000CD0E0000}"/>
    <cellStyle name="Normal 44 2 3 4 2 2" xfId="13856" xr:uid="{00000000-0005-0000-0000-000026360000}"/>
    <cellStyle name="Normal 44 2 3 4 2 2 3" xfId="28954" xr:uid="{00000000-0005-0000-0000-000020710000}"/>
    <cellStyle name="Normal 44 2 3 4 2 3" xfId="8836" xr:uid="{00000000-0005-0000-0000-00008A220000}"/>
    <cellStyle name="Normal 44 2 3 4 2 3 3" xfId="23937" xr:uid="{00000000-0005-0000-0000-0000875D0000}"/>
    <cellStyle name="Normal 44 2 3 4 2 5" xfId="18924" xr:uid="{00000000-0005-0000-0000-0000F2490000}"/>
    <cellStyle name="Normal 44 2 3 4 3" xfId="5475" xr:uid="{00000000-0005-0000-0000-000069150000}"/>
    <cellStyle name="Normal 44 2 3 4 3 2" xfId="15527" xr:uid="{00000000-0005-0000-0000-0000AD3C0000}"/>
    <cellStyle name="Normal 44 2 3 4 3 2 3" xfId="30625" xr:uid="{00000000-0005-0000-0000-0000A7770000}"/>
    <cellStyle name="Normal 44 2 3 4 3 3" xfId="10507" xr:uid="{00000000-0005-0000-0000-000011290000}"/>
    <cellStyle name="Normal 44 2 3 4 3 3 3" xfId="25608" xr:uid="{00000000-0005-0000-0000-00000E640000}"/>
    <cellStyle name="Normal 44 2 3 4 3 5" xfId="20595" xr:uid="{00000000-0005-0000-0000-000079500000}"/>
    <cellStyle name="Normal 44 2 3 4 4" xfId="12185" xr:uid="{00000000-0005-0000-0000-00009F2F0000}"/>
    <cellStyle name="Normal 44 2 3 4 4 3" xfId="27283" xr:uid="{00000000-0005-0000-0000-0000996A0000}"/>
    <cellStyle name="Normal 44 2 3 4 5" xfId="7164" xr:uid="{00000000-0005-0000-0000-0000021C0000}"/>
    <cellStyle name="Normal 44 2 3 4 5 3" xfId="22266" xr:uid="{00000000-0005-0000-0000-000000570000}"/>
    <cellStyle name="Normal 44 2 3 4 7" xfId="17253" xr:uid="{00000000-0005-0000-0000-00006B430000}"/>
    <cellStyle name="Normal 44 2 3 5" xfId="2946" xr:uid="{00000000-0005-0000-0000-0000880B0000}"/>
    <cellStyle name="Normal 44 2 3 5 2" xfId="13020" xr:uid="{00000000-0005-0000-0000-0000E2320000}"/>
    <cellStyle name="Normal 44 2 3 5 2 3" xfId="28118" xr:uid="{00000000-0005-0000-0000-0000DC6D0000}"/>
    <cellStyle name="Normal 44 2 3 5 3" xfId="8000" xr:uid="{00000000-0005-0000-0000-0000461F0000}"/>
    <cellStyle name="Normal 44 2 3 5 3 3" xfId="23101" xr:uid="{00000000-0005-0000-0000-0000435A0000}"/>
    <cellStyle name="Normal 44 2 3 5 5" xfId="18088" xr:uid="{00000000-0005-0000-0000-0000AE460000}"/>
    <cellStyle name="Normal 44 2 3 6" xfId="4639" xr:uid="{00000000-0005-0000-0000-000025120000}"/>
    <cellStyle name="Normal 44 2 3 6 2" xfId="14691" xr:uid="{00000000-0005-0000-0000-000069390000}"/>
    <cellStyle name="Normal 44 2 3 6 2 3" xfId="29789" xr:uid="{00000000-0005-0000-0000-000063740000}"/>
    <cellStyle name="Normal 44 2 3 6 3" xfId="9671" xr:uid="{00000000-0005-0000-0000-0000CD250000}"/>
    <cellStyle name="Normal 44 2 3 6 3 3" xfId="24772" xr:uid="{00000000-0005-0000-0000-0000CA600000}"/>
    <cellStyle name="Normal 44 2 3 6 5" xfId="19759" xr:uid="{00000000-0005-0000-0000-0000354D0000}"/>
    <cellStyle name="Normal 44 2 3 7" xfId="11349" xr:uid="{00000000-0005-0000-0000-00005B2C0000}"/>
    <cellStyle name="Normal 44 2 3 7 3" xfId="26447" xr:uid="{00000000-0005-0000-0000-000055670000}"/>
    <cellStyle name="Normal 44 2 3 8" xfId="6328" xr:uid="{00000000-0005-0000-0000-0000BE180000}"/>
    <cellStyle name="Normal 44 2 3 8 3" xfId="21430" xr:uid="{00000000-0005-0000-0000-0000BC530000}"/>
    <cellStyle name="Normal 44 2 4" xfId="1353" xr:uid="{00000000-0005-0000-0000-00004F050000}"/>
    <cellStyle name="Normal 44 2 4 2" xfId="1776" xr:uid="{00000000-0005-0000-0000-0000F6060000}"/>
    <cellStyle name="Normal 44 2 4 2 2" xfId="2615" xr:uid="{00000000-0005-0000-0000-00003D0A0000}"/>
    <cellStyle name="Normal 44 2 4 2 2 2" xfId="4305" xr:uid="{00000000-0005-0000-0000-0000D7100000}"/>
    <cellStyle name="Normal 44 2 4 2 2 2 2" xfId="14378" xr:uid="{00000000-0005-0000-0000-000030380000}"/>
    <cellStyle name="Normal 44 2 4 2 2 2 2 3" xfId="29476" xr:uid="{00000000-0005-0000-0000-00002A730000}"/>
    <cellStyle name="Normal 44 2 4 2 2 2 3" xfId="9358" xr:uid="{00000000-0005-0000-0000-000094240000}"/>
    <cellStyle name="Normal 44 2 4 2 2 2 3 3" xfId="24459" xr:uid="{00000000-0005-0000-0000-0000915F0000}"/>
    <cellStyle name="Normal 44 2 4 2 2 2 5" xfId="19446" xr:uid="{00000000-0005-0000-0000-0000FC4B0000}"/>
    <cellStyle name="Normal 44 2 4 2 2 3" xfId="5997" xr:uid="{00000000-0005-0000-0000-000073170000}"/>
    <cellStyle name="Normal 44 2 4 2 2 3 2" xfId="16049" xr:uid="{00000000-0005-0000-0000-0000B73E0000}"/>
    <cellStyle name="Normal 44 2 4 2 2 3 2 3" xfId="31147" xr:uid="{00000000-0005-0000-0000-0000B1790000}"/>
    <cellStyle name="Normal 44 2 4 2 2 3 3" xfId="11029" xr:uid="{00000000-0005-0000-0000-00001B2B0000}"/>
    <cellStyle name="Normal 44 2 4 2 2 3 3 3" xfId="26130" xr:uid="{00000000-0005-0000-0000-000018660000}"/>
    <cellStyle name="Normal 44 2 4 2 2 3 5" xfId="21117" xr:uid="{00000000-0005-0000-0000-000083520000}"/>
    <cellStyle name="Normal 44 2 4 2 2 4" xfId="12707" xr:uid="{00000000-0005-0000-0000-0000A9310000}"/>
    <cellStyle name="Normal 44 2 4 2 2 4 3" xfId="27805" xr:uid="{00000000-0005-0000-0000-0000A36C0000}"/>
    <cellStyle name="Normal 44 2 4 2 2 5" xfId="7686" xr:uid="{00000000-0005-0000-0000-00000C1E0000}"/>
    <cellStyle name="Normal 44 2 4 2 2 5 3" xfId="22788" xr:uid="{00000000-0005-0000-0000-00000A590000}"/>
    <cellStyle name="Normal 44 2 4 2 2 7" xfId="17775" xr:uid="{00000000-0005-0000-0000-000075450000}"/>
    <cellStyle name="Normal 44 2 4 2 3" xfId="3468" xr:uid="{00000000-0005-0000-0000-0000920D0000}"/>
    <cellStyle name="Normal 44 2 4 2 3 2" xfId="13542" xr:uid="{00000000-0005-0000-0000-0000EC340000}"/>
    <cellStyle name="Normal 44 2 4 2 3 2 3" xfId="28640" xr:uid="{00000000-0005-0000-0000-0000E66F0000}"/>
    <cellStyle name="Normal 44 2 4 2 3 3" xfId="8522" xr:uid="{00000000-0005-0000-0000-000050210000}"/>
    <cellStyle name="Normal 44 2 4 2 3 3 3" xfId="23623" xr:uid="{00000000-0005-0000-0000-00004D5C0000}"/>
    <cellStyle name="Normal 44 2 4 2 3 5" xfId="18610" xr:uid="{00000000-0005-0000-0000-0000B8480000}"/>
    <cellStyle name="Normal 44 2 4 2 4" xfId="5161" xr:uid="{00000000-0005-0000-0000-00002F140000}"/>
    <cellStyle name="Normal 44 2 4 2 4 2" xfId="15213" xr:uid="{00000000-0005-0000-0000-0000733B0000}"/>
    <cellStyle name="Normal 44 2 4 2 4 2 3" xfId="30311" xr:uid="{00000000-0005-0000-0000-00006D760000}"/>
    <cellStyle name="Normal 44 2 4 2 4 3" xfId="10193" xr:uid="{00000000-0005-0000-0000-0000D7270000}"/>
    <cellStyle name="Normal 44 2 4 2 4 3 3" xfId="25294" xr:uid="{00000000-0005-0000-0000-0000D4620000}"/>
    <cellStyle name="Normal 44 2 4 2 4 5" xfId="20281" xr:uid="{00000000-0005-0000-0000-00003F4F0000}"/>
    <cellStyle name="Normal 44 2 4 2 5" xfId="11871" xr:uid="{00000000-0005-0000-0000-0000652E0000}"/>
    <cellStyle name="Normal 44 2 4 2 5 3" xfId="26969" xr:uid="{00000000-0005-0000-0000-00005F690000}"/>
    <cellStyle name="Normal 44 2 4 2 6" xfId="6850" xr:uid="{00000000-0005-0000-0000-0000C81A0000}"/>
    <cellStyle name="Normal 44 2 4 2 6 3" xfId="21952" xr:uid="{00000000-0005-0000-0000-0000C6550000}"/>
    <cellStyle name="Normal 44 2 4 2 8" xfId="16939" xr:uid="{00000000-0005-0000-0000-000031420000}"/>
    <cellStyle name="Normal 44 2 4 3" xfId="2197" xr:uid="{00000000-0005-0000-0000-00009B080000}"/>
    <cellStyle name="Normal 44 2 4 3 2" xfId="3887" xr:uid="{00000000-0005-0000-0000-0000350F0000}"/>
    <cellStyle name="Normal 44 2 4 3 2 2" xfId="13960" xr:uid="{00000000-0005-0000-0000-00008E360000}"/>
    <cellStyle name="Normal 44 2 4 3 2 2 3" xfId="29058" xr:uid="{00000000-0005-0000-0000-000088710000}"/>
    <cellStyle name="Normal 44 2 4 3 2 3" xfId="8940" xr:uid="{00000000-0005-0000-0000-0000F2220000}"/>
    <cellStyle name="Normal 44 2 4 3 2 3 3" xfId="24041" xr:uid="{00000000-0005-0000-0000-0000EF5D0000}"/>
    <cellStyle name="Normal 44 2 4 3 2 5" xfId="19028" xr:uid="{00000000-0005-0000-0000-00005A4A0000}"/>
    <cellStyle name="Normal 44 2 4 3 3" xfId="5579" xr:uid="{00000000-0005-0000-0000-0000D1150000}"/>
    <cellStyle name="Normal 44 2 4 3 3 2" xfId="15631" xr:uid="{00000000-0005-0000-0000-0000153D0000}"/>
    <cellStyle name="Normal 44 2 4 3 3 2 3" xfId="30729" xr:uid="{00000000-0005-0000-0000-00000F780000}"/>
    <cellStyle name="Normal 44 2 4 3 3 3" xfId="10611" xr:uid="{00000000-0005-0000-0000-000079290000}"/>
    <cellStyle name="Normal 44 2 4 3 3 3 3" xfId="25712" xr:uid="{00000000-0005-0000-0000-000076640000}"/>
    <cellStyle name="Normal 44 2 4 3 3 5" xfId="20699" xr:uid="{00000000-0005-0000-0000-0000E1500000}"/>
    <cellStyle name="Normal 44 2 4 3 4" xfId="12289" xr:uid="{00000000-0005-0000-0000-000007300000}"/>
    <cellStyle name="Normal 44 2 4 3 4 3" xfId="27387" xr:uid="{00000000-0005-0000-0000-0000016B0000}"/>
    <cellStyle name="Normal 44 2 4 3 5" xfId="7268" xr:uid="{00000000-0005-0000-0000-00006A1C0000}"/>
    <cellStyle name="Normal 44 2 4 3 5 3" xfId="22370" xr:uid="{00000000-0005-0000-0000-000068570000}"/>
    <cellStyle name="Normal 44 2 4 3 7" xfId="17357" xr:uid="{00000000-0005-0000-0000-0000D3430000}"/>
    <cellStyle name="Normal 44 2 4 4" xfId="3050" xr:uid="{00000000-0005-0000-0000-0000F00B0000}"/>
    <cellStyle name="Normal 44 2 4 4 2" xfId="13124" xr:uid="{00000000-0005-0000-0000-00004A330000}"/>
    <cellStyle name="Normal 44 2 4 4 2 3" xfId="28222" xr:uid="{00000000-0005-0000-0000-0000446E0000}"/>
    <cellStyle name="Normal 44 2 4 4 3" xfId="8104" xr:uid="{00000000-0005-0000-0000-0000AE1F0000}"/>
    <cellStyle name="Normal 44 2 4 4 3 3" xfId="23205" xr:uid="{00000000-0005-0000-0000-0000AB5A0000}"/>
    <cellStyle name="Normal 44 2 4 4 5" xfId="18192" xr:uid="{00000000-0005-0000-0000-000016470000}"/>
    <cellStyle name="Normal 44 2 4 5" xfId="4743" xr:uid="{00000000-0005-0000-0000-00008D120000}"/>
    <cellStyle name="Normal 44 2 4 5 2" xfId="14795" xr:uid="{00000000-0005-0000-0000-0000D1390000}"/>
    <cellStyle name="Normal 44 2 4 5 2 3" xfId="29893" xr:uid="{00000000-0005-0000-0000-0000CB740000}"/>
    <cellStyle name="Normal 44 2 4 5 3" xfId="9775" xr:uid="{00000000-0005-0000-0000-000035260000}"/>
    <cellStyle name="Normal 44 2 4 5 3 3" xfId="24876" xr:uid="{00000000-0005-0000-0000-000032610000}"/>
    <cellStyle name="Normal 44 2 4 5 5" xfId="19863" xr:uid="{00000000-0005-0000-0000-00009D4D0000}"/>
    <cellStyle name="Normal 44 2 4 6" xfId="11453" xr:uid="{00000000-0005-0000-0000-0000C32C0000}"/>
    <cellStyle name="Normal 44 2 4 6 3" xfId="26551" xr:uid="{00000000-0005-0000-0000-0000BD670000}"/>
    <cellStyle name="Normal 44 2 4 7" xfId="6432" xr:uid="{00000000-0005-0000-0000-000026190000}"/>
    <cellStyle name="Normal 44 2 4 7 3" xfId="21534" xr:uid="{00000000-0005-0000-0000-000024540000}"/>
    <cellStyle name="Normal 44 2 4 9" xfId="16521" xr:uid="{00000000-0005-0000-0000-00008F400000}"/>
    <cellStyle name="Normal 44 2 5" xfId="1566" xr:uid="{00000000-0005-0000-0000-000024060000}"/>
    <cellStyle name="Normal 44 2 5 2" xfId="2407" xr:uid="{00000000-0005-0000-0000-00006D090000}"/>
    <cellStyle name="Normal 44 2 5 2 2" xfId="4097" xr:uid="{00000000-0005-0000-0000-000007100000}"/>
    <cellStyle name="Normal 44 2 5 2 2 2" xfId="14170" xr:uid="{00000000-0005-0000-0000-000060370000}"/>
    <cellStyle name="Normal 44 2 5 2 2 2 3" xfId="29268" xr:uid="{00000000-0005-0000-0000-00005A720000}"/>
    <cellStyle name="Normal 44 2 5 2 2 3" xfId="9150" xr:uid="{00000000-0005-0000-0000-0000C4230000}"/>
    <cellStyle name="Normal 44 2 5 2 2 3 3" xfId="24251" xr:uid="{00000000-0005-0000-0000-0000C15E0000}"/>
    <cellStyle name="Normal 44 2 5 2 2 5" xfId="19238" xr:uid="{00000000-0005-0000-0000-00002C4B0000}"/>
    <cellStyle name="Normal 44 2 5 2 3" xfId="5789" xr:uid="{00000000-0005-0000-0000-0000A3160000}"/>
    <cellStyle name="Normal 44 2 5 2 3 2" xfId="15841" xr:uid="{00000000-0005-0000-0000-0000E73D0000}"/>
    <cellStyle name="Normal 44 2 5 2 3 2 3" xfId="30939" xr:uid="{00000000-0005-0000-0000-0000E1780000}"/>
    <cellStyle name="Normal 44 2 5 2 3 3" xfId="10821" xr:uid="{00000000-0005-0000-0000-00004B2A0000}"/>
    <cellStyle name="Normal 44 2 5 2 3 3 3" xfId="25922" xr:uid="{00000000-0005-0000-0000-000048650000}"/>
    <cellStyle name="Normal 44 2 5 2 3 5" xfId="20909" xr:uid="{00000000-0005-0000-0000-0000B3510000}"/>
    <cellStyle name="Normal 44 2 5 2 4" xfId="12499" xr:uid="{00000000-0005-0000-0000-0000D9300000}"/>
    <cellStyle name="Normal 44 2 5 2 4 3" xfId="27597" xr:uid="{00000000-0005-0000-0000-0000D36B0000}"/>
    <cellStyle name="Normal 44 2 5 2 5" xfId="7478" xr:uid="{00000000-0005-0000-0000-00003C1D0000}"/>
    <cellStyle name="Normal 44 2 5 2 5 3" xfId="22580" xr:uid="{00000000-0005-0000-0000-00003A580000}"/>
    <cellStyle name="Normal 44 2 5 2 7" xfId="17567" xr:uid="{00000000-0005-0000-0000-0000A5440000}"/>
    <cellStyle name="Normal 44 2 5 3" xfId="3260" xr:uid="{00000000-0005-0000-0000-0000C20C0000}"/>
    <cellStyle name="Normal 44 2 5 3 2" xfId="13334" xr:uid="{00000000-0005-0000-0000-00001C340000}"/>
    <cellStyle name="Normal 44 2 5 3 2 3" xfId="28432" xr:uid="{00000000-0005-0000-0000-0000166F0000}"/>
    <cellStyle name="Normal 44 2 5 3 3" xfId="8314" xr:uid="{00000000-0005-0000-0000-000080200000}"/>
    <cellStyle name="Normal 44 2 5 3 3 3" xfId="23415" xr:uid="{00000000-0005-0000-0000-00007D5B0000}"/>
    <cellStyle name="Normal 44 2 5 3 5" xfId="18402" xr:uid="{00000000-0005-0000-0000-0000E8470000}"/>
    <cellStyle name="Normal 44 2 5 4" xfId="4953" xr:uid="{00000000-0005-0000-0000-00005F130000}"/>
    <cellStyle name="Normal 44 2 5 4 2" xfId="15005" xr:uid="{00000000-0005-0000-0000-0000A33A0000}"/>
    <cellStyle name="Normal 44 2 5 4 2 3" xfId="30103" xr:uid="{00000000-0005-0000-0000-00009D750000}"/>
    <cellStyle name="Normal 44 2 5 4 3" xfId="9985" xr:uid="{00000000-0005-0000-0000-000007270000}"/>
    <cellStyle name="Normal 44 2 5 4 3 3" xfId="25086" xr:uid="{00000000-0005-0000-0000-000004620000}"/>
    <cellStyle name="Normal 44 2 5 4 5" xfId="20073" xr:uid="{00000000-0005-0000-0000-00006F4E0000}"/>
    <cellStyle name="Normal 44 2 5 5" xfId="11663" xr:uid="{00000000-0005-0000-0000-0000952D0000}"/>
    <cellStyle name="Normal 44 2 5 5 3" xfId="26761" xr:uid="{00000000-0005-0000-0000-00008F680000}"/>
    <cellStyle name="Normal 44 2 5 6" xfId="6642" xr:uid="{00000000-0005-0000-0000-0000F8190000}"/>
    <cellStyle name="Normal 44 2 5 6 3" xfId="21744" xr:uid="{00000000-0005-0000-0000-0000F6540000}"/>
    <cellStyle name="Normal 44 2 5 8" xfId="16731" xr:uid="{00000000-0005-0000-0000-000061410000}"/>
    <cellStyle name="Normal 44 2 6" xfId="1987" xr:uid="{00000000-0005-0000-0000-0000C9070000}"/>
    <cellStyle name="Normal 44 2 6 2" xfId="3679" xr:uid="{00000000-0005-0000-0000-0000650E0000}"/>
    <cellStyle name="Normal 44 2 6 2 2" xfId="13752" xr:uid="{00000000-0005-0000-0000-0000BE350000}"/>
    <cellStyle name="Normal 44 2 6 2 2 3" xfId="28850" xr:uid="{00000000-0005-0000-0000-0000B8700000}"/>
    <cellStyle name="Normal 44 2 6 2 3" xfId="8732" xr:uid="{00000000-0005-0000-0000-000022220000}"/>
    <cellStyle name="Normal 44 2 6 2 3 3" xfId="23833" xr:uid="{00000000-0005-0000-0000-00001F5D0000}"/>
    <cellStyle name="Normal 44 2 6 2 5" xfId="18820" xr:uid="{00000000-0005-0000-0000-00008A490000}"/>
    <cellStyle name="Normal 44 2 6 3" xfId="5371" xr:uid="{00000000-0005-0000-0000-000001150000}"/>
    <cellStyle name="Normal 44 2 6 3 2" xfId="15423" xr:uid="{00000000-0005-0000-0000-0000453C0000}"/>
    <cellStyle name="Normal 44 2 6 3 2 3" xfId="30521" xr:uid="{00000000-0005-0000-0000-00003F770000}"/>
    <cellStyle name="Normal 44 2 6 3 3" xfId="10403" xr:uid="{00000000-0005-0000-0000-0000A9280000}"/>
    <cellStyle name="Normal 44 2 6 3 3 3" xfId="25504" xr:uid="{00000000-0005-0000-0000-0000A6630000}"/>
    <cellStyle name="Normal 44 2 6 3 5" xfId="20491" xr:uid="{00000000-0005-0000-0000-000011500000}"/>
    <cellStyle name="Normal 44 2 6 4" xfId="12081" xr:uid="{00000000-0005-0000-0000-0000372F0000}"/>
    <cellStyle name="Normal 44 2 6 4 3" xfId="27179" xr:uid="{00000000-0005-0000-0000-0000316A0000}"/>
    <cellStyle name="Normal 44 2 6 5" xfId="7060" xr:uid="{00000000-0005-0000-0000-00009A1B0000}"/>
    <cellStyle name="Normal 44 2 6 5 3" xfId="22162" xr:uid="{00000000-0005-0000-0000-000098560000}"/>
    <cellStyle name="Normal 44 2 6 7" xfId="17149" xr:uid="{00000000-0005-0000-0000-000003430000}"/>
    <cellStyle name="Normal 44 2 7" xfId="2838" xr:uid="{00000000-0005-0000-0000-00001C0B0000}"/>
    <cellStyle name="Normal 44 2 7 2" xfId="12916" xr:uid="{00000000-0005-0000-0000-00007A320000}"/>
    <cellStyle name="Normal 44 2 7 2 3" xfId="28014" xr:uid="{00000000-0005-0000-0000-0000746D0000}"/>
    <cellStyle name="Normal 44 2 7 3" xfId="7896" xr:uid="{00000000-0005-0000-0000-0000DE1E0000}"/>
    <cellStyle name="Normal 44 2 7 3 3" xfId="22997" xr:uid="{00000000-0005-0000-0000-0000DB590000}"/>
    <cellStyle name="Normal 44 2 7 5" xfId="17984" xr:uid="{00000000-0005-0000-0000-000046460000}"/>
    <cellStyle name="Normal 44 2 8" xfId="4532" xr:uid="{00000000-0005-0000-0000-0000BA110000}"/>
    <cellStyle name="Normal 44 2 8 2" xfId="14587" xr:uid="{00000000-0005-0000-0000-000001390000}"/>
    <cellStyle name="Normal 44 2 8 2 3" xfId="29685" xr:uid="{00000000-0005-0000-0000-0000FB730000}"/>
    <cellStyle name="Normal 44 2 8 3" xfId="9567" xr:uid="{00000000-0005-0000-0000-000065250000}"/>
    <cellStyle name="Normal 44 2 8 3 3" xfId="24668" xr:uid="{00000000-0005-0000-0000-000062600000}"/>
    <cellStyle name="Normal 44 2 8 5" xfId="19655" xr:uid="{00000000-0005-0000-0000-0000CD4C0000}"/>
    <cellStyle name="Normal 44 2 9" xfId="11243" xr:uid="{00000000-0005-0000-0000-0000F12B0000}"/>
    <cellStyle name="Normal 44 2 9 3" xfId="26343" xr:uid="{00000000-0005-0000-0000-0000ED660000}"/>
    <cellStyle name="Normal 44 3" xfId="31392" xr:uid="{DFBF197C-7E2A-4845-8FEA-7919EB75BAF1}"/>
    <cellStyle name="Normal 45" xfId="175" xr:uid="{00000000-0005-0000-0000-0000AF000000}"/>
    <cellStyle name="Normal 45 2" xfId="861" xr:uid="{00000000-0005-0000-0000-000062030000}"/>
    <cellStyle name="Normal 45 2 10" xfId="6223" xr:uid="{00000000-0005-0000-0000-000055180000}"/>
    <cellStyle name="Normal 45 2 10 3" xfId="21327" xr:uid="{00000000-0005-0000-0000-000055530000}"/>
    <cellStyle name="Normal 45 2 12" xfId="16312" xr:uid="{00000000-0005-0000-0000-0000BE3F0000}"/>
    <cellStyle name="Normal 45 2 2" xfId="1187" xr:uid="{00000000-0005-0000-0000-0000A9040000}"/>
    <cellStyle name="Normal 45 2 2 11" xfId="16366" xr:uid="{00000000-0005-0000-0000-0000F43F0000}"/>
    <cellStyle name="Normal 45 2 2 2" xfId="1295" xr:uid="{00000000-0005-0000-0000-000015050000}"/>
    <cellStyle name="Normal 45 2 2 2 10" xfId="16470" xr:uid="{00000000-0005-0000-0000-00005C400000}"/>
    <cellStyle name="Normal 45 2 2 2 2" xfId="1512" xr:uid="{00000000-0005-0000-0000-0000EE050000}"/>
    <cellStyle name="Normal 45 2 2 2 2 2" xfId="1933" xr:uid="{00000000-0005-0000-0000-000093070000}"/>
    <cellStyle name="Normal 45 2 2 2 2 2 2" xfId="2772" xr:uid="{00000000-0005-0000-0000-0000DA0A0000}"/>
    <cellStyle name="Normal 45 2 2 2 2 2 2 2" xfId="4462" xr:uid="{00000000-0005-0000-0000-000074110000}"/>
    <cellStyle name="Normal 45 2 2 2 2 2 2 2 2" xfId="14535" xr:uid="{00000000-0005-0000-0000-0000CD380000}"/>
    <cellStyle name="Normal 45 2 2 2 2 2 2 2 2 3" xfId="29633" xr:uid="{00000000-0005-0000-0000-0000C7730000}"/>
    <cellStyle name="Normal 45 2 2 2 2 2 2 2 3" xfId="9515" xr:uid="{00000000-0005-0000-0000-000031250000}"/>
    <cellStyle name="Normal 45 2 2 2 2 2 2 2 3 3" xfId="24616" xr:uid="{00000000-0005-0000-0000-00002E600000}"/>
    <cellStyle name="Normal 45 2 2 2 2 2 2 2 5" xfId="19603" xr:uid="{00000000-0005-0000-0000-0000994C0000}"/>
    <cellStyle name="Normal 45 2 2 2 2 2 2 3" xfId="6154" xr:uid="{00000000-0005-0000-0000-000010180000}"/>
    <cellStyle name="Normal 45 2 2 2 2 2 2 3 2" xfId="16206" xr:uid="{00000000-0005-0000-0000-0000543F0000}"/>
    <cellStyle name="Normal 45 2 2 2 2 2 2 3 3" xfId="11186" xr:uid="{00000000-0005-0000-0000-0000B82B0000}"/>
    <cellStyle name="Normal 45 2 2 2 2 2 2 3 3 3" xfId="26287" xr:uid="{00000000-0005-0000-0000-0000B5660000}"/>
    <cellStyle name="Normal 45 2 2 2 2 2 2 3 5" xfId="21274" xr:uid="{00000000-0005-0000-0000-000020530000}"/>
    <cellStyle name="Normal 45 2 2 2 2 2 2 4" xfId="12864" xr:uid="{00000000-0005-0000-0000-000046320000}"/>
    <cellStyle name="Normal 45 2 2 2 2 2 2 4 3" xfId="27962" xr:uid="{00000000-0005-0000-0000-0000406D0000}"/>
    <cellStyle name="Normal 45 2 2 2 2 2 2 5" xfId="7843" xr:uid="{00000000-0005-0000-0000-0000A91E0000}"/>
    <cellStyle name="Normal 45 2 2 2 2 2 2 5 3" xfId="22945" xr:uid="{00000000-0005-0000-0000-0000A7590000}"/>
    <cellStyle name="Normal 45 2 2 2 2 2 2 7" xfId="17932" xr:uid="{00000000-0005-0000-0000-000012460000}"/>
    <cellStyle name="Normal 45 2 2 2 2 2 3" xfId="3625" xr:uid="{00000000-0005-0000-0000-00002F0E0000}"/>
    <cellStyle name="Normal 45 2 2 2 2 2 3 2" xfId="13699" xr:uid="{00000000-0005-0000-0000-000089350000}"/>
    <cellStyle name="Normal 45 2 2 2 2 2 3 2 3" xfId="28797" xr:uid="{00000000-0005-0000-0000-000083700000}"/>
    <cellStyle name="Normal 45 2 2 2 2 2 3 3" xfId="8679" xr:uid="{00000000-0005-0000-0000-0000ED210000}"/>
    <cellStyle name="Normal 45 2 2 2 2 2 3 3 3" xfId="23780" xr:uid="{00000000-0005-0000-0000-0000EA5C0000}"/>
    <cellStyle name="Normal 45 2 2 2 2 2 3 5" xfId="18767" xr:uid="{00000000-0005-0000-0000-000055490000}"/>
    <cellStyle name="Normal 45 2 2 2 2 2 4" xfId="5318" xr:uid="{00000000-0005-0000-0000-0000CC140000}"/>
    <cellStyle name="Normal 45 2 2 2 2 2 4 2" xfId="15370" xr:uid="{00000000-0005-0000-0000-0000103C0000}"/>
    <cellStyle name="Normal 45 2 2 2 2 2 4 2 3" xfId="30468" xr:uid="{00000000-0005-0000-0000-00000A770000}"/>
    <cellStyle name="Normal 45 2 2 2 2 2 4 3" xfId="10350" xr:uid="{00000000-0005-0000-0000-000074280000}"/>
    <cellStyle name="Normal 45 2 2 2 2 2 4 3 3" xfId="25451" xr:uid="{00000000-0005-0000-0000-000071630000}"/>
    <cellStyle name="Normal 45 2 2 2 2 2 4 5" xfId="20438" xr:uid="{00000000-0005-0000-0000-0000DC4F0000}"/>
    <cellStyle name="Normal 45 2 2 2 2 2 5" xfId="12028" xr:uid="{00000000-0005-0000-0000-0000022F0000}"/>
    <cellStyle name="Normal 45 2 2 2 2 2 5 3" xfId="27126" xr:uid="{00000000-0005-0000-0000-0000FC690000}"/>
    <cellStyle name="Normal 45 2 2 2 2 2 6" xfId="7007" xr:uid="{00000000-0005-0000-0000-0000651B0000}"/>
    <cellStyle name="Normal 45 2 2 2 2 2 6 3" xfId="22109" xr:uid="{00000000-0005-0000-0000-000063560000}"/>
    <cellStyle name="Normal 45 2 2 2 2 2 8" xfId="17096" xr:uid="{00000000-0005-0000-0000-0000CE420000}"/>
    <cellStyle name="Normal 45 2 2 2 2 3" xfId="2354" xr:uid="{00000000-0005-0000-0000-000038090000}"/>
    <cellStyle name="Normal 45 2 2 2 2 3 2" xfId="4044" xr:uid="{00000000-0005-0000-0000-0000D20F0000}"/>
    <cellStyle name="Normal 45 2 2 2 2 3 2 2" xfId="14117" xr:uid="{00000000-0005-0000-0000-00002B370000}"/>
    <cellStyle name="Normal 45 2 2 2 2 3 2 2 3" xfId="29215" xr:uid="{00000000-0005-0000-0000-000025720000}"/>
    <cellStyle name="Normal 45 2 2 2 2 3 2 3" xfId="9097" xr:uid="{00000000-0005-0000-0000-00008F230000}"/>
    <cellStyle name="Normal 45 2 2 2 2 3 2 3 3" xfId="24198" xr:uid="{00000000-0005-0000-0000-00008C5E0000}"/>
    <cellStyle name="Normal 45 2 2 2 2 3 2 5" xfId="19185" xr:uid="{00000000-0005-0000-0000-0000F74A0000}"/>
    <cellStyle name="Normal 45 2 2 2 2 3 3" xfId="5736" xr:uid="{00000000-0005-0000-0000-00006E160000}"/>
    <cellStyle name="Normal 45 2 2 2 2 3 3 2" xfId="15788" xr:uid="{00000000-0005-0000-0000-0000B23D0000}"/>
    <cellStyle name="Normal 45 2 2 2 2 3 3 2 3" xfId="30886" xr:uid="{00000000-0005-0000-0000-0000AC780000}"/>
    <cellStyle name="Normal 45 2 2 2 2 3 3 3" xfId="10768" xr:uid="{00000000-0005-0000-0000-0000162A0000}"/>
    <cellStyle name="Normal 45 2 2 2 2 3 3 3 3" xfId="25869" xr:uid="{00000000-0005-0000-0000-000013650000}"/>
    <cellStyle name="Normal 45 2 2 2 2 3 3 5" xfId="20856" xr:uid="{00000000-0005-0000-0000-00007E510000}"/>
    <cellStyle name="Normal 45 2 2 2 2 3 4" xfId="12446" xr:uid="{00000000-0005-0000-0000-0000A4300000}"/>
    <cellStyle name="Normal 45 2 2 2 2 3 4 3" xfId="27544" xr:uid="{00000000-0005-0000-0000-00009E6B0000}"/>
    <cellStyle name="Normal 45 2 2 2 2 3 5" xfId="7425" xr:uid="{00000000-0005-0000-0000-0000071D0000}"/>
    <cellStyle name="Normal 45 2 2 2 2 3 5 3" xfId="22527" xr:uid="{00000000-0005-0000-0000-000005580000}"/>
    <cellStyle name="Normal 45 2 2 2 2 3 7" xfId="17514" xr:uid="{00000000-0005-0000-0000-000070440000}"/>
    <cellStyle name="Normal 45 2 2 2 2 4" xfId="3207" xr:uid="{00000000-0005-0000-0000-00008D0C0000}"/>
    <cellStyle name="Normal 45 2 2 2 2 4 2" xfId="13281" xr:uid="{00000000-0005-0000-0000-0000E7330000}"/>
    <cellStyle name="Normal 45 2 2 2 2 4 2 3" xfId="28379" xr:uid="{00000000-0005-0000-0000-0000E16E0000}"/>
    <cellStyle name="Normal 45 2 2 2 2 4 3" xfId="8261" xr:uid="{00000000-0005-0000-0000-00004B200000}"/>
    <cellStyle name="Normal 45 2 2 2 2 4 3 3" xfId="23362" xr:uid="{00000000-0005-0000-0000-0000485B0000}"/>
    <cellStyle name="Normal 45 2 2 2 2 4 5" xfId="18349" xr:uid="{00000000-0005-0000-0000-0000B3470000}"/>
    <cellStyle name="Normal 45 2 2 2 2 5" xfId="4900" xr:uid="{00000000-0005-0000-0000-00002A130000}"/>
    <cellStyle name="Normal 45 2 2 2 2 5 2" xfId="14952" xr:uid="{00000000-0005-0000-0000-00006E3A0000}"/>
    <cellStyle name="Normal 45 2 2 2 2 5 2 3" xfId="30050" xr:uid="{00000000-0005-0000-0000-000068750000}"/>
    <cellStyle name="Normal 45 2 2 2 2 5 3" xfId="9932" xr:uid="{00000000-0005-0000-0000-0000D2260000}"/>
    <cellStyle name="Normal 45 2 2 2 2 5 3 3" xfId="25033" xr:uid="{00000000-0005-0000-0000-0000CF610000}"/>
    <cellStyle name="Normal 45 2 2 2 2 5 5" xfId="20020" xr:uid="{00000000-0005-0000-0000-00003A4E0000}"/>
    <cellStyle name="Normal 45 2 2 2 2 6" xfId="11610" xr:uid="{00000000-0005-0000-0000-0000602D0000}"/>
    <cellStyle name="Normal 45 2 2 2 2 6 3" xfId="26708" xr:uid="{00000000-0005-0000-0000-00005A680000}"/>
    <cellStyle name="Normal 45 2 2 2 2 7" xfId="6589" xr:uid="{00000000-0005-0000-0000-0000C3190000}"/>
    <cellStyle name="Normal 45 2 2 2 2 7 3" xfId="21691" xr:uid="{00000000-0005-0000-0000-0000C1540000}"/>
    <cellStyle name="Normal 45 2 2 2 2 9" xfId="16678" xr:uid="{00000000-0005-0000-0000-00002C410000}"/>
    <cellStyle name="Normal 45 2 2 2 3" xfId="1725" xr:uid="{00000000-0005-0000-0000-0000C3060000}"/>
    <cellStyle name="Normal 45 2 2 2 3 2" xfId="2564" xr:uid="{00000000-0005-0000-0000-00000A0A0000}"/>
    <cellStyle name="Normal 45 2 2 2 3 2 2" xfId="4254" xr:uid="{00000000-0005-0000-0000-0000A4100000}"/>
    <cellStyle name="Normal 45 2 2 2 3 2 2 2" xfId="14327" xr:uid="{00000000-0005-0000-0000-0000FD370000}"/>
    <cellStyle name="Normal 45 2 2 2 3 2 2 2 3" xfId="29425" xr:uid="{00000000-0005-0000-0000-0000F7720000}"/>
    <cellStyle name="Normal 45 2 2 2 3 2 2 3" xfId="9307" xr:uid="{00000000-0005-0000-0000-000061240000}"/>
    <cellStyle name="Normal 45 2 2 2 3 2 2 3 3" xfId="24408" xr:uid="{00000000-0005-0000-0000-00005E5F0000}"/>
    <cellStyle name="Normal 45 2 2 2 3 2 2 5" xfId="19395" xr:uid="{00000000-0005-0000-0000-0000C94B0000}"/>
    <cellStyle name="Normal 45 2 2 2 3 2 3" xfId="5946" xr:uid="{00000000-0005-0000-0000-000040170000}"/>
    <cellStyle name="Normal 45 2 2 2 3 2 3 2" xfId="15998" xr:uid="{00000000-0005-0000-0000-0000843E0000}"/>
    <cellStyle name="Normal 45 2 2 2 3 2 3 2 3" xfId="31096" xr:uid="{00000000-0005-0000-0000-00007E790000}"/>
    <cellStyle name="Normal 45 2 2 2 3 2 3 3" xfId="10978" xr:uid="{00000000-0005-0000-0000-0000E82A0000}"/>
    <cellStyle name="Normal 45 2 2 2 3 2 3 3 3" xfId="26079" xr:uid="{00000000-0005-0000-0000-0000E5650000}"/>
    <cellStyle name="Normal 45 2 2 2 3 2 3 5" xfId="21066" xr:uid="{00000000-0005-0000-0000-000050520000}"/>
    <cellStyle name="Normal 45 2 2 2 3 2 4" xfId="12656" xr:uid="{00000000-0005-0000-0000-000076310000}"/>
    <cellStyle name="Normal 45 2 2 2 3 2 4 3" xfId="27754" xr:uid="{00000000-0005-0000-0000-0000706C0000}"/>
    <cellStyle name="Normal 45 2 2 2 3 2 5" xfId="7635" xr:uid="{00000000-0005-0000-0000-0000D91D0000}"/>
    <cellStyle name="Normal 45 2 2 2 3 2 5 3" xfId="22737" xr:uid="{00000000-0005-0000-0000-0000D7580000}"/>
    <cellStyle name="Normal 45 2 2 2 3 2 7" xfId="17724" xr:uid="{00000000-0005-0000-0000-000042450000}"/>
    <cellStyle name="Normal 45 2 2 2 3 3" xfId="3417" xr:uid="{00000000-0005-0000-0000-00005F0D0000}"/>
    <cellStyle name="Normal 45 2 2 2 3 3 2" xfId="13491" xr:uid="{00000000-0005-0000-0000-0000B9340000}"/>
    <cellStyle name="Normal 45 2 2 2 3 3 2 3" xfId="28589" xr:uid="{00000000-0005-0000-0000-0000B36F0000}"/>
    <cellStyle name="Normal 45 2 2 2 3 3 3" xfId="8471" xr:uid="{00000000-0005-0000-0000-00001D210000}"/>
    <cellStyle name="Normal 45 2 2 2 3 3 3 3" xfId="23572" xr:uid="{00000000-0005-0000-0000-00001A5C0000}"/>
    <cellStyle name="Normal 45 2 2 2 3 3 5" xfId="18559" xr:uid="{00000000-0005-0000-0000-000085480000}"/>
    <cellStyle name="Normal 45 2 2 2 3 4" xfId="5110" xr:uid="{00000000-0005-0000-0000-0000FC130000}"/>
    <cellStyle name="Normal 45 2 2 2 3 4 2" xfId="15162" xr:uid="{00000000-0005-0000-0000-0000403B0000}"/>
    <cellStyle name="Normal 45 2 2 2 3 4 2 3" xfId="30260" xr:uid="{00000000-0005-0000-0000-00003A760000}"/>
    <cellStyle name="Normal 45 2 2 2 3 4 3" xfId="10142" xr:uid="{00000000-0005-0000-0000-0000A4270000}"/>
    <cellStyle name="Normal 45 2 2 2 3 4 3 3" xfId="25243" xr:uid="{00000000-0005-0000-0000-0000A1620000}"/>
    <cellStyle name="Normal 45 2 2 2 3 4 5" xfId="20230" xr:uid="{00000000-0005-0000-0000-00000C4F0000}"/>
    <cellStyle name="Normal 45 2 2 2 3 5" xfId="11820" xr:uid="{00000000-0005-0000-0000-0000322E0000}"/>
    <cellStyle name="Normal 45 2 2 2 3 5 3" xfId="26918" xr:uid="{00000000-0005-0000-0000-00002C690000}"/>
    <cellStyle name="Normal 45 2 2 2 3 6" xfId="6799" xr:uid="{00000000-0005-0000-0000-0000951A0000}"/>
    <cellStyle name="Normal 45 2 2 2 3 6 3" xfId="21901" xr:uid="{00000000-0005-0000-0000-000093550000}"/>
    <cellStyle name="Normal 45 2 2 2 3 8" xfId="16888" xr:uid="{00000000-0005-0000-0000-0000FE410000}"/>
    <cellStyle name="Normal 45 2 2 2 4" xfId="2146" xr:uid="{00000000-0005-0000-0000-000068080000}"/>
    <cellStyle name="Normal 45 2 2 2 4 2" xfId="3836" xr:uid="{00000000-0005-0000-0000-0000020F0000}"/>
    <cellStyle name="Normal 45 2 2 2 4 2 2" xfId="13909" xr:uid="{00000000-0005-0000-0000-00005B360000}"/>
    <cellStyle name="Normal 45 2 2 2 4 2 2 3" xfId="29007" xr:uid="{00000000-0005-0000-0000-000055710000}"/>
    <cellStyle name="Normal 45 2 2 2 4 2 3" xfId="8889" xr:uid="{00000000-0005-0000-0000-0000BF220000}"/>
    <cellStyle name="Normal 45 2 2 2 4 2 3 3" xfId="23990" xr:uid="{00000000-0005-0000-0000-0000BC5D0000}"/>
    <cellStyle name="Normal 45 2 2 2 4 2 5" xfId="18977" xr:uid="{00000000-0005-0000-0000-0000274A0000}"/>
    <cellStyle name="Normal 45 2 2 2 4 3" xfId="5528" xr:uid="{00000000-0005-0000-0000-00009E150000}"/>
    <cellStyle name="Normal 45 2 2 2 4 3 2" xfId="15580" xr:uid="{00000000-0005-0000-0000-0000E23C0000}"/>
    <cellStyle name="Normal 45 2 2 2 4 3 2 3" xfId="30678" xr:uid="{00000000-0005-0000-0000-0000DC770000}"/>
    <cellStyle name="Normal 45 2 2 2 4 3 3" xfId="10560" xr:uid="{00000000-0005-0000-0000-000046290000}"/>
    <cellStyle name="Normal 45 2 2 2 4 3 3 3" xfId="25661" xr:uid="{00000000-0005-0000-0000-000043640000}"/>
    <cellStyle name="Normal 45 2 2 2 4 3 5" xfId="20648" xr:uid="{00000000-0005-0000-0000-0000AE500000}"/>
    <cellStyle name="Normal 45 2 2 2 4 4" xfId="12238" xr:uid="{00000000-0005-0000-0000-0000D42F0000}"/>
    <cellStyle name="Normal 45 2 2 2 4 4 3" xfId="27336" xr:uid="{00000000-0005-0000-0000-0000CE6A0000}"/>
    <cellStyle name="Normal 45 2 2 2 4 5" xfId="7217" xr:uid="{00000000-0005-0000-0000-0000371C0000}"/>
    <cellStyle name="Normal 45 2 2 2 4 5 3" xfId="22319" xr:uid="{00000000-0005-0000-0000-000035570000}"/>
    <cellStyle name="Normal 45 2 2 2 4 7" xfId="17306" xr:uid="{00000000-0005-0000-0000-0000A0430000}"/>
    <cellStyle name="Normal 45 2 2 2 5" xfId="2999" xr:uid="{00000000-0005-0000-0000-0000BD0B0000}"/>
    <cellStyle name="Normal 45 2 2 2 5 2" xfId="13073" xr:uid="{00000000-0005-0000-0000-000017330000}"/>
    <cellStyle name="Normal 45 2 2 2 5 2 3" xfId="28171" xr:uid="{00000000-0005-0000-0000-0000116E0000}"/>
    <cellStyle name="Normal 45 2 2 2 5 3" xfId="8053" xr:uid="{00000000-0005-0000-0000-00007B1F0000}"/>
    <cellStyle name="Normal 45 2 2 2 5 3 3" xfId="23154" xr:uid="{00000000-0005-0000-0000-0000785A0000}"/>
    <cellStyle name="Normal 45 2 2 2 5 5" xfId="18141" xr:uid="{00000000-0005-0000-0000-0000E3460000}"/>
    <cellStyle name="Normal 45 2 2 2 6" xfId="4692" xr:uid="{00000000-0005-0000-0000-00005A120000}"/>
    <cellStyle name="Normal 45 2 2 2 6 2" xfId="14744" xr:uid="{00000000-0005-0000-0000-00009E390000}"/>
    <cellStyle name="Normal 45 2 2 2 6 2 3" xfId="29842" xr:uid="{00000000-0005-0000-0000-000098740000}"/>
    <cellStyle name="Normal 45 2 2 2 6 3" xfId="9724" xr:uid="{00000000-0005-0000-0000-000002260000}"/>
    <cellStyle name="Normal 45 2 2 2 6 3 3" xfId="24825" xr:uid="{00000000-0005-0000-0000-0000FF600000}"/>
    <cellStyle name="Normal 45 2 2 2 6 5" xfId="19812" xr:uid="{00000000-0005-0000-0000-00006A4D0000}"/>
    <cellStyle name="Normal 45 2 2 2 7" xfId="11402" xr:uid="{00000000-0005-0000-0000-0000902C0000}"/>
    <cellStyle name="Normal 45 2 2 2 7 3" xfId="26500" xr:uid="{00000000-0005-0000-0000-00008A670000}"/>
    <cellStyle name="Normal 45 2 2 2 8" xfId="6381" xr:uid="{00000000-0005-0000-0000-0000F3180000}"/>
    <cellStyle name="Normal 45 2 2 2 8 3" xfId="21483" xr:uid="{00000000-0005-0000-0000-0000F1530000}"/>
    <cellStyle name="Normal 45 2 2 3" xfId="1408" xr:uid="{00000000-0005-0000-0000-000086050000}"/>
    <cellStyle name="Normal 45 2 2 3 2" xfId="1829" xr:uid="{00000000-0005-0000-0000-00002B070000}"/>
    <cellStyle name="Normal 45 2 2 3 2 2" xfId="2668" xr:uid="{00000000-0005-0000-0000-0000720A0000}"/>
    <cellStyle name="Normal 45 2 2 3 2 2 2" xfId="4358" xr:uid="{00000000-0005-0000-0000-00000C110000}"/>
    <cellStyle name="Normal 45 2 2 3 2 2 2 2" xfId="14431" xr:uid="{00000000-0005-0000-0000-000065380000}"/>
    <cellStyle name="Normal 45 2 2 3 2 2 2 2 3" xfId="29529" xr:uid="{00000000-0005-0000-0000-00005F730000}"/>
    <cellStyle name="Normal 45 2 2 3 2 2 2 3" xfId="9411" xr:uid="{00000000-0005-0000-0000-0000C9240000}"/>
    <cellStyle name="Normal 45 2 2 3 2 2 2 3 3" xfId="24512" xr:uid="{00000000-0005-0000-0000-0000C65F0000}"/>
    <cellStyle name="Normal 45 2 2 3 2 2 2 5" xfId="19499" xr:uid="{00000000-0005-0000-0000-0000314C0000}"/>
    <cellStyle name="Normal 45 2 2 3 2 2 3" xfId="6050" xr:uid="{00000000-0005-0000-0000-0000A8170000}"/>
    <cellStyle name="Normal 45 2 2 3 2 2 3 2" xfId="16102" xr:uid="{00000000-0005-0000-0000-0000EC3E0000}"/>
    <cellStyle name="Normal 45 2 2 3 2 2 3 2 3" xfId="31200" xr:uid="{00000000-0005-0000-0000-0000E6790000}"/>
    <cellStyle name="Normal 45 2 2 3 2 2 3 3" xfId="11082" xr:uid="{00000000-0005-0000-0000-0000502B0000}"/>
    <cellStyle name="Normal 45 2 2 3 2 2 3 3 3" xfId="26183" xr:uid="{00000000-0005-0000-0000-00004D660000}"/>
    <cellStyle name="Normal 45 2 2 3 2 2 3 5" xfId="21170" xr:uid="{00000000-0005-0000-0000-0000B8520000}"/>
    <cellStyle name="Normal 45 2 2 3 2 2 4" xfId="12760" xr:uid="{00000000-0005-0000-0000-0000DE310000}"/>
    <cellStyle name="Normal 45 2 2 3 2 2 4 3" xfId="27858" xr:uid="{00000000-0005-0000-0000-0000D86C0000}"/>
    <cellStyle name="Normal 45 2 2 3 2 2 5" xfId="7739" xr:uid="{00000000-0005-0000-0000-0000411E0000}"/>
    <cellStyle name="Normal 45 2 2 3 2 2 5 3" xfId="22841" xr:uid="{00000000-0005-0000-0000-00003F590000}"/>
    <cellStyle name="Normal 45 2 2 3 2 2 7" xfId="17828" xr:uid="{00000000-0005-0000-0000-0000AA450000}"/>
    <cellStyle name="Normal 45 2 2 3 2 3" xfId="3521" xr:uid="{00000000-0005-0000-0000-0000C70D0000}"/>
    <cellStyle name="Normal 45 2 2 3 2 3 2" xfId="13595" xr:uid="{00000000-0005-0000-0000-000021350000}"/>
    <cellStyle name="Normal 45 2 2 3 2 3 2 3" xfId="28693" xr:uid="{00000000-0005-0000-0000-00001B700000}"/>
    <cellStyle name="Normal 45 2 2 3 2 3 3" xfId="8575" xr:uid="{00000000-0005-0000-0000-000085210000}"/>
    <cellStyle name="Normal 45 2 2 3 2 3 3 3" xfId="23676" xr:uid="{00000000-0005-0000-0000-0000825C0000}"/>
    <cellStyle name="Normal 45 2 2 3 2 3 5" xfId="18663" xr:uid="{00000000-0005-0000-0000-0000ED480000}"/>
    <cellStyle name="Normal 45 2 2 3 2 4" xfId="5214" xr:uid="{00000000-0005-0000-0000-000064140000}"/>
    <cellStyle name="Normal 45 2 2 3 2 4 2" xfId="15266" xr:uid="{00000000-0005-0000-0000-0000A83B0000}"/>
    <cellStyle name="Normal 45 2 2 3 2 4 2 3" xfId="30364" xr:uid="{00000000-0005-0000-0000-0000A2760000}"/>
    <cellStyle name="Normal 45 2 2 3 2 4 3" xfId="10246" xr:uid="{00000000-0005-0000-0000-00000C280000}"/>
    <cellStyle name="Normal 45 2 2 3 2 4 3 3" xfId="25347" xr:uid="{00000000-0005-0000-0000-000009630000}"/>
    <cellStyle name="Normal 45 2 2 3 2 4 5" xfId="20334" xr:uid="{00000000-0005-0000-0000-0000744F0000}"/>
    <cellStyle name="Normal 45 2 2 3 2 5" xfId="11924" xr:uid="{00000000-0005-0000-0000-00009A2E0000}"/>
    <cellStyle name="Normal 45 2 2 3 2 5 3" xfId="27022" xr:uid="{00000000-0005-0000-0000-000094690000}"/>
    <cellStyle name="Normal 45 2 2 3 2 6" xfId="6903" xr:uid="{00000000-0005-0000-0000-0000FD1A0000}"/>
    <cellStyle name="Normal 45 2 2 3 2 6 3" xfId="22005" xr:uid="{00000000-0005-0000-0000-0000FB550000}"/>
    <cellStyle name="Normal 45 2 2 3 2 8" xfId="16992" xr:uid="{00000000-0005-0000-0000-000066420000}"/>
    <cellStyle name="Normal 45 2 2 3 3" xfId="2250" xr:uid="{00000000-0005-0000-0000-0000D0080000}"/>
    <cellStyle name="Normal 45 2 2 3 3 2" xfId="3940" xr:uid="{00000000-0005-0000-0000-00006A0F0000}"/>
    <cellStyle name="Normal 45 2 2 3 3 2 2" xfId="14013" xr:uid="{00000000-0005-0000-0000-0000C3360000}"/>
    <cellStyle name="Normal 45 2 2 3 3 2 2 3" xfId="29111" xr:uid="{00000000-0005-0000-0000-0000BD710000}"/>
    <cellStyle name="Normal 45 2 2 3 3 2 3" xfId="8993" xr:uid="{00000000-0005-0000-0000-000027230000}"/>
    <cellStyle name="Normal 45 2 2 3 3 2 3 3" xfId="24094" xr:uid="{00000000-0005-0000-0000-0000245E0000}"/>
    <cellStyle name="Normal 45 2 2 3 3 2 5" xfId="19081" xr:uid="{00000000-0005-0000-0000-00008F4A0000}"/>
    <cellStyle name="Normal 45 2 2 3 3 3" xfId="5632" xr:uid="{00000000-0005-0000-0000-000006160000}"/>
    <cellStyle name="Normal 45 2 2 3 3 3 2" xfId="15684" xr:uid="{00000000-0005-0000-0000-00004A3D0000}"/>
    <cellStyle name="Normal 45 2 2 3 3 3 2 3" xfId="30782" xr:uid="{00000000-0005-0000-0000-000044780000}"/>
    <cellStyle name="Normal 45 2 2 3 3 3 3" xfId="10664" xr:uid="{00000000-0005-0000-0000-0000AE290000}"/>
    <cellStyle name="Normal 45 2 2 3 3 3 3 3" xfId="25765" xr:uid="{00000000-0005-0000-0000-0000AB640000}"/>
    <cellStyle name="Normal 45 2 2 3 3 3 5" xfId="20752" xr:uid="{00000000-0005-0000-0000-000016510000}"/>
    <cellStyle name="Normal 45 2 2 3 3 4" xfId="12342" xr:uid="{00000000-0005-0000-0000-00003C300000}"/>
    <cellStyle name="Normal 45 2 2 3 3 4 3" xfId="27440" xr:uid="{00000000-0005-0000-0000-0000366B0000}"/>
    <cellStyle name="Normal 45 2 2 3 3 5" xfId="7321" xr:uid="{00000000-0005-0000-0000-00009F1C0000}"/>
    <cellStyle name="Normal 45 2 2 3 3 5 3" xfId="22423" xr:uid="{00000000-0005-0000-0000-00009D570000}"/>
    <cellStyle name="Normal 45 2 2 3 3 7" xfId="17410" xr:uid="{00000000-0005-0000-0000-000008440000}"/>
    <cellStyle name="Normal 45 2 2 3 4" xfId="3103" xr:uid="{00000000-0005-0000-0000-0000250C0000}"/>
    <cellStyle name="Normal 45 2 2 3 4 2" xfId="13177" xr:uid="{00000000-0005-0000-0000-00007F330000}"/>
    <cellStyle name="Normal 45 2 2 3 4 2 3" xfId="28275" xr:uid="{00000000-0005-0000-0000-0000796E0000}"/>
    <cellStyle name="Normal 45 2 2 3 4 3" xfId="8157" xr:uid="{00000000-0005-0000-0000-0000E31F0000}"/>
    <cellStyle name="Normal 45 2 2 3 4 3 3" xfId="23258" xr:uid="{00000000-0005-0000-0000-0000E05A0000}"/>
    <cellStyle name="Normal 45 2 2 3 4 5" xfId="18245" xr:uid="{00000000-0005-0000-0000-00004B470000}"/>
    <cellStyle name="Normal 45 2 2 3 5" xfId="4796" xr:uid="{00000000-0005-0000-0000-0000C2120000}"/>
    <cellStyle name="Normal 45 2 2 3 5 2" xfId="14848" xr:uid="{00000000-0005-0000-0000-0000063A0000}"/>
    <cellStyle name="Normal 45 2 2 3 5 2 3" xfId="29946" xr:uid="{00000000-0005-0000-0000-000000750000}"/>
    <cellStyle name="Normal 45 2 2 3 5 3" xfId="9828" xr:uid="{00000000-0005-0000-0000-00006A260000}"/>
    <cellStyle name="Normal 45 2 2 3 5 3 3" xfId="24929" xr:uid="{00000000-0005-0000-0000-000067610000}"/>
    <cellStyle name="Normal 45 2 2 3 5 5" xfId="19916" xr:uid="{00000000-0005-0000-0000-0000D24D0000}"/>
    <cellStyle name="Normal 45 2 2 3 6" xfId="11506" xr:uid="{00000000-0005-0000-0000-0000F82C0000}"/>
    <cellStyle name="Normal 45 2 2 3 6 3" xfId="26604" xr:uid="{00000000-0005-0000-0000-0000F2670000}"/>
    <cellStyle name="Normal 45 2 2 3 7" xfId="6485" xr:uid="{00000000-0005-0000-0000-00005B190000}"/>
    <cellStyle name="Normal 45 2 2 3 7 3" xfId="21587" xr:uid="{00000000-0005-0000-0000-000059540000}"/>
    <cellStyle name="Normal 45 2 2 3 9" xfId="16574" xr:uid="{00000000-0005-0000-0000-0000C4400000}"/>
    <cellStyle name="Normal 45 2 2 4" xfId="1621" xr:uid="{00000000-0005-0000-0000-00005B060000}"/>
    <cellStyle name="Normal 45 2 2 4 2" xfId="2460" xr:uid="{00000000-0005-0000-0000-0000A2090000}"/>
    <cellStyle name="Normal 45 2 2 4 2 2" xfId="4150" xr:uid="{00000000-0005-0000-0000-00003C100000}"/>
    <cellStyle name="Normal 45 2 2 4 2 2 2" xfId="14223" xr:uid="{00000000-0005-0000-0000-000095370000}"/>
    <cellStyle name="Normal 45 2 2 4 2 2 2 3" xfId="29321" xr:uid="{00000000-0005-0000-0000-00008F720000}"/>
    <cellStyle name="Normal 45 2 2 4 2 2 3" xfId="9203" xr:uid="{00000000-0005-0000-0000-0000F9230000}"/>
    <cellStyle name="Normal 45 2 2 4 2 2 3 3" xfId="24304" xr:uid="{00000000-0005-0000-0000-0000F65E0000}"/>
    <cellStyle name="Normal 45 2 2 4 2 2 5" xfId="19291" xr:uid="{00000000-0005-0000-0000-0000614B0000}"/>
    <cellStyle name="Normal 45 2 2 4 2 3" xfId="5842" xr:uid="{00000000-0005-0000-0000-0000D8160000}"/>
    <cellStyle name="Normal 45 2 2 4 2 3 2" xfId="15894" xr:uid="{00000000-0005-0000-0000-00001C3E0000}"/>
    <cellStyle name="Normal 45 2 2 4 2 3 2 3" xfId="30992" xr:uid="{00000000-0005-0000-0000-000016790000}"/>
    <cellStyle name="Normal 45 2 2 4 2 3 3" xfId="10874" xr:uid="{00000000-0005-0000-0000-0000802A0000}"/>
    <cellStyle name="Normal 45 2 2 4 2 3 3 3" xfId="25975" xr:uid="{00000000-0005-0000-0000-00007D650000}"/>
    <cellStyle name="Normal 45 2 2 4 2 3 5" xfId="20962" xr:uid="{00000000-0005-0000-0000-0000E8510000}"/>
    <cellStyle name="Normal 45 2 2 4 2 4" xfId="12552" xr:uid="{00000000-0005-0000-0000-00000E310000}"/>
    <cellStyle name="Normal 45 2 2 4 2 4 3" xfId="27650" xr:uid="{00000000-0005-0000-0000-0000086C0000}"/>
    <cellStyle name="Normal 45 2 2 4 2 5" xfId="7531" xr:uid="{00000000-0005-0000-0000-0000711D0000}"/>
    <cellStyle name="Normal 45 2 2 4 2 5 3" xfId="22633" xr:uid="{00000000-0005-0000-0000-00006F580000}"/>
    <cellStyle name="Normal 45 2 2 4 2 7" xfId="17620" xr:uid="{00000000-0005-0000-0000-0000DA440000}"/>
    <cellStyle name="Normal 45 2 2 4 3" xfId="3313" xr:uid="{00000000-0005-0000-0000-0000F70C0000}"/>
    <cellStyle name="Normal 45 2 2 4 3 2" xfId="13387" xr:uid="{00000000-0005-0000-0000-000051340000}"/>
    <cellStyle name="Normal 45 2 2 4 3 2 3" xfId="28485" xr:uid="{00000000-0005-0000-0000-00004B6F0000}"/>
    <cellStyle name="Normal 45 2 2 4 3 3" xfId="8367" xr:uid="{00000000-0005-0000-0000-0000B5200000}"/>
    <cellStyle name="Normal 45 2 2 4 3 3 3" xfId="23468" xr:uid="{00000000-0005-0000-0000-0000B25B0000}"/>
    <cellStyle name="Normal 45 2 2 4 3 5" xfId="18455" xr:uid="{00000000-0005-0000-0000-00001D480000}"/>
    <cellStyle name="Normal 45 2 2 4 4" xfId="5006" xr:uid="{00000000-0005-0000-0000-000094130000}"/>
    <cellStyle name="Normal 45 2 2 4 4 2" xfId="15058" xr:uid="{00000000-0005-0000-0000-0000D83A0000}"/>
    <cellStyle name="Normal 45 2 2 4 4 2 3" xfId="30156" xr:uid="{00000000-0005-0000-0000-0000D2750000}"/>
    <cellStyle name="Normal 45 2 2 4 4 3" xfId="10038" xr:uid="{00000000-0005-0000-0000-00003C270000}"/>
    <cellStyle name="Normal 45 2 2 4 4 3 3" xfId="25139" xr:uid="{00000000-0005-0000-0000-000039620000}"/>
    <cellStyle name="Normal 45 2 2 4 4 5" xfId="20126" xr:uid="{00000000-0005-0000-0000-0000A44E0000}"/>
    <cellStyle name="Normal 45 2 2 4 5" xfId="11716" xr:uid="{00000000-0005-0000-0000-0000CA2D0000}"/>
    <cellStyle name="Normal 45 2 2 4 5 3" xfId="26814" xr:uid="{00000000-0005-0000-0000-0000C4680000}"/>
    <cellStyle name="Normal 45 2 2 4 6" xfId="6695" xr:uid="{00000000-0005-0000-0000-00002D1A0000}"/>
    <cellStyle name="Normal 45 2 2 4 6 3" xfId="21797" xr:uid="{00000000-0005-0000-0000-00002B550000}"/>
    <cellStyle name="Normal 45 2 2 4 8" xfId="16784" xr:uid="{00000000-0005-0000-0000-000096410000}"/>
    <cellStyle name="Normal 45 2 2 5" xfId="2042" xr:uid="{00000000-0005-0000-0000-000000080000}"/>
    <cellStyle name="Normal 45 2 2 5 2" xfId="3732" xr:uid="{00000000-0005-0000-0000-00009A0E0000}"/>
    <cellStyle name="Normal 45 2 2 5 2 2" xfId="13805" xr:uid="{00000000-0005-0000-0000-0000F3350000}"/>
    <cellStyle name="Normal 45 2 2 5 2 2 3" xfId="28903" xr:uid="{00000000-0005-0000-0000-0000ED700000}"/>
    <cellStyle name="Normal 45 2 2 5 2 3" xfId="8785" xr:uid="{00000000-0005-0000-0000-000057220000}"/>
    <cellStyle name="Normal 45 2 2 5 2 3 3" xfId="23886" xr:uid="{00000000-0005-0000-0000-0000545D0000}"/>
    <cellStyle name="Normal 45 2 2 5 2 5" xfId="18873" xr:uid="{00000000-0005-0000-0000-0000BF490000}"/>
    <cellStyle name="Normal 45 2 2 5 3" xfId="5424" xr:uid="{00000000-0005-0000-0000-000036150000}"/>
    <cellStyle name="Normal 45 2 2 5 3 2" xfId="15476" xr:uid="{00000000-0005-0000-0000-00007A3C0000}"/>
    <cellStyle name="Normal 45 2 2 5 3 2 3" xfId="30574" xr:uid="{00000000-0005-0000-0000-000074770000}"/>
    <cellStyle name="Normal 45 2 2 5 3 3" xfId="10456" xr:uid="{00000000-0005-0000-0000-0000DE280000}"/>
    <cellStyle name="Normal 45 2 2 5 3 3 3" xfId="25557" xr:uid="{00000000-0005-0000-0000-0000DB630000}"/>
    <cellStyle name="Normal 45 2 2 5 3 5" xfId="20544" xr:uid="{00000000-0005-0000-0000-000046500000}"/>
    <cellStyle name="Normal 45 2 2 5 4" xfId="12134" xr:uid="{00000000-0005-0000-0000-00006C2F0000}"/>
    <cellStyle name="Normal 45 2 2 5 4 3" xfId="27232" xr:uid="{00000000-0005-0000-0000-0000666A0000}"/>
    <cellStyle name="Normal 45 2 2 5 5" xfId="7113" xr:uid="{00000000-0005-0000-0000-0000CF1B0000}"/>
    <cellStyle name="Normal 45 2 2 5 5 3" xfId="22215" xr:uid="{00000000-0005-0000-0000-0000CD560000}"/>
    <cellStyle name="Normal 45 2 2 5 7" xfId="17202" xr:uid="{00000000-0005-0000-0000-000038430000}"/>
    <cellStyle name="Normal 45 2 2 6" xfId="2895" xr:uid="{00000000-0005-0000-0000-0000550B0000}"/>
    <cellStyle name="Normal 45 2 2 6 2" xfId="12969" xr:uid="{00000000-0005-0000-0000-0000AF320000}"/>
    <cellStyle name="Normal 45 2 2 6 2 3" xfId="28067" xr:uid="{00000000-0005-0000-0000-0000A96D0000}"/>
    <cellStyle name="Normal 45 2 2 6 3" xfId="7949" xr:uid="{00000000-0005-0000-0000-0000131F0000}"/>
    <cellStyle name="Normal 45 2 2 6 3 3" xfId="23050" xr:uid="{00000000-0005-0000-0000-0000105A0000}"/>
    <cellStyle name="Normal 45 2 2 6 5" xfId="18037" xr:uid="{00000000-0005-0000-0000-00007B460000}"/>
    <cellStyle name="Normal 45 2 2 7" xfId="4588" xr:uid="{00000000-0005-0000-0000-0000F2110000}"/>
    <cellStyle name="Normal 45 2 2 7 2" xfId="14640" xr:uid="{00000000-0005-0000-0000-000036390000}"/>
    <cellStyle name="Normal 45 2 2 7 2 3" xfId="29738" xr:uid="{00000000-0005-0000-0000-000030740000}"/>
    <cellStyle name="Normal 45 2 2 7 3" xfId="9620" xr:uid="{00000000-0005-0000-0000-00009A250000}"/>
    <cellStyle name="Normal 45 2 2 7 3 3" xfId="24721" xr:uid="{00000000-0005-0000-0000-000097600000}"/>
    <cellStyle name="Normal 45 2 2 7 5" xfId="19708" xr:uid="{00000000-0005-0000-0000-0000024D0000}"/>
    <cellStyle name="Normal 45 2 2 8" xfId="11298" xr:uid="{00000000-0005-0000-0000-0000282C0000}"/>
    <cellStyle name="Normal 45 2 2 8 3" xfId="26396" xr:uid="{00000000-0005-0000-0000-000022670000}"/>
    <cellStyle name="Normal 45 2 2 9" xfId="6277" xr:uid="{00000000-0005-0000-0000-00008B180000}"/>
    <cellStyle name="Normal 45 2 2 9 3" xfId="21379" xr:uid="{00000000-0005-0000-0000-000089530000}"/>
    <cellStyle name="Normal 45 2 3" xfId="1241" xr:uid="{00000000-0005-0000-0000-0000DF040000}"/>
    <cellStyle name="Normal 45 2 3 10" xfId="16418" xr:uid="{00000000-0005-0000-0000-000028400000}"/>
    <cellStyle name="Normal 45 2 3 2" xfId="1460" xr:uid="{00000000-0005-0000-0000-0000BA050000}"/>
    <cellStyle name="Normal 45 2 3 2 2" xfId="1881" xr:uid="{00000000-0005-0000-0000-00005F070000}"/>
    <cellStyle name="Normal 45 2 3 2 2 2" xfId="2720" xr:uid="{00000000-0005-0000-0000-0000A60A0000}"/>
    <cellStyle name="Normal 45 2 3 2 2 2 2" xfId="4410" xr:uid="{00000000-0005-0000-0000-000040110000}"/>
    <cellStyle name="Normal 45 2 3 2 2 2 2 2" xfId="14483" xr:uid="{00000000-0005-0000-0000-000099380000}"/>
    <cellStyle name="Normal 45 2 3 2 2 2 2 2 3" xfId="29581" xr:uid="{00000000-0005-0000-0000-000093730000}"/>
    <cellStyle name="Normal 45 2 3 2 2 2 2 3" xfId="9463" xr:uid="{00000000-0005-0000-0000-0000FD240000}"/>
    <cellStyle name="Normal 45 2 3 2 2 2 2 3 3" xfId="24564" xr:uid="{00000000-0005-0000-0000-0000FA5F0000}"/>
    <cellStyle name="Normal 45 2 3 2 2 2 2 5" xfId="19551" xr:uid="{00000000-0005-0000-0000-0000654C0000}"/>
    <cellStyle name="Normal 45 2 3 2 2 2 3" xfId="6102" xr:uid="{00000000-0005-0000-0000-0000DC170000}"/>
    <cellStyle name="Normal 45 2 3 2 2 2 3 2" xfId="16154" xr:uid="{00000000-0005-0000-0000-0000203F0000}"/>
    <cellStyle name="Normal 45 2 3 2 2 2 3 2 3" xfId="31252" xr:uid="{00000000-0005-0000-0000-00001A7A0000}"/>
    <cellStyle name="Normal 45 2 3 2 2 2 3 3" xfId="11134" xr:uid="{00000000-0005-0000-0000-0000842B0000}"/>
    <cellStyle name="Normal 45 2 3 2 2 2 3 3 3" xfId="26235" xr:uid="{00000000-0005-0000-0000-000081660000}"/>
    <cellStyle name="Normal 45 2 3 2 2 2 3 5" xfId="21222" xr:uid="{00000000-0005-0000-0000-0000EC520000}"/>
    <cellStyle name="Normal 45 2 3 2 2 2 4" xfId="12812" xr:uid="{00000000-0005-0000-0000-000012320000}"/>
    <cellStyle name="Normal 45 2 3 2 2 2 4 3" xfId="27910" xr:uid="{00000000-0005-0000-0000-00000C6D0000}"/>
    <cellStyle name="Normal 45 2 3 2 2 2 5" xfId="7791" xr:uid="{00000000-0005-0000-0000-0000751E0000}"/>
    <cellStyle name="Normal 45 2 3 2 2 2 5 3" xfId="22893" xr:uid="{00000000-0005-0000-0000-000073590000}"/>
    <cellStyle name="Normal 45 2 3 2 2 2 7" xfId="17880" xr:uid="{00000000-0005-0000-0000-0000DE450000}"/>
    <cellStyle name="Normal 45 2 3 2 2 3" xfId="3573" xr:uid="{00000000-0005-0000-0000-0000FB0D0000}"/>
    <cellStyle name="Normal 45 2 3 2 2 3 2" xfId="13647" xr:uid="{00000000-0005-0000-0000-000055350000}"/>
    <cellStyle name="Normal 45 2 3 2 2 3 2 3" xfId="28745" xr:uid="{00000000-0005-0000-0000-00004F700000}"/>
    <cellStyle name="Normal 45 2 3 2 2 3 3" xfId="8627" xr:uid="{00000000-0005-0000-0000-0000B9210000}"/>
    <cellStyle name="Normal 45 2 3 2 2 3 3 3" xfId="23728" xr:uid="{00000000-0005-0000-0000-0000B65C0000}"/>
    <cellStyle name="Normal 45 2 3 2 2 3 5" xfId="18715" xr:uid="{00000000-0005-0000-0000-000021490000}"/>
    <cellStyle name="Normal 45 2 3 2 2 4" xfId="5266" xr:uid="{00000000-0005-0000-0000-000098140000}"/>
    <cellStyle name="Normal 45 2 3 2 2 4 2" xfId="15318" xr:uid="{00000000-0005-0000-0000-0000DC3B0000}"/>
    <cellStyle name="Normal 45 2 3 2 2 4 2 3" xfId="30416" xr:uid="{00000000-0005-0000-0000-0000D6760000}"/>
    <cellStyle name="Normal 45 2 3 2 2 4 3" xfId="10298" xr:uid="{00000000-0005-0000-0000-000040280000}"/>
    <cellStyle name="Normal 45 2 3 2 2 4 3 3" xfId="25399" xr:uid="{00000000-0005-0000-0000-00003D630000}"/>
    <cellStyle name="Normal 45 2 3 2 2 4 5" xfId="20386" xr:uid="{00000000-0005-0000-0000-0000A84F0000}"/>
    <cellStyle name="Normal 45 2 3 2 2 5" xfId="11976" xr:uid="{00000000-0005-0000-0000-0000CE2E0000}"/>
    <cellStyle name="Normal 45 2 3 2 2 5 3" xfId="27074" xr:uid="{00000000-0005-0000-0000-0000C8690000}"/>
    <cellStyle name="Normal 45 2 3 2 2 6" xfId="6955" xr:uid="{00000000-0005-0000-0000-0000311B0000}"/>
    <cellStyle name="Normal 45 2 3 2 2 6 3" xfId="22057" xr:uid="{00000000-0005-0000-0000-00002F560000}"/>
    <cellStyle name="Normal 45 2 3 2 2 8" xfId="17044" xr:uid="{00000000-0005-0000-0000-00009A420000}"/>
    <cellStyle name="Normal 45 2 3 2 3" xfId="2302" xr:uid="{00000000-0005-0000-0000-000004090000}"/>
    <cellStyle name="Normal 45 2 3 2 3 2" xfId="3992" xr:uid="{00000000-0005-0000-0000-00009E0F0000}"/>
    <cellStyle name="Normal 45 2 3 2 3 2 2" xfId="14065" xr:uid="{00000000-0005-0000-0000-0000F7360000}"/>
    <cellStyle name="Normal 45 2 3 2 3 2 2 3" xfId="29163" xr:uid="{00000000-0005-0000-0000-0000F1710000}"/>
    <cellStyle name="Normal 45 2 3 2 3 2 3" xfId="9045" xr:uid="{00000000-0005-0000-0000-00005B230000}"/>
    <cellStyle name="Normal 45 2 3 2 3 2 3 3" xfId="24146" xr:uid="{00000000-0005-0000-0000-0000585E0000}"/>
    <cellStyle name="Normal 45 2 3 2 3 2 5" xfId="19133" xr:uid="{00000000-0005-0000-0000-0000C34A0000}"/>
    <cellStyle name="Normal 45 2 3 2 3 3" xfId="5684" xr:uid="{00000000-0005-0000-0000-00003A160000}"/>
    <cellStyle name="Normal 45 2 3 2 3 3 2" xfId="15736" xr:uid="{00000000-0005-0000-0000-00007E3D0000}"/>
    <cellStyle name="Normal 45 2 3 2 3 3 2 3" xfId="30834" xr:uid="{00000000-0005-0000-0000-000078780000}"/>
    <cellStyle name="Normal 45 2 3 2 3 3 3" xfId="10716" xr:uid="{00000000-0005-0000-0000-0000E2290000}"/>
    <cellStyle name="Normal 45 2 3 2 3 3 3 3" xfId="25817" xr:uid="{00000000-0005-0000-0000-0000DF640000}"/>
    <cellStyle name="Normal 45 2 3 2 3 3 5" xfId="20804" xr:uid="{00000000-0005-0000-0000-00004A510000}"/>
    <cellStyle name="Normal 45 2 3 2 3 4" xfId="12394" xr:uid="{00000000-0005-0000-0000-000070300000}"/>
    <cellStyle name="Normal 45 2 3 2 3 4 3" xfId="27492" xr:uid="{00000000-0005-0000-0000-00006A6B0000}"/>
    <cellStyle name="Normal 45 2 3 2 3 5" xfId="7373" xr:uid="{00000000-0005-0000-0000-0000D31C0000}"/>
    <cellStyle name="Normal 45 2 3 2 3 5 3" xfId="22475" xr:uid="{00000000-0005-0000-0000-0000D1570000}"/>
    <cellStyle name="Normal 45 2 3 2 3 7" xfId="17462" xr:uid="{00000000-0005-0000-0000-00003C440000}"/>
    <cellStyle name="Normal 45 2 3 2 4" xfId="3155" xr:uid="{00000000-0005-0000-0000-0000590C0000}"/>
    <cellStyle name="Normal 45 2 3 2 4 2" xfId="13229" xr:uid="{00000000-0005-0000-0000-0000B3330000}"/>
    <cellStyle name="Normal 45 2 3 2 4 2 3" xfId="28327" xr:uid="{00000000-0005-0000-0000-0000AD6E0000}"/>
    <cellStyle name="Normal 45 2 3 2 4 3" xfId="8209" xr:uid="{00000000-0005-0000-0000-000017200000}"/>
    <cellStyle name="Normal 45 2 3 2 4 3 3" xfId="23310" xr:uid="{00000000-0005-0000-0000-0000145B0000}"/>
    <cellStyle name="Normal 45 2 3 2 4 5" xfId="18297" xr:uid="{00000000-0005-0000-0000-00007F470000}"/>
    <cellStyle name="Normal 45 2 3 2 5" xfId="4848" xr:uid="{00000000-0005-0000-0000-0000F6120000}"/>
    <cellStyle name="Normal 45 2 3 2 5 2" xfId="14900" xr:uid="{00000000-0005-0000-0000-00003A3A0000}"/>
    <cellStyle name="Normal 45 2 3 2 5 2 3" xfId="29998" xr:uid="{00000000-0005-0000-0000-000034750000}"/>
    <cellStyle name="Normal 45 2 3 2 5 3" xfId="9880" xr:uid="{00000000-0005-0000-0000-00009E260000}"/>
    <cellStyle name="Normal 45 2 3 2 5 3 3" xfId="24981" xr:uid="{00000000-0005-0000-0000-00009B610000}"/>
    <cellStyle name="Normal 45 2 3 2 5 5" xfId="19968" xr:uid="{00000000-0005-0000-0000-0000064E0000}"/>
    <cellStyle name="Normal 45 2 3 2 6" xfId="11558" xr:uid="{00000000-0005-0000-0000-00002C2D0000}"/>
    <cellStyle name="Normal 45 2 3 2 6 3" xfId="26656" xr:uid="{00000000-0005-0000-0000-000026680000}"/>
    <cellStyle name="Normal 45 2 3 2 7" xfId="6537" xr:uid="{00000000-0005-0000-0000-00008F190000}"/>
    <cellStyle name="Normal 45 2 3 2 7 3" xfId="21639" xr:uid="{00000000-0005-0000-0000-00008D540000}"/>
    <cellStyle name="Normal 45 2 3 2 9" xfId="16626" xr:uid="{00000000-0005-0000-0000-0000F8400000}"/>
    <cellStyle name="Normal 45 2 3 3" xfId="1673" xr:uid="{00000000-0005-0000-0000-00008F060000}"/>
    <cellStyle name="Normal 45 2 3 3 2" xfId="2512" xr:uid="{00000000-0005-0000-0000-0000D6090000}"/>
    <cellStyle name="Normal 45 2 3 3 2 2" xfId="4202" xr:uid="{00000000-0005-0000-0000-000070100000}"/>
    <cellStyle name="Normal 45 2 3 3 2 2 2" xfId="14275" xr:uid="{00000000-0005-0000-0000-0000C9370000}"/>
    <cellStyle name="Normal 45 2 3 3 2 2 2 3" xfId="29373" xr:uid="{00000000-0005-0000-0000-0000C3720000}"/>
    <cellStyle name="Normal 45 2 3 3 2 2 3" xfId="9255" xr:uid="{00000000-0005-0000-0000-00002D240000}"/>
    <cellStyle name="Normal 45 2 3 3 2 2 3 3" xfId="24356" xr:uid="{00000000-0005-0000-0000-00002A5F0000}"/>
    <cellStyle name="Normal 45 2 3 3 2 2 5" xfId="19343" xr:uid="{00000000-0005-0000-0000-0000954B0000}"/>
    <cellStyle name="Normal 45 2 3 3 2 3" xfId="5894" xr:uid="{00000000-0005-0000-0000-00000C170000}"/>
    <cellStyle name="Normal 45 2 3 3 2 3 2" xfId="15946" xr:uid="{00000000-0005-0000-0000-0000503E0000}"/>
    <cellStyle name="Normal 45 2 3 3 2 3 2 3" xfId="31044" xr:uid="{00000000-0005-0000-0000-00004A790000}"/>
    <cellStyle name="Normal 45 2 3 3 2 3 3" xfId="10926" xr:uid="{00000000-0005-0000-0000-0000B42A0000}"/>
    <cellStyle name="Normal 45 2 3 3 2 3 3 3" xfId="26027" xr:uid="{00000000-0005-0000-0000-0000B1650000}"/>
    <cellStyle name="Normal 45 2 3 3 2 3 5" xfId="21014" xr:uid="{00000000-0005-0000-0000-00001C520000}"/>
    <cellStyle name="Normal 45 2 3 3 2 4" xfId="12604" xr:uid="{00000000-0005-0000-0000-000042310000}"/>
    <cellStyle name="Normal 45 2 3 3 2 4 3" xfId="27702" xr:uid="{00000000-0005-0000-0000-00003C6C0000}"/>
    <cellStyle name="Normal 45 2 3 3 2 5" xfId="7583" xr:uid="{00000000-0005-0000-0000-0000A51D0000}"/>
    <cellStyle name="Normal 45 2 3 3 2 5 3" xfId="22685" xr:uid="{00000000-0005-0000-0000-0000A3580000}"/>
    <cellStyle name="Normal 45 2 3 3 2 7" xfId="17672" xr:uid="{00000000-0005-0000-0000-00000E450000}"/>
    <cellStyle name="Normal 45 2 3 3 3" xfId="3365" xr:uid="{00000000-0005-0000-0000-00002B0D0000}"/>
    <cellStyle name="Normal 45 2 3 3 3 2" xfId="13439" xr:uid="{00000000-0005-0000-0000-000085340000}"/>
    <cellStyle name="Normal 45 2 3 3 3 2 3" xfId="28537" xr:uid="{00000000-0005-0000-0000-00007F6F0000}"/>
    <cellStyle name="Normal 45 2 3 3 3 3" xfId="8419" xr:uid="{00000000-0005-0000-0000-0000E9200000}"/>
    <cellStyle name="Normal 45 2 3 3 3 3 3" xfId="23520" xr:uid="{00000000-0005-0000-0000-0000E65B0000}"/>
    <cellStyle name="Normal 45 2 3 3 3 5" xfId="18507" xr:uid="{00000000-0005-0000-0000-000051480000}"/>
    <cellStyle name="Normal 45 2 3 3 4" xfId="5058" xr:uid="{00000000-0005-0000-0000-0000C8130000}"/>
    <cellStyle name="Normal 45 2 3 3 4 2" xfId="15110" xr:uid="{00000000-0005-0000-0000-00000C3B0000}"/>
    <cellStyle name="Normal 45 2 3 3 4 2 3" xfId="30208" xr:uid="{00000000-0005-0000-0000-000006760000}"/>
    <cellStyle name="Normal 45 2 3 3 4 3" xfId="10090" xr:uid="{00000000-0005-0000-0000-000070270000}"/>
    <cellStyle name="Normal 45 2 3 3 4 3 3" xfId="25191" xr:uid="{00000000-0005-0000-0000-00006D620000}"/>
    <cellStyle name="Normal 45 2 3 3 4 5" xfId="20178" xr:uid="{00000000-0005-0000-0000-0000D84E0000}"/>
    <cellStyle name="Normal 45 2 3 3 5" xfId="11768" xr:uid="{00000000-0005-0000-0000-0000FE2D0000}"/>
    <cellStyle name="Normal 45 2 3 3 5 3" xfId="26866" xr:uid="{00000000-0005-0000-0000-0000F8680000}"/>
    <cellStyle name="Normal 45 2 3 3 6" xfId="6747" xr:uid="{00000000-0005-0000-0000-0000611A0000}"/>
    <cellStyle name="Normal 45 2 3 3 6 3" xfId="21849" xr:uid="{00000000-0005-0000-0000-00005F550000}"/>
    <cellStyle name="Normal 45 2 3 3 8" xfId="16836" xr:uid="{00000000-0005-0000-0000-0000CA410000}"/>
    <cellStyle name="Normal 45 2 3 4" xfId="2094" xr:uid="{00000000-0005-0000-0000-000034080000}"/>
    <cellStyle name="Normal 45 2 3 4 2" xfId="3784" xr:uid="{00000000-0005-0000-0000-0000CE0E0000}"/>
    <cellStyle name="Normal 45 2 3 4 2 2" xfId="13857" xr:uid="{00000000-0005-0000-0000-000027360000}"/>
    <cellStyle name="Normal 45 2 3 4 2 2 3" xfId="28955" xr:uid="{00000000-0005-0000-0000-000021710000}"/>
    <cellStyle name="Normal 45 2 3 4 2 3" xfId="8837" xr:uid="{00000000-0005-0000-0000-00008B220000}"/>
    <cellStyle name="Normal 45 2 3 4 2 3 3" xfId="23938" xr:uid="{00000000-0005-0000-0000-0000885D0000}"/>
    <cellStyle name="Normal 45 2 3 4 2 5" xfId="18925" xr:uid="{00000000-0005-0000-0000-0000F3490000}"/>
    <cellStyle name="Normal 45 2 3 4 3" xfId="5476" xr:uid="{00000000-0005-0000-0000-00006A150000}"/>
    <cellStyle name="Normal 45 2 3 4 3 2" xfId="15528" xr:uid="{00000000-0005-0000-0000-0000AE3C0000}"/>
    <cellStyle name="Normal 45 2 3 4 3 2 3" xfId="30626" xr:uid="{00000000-0005-0000-0000-0000A8770000}"/>
    <cellStyle name="Normal 45 2 3 4 3 3" xfId="10508" xr:uid="{00000000-0005-0000-0000-000012290000}"/>
    <cellStyle name="Normal 45 2 3 4 3 3 3" xfId="25609" xr:uid="{00000000-0005-0000-0000-00000F640000}"/>
    <cellStyle name="Normal 45 2 3 4 3 5" xfId="20596" xr:uid="{00000000-0005-0000-0000-00007A500000}"/>
    <cellStyle name="Normal 45 2 3 4 4" xfId="12186" xr:uid="{00000000-0005-0000-0000-0000A02F0000}"/>
    <cellStyle name="Normal 45 2 3 4 4 3" xfId="27284" xr:uid="{00000000-0005-0000-0000-00009A6A0000}"/>
    <cellStyle name="Normal 45 2 3 4 5" xfId="7165" xr:uid="{00000000-0005-0000-0000-0000031C0000}"/>
    <cellStyle name="Normal 45 2 3 4 5 3" xfId="22267" xr:uid="{00000000-0005-0000-0000-000001570000}"/>
    <cellStyle name="Normal 45 2 3 4 7" xfId="17254" xr:uid="{00000000-0005-0000-0000-00006C430000}"/>
    <cellStyle name="Normal 45 2 3 5" xfId="2947" xr:uid="{00000000-0005-0000-0000-0000890B0000}"/>
    <cellStyle name="Normal 45 2 3 5 2" xfId="13021" xr:uid="{00000000-0005-0000-0000-0000E3320000}"/>
    <cellStyle name="Normal 45 2 3 5 2 3" xfId="28119" xr:uid="{00000000-0005-0000-0000-0000DD6D0000}"/>
    <cellStyle name="Normal 45 2 3 5 3" xfId="8001" xr:uid="{00000000-0005-0000-0000-0000471F0000}"/>
    <cellStyle name="Normal 45 2 3 5 3 3" xfId="23102" xr:uid="{00000000-0005-0000-0000-0000445A0000}"/>
    <cellStyle name="Normal 45 2 3 5 5" xfId="18089" xr:uid="{00000000-0005-0000-0000-0000AF460000}"/>
    <cellStyle name="Normal 45 2 3 6" xfId="4640" xr:uid="{00000000-0005-0000-0000-000026120000}"/>
    <cellStyle name="Normal 45 2 3 6 2" xfId="14692" xr:uid="{00000000-0005-0000-0000-00006A390000}"/>
    <cellStyle name="Normal 45 2 3 6 2 3" xfId="29790" xr:uid="{00000000-0005-0000-0000-000064740000}"/>
    <cellStyle name="Normal 45 2 3 6 3" xfId="9672" xr:uid="{00000000-0005-0000-0000-0000CE250000}"/>
    <cellStyle name="Normal 45 2 3 6 3 3" xfId="24773" xr:uid="{00000000-0005-0000-0000-0000CB600000}"/>
    <cellStyle name="Normal 45 2 3 6 5" xfId="19760" xr:uid="{00000000-0005-0000-0000-0000364D0000}"/>
    <cellStyle name="Normal 45 2 3 7" xfId="11350" xr:uid="{00000000-0005-0000-0000-00005C2C0000}"/>
    <cellStyle name="Normal 45 2 3 7 3" xfId="26448" xr:uid="{00000000-0005-0000-0000-000056670000}"/>
    <cellStyle name="Normal 45 2 3 8" xfId="6329" xr:uid="{00000000-0005-0000-0000-0000BF180000}"/>
    <cellStyle name="Normal 45 2 3 8 3" xfId="21431" xr:uid="{00000000-0005-0000-0000-0000BD530000}"/>
    <cellStyle name="Normal 45 2 4" xfId="1354" xr:uid="{00000000-0005-0000-0000-000050050000}"/>
    <cellStyle name="Normal 45 2 4 2" xfId="1777" xr:uid="{00000000-0005-0000-0000-0000F7060000}"/>
    <cellStyle name="Normal 45 2 4 2 2" xfId="2616" xr:uid="{00000000-0005-0000-0000-00003E0A0000}"/>
    <cellStyle name="Normal 45 2 4 2 2 2" xfId="4306" xr:uid="{00000000-0005-0000-0000-0000D8100000}"/>
    <cellStyle name="Normal 45 2 4 2 2 2 2" xfId="14379" xr:uid="{00000000-0005-0000-0000-000031380000}"/>
    <cellStyle name="Normal 45 2 4 2 2 2 2 3" xfId="29477" xr:uid="{00000000-0005-0000-0000-00002B730000}"/>
    <cellStyle name="Normal 45 2 4 2 2 2 3" xfId="9359" xr:uid="{00000000-0005-0000-0000-000095240000}"/>
    <cellStyle name="Normal 45 2 4 2 2 2 3 3" xfId="24460" xr:uid="{00000000-0005-0000-0000-0000925F0000}"/>
    <cellStyle name="Normal 45 2 4 2 2 2 5" xfId="19447" xr:uid="{00000000-0005-0000-0000-0000FD4B0000}"/>
    <cellStyle name="Normal 45 2 4 2 2 3" xfId="5998" xr:uid="{00000000-0005-0000-0000-000074170000}"/>
    <cellStyle name="Normal 45 2 4 2 2 3 2" xfId="16050" xr:uid="{00000000-0005-0000-0000-0000B83E0000}"/>
    <cellStyle name="Normal 45 2 4 2 2 3 2 3" xfId="31148" xr:uid="{00000000-0005-0000-0000-0000B2790000}"/>
    <cellStyle name="Normal 45 2 4 2 2 3 3" xfId="11030" xr:uid="{00000000-0005-0000-0000-00001C2B0000}"/>
    <cellStyle name="Normal 45 2 4 2 2 3 3 3" xfId="26131" xr:uid="{00000000-0005-0000-0000-000019660000}"/>
    <cellStyle name="Normal 45 2 4 2 2 3 5" xfId="21118" xr:uid="{00000000-0005-0000-0000-000084520000}"/>
    <cellStyle name="Normal 45 2 4 2 2 4" xfId="12708" xr:uid="{00000000-0005-0000-0000-0000AA310000}"/>
    <cellStyle name="Normal 45 2 4 2 2 4 3" xfId="27806" xr:uid="{00000000-0005-0000-0000-0000A46C0000}"/>
    <cellStyle name="Normal 45 2 4 2 2 5" xfId="7687" xr:uid="{00000000-0005-0000-0000-00000D1E0000}"/>
    <cellStyle name="Normal 45 2 4 2 2 5 3" xfId="22789" xr:uid="{00000000-0005-0000-0000-00000B590000}"/>
    <cellStyle name="Normal 45 2 4 2 2 7" xfId="17776" xr:uid="{00000000-0005-0000-0000-000076450000}"/>
    <cellStyle name="Normal 45 2 4 2 3" xfId="3469" xr:uid="{00000000-0005-0000-0000-0000930D0000}"/>
    <cellStyle name="Normal 45 2 4 2 3 2" xfId="13543" xr:uid="{00000000-0005-0000-0000-0000ED340000}"/>
    <cellStyle name="Normal 45 2 4 2 3 2 3" xfId="28641" xr:uid="{00000000-0005-0000-0000-0000E76F0000}"/>
    <cellStyle name="Normal 45 2 4 2 3 3" xfId="8523" xr:uid="{00000000-0005-0000-0000-000051210000}"/>
    <cellStyle name="Normal 45 2 4 2 3 3 3" xfId="23624" xr:uid="{00000000-0005-0000-0000-00004E5C0000}"/>
    <cellStyle name="Normal 45 2 4 2 3 5" xfId="18611" xr:uid="{00000000-0005-0000-0000-0000B9480000}"/>
    <cellStyle name="Normal 45 2 4 2 4" xfId="5162" xr:uid="{00000000-0005-0000-0000-000030140000}"/>
    <cellStyle name="Normal 45 2 4 2 4 2" xfId="15214" xr:uid="{00000000-0005-0000-0000-0000743B0000}"/>
    <cellStyle name="Normal 45 2 4 2 4 2 3" xfId="30312" xr:uid="{00000000-0005-0000-0000-00006E760000}"/>
    <cellStyle name="Normal 45 2 4 2 4 3" xfId="10194" xr:uid="{00000000-0005-0000-0000-0000D8270000}"/>
    <cellStyle name="Normal 45 2 4 2 4 3 3" xfId="25295" xr:uid="{00000000-0005-0000-0000-0000D5620000}"/>
    <cellStyle name="Normal 45 2 4 2 4 5" xfId="20282" xr:uid="{00000000-0005-0000-0000-0000404F0000}"/>
    <cellStyle name="Normal 45 2 4 2 5" xfId="11872" xr:uid="{00000000-0005-0000-0000-0000662E0000}"/>
    <cellStyle name="Normal 45 2 4 2 5 3" xfId="26970" xr:uid="{00000000-0005-0000-0000-000060690000}"/>
    <cellStyle name="Normal 45 2 4 2 6" xfId="6851" xr:uid="{00000000-0005-0000-0000-0000C91A0000}"/>
    <cellStyle name="Normal 45 2 4 2 6 3" xfId="21953" xr:uid="{00000000-0005-0000-0000-0000C7550000}"/>
    <cellStyle name="Normal 45 2 4 2 8" xfId="16940" xr:uid="{00000000-0005-0000-0000-000032420000}"/>
    <cellStyle name="Normal 45 2 4 3" xfId="2198" xr:uid="{00000000-0005-0000-0000-00009C080000}"/>
    <cellStyle name="Normal 45 2 4 3 2" xfId="3888" xr:uid="{00000000-0005-0000-0000-0000360F0000}"/>
    <cellStyle name="Normal 45 2 4 3 2 2" xfId="13961" xr:uid="{00000000-0005-0000-0000-00008F360000}"/>
    <cellStyle name="Normal 45 2 4 3 2 2 3" xfId="29059" xr:uid="{00000000-0005-0000-0000-000089710000}"/>
    <cellStyle name="Normal 45 2 4 3 2 3" xfId="8941" xr:uid="{00000000-0005-0000-0000-0000F3220000}"/>
    <cellStyle name="Normal 45 2 4 3 2 3 3" xfId="24042" xr:uid="{00000000-0005-0000-0000-0000F05D0000}"/>
    <cellStyle name="Normal 45 2 4 3 2 5" xfId="19029" xr:uid="{00000000-0005-0000-0000-00005B4A0000}"/>
    <cellStyle name="Normal 45 2 4 3 3" xfId="5580" xr:uid="{00000000-0005-0000-0000-0000D2150000}"/>
    <cellStyle name="Normal 45 2 4 3 3 2" xfId="15632" xr:uid="{00000000-0005-0000-0000-0000163D0000}"/>
    <cellStyle name="Normal 45 2 4 3 3 2 3" xfId="30730" xr:uid="{00000000-0005-0000-0000-000010780000}"/>
    <cellStyle name="Normal 45 2 4 3 3 3" xfId="10612" xr:uid="{00000000-0005-0000-0000-00007A290000}"/>
    <cellStyle name="Normal 45 2 4 3 3 3 3" xfId="25713" xr:uid="{00000000-0005-0000-0000-000077640000}"/>
    <cellStyle name="Normal 45 2 4 3 3 5" xfId="20700" xr:uid="{00000000-0005-0000-0000-0000E2500000}"/>
    <cellStyle name="Normal 45 2 4 3 4" xfId="12290" xr:uid="{00000000-0005-0000-0000-000008300000}"/>
    <cellStyle name="Normal 45 2 4 3 4 3" xfId="27388" xr:uid="{00000000-0005-0000-0000-0000026B0000}"/>
    <cellStyle name="Normal 45 2 4 3 5" xfId="7269" xr:uid="{00000000-0005-0000-0000-00006B1C0000}"/>
    <cellStyle name="Normal 45 2 4 3 5 3" xfId="22371" xr:uid="{00000000-0005-0000-0000-000069570000}"/>
    <cellStyle name="Normal 45 2 4 3 7" xfId="17358" xr:uid="{00000000-0005-0000-0000-0000D4430000}"/>
    <cellStyle name="Normal 45 2 4 4" xfId="3051" xr:uid="{00000000-0005-0000-0000-0000F10B0000}"/>
    <cellStyle name="Normal 45 2 4 4 2" xfId="13125" xr:uid="{00000000-0005-0000-0000-00004B330000}"/>
    <cellStyle name="Normal 45 2 4 4 2 3" xfId="28223" xr:uid="{00000000-0005-0000-0000-0000456E0000}"/>
    <cellStyle name="Normal 45 2 4 4 3" xfId="8105" xr:uid="{00000000-0005-0000-0000-0000AF1F0000}"/>
    <cellStyle name="Normal 45 2 4 4 3 3" xfId="23206" xr:uid="{00000000-0005-0000-0000-0000AC5A0000}"/>
    <cellStyle name="Normal 45 2 4 4 5" xfId="18193" xr:uid="{00000000-0005-0000-0000-000017470000}"/>
    <cellStyle name="Normal 45 2 4 5" xfId="4744" xr:uid="{00000000-0005-0000-0000-00008E120000}"/>
    <cellStyle name="Normal 45 2 4 5 2" xfId="14796" xr:uid="{00000000-0005-0000-0000-0000D2390000}"/>
    <cellStyle name="Normal 45 2 4 5 2 3" xfId="29894" xr:uid="{00000000-0005-0000-0000-0000CC740000}"/>
    <cellStyle name="Normal 45 2 4 5 3" xfId="9776" xr:uid="{00000000-0005-0000-0000-000036260000}"/>
    <cellStyle name="Normal 45 2 4 5 3 3" xfId="24877" xr:uid="{00000000-0005-0000-0000-000033610000}"/>
    <cellStyle name="Normal 45 2 4 5 5" xfId="19864" xr:uid="{00000000-0005-0000-0000-00009E4D0000}"/>
    <cellStyle name="Normal 45 2 4 6" xfId="11454" xr:uid="{00000000-0005-0000-0000-0000C42C0000}"/>
    <cellStyle name="Normal 45 2 4 6 3" xfId="26552" xr:uid="{00000000-0005-0000-0000-0000BE670000}"/>
    <cellStyle name="Normal 45 2 4 7" xfId="6433" xr:uid="{00000000-0005-0000-0000-000027190000}"/>
    <cellStyle name="Normal 45 2 4 7 3" xfId="21535" xr:uid="{00000000-0005-0000-0000-000025540000}"/>
    <cellStyle name="Normal 45 2 4 9" xfId="16522" xr:uid="{00000000-0005-0000-0000-000090400000}"/>
    <cellStyle name="Normal 45 2 5" xfId="1567" xr:uid="{00000000-0005-0000-0000-000025060000}"/>
    <cellStyle name="Normal 45 2 5 2" xfId="2408" xr:uid="{00000000-0005-0000-0000-00006E090000}"/>
    <cellStyle name="Normal 45 2 5 2 2" xfId="4098" xr:uid="{00000000-0005-0000-0000-000008100000}"/>
    <cellStyle name="Normal 45 2 5 2 2 2" xfId="14171" xr:uid="{00000000-0005-0000-0000-000061370000}"/>
    <cellStyle name="Normal 45 2 5 2 2 2 3" xfId="29269" xr:uid="{00000000-0005-0000-0000-00005B720000}"/>
    <cellStyle name="Normal 45 2 5 2 2 3" xfId="9151" xr:uid="{00000000-0005-0000-0000-0000C5230000}"/>
    <cellStyle name="Normal 45 2 5 2 2 3 3" xfId="24252" xr:uid="{00000000-0005-0000-0000-0000C25E0000}"/>
    <cellStyle name="Normal 45 2 5 2 2 5" xfId="19239" xr:uid="{00000000-0005-0000-0000-00002D4B0000}"/>
    <cellStyle name="Normal 45 2 5 2 3" xfId="5790" xr:uid="{00000000-0005-0000-0000-0000A4160000}"/>
    <cellStyle name="Normal 45 2 5 2 3 2" xfId="15842" xr:uid="{00000000-0005-0000-0000-0000E83D0000}"/>
    <cellStyle name="Normal 45 2 5 2 3 2 3" xfId="30940" xr:uid="{00000000-0005-0000-0000-0000E2780000}"/>
    <cellStyle name="Normal 45 2 5 2 3 3" xfId="10822" xr:uid="{00000000-0005-0000-0000-00004C2A0000}"/>
    <cellStyle name="Normal 45 2 5 2 3 3 3" xfId="25923" xr:uid="{00000000-0005-0000-0000-000049650000}"/>
    <cellStyle name="Normal 45 2 5 2 3 5" xfId="20910" xr:uid="{00000000-0005-0000-0000-0000B4510000}"/>
    <cellStyle name="Normal 45 2 5 2 4" xfId="12500" xr:uid="{00000000-0005-0000-0000-0000DA300000}"/>
    <cellStyle name="Normal 45 2 5 2 4 3" xfId="27598" xr:uid="{00000000-0005-0000-0000-0000D46B0000}"/>
    <cellStyle name="Normal 45 2 5 2 5" xfId="7479" xr:uid="{00000000-0005-0000-0000-00003D1D0000}"/>
    <cellStyle name="Normal 45 2 5 2 5 3" xfId="22581" xr:uid="{00000000-0005-0000-0000-00003B580000}"/>
    <cellStyle name="Normal 45 2 5 2 7" xfId="17568" xr:uid="{00000000-0005-0000-0000-0000A6440000}"/>
    <cellStyle name="Normal 45 2 5 3" xfId="3261" xr:uid="{00000000-0005-0000-0000-0000C30C0000}"/>
    <cellStyle name="Normal 45 2 5 3 2" xfId="13335" xr:uid="{00000000-0005-0000-0000-00001D340000}"/>
    <cellStyle name="Normal 45 2 5 3 2 3" xfId="28433" xr:uid="{00000000-0005-0000-0000-0000176F0000}"/>
    <cellStyle name="Normal 45 2 5 3 3" xfId="8315" xr:uid="{00000000-0005-0000-0000-000081200000}"/>
    <cellStyle name="Normal 45 2 5 3 3 3" xfId="23416" xr:uid="{00000000-0005-0000-0000-00007E5B0000}"/>
    <cellStyle name="Normal 45 2 5 3 5" xfId="18403" xr:uid="{00000000-0005-0000-0000-0000E9470000}"/>
    <cellStyle name="Normal 45 2 5 4" xfId="4954" xr:uid="{00000000-0005-0000-0000-000060130000}"/>
    <cellStyle name="Normal 45 2 5 4 2" xfId="15006" xr:uid="{00000000-0005-0000-0000-0000A43A0000}"/>
    <cellStyle name="Normal 45 2 5 4 2 3" xfId="30104" xr:uid="{00000000-0005-0000-0000-00009E750000}"/>
    <cellStyle name="Normal 45 2 5 4 3" xfId="9986" xr:uid="{00000000-0005-0000-0000-000008270000}"/>
    <cellStyle name="Normal 45 2 5 4 3 3" xfId="25087" xr:uid="{00000000-0005-0000-0000-000005620000}"/>
    <cellStyle name="Normal 45 2 5 4 5" xfId="20074" xr:uid="{00000000-0005-0000-0000-0000704E0000}"/>
    <cellStyle name="Normal 45 2 5 5" xfId="11664" xr:uid="{00000000-0005-0000-0000-0000962D0000}"/>
    <cellStyle name="Normal 45 2 5 5 3" xfId="26762" xr:uid="{00000000-0005-0000-0000-000090680000}"/>
    <cellStyle name="Normal 45 2 5 6" xfId="6643" xr:uid="{00000000-0005-0000-0000-0000F9190000}"/>
    <cellStyle name="Normal 45 2 5 6 3" xfId="21745" xr:uid="{00000000-0005-0000-0000-0000F7540000}"/>
    <cellStyle name="Normal 45 2 5 8" xfId="16732" xr:uid="{00000000-0005-0000-0000-000062410000}"/>
    <cellStyle name="Normal 45 2 6" xfId="1988" xr:uid="{00000000-0005-0000-0000-0000CA070000}"/>
    <cellStyle name="Normal 45 2 6 2" xfId="3680" xr:uid="{00000000-0005-0000-0000-0000660E0000}"/>
    <cellStyle name="Normal 45 2 6 2 2" xfId="13753" xr:uid="{00000000-0005-0000-0000-0000BF350000}"/>
    <cellStyle name="Normal 45 2 6 2 2 3" xfId="28851" xr:uid="{00000000-0005-0000-0000-0000B9700000}"/>
    <cellStyle name="Normal 45 2 6 2 3" xfId="8733" xr:uid="{00000000-0005-0000-0000-000023220000}"/>
    <cellStyle name="Normal 45 2 6 2 3 3" xfId="23834" xr:uid="{00000000-0005-0000-0000-0000205D0000}"/>
    <cellStyle name="Normal 45 2 6 2 5" xfId="18821" xr:uid="{00000000-0005-0000-0000-00008B490000}"/>
    <cellStyle name="Normal 45 2 6 3" xfId="5372" xr:uid="{00000000-0005-0000-0000-000002150000}"/>
    <cellStyle name="Normal 45 2 6 3 2" xfId="15424" xr:uid="{00000000-0005-0000-0000-0000463C0000}"/>
    <cellStyle name="Normal 45 2 6 3 2 3" xfId="30522" xr:uid="{00000000-0005-0000-0000-000040770000}"/>
    <cellStyle name="Normal 45 2 6 3 3" xfId="10404" xr:uid="{00000000-0005-0000-0000-0000AA280000}"/>
    <cellStyle name="Normal 45 2 6 3 3 3" xfId="25505" xr:uid="{00000000-0005-0000-0000-0000A7630000}"/>
    <cellStyle name="Normal 45 2 6 3 5" xfId="20492" xr:uid="{00000000-0005-0000-0000-000012500000}"/>
    <cellStyle name="Normal 45 2 6 4" xfId="12082" xr:uid="{00000000-0005-0000-0000-0000382F0000}"/>
    <cellStyle name="Normal 45 2 6 4 3" xfId="27180" xr:uid="{00000000-0005-0000-0000-0000326A0000}"/>
    <cellStyle name="Normal 45 2 6 5" xfId="7061" xr:uid="{00000000-0005-0000-0000-00009B1B0000}"/>
    <cellStyle name="Normal 45 2 6 5 3" xfId="22163" xr:uid="{00000000-0005-0000-0000-000099560000}"/>
    <cellStyle name="Normal 45 2 6 7" xfId="17150" xr:uid="{00000000-0005-0000-0000-000004430000}"/>
    <cellStyle name="Normal 45 2 7" xfId="2839" xr:uid="{00000000-0005-0000-0000-00001D0B0000}"/>
    <cellStyle name="Normal 45 2 7 2" xfId="12917" xr:uid="{00000000-0005-0000-0000-00007B320000}"/>
    <cellStyle name="Normal 45 2 7 2 3" xfId="28015" xr:uid="{00000000-0005-0000-0000-0000756D0000}"/>
    <cellStyle name="Normal 45 2 7 3" xfId="7897" xr:uid="{00000000-0005-0000-0000-0000DF1E0000}"/>
    <cellStyle name="Normal 45 2 7 3 3" xfId="22998" xr:uid="{00000000-0005-0000-0000-0000DC590000}"/>
    <cellStyle name="Normal 45 2 7 5" xfId="17985" xr:uid="{00000000-0005-0000-0000-000047460000}"/>
    <cellStyle name="Normal 45 2 8" xfId="4533" xr:uid="{00000000-0005-0000-0000-0000BB110000}"/>
    <cellStyle name="Normal 45 2 8 2" xfId="14588" xr:uid="{00000000-0005-0000-0000-000002390000}"/>
    <cellStyle name="Normal 45 2 8 2 3" xfId="29686" xr:uid="{00000000-0005-0000-0000-0000FC730000}"/>
    <cellStyle name="Normal 45 2 8 3" xfId="9568" xr:uid="{00000000-0005-0000-0000-000066250000}"/>
    <cellStyle name="Normal 45 2 8 3 3" xfId="24669" xr:uid="{00000000-0005-0000-0000-000063600000}"/>
    <cellStyle name="Normal 45 2 8 5" xfId="19656" xr:uid="{00000000-0005-0000-0000-0000CE4C0000}"/>
    <cellStyle name="Normal 45 2 9" xfId="11244" xr:uid="{00000000-0005-0000-0000-0000F22B0000}"/>
    <cellStyle name="Normal 45 2 9 3" xfId="26344" xr:uid="{00000000-0005-0000-0000-0000EE660000}"/>
    <cellStyle name="Normal 45 3" xfId="31393" xr:uid="{2D62BE83-35E1-419D-8DE3-331C2A107240}"/>
    <cellStyle name="Normal 46" xfId="355" xr:uid="{00000000-0005-0000-0000-000066010000}"/>
    <cellStyle name="Normal 46 2" xfId="862" xr:uid="{00000000-0005-0000-0000-000063030000}"/>
    <cellStyle name="Normal 46 2 10" xfId="6224" xr:uid="{00000000-0005-0000-0000-000056180000}"/>
    <cellStyle name="Normal 46 2 10 3" xfId="21328" xr:uid="{00000000-0005-0000-0000-000056530000}"/>
    <cellStyle name="Normal 46 2 12" xfId="16313" xr:uid="{00000000-0005-0000-0000-0000BF3F0000}"/>
    <cellStyle name="Normal 46 2 2" xfId="1188" xr:uid="{00000000-0005-0000-0000-0000AA040000}"/>
    <cellStyle name="Normal 46 2 2 11" xfId="16367" xr:uid="{00000000-0005-0000-0000-0000F53F0000}"/>
    <cellStyle name="Normal 46 2 2 2" xfId="1296" xr:uid="{00000000-0005-0000-0000-000016050000}"/>
    <cellStyle name="Normal 46 2 2 2 10" xfId="16471" xr:uid="{00000000-0005-0000-0000-00005D400000}"/>
    <cellStyle name="Normal 46 2 2 2 2" xfId="1513" xr:uid="{00000000-0005-0000-0000-0000EF050000}"/>
    <cellStyle name="Normal 46 2 2 2 2 2" xfId="1934" xr:uid="{00000000-0005-0000-0000-000094070000}"/>
    <cellStyle name="Normal 46 2 2 2 2 2 2" xfId="2773" xr:uid="{00000000-0005-0000-0000-0000DB0A0000}"/>
    <cellStyle name="Normal 46 2 2 2 2 2 2 2" xfId="4463" xr:uid="{00000000-0005-0000-0000-000075110000}"/>
    <cellStyle name="Normal 46 2 2 2 2 2 2 2 2" xfId="14536" xr:uid="{00000000-0005-0000-0000-0000CE380000}"/>
    <cellStyle name="Normal 46 2 2 2 2 2 2 2 2 3" xfId="29634" xr:uid="{00000000-0005-0000-0000-0000C8730000}"/>
    <cellStyle name="Normal 46 2 2 2 2 2 2 2 3" xfId="9516" xr:uid="{00000000-0005-0000-0000-000032250000}"/>
    <cellStyle name="Normal 46 2 2 2 2 2 2 2 3 3" xfId="24617" xr:uid="{00000000-0005-0000-0000-00002F600000}"/>
    <cellStyle name="Normal 46 2 2 2 2 2 2 2 5" xfId="19604" xr:uid="{00000000-0005-0000-0000-00009A4C0000}"/>
    <cellStyle name="Normal 46 2 2 2 2 2 2 3" xfId="6155" xr:uid="{00000000-0005-0000-0000-000011180000}"/>
    <cellStyle name="Normal 46 2 2 2 2 2 2 3 2" xfId="16207" xr:uid="{00000000-0005-0000-0000-0000553F0000}"/>
    <cellStyle name="Normal 46 2 2 2 2 2 2 3 3" xfId="11187" xr:uid="{00000000-0005-0000-0000-0000B92B0000}"/>
    <cellStyle name="Normal 46 2 2 2 2 2 2 3 3 3" xfId="26288" xr:uid="{00000000-0005-0000-0000-0000B6660000}"/>
    <cellStyle name="Normal 46 2 2 2 2 2 2 3 5" xfId="21275" xr:uid="{00000000-0005-0000-0000-000021530000}"/>
    <cellStyle name="Normal 46 2 2 2 2 2 2 4" xfId="12865" xr:uid="{00000000-0005-0000-0000-000047320000}"/>
    <cellStyle name="Normal 46 2 2 2 2 2 2 4 3" xfId="27963" xr:uid="{00000000-0005-0000-0000-0000416D0000}"/>
    <cellStyle name="Normal 46 2 2 2 2 2 2 5" xfId="7844" xr:uid="{00000000-0005-0000-0000-0000AA1E0000}"/>
    <cellStyle name="Normal 46 2 2 2 2 2 2 5 3" xfId="22946" xr:uid="{00000000-0005-0000-0000-0000A8590000}"/>
    <cellStyle name="Normal 46 2 2 2 2 2 2 7" xfId="17933" xr:uid="{00000000-0005-0000-0000-000013460000}"/>
    <cellStyle name="Normal 46 2 2 2 2 2 3" xfId="3626" xr:uid="{00000000-0005-0000-0000-0000300E0000}"/>
    <cellStyle name="Normal 46 2 2 2 2 2 3 2" xfId="13700" xr:uid="{00000000-0005-0000-0000-00008A350000}"/>
    <cellStyle name="Normal 46 2 2 2 2 2 3 2 3" xfId="28798" xr:uid="{00000000-0005-0000-0000-000084700000}"/>
    <cellStyle name="Normal 46 2 2 2 2 2 3 3" xfId="8680" xr:uid="{00000000-0005-0000-0000-0000EE210000}"/>
    <cellStyle name="Normal 46 2 2 2 2 2 3 3 3" xfId="23781" xr:uid="{00000000-0005-0000-0000-0000EB5C0000}"/>
    <cellStyle name="Normal 46 2 2 2 2 2 3 5" xfId="18768" xr:uid="{00000000-0005-0000-0000-000056490000}"/>
    <cellStyle name="Normal 46 2 2 2 2 2 4" xfId="5319" xr:uid="{00000000-0005-0000-0000-0000CD140000}"/>
    <cellStyle name="Normal 46 2 2 2 2 2 4 2" xfId="15371" xr:uid="{00000000-0005-0000-0000-0000113C0000}"/>
    <cellStyle name="Normal 46 2 2 2 2 2 4 2 3" xfId="30469" xr:uid="{00000000-0005-0000-0000-00000B770000}"/>
    <cellStyle name="Normal 46 2 2 2 2 2 4 3" xfId="10351" xr:uid="{00000000-0005-0000-0000-000075280000}"/>
    <cellStyle name="Normal 46 2 2 2 2 2 4 3 3" xfId="25452" xr:uid="{00000000-0005-0000-0000-000072630000}"/>
    <cellStyle name="Normal 46 2 2 2 2 2 4 5" xfId="20439" xr:uid="{00000000-0005-0000-0000-0000DD4F0000}"/>
    <cellStyle name="Normal 46 2 2 2 2 2 5" xfId="12029" xr:uid="{00000000-0005-0000-0000-0000032F0000}"/>
    <cellStyle name="Normal 46 2 2 2 2 2 5 3" xfId="27127" xr:uid="{00000000-0005-0000-0000-0000FD690000}"/>
    <cellStyle name="Normal 46 2 2 2 2 2 6" xfId="7008" xr:uid="{00000000-0005-0000-0000-0000661B0000}"/>
    <cellStyle name="Normal 46 2 2 2 2 2 6 3" xfId="22110" xr:uid="{00000000-0005-0000-0000-000064560000}"/>
    <cellStyle name="Normal 46 2 2 2 2 2 8" xfId="17097" xr:uid="{00000000-0005-0000-0000-0000CF420000}"/>
    <cellStyle name="Normal 46 2 2 2 2 3" xfId="2355" xr:uid="{00000000-0005-0000-0000-000039090000}"/>
    <cellStyle name="Normal 46 2 2 2 2 3 2" xfId="4045" xr:uid="{00000000-0005-0000-0000-0000D30F0000}"/>
    <cellStyle name="Normal 46 2 2 2 2 3 2 2" xfId="14118" xr:uid="{00000000-0005-0000-0000-00002C370000}"/>
    <cellStyle name="Normal 46 2 2 2 2 3 2 2 3" xfId="29216" xr:uid="{00000000-0005-0000-0000-000026720000}"/>
    <cellStyle name="Normal 46 2 2 2 2 3 2 3" xfId="9098" xr:uid="{00000000-0005-0000-0000-000090230000}"/>
    <cellStyle name="Normal 46 2 2 2 2 3 2 3 3" xfId="24199" xr:uid="{00000000-0005-0000-0000-00008D5E0000}"/>
    <cellStyle name="Normal 46 2 2 2 2 3 2 5" xfId="19186" xr:uid="{00000000-0005-0000-0000-0000F84A0000}"/>
    <cellStyle name="Normal 46 2 2 2 2 3 3" xfId="5737" xr:uid="{00000000-0005-0000-0000-00006F160000}"/>
    <cellStyle name="Normal 46 2 2 2 2 3 3 2" xfId="15789" xr:uid="{00000000-0005-0000-0000-0000B33D0000}"/>
    <cellStyle name="Normal 46 2 2 2 2 3 3 2 3" xfId="30887" xr:uid="{00000000-0005-0000-0000-0000AD780000}"/>
    <cellStyle name="Normal 46 2 2 2 2 3 3 3" xfId="10769" xr:uid="{00000000-0005-0000-0000-0000172A0000}"/>
    <cellStyle name="Normal 46 2 2 2 2 3 3 3 3" xfId="25870" xr:uid="{00000000-0005-0000-0000-000014650000}"/>
    <cellStyle name="Normal 46 2 2 2 2 3 3 5" xfId="20857" xr:uid="{00000000-0005-0000-0000-00007F510000}"/>
    <cellStyle name="Normal 46 2 2 2 2 3 4" xfId="12447" xr:uid="{00000000-0005-0000-0000-0000A5300000}"/>
    <cellStyle name="Normal 46 2 2 2 2 3 4 3" xfId="27545" xr:uid="{00000000-0005-0000-0000-00009F6B0000}"/>
    <cellStyle name="Normal 46 2 2 2 2 3 5" xfId="7426" xr:uid="{00000000-0005-0000-0000-0000081D0000}"/>
    <cellStyle name="Normal 46 2 2 2 2 3 5 3" xfId="22528" xr:uid="{00000000-0005-0000-0000-000006580000}"/>
    <cellStyle name="Normal 46 2 2 2 2 3 7" xfId="17515" xr:uid="{00000000-0005-0000-0000-000071440000}"/>
    <cellStyle name="Normal 46 2 2 2 2 4" xfId="3208" xr:uid="{00000000-0005-0000-0000-00008E0C0000}"/>
    <cellStyle name="Normal 46 2 2 2 2 4 2" xfId="13282" xr:uid="{00000000-0005-0000-0000-0000E8330000}"/>
    <cellStyle name="Normal 46 2 2 2 2 4 2 3" xfId="28380" xr:uid="{00000000-0005-0000-0000-0000E26E0000}"/>
    <cellStyle name="Normal 46 2 2 2 2 4 3" xfId="8262" xr:uid="{00000000-0005-0000-0000-00004C200000}"/>
    <cellStyle name="Normal 46 2 2 2 2 4 3 3" xfId="23363" xr:uid="{00000000-0005-0000-0000-0000495B0000}"/>
    <cellStyle name="Normal 46 2 2 2 2 4 5" xfId="18350" xr:uid="{00000000-0005-0000-0000-0000B4470000}"/>
    <cellStyle name="Normal 46 2 2 2 2 5" xfId="4901" xr:uid="{00000000-0005-0000-0000-00002B130000}"/>
    <cellStyle name="Normal 46 2 2 2 2 5 2" xfId="14953" xr:uid="{00000000-0005-0000-0000-00006F3A0000}"/>
    <cellStyle name="Normal 46 2 2 2 2 5 2 3" xfId="30051" xr:uid="{00000000-0005-0000-0000-000069750000}"/>
    <cellStyle name="Normal 46 2 2 2 2 5 3" xfId="9933" xr:uid="{00000000-0005-0000-0000-0000D3260000}"/>
    <cellStyle name="Normal 46 2 2 2 2 5 3 3" xfId="25034" xr:uid="{00000000-0005-0000-0000-0000D0610000}"/>
    <cellStyle name="Normal 46 2 2 2 2 5 5" xfId="20021" xr:uid="{00000000-0005-0000-0000-00003B4E0000}"/>
    <cellStyle name="Normal 46 2 2 2 2 6" xfId="11611" xr:uid="{00000000-0005-0000-0000-0000612D0000}"/>
    <cellStyle name="Normal 46 2 2 2 2 6 3" xfId="26709" xr:uid="{00000000-0005-0000-0000-00005B680000}"/>
    <cellStyle name="Normal 46 2 2 2 2 7" xfId="6590" xr:uid="{00000000-0005-0000-0000-0000C4190000}"/>
    <cellStyle name="Normal 46 2 2 2 2 7 3" xfId="21692" xr:uid="{00000000-0005-0000-0000-0000C2540000}"/>
    <cellStyle name="Normal 46 2 2 2 2 9" xfId="16679" xr:uid="{00000000-0005-0000-0000-00002D410000}"/>
    <cellStyle name="Normal 46 2 2 2 3" xfId="1726" xr:uid="{00000000-0005-0000-0000-0000C4060000}"/>
    <cellStyle name="Normal 46 2 2 2 3 2" xfId="2565" xr:uid="{00000000-0005-0000-0000-00000B0A0000}"/>
    <cellStyle name="Normal 46 2 2 2 3 2 2" xfId="4255" xr:uid="{00000000-0005-0000-0000-0000A5100000}"/>
    <cellStyle name="Normal 46 2 2 2 3 2 2 2" xfId="14328" xr:uid="{00000000-0005-0000-0000-0000FE370000}"/>
    <cellStyle name="Normal 46 2 2 2 3 2 2 2 3" xfId="29426" xr:uid="{00000000-0005-0000-0000-0000F8720000}"/>
    <cellStyle name="Normal 46 2 2 2 3 2 2 3" xfId="9308" xr:uid="{00000000-0005-0000-0000-000062240000}"/>
    <cellStyle name="Normal 46 2 2 2 3 2 2 3 3" xfId="24409" xr:uid="{00000000-0005-0000-0000-00005F5F0000}"/>
    <cellStyle name="Normal 46 2 2 2 3 2 2 5" xfId="19396" xr:uid="{00000000-0005-0000-0000-0000CA4B0000}"/>
    <cellStyle name="Normal 46 2 2 2 3 2 3" xfId="5947" xr:uid="{00000000-0005-0000-0000-000041170000}"/>
    <cellStyle name="Normal 46 2 2 2 3 2 3 2" xfId="15999" xr:uid="{00000000-0005-0000-0000-0000853E0000}"/>
    <cellStyle name="Normal 46 2 2 2 3 2 3 2 3" xfId="31097" xr:uid="{00000000-0005-0000-0000-00007F790000}"/>
    <cellStyle name="Normal 46 2 2 2 3 2 3 3" xfId="10979" xr:uid="{00000000-0005-0000-0000-0000E92A0000}"/>
    <cellStyle name="Normal 46 2 2 2 3 2 3 3 3" xfId="26080" xr:uid="{00000000-0005-0000-0000-0000E6650000}"/>
    <cellStyle name="Normal 46 2 2 2 3 2 3 5" xfId="21067" xr:uid="{00000000-0005-0000-0000-000051520000}"/>
    <cellStyle name="Normal 46 2 2 2 3 2 4" xfId="12657" xr:uid="{00000000-0005-0000-0000-000077310000}"/>
    <cellStyle name="Normal 46 2 2 2 3 2 4 3" xfId="27755" xr:uid="{00000000-0005-0000-0000-0000716C0000}"/>
    <cellStyle name="Normal 46 2 2 2 3 2 5" xfId="7636" xr:uid="{00000000-0005-0000-0000-0000DA1D0000}"/>
    <cellStyle name="Normal 46 2 2 2 3 2 5 3" xfId="22738" xr:uid="{00000000-0005-0000-0000-0000D8580000}"/>
    <cellStyle name="Normal 46 2 2 2 3 2 7" xfId="17725" xr:uid="{00000000-0005-0000-0000-000043450000}"/>
    <cellStyle name="Normal 46 2 2 2 3 3" xfId="3418" xr:uid="{00000000-0005-0000-0000-0000600D0000}"/>
    <cellStyle name="Normal 46 2 2 2 3 3 2" xfId="13492" xr:uid="{00000000-0005-0000-0000-0000BA340000}"/>
    <cellStyle name="Normal 46 2 2 2 3 3 2 3" xfId="28590" xr:uid="{00000000-0005-0000-0000-0000B46F0000}"/>
    <cellStyle name="Normal 46 2 2 2 3 3 3" xfId="8472" xr:uid="{00000000-0005-0000-0000-00001E210000}"/>
    <cellStyle name="Normal 46 2 2 2 3 3 3 3" xfId="23573" xr:uid="{00000000-0005-0000-0000-00001B5C0000}"/>
    <cellStyle name="Normal 46 2 2 2 3 3 5" xfId="18560" xr:uid="{00000000-0005-0000-0000-000086480000}"/>
    <cellStyle name="Normal 46 2 2 2 3 4" xfId="5111" xr:uid="{00000000-0005-0000-0000-0000FD130000}"/>
    <cellStyle name="Normal 46 2 2 2 3 4 2" xfId="15163" xr:uid="{00000000-0005-0000-0000-0000413B0000}"/>
    <cellStyle name="Normal 46 2 2 2 3 4 2 3" xfId="30261" xr:uid="{00000000-0005-0000-0000-00003B760000}"/>
    <cellStyle name="Normal 46 2 2 2 3 4 3" xfId="10143" xr:uid="{00000000-0005-0000-0000-0000A5270000}"/>
    <cellStyle name="Normal 46 2 2 2 3 4 3 3" xfId="25244" xr:uid="{00000000-0005-0000-0000-0000A2620000}"/>
    <cellStyle name="Normal 46 2 2 2 3 4 5" xfId="20231" xr:uid="{00000000-0005-0000-0000-00000D4F0000}"/>
    <cellStyle name="Normal 46 2 2 2 3 5" xfId="11821" xr:uid="{00000000-0005-0000-0000-0000332E0000}"/>
    <cellStyle name="Normal 46 2 2 2 3 5 3" xfId="26919" xr:uid="{00000000-0005-0000-0000-00002D690000}"/>
    <cellStyle name="Normal 46 2 2 2 3 6" xfId="6800" xr:uid="{00000000-0005-0000-0000-0000961A0000}"/>
    <cellStyle name="Normal 46 2 2 2 3 6 3" xfId="21902" xr:uid="{00000000-0005-0000-0000-000094550000}"/>
    <cellStyle name="Normal 46 2 2 2 3 8" xfId="16889" xr:uid="{00000000-0005-0000-0000-0000FF410000}"/>
    <cellStyle name="Normal 46 2 2 2 4" xfId="2147" xr:uid="{00000000-0005-0000-0000-000069080000}"/>
    <cellStyle name="Normal 46 2 2 2 4 2" xfId="3837" xr:uid="{00000000-0005-0000-0000-0000030F0000}"/>
    <cellStyle name="Normal 46 2 2 2 4 2 2" xfId="13910" xr:uid="{00000000-0005-0000-0000-00005C360000}"/>
    <cellStyle name="Normal 46 2 2 2 4 2 2 3" xfId="29008" xr:uid="{00000000-0005-0000-0000-000056710000}"/>
    <cellStyle name="Normal 46 2 2 2 4 2 3" xfId="8890" xr:uid="{00000000-0005-0000-0000-0000C0220000}"/>
    <cellStyle name="Normal 46 2 2 2 4 2 3 3" xfId="23991" xr:uid="{00000000-0005-0000-0000-0000BD5D0000}"/>
    <cellStyle name="Normal 46 2 2 2 4 2 5" xfId="18978" xr:uid="{00000000-0005-0000-0000-0000284A0000}"/>
    <cellStyle name="Normal 46 2 2 2 4 3" xfId="5529" xr:uid="{00000000-0005-0000-0000-00009F150000}"/>
    <cellStyle name="Normal 46 2 2 2 4 3 2" xfId="15581" xr:uid="{00000000-0005-0000-0000-0000E33C0000}"/>
    <cellStyle name="Normal 46 2 2 2 4 3 2 3" xfId="30679" xr:uid="{00000000-0005-0000-0000-0000DD770000}"/>
    <cellStyle name="Normal 46 2 2 2 4 3 3" xfId="10561" xr:uid="{00000000-0005-0000-0000-000047290000}"/>
    <cellStyle name="Normal 46 2 2 2 4 3 3 3" xfId="25662" xr:uid="{00000000-0005-0000-0000-000044640000}"/>
    <cellStyle name="Normal 46 2 2 2 4 3 5" xfId="20649" xr:uid="{00000000-0005-0000-0000-0000AF500000}"/>
    <cellStyle name="Normal 46 2 2 2 4 4" xfId="12239" xr:uid="{00000000-0005-0000-0000-0000D52F0000}"/>
    <cellStyle name="Normal 46 2 2 2 4 4 3" xfId="27337" xr:uid="{00000000-0005-0000-0000-0000CF6A0000}"/>
    <cellStyle name="Normal 46 2 2 2 4 5" xfId="7218" xr:uid="{00000000-0005-0000-0000-0000381C0000}"/>
    <cellStyle name="Normal 46 2 2 2 4 5 3" xfId="22320" xr:uid="{00000000-0005-0000-0000-000036570000}"/>
    <cellStyle name="Normal 46 2 2 2 4 7" xfId="17307" xr:uid="{00000000-0005-0000-0000-0000A1430000}"/>
    <cellStyle name="Normal 46 2 2 2 5" xfId="3000" xr:uid="{00000000-0005-0000-0000-0000BE0B0000}"/>
    <cellStyle name="Normal 46 2 2 2 5 2" xfId="13074" xr:uid="{00000000-0005-0000-0000-000018330000}"/>
    <cellStyle name="Normal 46 2 2 2 5 2 3" xfId="28172" xr:uid="{00000000-0005-0000-0000-0000126E0000}"/>
    <cellStyle name="Normal 46 2 2 2 5 3" xfId="8054" xr:uid="{00000000-0005-0000-0000-00007C1F0000}"/>
    <cellStyle name="Normal 46 2 2 2 5 3 3" xfId="23155" xr:uid="{00000000-0005-0000-0000-0000795A0000}"/>
    <cellStyle name="Normal 46 2 2 2 5 5" xfId="18142" xr:uid="{00000000-0005-0000-0000-0000E4460000}"/>
    <cellStyle name="Normal 46 2 2 2 6" xfId="4693" xr:uid="{00000000-0005-0000-0000-00005B120000}"/>
    <cellStyle name="Normal 46 2 2 2 6 2" xfId="14745" xr:uid="{00000000-0005-0000-0000-00009F390000}"/>
    <cellStyle name="Normal 46 2 2 2 6 2 3" xfId="29843" xr:uid="{00000000-0005-0000-0000-000099740000}"/>
    <cellStyle name="Normal 46 2 2 2 6 3" xfId="9725" xr:uid="{00000000-0005-0000-0000-000003260000}"/>
    <cellStyle name="Normal 46 2 2 2 6 3 3" xfId="24826" xr:uid="{00000000-0005-0000-0000-000000610000}"/>
    <cellStyle name="Normal 46 2 2 2 6 5" xfId="19813" xr:uid="{00000000-0005-0000-0000-00006B4D0000}"/>
    <cellStyle name="Normal 46 2 2 2 7" xfId="11403" xr:uid="{00000000-0005-0000-0000-0000912C0000}"/>
    <cellStyle name="Normal 46 2 2 2 7 3" xfId="26501" xr:uid="{00000000-0005-0000-0000-00008B670000}"/>
    <cellStyle name="Normal 46 2 2 2 8" xfId="6382" xr:uid="{00000000-0005-0000-0000-0000F4180000}"/>
    <cellStyle name="Normal 46 2 2 2 8 3" xfId="21484" xr:uid="{00000000-0005-0000-0000-0000F2530000}"/>
    <cellStyle name="Normal 46 2 2 3" xfId="1409" xr:uid="{00000000-0005-0000-0000-000087050000}"/>
    <cellStyle name="Normal 46 2 2 3 2" xfId="1830" xr:uid="{00000000-0005-0000-0000-00002C070000}"/>
    <cellStyle name="Normal 46 2 2 3 2 2" xfId="2669" xr:uid="{00000000-0005-0000-0000-0000730A0000}"/>
    <cellStyle name="Normal 46 2 2 3 2 2 2" xfId="4359" xr:uid="{00000000-0005-0000-0000-00000D110000}"/>
    <cellStyle name="Normal 46 2 2 3 2 2 2 2" xfId="14432" xr:uid="{00000000-0005-0000-0000-000066380000}"/>
    <cellStyle name="Normal 46 2 2 3 2 2 2 2 3" xfId="29530" xr:uid="{00000000-0005-0000-0000-000060730000}"/>
    <cellStyle name="Normal 46 2 2 3 2 2 2 3" xfId="9412" xr:uid="{00000000-0005-0000-0000-0000CA240000}"/>
    <cellStyle name="Normal 46 2 2 3 2 2 2 3 3" xfId="24513" xr:uid="{00000000-0005-0000-0000-0000C75F0000}"/>
    <cellStyle name="Normal 46 2 2 3 2 2 2 5" xfId="19500" xr:uid="{00000000-0005-0000-0000-0000324C0000}"/>
    <cellStyle name="Normal 46 2 2 3 2 2 3" xfId="6051" xr:uid="{00000000-0005-0000-0000-0000A9170000}"/>
    <cellStyle name="Normal 46 2 2 3 2 2 3 2" xfId="16103" xr:uid="{00000000-0005-0000-0000-0000ED3E0000}"/>
    <cellStyle name="Normal 46 2 2 3 2 2 3 2 3" xfId="31201" xr:uid="{00000000-0005-0000-0000-0000E7790000}"/>
    <cellStyle name="Normal 46 2 2 3 2 2 3 3" xfId="11083" xr:uid="{00000000-0005-0000-0000-0000512B0000}"/>
    <cellStyle name="Normal 46 2 2 3 2 2 3 3 3" xfId="26184" xr:uid="{00000000-0005-0000-0000-00004E660000}"/>
    <cellStyle name="Normal 46 2 2 3 2 2 3 5" xfId="21171" xr:uid="{00000000-0005-0000-0000-0000B9520000}"/>
    <cellStyle name="Normal 46 2 2 3 2 2 4" xfId="12761" xr:uid="{00000000-0005-0000-0000-0000DF310000}"/>
    <cellStyle name="Normal 46 2 2 3 2 2 4 3" xfId="27859" xr:uid="{00000000-0005-0000-0000-0000D96C0000}"/>
    <cellStyle name="Normal 46 2 2 3 2 2 5" xfId="7740" xr:uid="{00000000-0005-0000-0000-0000421E0000}"/>
    <cellStyle name="Normal 46 2 2 3 2 2 5 3" xfId="22842" xr:uid="{00000000-0005-0000-0000-000040590000}"/>
    <cellStyle name="Normal 46 2 2 3 2 2 7" xfId="17829" xr:uid="{00000000-0005-0000-0000-0000AB450000}"/>
    <cellStyle name="Normal 46 2 2 3 2 3" xfId="3522" xr:uid="{00000000-0005-0000-0000-0000C80D0000}"/>
    <cellStyle name="Normal 46 2 2 3 2 3 2" xfId="13596" xr:uid="{00000000-0005-0000-0000-000022350000}"/>
    <cellStyle name="Normal 46 2 2 3 2 3 2 3" xfId="28694" xr:uid="{00000000-0005-0000-0000-00001C700000}"/>
    <cellStyle name="Normal 46 2 2 3 2 3 3" xfId="8576" xr:uid="{00000000-0005-0000-0000-000086210000}"/>
    <cellStyle name="Normal 46 2 2 3 2 3 3 3" xfId="23677" xr:uid="{00000000-0005-0000-0000-0000835C0000}"/>
    <cellStyle name="Normal 46 2 2 3 2 3 5" xfId="18664" xr:uid="{00000000-0005-0000-0000-0000EE480000}"/>
    <cellStyle name="Normal 46 2 2 3 2 4" xfId="5215" xr:uid="{00000000-0005-0000-0000-000065140000}"/>
    <cellStyle name="Normal 46 2 2 3 2 4 2" xfId="15267" xr:uid="{00000000-0005-0000-0000-0000A93B0000}"/>
    <cellStyle name="Normal 46 2 2 3 2 4 2 3" xfId="30365" xr:uid="{00000000-0005-0000-0000-0000A3760000}"/>
    <cellStyle name="Normal 46 2 2 3 2 4 3" xfId="10247" xr:uid="{00000000-0005-0000-0000-00000D280000}"/>
    <cellStyle name="Normal 46 2 2 3 2 4 3 3" xfId="25348" xr:uid="{00000000-0005-0000-0000-00000A630000}"/>
    <cellStyle name="Normal 46 2 2 3 2 4 5" xfId="20335" xr:uid="{00000000-0005-0000-0000-0000754F0000}"/>
    <cellStyle name="Normal 46 2 2 3 2 5" xfId="11925" xr:uid="{00000000-0005-0000-0000-00009B2E0000}"/>
    <cellStyle name="Normal 46 2 2 3 2 5 3" xfId="27023" xr:uid="{00000000-0005-0000-0000-000095690000}"/>
    <cellStyle name="Normal 46 2 2 3 2 6" xfId="6904" xr:uid="{00000000-0005-0000-0000-0000FE1A0000}"/>
    <cellStyle name="Normal 46 2 2 3 2 6 3" xfId="22006" xr:uid="{00000000-0005-0000-0000-0000FC550000}"/>
    <cellStyle name="Normal 46 2 2 3 2 8" xfId="16993" xr:uid="{00000000-0005-0000-0000-000067420000}"/>
    <cellStyle name="Normal 46 2 2 3 3" xfId="2251" xr:uid="{00000000-0005-0000-0000-0000D1080000}"/>
    <cellStyle name="Normal 46 2 2 3 3 2" xfId="3941" xr:uid="{00000000-0005-0000-0000-00006B0F0000}"/>
    <cellStyle name="Normal 46 2 2 3 3 2 2" xfId="14014" xr:uid="{00000000-0005-0000-0000-0000C4360000}"/>
    <cellStyle name="Normal 46 2 2 3 3 2 2 3" xfId="29112" xr:uid="{00000000-0005-0000-0000-0000BE710000}"/>
    <cellStyle name="Normal 46 2 2 3 3 2 3" xfId="8994" xr:uid="{00000000-0005-0000-0000-000028230000}"/>
    <cellStyle name="Normal 46 2 2 3 3 2 3 3" xfId="24095" xr:uid="{00000000-0005-0000-0000-0000255E0000}"/>
    <cellStyle name="Normal 46 2 2 3 3 2 5" xfId="19082" xr:uid="{00000000-0005-0000-0000-0000904A0000}"/>
    <cellStyle name="Normal 46 2 2 3 3 3" xfId="5633" xr:uid="{00000000-0005-0000-0000-000007160000}"/>
    <cellStyle name="Normal 46 2 2 3 3 3 2" xfId="15685" xr:uid="{00000000-0005-0000-0000-00004B3D0000}"/>
    <cellStyle name="Normal 46 2 2 3 3 3 2 3" xfId="30783" xr:uid="{00000000-0005-0000-0000-000045780000}"/>
    <cellStyle name="Normal 46 2 2 3 3 3 3" xfId="10665" xr:uid="{00000000-0005-0000-0000-0000AF290000}"/>
    <cellStyle name="Normal 46 2 2 3 3 3 3 3" xfId="25766" xr:uid="{00000000-0005-0000-0000-0000AC640000}"/>
    <cellStyle name="Normal 46 2 2 3 3 3 5" xfId="20753" xr:uid="{00000000-0005-0000-0000-000017510000}"/>
    <cellStyle name="Normal 46 2 2 3 3 4" xfId="12343" xr:uid="{00000000-0005-0000-0000-00003D300000}"/>
    <cellStyle name="Normal 46 2 2 3 3 4 3" xfId="27441" xr:uid="{00000000-0005-0000-0000-0000376B0000}"/>
    <cellStyle name="Normal 46 2 2 3 3 5" xfId="7322" xr:uid="{00000000-0005-0000-0000-0000A01C0000}"/>
    <cellStyle name="Normal 46 2 2 3 3 5 3" xfId="22424" xr:uid="{00000000-0005-0000-0000-00009E570000}"/>
    <cellStyle name="Normal 46 2 2 3 3 7" xfId="17411" xr:uid="{00000000-0005-0000-0000-000009440000}"/>
    <cellStyle name="Normal 46 2 2 3 4" xfId="3104" xr:uid="{00000000-0005-0000-0000-0000260C0000}"/>
    <cellStyle name="Normal 46 2 2 3 4 2" xfId="13178" xr:uid="{00000000-0005-0000-0000-000080330000}"/>
    <cellStyle name="Normal 46 2 2 3 4 2 3" xfId="28276" xr:uid="{00000000-0005-0000-0000-00007A6E0000}"/>
    <cellStyle name="Normal 46 2 2 3 4 3" xfId="8158" xr:uid="{00000000-0005-0000-0000-0000E41F0000}"/>
    <cellStyle name="Normal 46 2 2 3 4 3 3" xfId="23259" xr:uid="{00000000-0005-0000-0000-0000E15A0000}"/>
    <cellStyle name="Normal 46 2 2 3 4 5" xfId="18246" xr:uid="{00000000-0005-0000-0000-00004C470000}"/>
    <cellStyle name="Normal 46 2 2 3 5" xfId="4797" xr:uid="{00000000-0005-0000-0000-0000C3120000}"/>
    <cellStyle name="Normal 46 2 2 3 5 2" xfId="14849" xr:uid="{00000000-0005-0000-0000-0000073A0000}"/>
    <cellStyle name="Normal 46 2 2 3 5 2 3" xfId="29947" xr:uid="{00000000-0005-0000-0000-000001750000}"/>
    <cellStyle name="Normal 46 2 2 3 5 3" xfId="9829" xr:uid="{00000000-0005-0000-0000-00006B260000}"/>
    <cellStyle name="Normal 46 2 2 3 5 3 3" xfId="24930" xr:uid="{00000000-0005-0000-0000-000068610000}"/>
    <cellStyle name="Normal 46 2 2 3 5 5" xfId="19917" xr:uid="{00000000-0005-0000-0000-0000D34D0000}"/>
    <cellStyle name="Normal 46 2 2 3 6" xfId="11507" xr:uid="{00000000-0005-0000-0000-0000F92C0000}"/>
    <cellStyle name="Normal 46 2 2 3 6 3" xfId="26605" xr:uid="{00000000-0005-0000-0000-0000F3670000}"/>
    <cellStyle name="Normal 46 2 2 3 7" xfId="6486" xr:uid="{00000000-0005-0000-0000-00005C190000}"/>
    <cellStyle name="Normal 46 2 2 3 7 3" xfId="21588" xr:uid="{00000000-0005-0000-0000-00005A540000}"/>
    <cellStyle name="Normal 46 2 2 3 9" xfId="16575" xr:uid="{00000000-0005-0000-0000-0000C5400000}"/>
    <cellStyle name="Normal 46 2 2 4" xfId="1622" xr:uid="{00000000-0005-0000-0000-00005C060000}"/>
    <cellStyle name="Normal 46 2 2 4 2" xfId="2461" xr:uid="{00000000-0005-0000-0000-0000A3090000}"/>
    <cellStyle name="Normal 46 2 2 4 2 2" xfId="4151" xr:uid="{00000000-0005-0000-0000-00003D100000}"/>
    <cellStyle name="Normal 46 2 2 4 2 2 2" xfId="14224" xr:uid="{00000000-0005-0000-0000-000096370000}"/>
    <cellStyle name="Normal 46 2 2 4 2 2 2 3" xfId="29322" xr:uid="{00000000-0005-0000-0000-000090720000}"/>
    <cellStyle name="Normal 46 2 2 4 2 2 3" xfId="9204" xr:uid="{00000000-0005-0000-0000-0000FA230000}"/>
    <cellStyle name="Normal 46 2 2 4 2 2 3 3" xfId="24305" xr:uid="{00000000-0005-0000-0000-0000F75E0000}"/>
    <cellStyle name="Normal 46 2 2 4 2 2 5" xfId="19292" xr:uid="{00000000-0005-0000-0000-0000624B0000}"/>
    <cellStyle name="Normal 46 2 2 4 2 3" xfId="5843" xr:uid="{00000000-0005-0000-0000-0000D9160000}"/>
    <cellStyle name="Normal 46 2 2 4 2 3 2" xfId="15895" xr:uid="{00000000-0005-0000-0000-00001D3E0000}"/>
    <cellStyle name="Normal 46 2 2 4 2 3 2 3" xfId="30993" xr:uid="{00000000-0005-0000-0000-000017790000}"/>
    <cellStyle name="Normal 46 2 2 4 2 3 3" xfId="10875" xr:uid="{00000000-0005-0000-0000-0000812A0000}"/>
    <cellStyle name="Normal 46 2 2 4 2 3 3 3" xfId="25976" xr:uid="{00000000-0005-0000-0000-00007E650000}"/>
    <cellStyle name="Normal 46 2 2 4 2 3 5" xfId="20963" xr:uid="{00000000-0005-0000-0000-0000E9510000}"/>
    <cellStyle name="Normal 46 2 2 4 2 4" xfId="12553" xr:uid="{00000000-0005-0000-0000-00000F310000}"/>
    <cellStyle name="Normal 46 2 2 4 2 4 3" xfId="27651" xr:uid="{00000000-0005-0000-0000-0000096C0000}"/>
    <cellStyle name="Normal 46 2 2 4 2 5" xfId="7532" xr:uid="{00000000-0005-0000-0000-0000721D0000}"/>
    <cellStyle name="Normal 46 2 2 4 2 5 3" xfId="22634" xr:uid="{00000000-0005-0000-0000-000070580000}"/>
    <cellStyle name="Normal 46 2 2 4 2 7" xfId="17621" xr:uid="{00000000-0005-0000-0000-0000DB440000}"/>
    <cellStyle name="Normal 46 2 2 4 3" xfId="3314" xr:uid="{00000000-0005-0000-0000-0000F80C0000}"/>
    <cellStyle name="Normal 46 2 2 4 3 2" xfId="13388" xr:uid="{00000000-0005-0000-0000-000052340000}"/>
    <cellStyle name="Normal 46 2 2 4 3 2 3" xfId="28486" xr:uid="{00000000-0005-0000-0000-00004C6F0000}"/>
    <cellStyle name="Normal 46 2 2 4 3 3" xfId="8368" xr:uid="{00000000-0005-0000-0000-0000B6200000}"/>
    <cellStyle name="Normal 46 2 2 4 3 3 3" xfId="23469" xr:uid="{00000000-0005-0000-0000-0000B35B0000}"/>
    <cellStyle name="Normal 46 2 2 4 3 5" xfId="18456" xr:uid="{00000000-0005-0000-0000-00001E480000}"/>
    <cellStyle name="Normal 46 2 2 4 4" xfId="5007" xr:uid="{00000000-0005-0000-0000-000095130000}"/>
    <cellStyle name="Normal 46 2 2 4 4 2" xfId="15059" xr:uid="{00000000-0005-0000-0000-0000D93A0000}"/>
    <cellStyle name="Normal 46 2 2 4 4 2 3" xfId="30157" xr:uid="{00000000-0005-0000-0000-0000D3750000}"/>
    <cellStyle name="Normal 46 2 2 4 4 3" xfId="10039" xr:uid="{00000000-0005-0000-0000-00003D270000}"/>
    <cellStyle name="Normal 46 2 2 4 4 3 3" xfId="25140" xr:uid="{00000000-0005-0000-0000-00003A620000}"/>
    <cellStyle name="Normal 46 2 2 4 4 5" xfId="20127" xr:uid="{00000000-0005-0000-0000-0000A54E0000}"/>
    <cellStyle name="Normal 46 2 2 4 5" xfId="11717" xr:uid="{00000000-0005-0000-0000-0000CB2D0000}"/>
    <cellStyle name="Normal 46 2 2 4 5 3" xfId="26815" xr:uid="{00000000-0005-0000-0000-0000C5680000}"/>
    <cellStyle name="Normal 46 2 2 4 6" xfId="6696" xr:uid="{00000000-0005-0000-0000-00002E1A0000}"/>
    <cellStyle name="Normal 46 2 2 4 6 3" xfId="21798" xr:uid="{00000000-0005-0000-0000-00002C550000}"/>
    <cellStyle name="Normal 46 2 2 4 8" xfId="16785" xr:uid="{00000000-0005-0000-0000-000097410000}"/>
    <cellStyle name="Normal 46 2 2 5" xfId="2043" xr:uid="{00000000-0005-0000-0000-000001080000}"/>
    <cellStyle name="Normal 46 2 2 5 2" xfId="3733" xr:uid="{00000000-0005-0000-0000-00009B0E0000}"/>
    <cellStyle name="Normal 46 2 2 5 2 2" xfId="13806" xr:uid="{00000000-0005-0000-0000-0000F4350000}"/>
    <cellStyle name="Normal 46 2 2 5 2 2 3" xfId="28904" xr:uid="{00000000-0005-0000-0000-0000EE700000}"/>
    <cellStyle name="Normal 46 2 2 5 2 3" xfId="8786" xr:uid="{00000000-0005-0000-0000-000058220000}"/>
    <cellStyle name="Normal 46 2 2 5 2 3 3" xfId="23887" xr:uid="{00000000-0005-0000-0000-0000555D0000}"/>
    <cellStyle name="Normal 46 2 2 5 2 5" xfId="18874" xr:uid="{00000000-0005-0000-0000-0000C0490000}"/>
    <cellStyle name="Normal 46 2 2 5 3" xfId="5425" xr:uid="{00000000-0005-0000-0000-000037150000}"/>
    <cellStyle name="Normal 46 2 2 5 3 2" xfId="15477" xr:uid="{00000000-0005-0000-0000-00007B3C0000}"/>
    <cellStyle name="Normal 46 2 2 5 3 2 3" xfId="30575" xr:uid="{00000000-0005-0000-0000-000075770000}"/>
    <cellStyle name="Normal 46 2 2 5 3 3" xfId="10457" xr:uid="{00000000-0005-0000-0000-0000DF280000}"/>
    <cellStyle name="Normal 46 2 2 5 3 3 3" xfId="25558" xr:uid="{00000000-0005-0000-0000-0000DC630000}"/>
    <cellStyle name="Normal 46 2 2 5 3 5" xfId="20545" xr:uid="{00000000-0005-0000-0000-000047500000}"/>
    <cellStyle name="Normal 46 2 2 5 4" xfId="12135" xr:uid="{00000000-0005-0000-0000-00006D2F0000}"/>
    <cellStyle name="Normal 46 2 2 5 4 3" xfId="27233" xr:uid="{00000000-0005-0000-0000-0000676A0000}"/>
    <cellStyle name="Normal 46 2 2 5 5" xfId="7114" xr:uid="{00000000-0005-0000-0000-0000D01B0000}"/>
    <cellStyle name="Normal 46 2 2 5 5 3" xfId="22216" xr:uid="{00000000-0005-0000-0000-0000CE560000}"/>
    <cellStyle name="Normal 46 2 2 5 7" xfId="17203" xr:uid="{00000000-0005-0000-0000-000039430000}"/>
    <cellStyle name="Normal 46 2 2 6" xfId="2896" xr:uid="{00000000-0005-0000-0000-0000560B0000}"/>
    <cellStyle name="Normal 46 2 2 6 2" xfId="12970" xr:uid="{00000000-0005-0000-0000-0000B0320000}"/>
    <cellStyle name="Normal 46 2 2 6 2 3" xfId="28068" xr:uid="{00000000-0005-0000-0000-0000AA6D0000}"/>
    <cellStyle name="Normal 46 2 2 6 3" xfId="7950" xr:uid="{00000000-0005-0000-0000-0000141F0000}"/>
    <cellStyle name="Normal 46 2 2 6 3 3" xfId="23051" xr:uid="{00000000-0005-0000-0000-0000115A0000}"/>
    <cellStyle name="Normal 46 2 2 6 5" xfId="18038" xr:uid="{00000000-0005-0000-0000-00007C460000}"/>
    <cellStyle name="Normal 46 2 2 7" xfId="4589" xr:uid="{00000000-0005-0000-0000-0000F3110000}"/>
    <cellStyle name="Normal 46 2 2 7 2" xfId="14641" xr:uid="{00000000-0005-0000-0000-000037390000}"/>
    <cellStyle name="Normal 46 2 2 7 2 3" xfId="29739" xr:uid="{00000000-0005-0000-0000-000031740000}"/>
    <cellStyle name="Normal 46 2 2 7 3" xfId="9621" xr:uid="{00000000-0005-0000-0000-00009B250000}"/>
    <cellStyle name="Normal 46 2 2 7 3 3" xfId="24722" xr:uid="{00000000-0005-0000-0000-000098600000}"/>
    <cellStyle name="Normal 46 2 2 7 5" xfId="19709" xr:uid="{00000000-0005-0000-0000-0000034D0000}"/>
    <cellStyle name="Normal 46 2 2 8" xfId="11299" xr:uid="{00000000-0005-0000-0000-0000292C0000}"/>
    <cellStyle name="Normal 46 2 2 8 3" xfId="26397" xr:uid="{00000000-0005-0000-0000-000023670000}"/>
    <cellStyle name="Normal 46 2 2 9" xfId="6278" xr:uid="{00000000-0005-0000-0000-00008C180000}"/>
    <cellStyle name="Normal 46 2 2 9 3" xfId="21380" xr:uid="{00000000-0005-0000-0000-00008A530000}"/>
    <cellStyle name="Normal 46 2 3" xfId="1242" xr:uid="{00000000-0005-0000-0000-0000E0040000}"/>
    <cellStyle name="Normal 46 2 3 10" xfId="16419" xr:uid="{00000000-0005-0000-0000-000029400000}"/>
    <cellStyle name="Normal 46 2 3 2" xfId="1461" xr:uid="{00000000-0005-0000-0000-0000BB050000}"/>
    <cellStyle name="Normal 46 2 3 2 2" xfId="1882" xr:uid="{00000000-0005-0000-0000-000060070000}"/>
    <cellStyle name="Normal 46 2 3 2 2 2" xfId="2721" xr:uid="{00000000-0005-0000-0000-0000A70A0000}"/>
    <cellStyle name="Normal 46 2 3 2 2 2 2" xfId="4411" xr:uid="{00000000-0005-0000-0000-000041110000}"/>
    <cellStyle name="Normal 46 2 3 2 2 2 2 2" xfId="14484" xr:uid="{00000000-0005-0000-0000-00009A380000}"/>
    <cellStyle name="Normal 46 2 3 2 2 2 2 2 3" xfId="29582" xr:uid="{00000000-0005-0000-0000-000094730000}"/>
    <cellStyle name="Normal 46 2 3 2 2 2 2 3" xfId="9464" xr:uid="{00000000-0005-0000-0000-0000FE240000}"/>
    <cellStyle name="Normal 46 2 3 2 2 2 2 3 3" xfId="24565" xr:uid="{00000000-0005-0000-0000-0000FB5F0000}"/>
    <cellStyle name="Normal 46 2 3 2 2 2 2 5" xfId="19552" xr:uid="{00000000-0005-0000-0000-0000664C0000}"/>
    <cellStyle name="Normal 46 2 3 2 2 2 3" xfId="6103" xr:uid="{00000000-0005-0000-0000-0000DD170000}"/>
    <cellStyle name="Normal 46 2 3 2 2 2 3 2" xfId="16155" xr:uid="{00000000-0005-0000-0000-0000213F0000}"/>
    <cellStyle name="Normal 46 2 3 2 2 2 3 2 3" xfId="31253" xr:uid="{00000000-0005-0000-0000-00001B7A0000}"/>
    <cellStyle name="Normal 46 2 3 2 2 2 3 3" xfId="11135" xr:uid="{00000000-0005-0000-0000-0000852B0000}"/>
    <cellStyle name="Normal 46 2 3 2 2 2 3 3 3" xfId="26236" xr:uid="{00000000-0005-0000-0000-000082660000}"/>
    <cellStyle name="Normal 46 2 3 2 2 2 3 5" xfId="21223" xr:uid="{00000000-0005-0000-0000-0000ED520000}"/>
    <cellStyle name="Normal 46 2 3 2 2 2 4" xfId="12813" xr:uid="{00000000-0005-0000-0000-000013320000}"/>
    <cellStyle name="Normal 46 2 3 2 2 2 4 3" xfId="27911" xr:uid="{00000000-0005-0000-0000-00000D6D0000}"/>
    <cellStyle name="Normal 46 2 3 2 2 2 5" xfId="7792" xr:uid="{00000000-0005-0000-0000-0000761E0000}"/>
    <cellStyle name="Normal 46 2 3 2 2 2 5 3" xfId="22894" xr:uid="{00000000-0005-0000-0000-000074590000}"/>
    <cellStyle name="Normal 46 2 3 2 2 2 7" xfId="17881" xr:uid="{00000000-0005-0000-0000-0000DF450000}"/>
    <cellStyle name="Normal 46 2 3 2 2 3" xfId="3574" xr:uid="{00000000-0005-0000-0000-0000FC0D0000}"/>
    <cellStyle name="Normal 46 2 3 2 2 3 2" xfId="13648" xr:uid="{00000000-0005-0000-0000-000056350000}"/>
    <cellStyle name="Normal 46 2 3 2 2 3 2 3" xfId="28746" xr:uid="{00000000-0005-0000-0000-000050700000}"/>
    <cellStyle name="Normal 46 2 3 2 2 3 3" xfId="8628" xr:uid="{00000000-0005-0000-0000-0000BA210000}"/>
    <cellStyle name="Normal 46 2 3 2 2 3 3 3" xfId="23729" xr:uid="{00000000-0005-0000-0000-0000B75C0000}"/>
    <cellStyle name="Normal 46 2 3 2 2 3 5" xfId="18716" xr:uid="{00000000-0005-0000-0000-000022490000}"/>
    <cellStyle name="Normal 46 2 3 2 2 4" xfId="5267" xr:uid="{00000000-0005-0000-0000-000099140000}"/>
    <cellStyle name="Normal 46 2 3 2 2 4 2" xfId="15319" xr:uid="{00000000-0005-0000-0000-0000DD3B0000}"/>
    <cellStyle name="Normal 46 2 3 2 2 4 2 3" xfId="30417" xr:uid="{00000000-0005-0000-0000-0000D7760000}"/>
    <cellStyle name="Normal 46 2 3 2 2 4 3" xfId="10299" xr:uid="{00000000-0005-0000-0000-000041280000}"/>
    <cellStyle name="Normal 46 2 3 2 2 4 3 3" xfId="25400" xr:uid="{00000000-0005-0000-0000-00003E630000}"/>
    <cellStyle name="Normal 46 2 3 2 2 4 5" xfId="20387" xr:uid="{00000000-0005-0000-0000-0000A94F0000}"/>
    <cellStyle name="Normal 46 2 3 2 2 5" xfId="11977" xr:uid="{00000000-0005-0000-0000-0000CF2E0000}"/>
    <cellStyle name="Normal 46 2 3 2 2 5 3" xfId="27075" xr:uid="{00000000-0005-0000-0000-0000C9690000}"/>
    <cellStyle name="Normal 46 2 3 2 2 6" xfId="6956" xr:uid="{00000000-0005-0000-0000-0000321B0000}"/>
    <cellStyle name="Normal 46 2 3 2 2 6 3" xfId="22058" xr:uid="{00000000-0005-0000-0000-000030560000}"/>
    <cellStyle name="Normal 46 2 3 2 2 8" xfId="17045" xr:uid="{00000000-0005-0000-0000-00009B420000}"/>
    <cellStyle name="Normal 46 2 3 2 3" xfId="2303" xr:uid="{00000000-0005-0000-0000-000005090000}"/>
    <cellStyle name="Normal 46 2 3 2 3 2" xfId="3993" xr:uid="{00000000-0005-0000-0000-00009F0F0000}"/>
    <cellStyle name="Normal 46 2 3 2 3 2 2" xfId="14066" xr:uid="{00000000-0005-0000-0000-0000F8360000}"/>
    <cellStyle name="Normal 46 2 3 2 3 2 2 3" xfId="29164" xr:uid="{00000000-0005-0000-0000-0000F2710000}"/>
    <cellStyle name="Normal 46 2 3 2 3 2 3" xfId="9046" xr:uid="{00000000-0005-0000-0000-00005C230000}"/>
    <cellStyle name="Normal 46 2 3 2 3 2 3 3" xfId="24147" xr:uid="{00000000-0005-0000-0000-0000595E0000}"/>
    <cellStyle name="Normal 46 2 3 2 3 2 5" xfId="19134" xr:uid="{00000000-0005-0000-0000-0000C44A0000}"/>
    <cellStyle name="Normal 46 2 3 2 3 3" xfId="5685" xr:uid="{00000000-0005-0000-0000-00003B160000}"/>
    <cellStyle name="Normal 46 2 3 2 3 3 2" xfId="15737" xr:uid="{00000000-0005-0000-0000-00007F3D0000}"/>
    <cellStyle name="Normal 46 2 3 2 3 3 2 3" xfId="30835" xr:uid="{00000000-0005-0000-0000-000079780000}"/>
    <cellStyle name="Normal 46 2 3 2 3 3 3" xfId="10717" xr:uid="{00000000-0005-0000-0000-0000E3290000}"/>
    <cellStyle name="Normal 46 2 3 2 3 3 3 3" xfId="25818" xr:uid="{00000000-0005-0000-0000-0000E0640000}"/>
    <cellStyle name="Normal 46 2 3 2 3 3 5" xfId="20805" xr:uid="{00000000-0005-0000-0000-00004B510000}"/>
    <cellStyle name="Normal 46 2 3 2 3 4" xfId="12395" xr:uid="{00000000-0005-0000-0000-000071300000}"/>
    <cellStyle name="Normal 46 2 3 2 3 4 3" xfId="27493" xr:uid="{00000000-0005-0000-0000-00006B6B0000}"/>
    <cellStyle name="Normal 46 2 3 2 3 5" xfId="7374" xr:uid="{00000000-0005-0000-0000-0000D41C0000}"/>
    <cellStyle name="Normal 46 2 3 2 3 5 3" xfId="22476" xr:uid="{00000000-0005-0000-0000-0000D2570000}"/>
    <cellStyle name="Normal 46 2 3 2 3 7" xfId="17463" xr:uid="{00000000-0005-0000-0000-00003D440000}"/>
    <cellStyle name="Normal 46 2 3 2 4" xfId="3156" xr:uid="{00000000-0005-0000-0000-00005A0C0000}"/>
    <cellStyle name="Normal 46 2 3 2 4 2" xfId="13230" xr:uid="{00000000-0005-0000-0000-0000B4330000}"/>
    <cellStyle name="Normal 46 2 3 2 4 2 3" xfId="28328" xr:uid="{00000000-0005-0000-0000-0000AE6E0000}"/>
    <cellStyle name="Normal 46 2 3 2 4 3" xfId="8210" xr:uid="{00000000-0005-0000-0000-000018200000}"/>
    <cellStyle name="Normal 46 2 3 2 4 3 3" xfId="23311" xr:uid="{00000000-0005-0000-0000-0000155B0000}"/>
    <cellStyle name="Normal 46 2 3 2 4 5" xfId="18298" xr:uid="{00000000-0005-0000-0000-000080470000}"/>
    <cellStyle name="Normal 46 2 3 2 5" xfId="4849" xr:uid="{00000000-0005-0000-0000-0000F7120000}"/>
    <cellStyle name="Normal 46 2 3 2 5 2" xfId="14901" xr:uid="{00000000-0005-0000-0000-00003B3A0000}"/>
    <cellStyle name="Normal 46 2 3 2 5 2 3" xfId="29999" xr:uid="{00000000-0005-0000-0000-000035750000}"/>
    <cellStyle name="Normal 46 2 3 2 5 3" xfId="9881" xr:uid="{00000000-0005-0000-0000-00009F260000}"/>
    <cellStyle name="Normal 46 2 3 2 5 3 3" xfId="24982" xr:uid="{00000000-0005-0000-0000-00009C610000}"/>
    <cellStyle name="Normal 46 2 3 2 5 5" xfId="19969" xr:uid="{00000000-0005-0000-0000-0000074E0000}"/>
    <cellStyle name="Normal 46 2 3 2 6" xfId="11559" xr:uid="{00000000-0005-0000-0000-00002D2D0000}"/>
    <cellStyle name="Normal 46 2 3 2 6 3" xfId="26657" xr:uid="{00000000-0005-0000-0000-000027680000}"/>
    <cellStyle name="Normal 46 2 3 2 7" xfId="6538" xr:uid="{00000000-0005-0000-0000-000090190000}"/>
    <cellStyle name="Normal 46 2 3 2 7 3" xfId="21640" xr:uid="{00000000-0005-0000-0000-00008E540000}"/>
    <cellStyle name="Normal 46 2 3 2 9" xfId="16627" xr:uid="{00000000-0005-0000-0000-0000F9400000}"/>
    <cellStyle name="Normal 46 2 3 3" xfId="1674" xr:uid="{00000000-0005-0000-0000-000090060000}"/>
    <cellStyle name="Normal 46 2 3 3 2" xfId="2513" xr:uid="{00000000-0005-0000-0000-0000D7090000}"/>
    <cellStyle name="Normal 46 2 3 3 2 2" xfId="4203" xr:uid="{00000000-0005-0000-0000-000071100000}"/>
    <cellStyle name="Normal 46 2 3 3 2 2 2" xfId="14276" xr:uid="{00000000-0005-0000-0000-0000CA370000}"/>
    <cellStyle name="Normal 46 2 3 3 2 2 2 3" xfId="29374" xr:uid="{00000000-0005-0000-0000-0000C4720000}"/>
    <cellStyle name="Normal 46 2 3 3 2 2 3" xfId="9256" xr:uid="{00000000-0005-0000-0000-00002E240000}"/>
    <cellStyle name="Normal 46 2 3 3 2 2 3 3" xfId="24357" xr:uid="{00000000-0005-0000-0000-00002B5F0000}"/>
    <cellStyle name="Normal 46 2 3 3 2 2 5" xfId="19344" xr:uid="{00000000-0005-0000-0000-0000964B0000}"/>
    <cellStyle name="Normal 46 2 3 3 2 3" xfId="5895" xr:uid="{00000000-0005-0000-0000-00000D170000}"/>
    <cellStyle name="Normal 46 2 3 3 2 3 2" xfId="15947" xr:uid="{00000000-0005-0000-0000-0000513E0000}"/>
    <cellStyle name="Normal 46 2 3 3 2 3 2 3" xfId="31045" xr:uid="{00000000-0005-0000-0000-00004B790000}"/>
    <cellStyle name="Normal 46 2 3 3 2 3 3" xfId="10927" xr:uid="{00000000-0005-0000-0000-0000B52A0000}"/>
    <cellStyle name="Normal 46 2 3 3 2 3 3 3" xfId="26028" xr:uid="{00000000-0005-0000-0000-0000B2650000}"/>
    <cellStyle name="Normal 46 2 3 3 2 3 5" xfId="21015" xr:uid="{00000000-0005-0000-0000-00001D520000}"/>
    <cellStyle name="Normal 46 2 3 3 2 4" xfId="12605" xr:uid="{00000000-0005-0000-0000-000043310000}"/>
    <cellStyle name="Normal 46 2 3 3 2 4 3" xfId="27703" xr:uid="{00000000-0005-0000-0000-00003D6C0000}"/>
    <cellStyle name="Normal 46 2 3 3 2 5" xfId="7584" xr:uid="{00000000-0005-0000-0000-0000A61D0000}"/>
    <cellStyle name="Normal 46 2 3 3 2 5 3" xfId="22686" xr:uid="{00000000-0005-0000-0000-0000A4580000}"/>
    <cellStyle name="Normal 46 2 3 3 2 7" xfId="17673" xr:uid="{00000000-0005-0000-0000-00000F450000}"/>
    <cellStyle name="Normal 46 2 3 3 3" xfId="3366" xr:uid="{00000000-0005-0000-0000-00002C0D0000}"/>
    <cellStyle name="Normal 46 2 3 3 3 2" xfId="13440" xr:uid="{00000000-0005-0000-0000-000086340000}"/>
    <cellStyle name="Normal 46 2 3 3 3 2 3" xfId="28538" xr:uid="{00000000-0005-0000-0000-0000806F0000}"/>
    <cellStyle name="Normal 46 2 3 3 3 3" xfId="8420" xr:uid="{00000000-0005-0000-0000-0000EA200000}"/>
    <cellStyle name="Normal 46 2 3 3 3 3 3" xfId="23521" xr:uid="{00000000-0005-0000-0000-0000E75B0000}"/>
    <cellStyle name="Normal 46 2 3 3 3 5" xfId="18508" xr:uid="{00000000-0005-0000-0000-000052480000}"/>
    <cellStyle name="Normal 46 2 3 3 4" xfId="5059" xr:uid="{00000000-0005-0000-0000-0000C9130000}"/>
    <cellStyle name="Normal 46 2 3 3 4 2" xfId="15111" xr:uid="{00000000-0005-0000-0000-00000D3B0000}"/>
    <cellStyle name="Normal 46 2 3 3 4 2 3" xfId="30209" xr:uid="{00000000-0005-0000-0000-000007760000}"/>
    <cellStyle name="Normal 46 2 3 3 4 3" xfId="10091" xr:uid="{00000000-0005-0000-0000-000071270000}"/>
    <cellStyle name="Normal 46 2 3 3 4 3 3" xfId="25192" xr:uid="{00000000-0005-0000-0000-00006E620000}"/>
    <cellStyle name="Normal 46 2 3 3 4 5" xfId="20179" xr:uid="{00000000-0005-0000-0000-0000D94E0000}"/>
    <cellStyle name="Normal 46 2 3 3 5" xfId="11769" xr:uid="{00000000-0005-0000-0000-0000FF2D0000}"/>
    <cellStyle name="Normal 46 2 3 3 5 3" xfId="26867" xr:uid="{00000000-0005-0000-0000-0000F9680000}"/>
    <cellStyle name="Normal 46 2 3 3 6" xfId="6748" xr:uid="{00000000-0005-0000-0000-0000621A0000}"/>
    <cellStyle name="Normal 46 2 3 3 6 3" xfId="21850" xr:uid="{00000000-0005-0000-0000-000060550000}"/>
    <cellStyle name="Normal 46 2 3 3 8" xfId="16837" xr:uid="{00000000-0005-0000-0000-0000CB410000}"/>
    <cellStyle name="Normal 46 2 3 4" xfId="2095" xr:uid="{00000000-0005-0000-0000-000035080000}"/>
    <cellStyle name="Normal 46 2 3 4 2" xfId="3785" xr:uid="{00000000-0005-0000-0000-0000CF0E0000}"/>
    <cellStyle name="Normal 46 2 3 4 2 2" xfId="13858" xr:uid="{00000000-0005-0000-0000-000028360000}"/>
    <cellStyle name="Normal 46 2 3 4 2 2 3" xfId="28956" xr:uid="{00000000-0005-0000-0000-000022710000}"/>
    <cellStyle name="Normal 46 2 3 4 2 3" xfId="8838" xr:uid="{00000000-0005-0000-0000-00008C220000}"/>
    <cellStyle name="Normal 46 2 3 4 2 3 3" xfId="23939" xr:uid="{00000000-0005-0000-0000-0000895D0000}"/>
    <cellStyle name="Normal 46 2 3 4 2 5" xfId="18926" xr:uid="{00000000-0005-0000-0000-0000F4490000}"/>
    <cellStyle name="Normal 46 2 3 4 3" xfId="5477" xr:uid="{00000000-0005-0000-0000-00006B150000}"/>
    <cellStyle name="Normal 46 2 3 4 3 2" xfId="15529" xr:uid="{00000000-0005-0000-0000-0000AF3C0000}"/>
    <cellStyle name="Normal 46 2 3 4 3 2 3" xfId="30627" xr:uid="{00000000-0005-0000-0000-0000A9770000}"/>
    <cellStyle name="Normal 46 2 3 4 3 3" xfId="10509" xr:uid="{00000000-0005-0000-0000-000013290000}"/>
    <cellStyle name="Normal 46 2 3 4 3 3 3" xfId="25610" xr:uid="{00000000-0005-0000-0000-000010640000}"/>
    <cellStyle name="Normal 46 2 3 4 3 5" xfId="20597" xr:uid="{00000000-0005-0000-0000-00007B500000}"/>
    <cellStyle name="Normal 46 2 3 4 4" xfId="12187" xr:uid="{00000000-0005-0000-0000-0000A12F0000}"/>
    <cellStyle name="Normal 46 2 3 4 4 3" xfId="27285" xr:uid="{00000000-0005-0000-0000-00009B6A0000}"/>
    <cellStyle name="Normal 46 2 3 4 5" xfId="7166" xr:uid="{00000000-0005-0000-0000-0000041C0000}"/>
    <cellStyle name="Normal 46 2 3 4 5 3" xfId="22268" xr:uid="{00000000-0005-0000-0000-000002570000}"/>
    <cellStyle name="Normal 46 2 3 4 7" xfId="17255" xr:uid="{00000000-0005-0000-0000-00006D430000}"/>
    <cellStyle name="Normal 46 2 3 5" xfId="2948" xr:uid="{00000000-0005-0000-0000-00008A0B0000}"/>
    <cellStyle name="Normal 46 2 3 5 2" xfId="13022" xr:uid="{00000000-0005-0000-0000-0000E4320000}"/>
    <cellStyle name="Normal 46 2 3 5 2 3" xfId="28120" xr:uid="{00000000-0005-0000-0000-0000DE6D0000}"/>
    <cellStyle name="Normal 46 2 3 5 3" xfId="8002" xr:uid="{00000000-0005-0000-0000-0000481F0000}"/>
    <cellStyle name="Normal 46 2 3 5 3 3" xfId="23103" xr:uid="{00000000-0005-0000-0000-0000455A0000}"/>
    <cellStyle name="Normal 46 2 3 5 5" xfId="18090" xr:uid="{00000000-0005-0000-0000-0000B0460000}"/>
    <cellStyle name="Normal 46 2 3 6" xfId="4641" xr:uid="{00000000-0005-0000-0000-000027120000}"/>
    <cellStyle name="Normal 46 2 3 6 2" xfId="14693" xr:uid="{00000000-0005-0000-0000-00006B390000}"/>
    <cellStyle name="Normal 46 2 3 6 2 3" xfId="29791" xr:uid="{00000000-0005-0000-0000-000065740000}"/>
    <cellStyle name="Normal 46 2 3 6 3" xfId="9673" xr:uid="{00000000-0005-0000-0000-0000CF250000}"/>
    <cellStyle name="Normal 46 2 3 6 3 3" xfId="24774" xr:uid="{00000000-0005-0000-0000-0000CC600000}"/>
    <cellStyle name="Normal 46 2 3 6 5" xfId="19761" xr:uid="{00000000-0005-0000-0000-0000374D0000}"/>
    <cellStyle name="Normal 46 2 3 7" xfId="11351" xr:uid="{00000000-0005-0000-0000-00005D2C0000}"/>
    <cellStyle name="Normal 46 2 3 7 3" xfId="26449" xr:uid="{00000000-0005-0000-0000-000057670000}"/>
    <cellStyle name="Normal 46 2 3 8" xfId="6330" xr:uid="{00000000-0005-0000-0000-0000C0180000}"/>
    <cellStyle name="Normal 46 2 3 8 3" xfId="21432" xr:uid="{00000000-0005-0000-0000-0000BE530000}"/>
    <cellStyle name="Normal 46 2 4" xfId="1355" xr:uid="{00000000-0005-0000-0000-000051050000}"/>
    <cellStyle name="Normal 46 2 4 2" xfId="1778" xr:uid="{00000000-0005-0000-0000-0000F8060000}"/>
    <cellStyle name="Normal 46 2 4 2 2" xfId="2617" xr:uid="{00000000-0005-0000-0000-00003F0A0000}"/>
    <cellStyle name="Normal 46 2 4 2 2 2" xfId="4307" xr:uid="{00000000-0005-0000-0000-0000D9100000}"/>
    <cellStyle name="Normal 46 2 4 2 2 2 2" xfId="14380" xr:uid="{00000000-0005-0000-0000-000032380000}"/>
    <cellStyle name="Normal 46 2 4 2 2 2 2 3" xfId="29478" xr:uid="{00000000-0005-0000-0000-00002C730000}"/>
    <cellStyle name="Normal 46 2 4 2 2 2 3" xfId="9360" xr:uid="{00000000-0005-0000-0000-000096240000}"/>
    <cellStyle name="Normal 46 2 4 2 2 2 3 3" xfId="24461" xr:uid="{00000000-0005-0000-0000-0000935F0000}"/>
    <cellStyle name="Normal 46 2 4 2 2 2 5" xfId="19448" xr:uid="{00000000-0005-0000-0000-0000FE4B0000}"/>
    <cellStyle name="Normal 46 2 4 2 2 3" xfId="5999" xr:uid="{00000000-0005-0000-0000-000075170000}"/>
    <cellStyle name="Normal 46 2 4 2 2 3 2" xfId="16051" xr:uid="{00000000-0005-0000-0000-0000B93E0000}"/>
    <cellStyle name="Normal 46 2 4 2 2 3 2 3" xfId="31149" xr:uid="{00000000-0005-0000-0000-0000B3790000}"/>
    <cellStyle name="Normal 46 2 4 2 2 3 3" xfId="11031" xr:uid="{00000000-0005-0000-0000-00001D2B0000}"/>
    <cellStyle name="Normal 46 2 4 2 2 3 3 3" xfId="26132" xr:uid="{00000000-0005-0000-0000-00001A660000}"/>
    <cellStyle name="Normal 46 2 4 2 2 3 5" xfId="21119" xr:uid="{00000000-0005-0000-0000-000085520000}"/>
    <cellStyle name="Normal 46 2 4 2 2 4" xfId="12709" xr:uid="{00000000-0005-0000-0000-0000AB310000}"/>
    <cellStyle name="Normal 46 2 4 2 2 4 3" xfId="27807" xr:uid="{00000000-0005-0000-0000-0000A56C0000}"/>
    <cellStyle name="Normal 46 2 4 2 2 5" xfId="7688" xr:uid="{00000000-0005-0000-0000-00000E1E0000}"/>
    <cellStyle name="Normal 46 2 4 2 2 5 3" xfId="22790" xr:uid="{00000000-0005-0000-0000-00000C590000}"/>
    <cellStyle name="Normal 46 2 4 2 2 7" xfId="17777" xr:uid="{00000000-0005-0000-0000-000077450000}"/>
    <cellStyle name="Normal 46 2 4 2 3" xfId="3470" xr:uid="{00000000-0005-0000-0000-0000940D0000}"/>
    <cellStyle name="Normal 46 2 4 2 3 2" xfId="13544" xr:uid="{00000000-0005-0000-0000-0000EE340000}"/>
    <cellStyle name="Normal 46 2 4 2 3 2 3" xfId="28642" xr:uid="{00000000-0005-0000-0000-0000E86F0000}"/>
    <cellStyle name="Normal 46 2 4 2 3 3" xfId="8524" xr:uid="{00000000-0005-0000-0000-000052210000}"/>
    <cellStyle name="Normal 46 2 4 2 3 3 3" xfId="23625" xr:uid="{00000000-0005-0000-0000-00004F5C0000}"/>
    <cellStyle name="Normal 46 2 4 2 3 5" xfId="18612" xr:uid="{00000000-0005-0000-0000-0000BA480000}"/>
    <cellStyle name="Normal 46 2 4 2 4" xfId="5163" xr:uid="{00000000-0005-0000-0000-000031140000}"/>
    <cellStyle name="Normal 46 2 4 2 4 2" xfId="15215" xr:uid="{00000000-0005-0000-0000-0000753B0000}"/>
    <cellStyle name="Normal 46 2 4 2 4 2 3" xfId="30313" xr:uid="{00000000-0005-0000-0000-00006F760000}"/>
    <cellStyle name="Normal 46 2 4 2 4 3" xfId="10195" xr:uid="{00000000-0005-0000-0000-0000D9270000}"/>
    <cellStyle name="Normal 46 2 4 2 4 3 3" xfId="25296" xr:uid="{00000000-0005-0000-0000-0000D6620000}"/>
    <cellStyle name="Normal 46 2 4 2 4 5" xfId="20283" xr:uid="{00000000-0005-0000-0000-0000414F0000}"/>
    <cellStyle name="Normal 46 2 4 2 5" xfId="11873" xr:uid="{00000000-0005-0000-0000-0000672E0000}"/>
    <cellStyle name="Normal 46 2 4 2 5 3" xfId="26971" xr:uid="{00000000-0005-0000-0000-000061690000}"/>
    <cellStyle name="Normal 46 2 4 2 6" xfId="6852" xr:uid="{00000000-0005-0000-0000-0000CA1A0000}"/>
    <cellStyle name="Normal 46 2 4 2 6 3" xfId="21954" xr:uid="{00000000-0005-0000-0000-0000C8550000}"/>
    <cellStyle name="Normal 46 2 4 2 8" xfId="16941" xr:uid="{00000000-0005-0000-0000-000033420000}"/>
    <cellStyle name="Normal 46 2 4 3" xfId="2199" xr:uid="{00000000-0005-0000-0000-00009D080000}"/>
    <cellStyle name="Normal 46 2 4 3 2" xfId="3889" xr:uid="{00000000-0005-0000-0000-0000370F0000}"/>
    <cellStyle name="Normal 46 2 4 3 2 2" xfId="13962" xr:uid="{00000000-0005-0000-0000-000090360000}"/>
    <cellStyle name="Normal 46 2 4 3 2 2 3" xfId="29060" xr:uid="{00000000-0005-0000-0000-00008A710000}"/>
    <cellStyle name="Normal 46 2 4 3 2 3" xfId="8942" xr:uid="{00000000-0005-0000-0000-0000F4220000}"/>
    <cellStyle name="Normal 46 2 4 3 2 3 3" xfId="24043" xr:uid="{00000000-0005-0000-0000-0000F15D0000}"/>
    <cellStyle name="Normal 46 2 4 3 2 5" xfId="19030" xr:uid="{00000000-0005-0000-0000-00005C4A0000}"/>
    <cellStyle name="Normal 46 2 4 3 3" xfId="5581" xr:uid="{00000000-0005-0000-0000-0000D3150000}"/>
    <cellStyle name="Normal 46 2 4 3 3 2" xfId="15633" xr:uid="{00000000-0005-0000-0000-0000173D0000}"/>
    <cellStyle name="Normal 46 2 4 3 3 2 3" xfId="30731" xr:uid="{00000000-0005-0000-0000-000011780000}"/>
    <cellStyle name="Normal 46 2 4 3 3 3" xfId="10613" xr:uid="{00000000-0005-0000-0000-00007B290000}"/>
    <cellStyle name="Normal 46 2 4 3 3 3 3" xfId="25714" xr:uid="{00000000-0005-0000-0000-000078640000}"/>
    <cellStyle name="Normal 46 2 4 3 3 5" xfId="20701" xr:uid="{00000000-0005-0000-0000-0000E3500000}"/>
    <cellStyle name="Normal 46 2 4 3 4" xfId="12291" xr:uid="{00000000-0005-0000-0000-000009300000}"/>
    <cellStyle name="Normal 46 2 4 3 4 3" xfId="27389" xr:uid="{00000000-0005-0000-0000-0000036B0000}"/>
    <cellStyle name="Normal 46 2 4 3 5" xfId="7270" xr:uid="{00000000-0005-0000-0000-00006C1C0000}"/>
    <cellStyle name="Normal 46 2 4 3 5 3" xfId="22372" xr:uid="{00000000-0005-0000-0000-00006A570000}"/>
    <cellStyle name="Normal 46 2 4 3 7" xfId="17359" xr:uid="{00000000-0005-0000-0000-0000D5430000}"/>
    <cellStyle name="Normal 46 2 4 4" xfId="3052" xr:uid="{00000000-0005-0000-0000-0000F20B0000}"/>
    <cellStyle name="Normal 46 2 4 4 2" xfId="13126" xr:uid="{00000000-0005-0000-0000-00004C330000}"/>
    <cellStyle name="Normal 46 2 4 4 2 3" xfId="28224" xr:uid="{00000000-0005-0000-0000-0000466E0000}"/>
    <cellStyle name="Normal 46 2 4 4 3" xfId="8106" xr:uid="{00000000-0005-0000-0000-0000B01F0000}"/>
    <cellStyle name="Normal 46 2 4 4 3 3" xfId="23207" xr:uid="{00000000-0005-0000-0000-0000AD5A0000}"/>
    <cellStyle name="Normal 46 2 4 4 5" xfId="18194" xr:uid="{00000000-0005-0000-0000-000018470000}"/>
    <cellStyle name="Normal 46 2 4 5" xfId="4745" xr:uid="{00000000-0005-0000-0000-00008F120000}"/>
    <cellStyle name="Normal 46 2 4 5 2" xfId="14797" xr:uid="{00000000-0005-0000-0000-0000D3390000}"/>
    <cellStyle name="Normal 46 2 4 5 2 3" xfId="29895" xr:uid="{00000000-0005-0000-0000-0000CD740000}"/>
    <cellStyle name="Normal 46 2 4 5 3" xfId="9777" xr:uid="{00000000-0005-0000-0000-000037260000}"/>
    <cellStyle name="Normal 46 2 4 5 3 3" xfId="24878" xr:uid="{00000000-0005-0000-0000-000034610000}"/>
    <cellStyle name="Normal 46 2 4 5 5" xfId="19865" xr:uid="{00000000-0005-0000-0000-00009F4D0000}"/>
    <cellStyle name="Normal 46 2 4 6" xfId="11455" xr:uid="{00000000-0005-0000-0000-0000C52C0000}"/>
    <cellStyle name="Normal 46 2 4 6 3" xfId="26553" xr:uid="{00000000-0005-0000-0000-0000BF670000}"/>
    <cellStyle name="Normal 46 2 4 7" xfId="6434" xr:uid="{00000000-0005-0000-0000-000028190000}"/>
    <cellStyle name="Normal 46 2 4 7 3" xfId="21536" xr:uid="{00000000-0005-0000-0000-000026540000}"/>
    <cellStyle name="Normal 46 2 4 9" xfId="16523" xr:uid="{00000000-0005-0000-0000-000091400000}"/>
    <cellStyle name="Normal 46 2 5" xfId="1568" xr:uid="{00000000-0005-0000-0000-000026060000}"/>
    <cellStyle name="Normal 46 2 5 2" xfId="2409" xr:uid="{00000000-0005-0000-0000-00006F090000}"/>
    <cellStyle name="Normal 46 2 5 2 2" xfId="4099" xr:uid="{00000000-0005-0000-0000-000009100000}"/>
    <cellStyle name="Normal 46 2 5 2 2 2" xfId="14172" xr:uid="{00000000-0005-0000-0000-000062370000}"/>
    <cellStyle name="Normal 46 2 5 2 2 2 3" xfId="29270" xr:uid="{00000000-0005-0000-0000-00005C720000}"/>
    <cellStyle name="Normal 46 2 5 2 2 3" xfId="9152" xr:uid="{00000000-0005-0000-0000-0000C6230000}"/>
    <cellStyle name="Normal 46 2 5 2 2 3 3" xfId="24253" xr:uid="{00000000-0005-0000-0000-0000C35E0000}"/>
    <cellStyle name="Normal 46 2 5 2 2 5" xfId="19240" xr:uid="{00000000-0005-0000-0000-00002E4B0000}"/>
    <cellStyle name="Normal 46 2 5 2 3" xfId="5791" xr:uid="{00000000-0005-0000-0000-0000A5160000}"/>
    <cellStyle name="Normal 46 2 5 2 3 2" xfId="15843" xr:uid="{00000000-0005-0000-0000-0000E93D0000}"/>
    <cellStyle name="Normal 46 2 5 2 3 2 3" xfId="30941" xr:uid="{00000000-0005-0000-0000-0000E3780000}"/>
    <cellStyle name="Normal 46 2 5 2 3 3" xfId="10823" xr:uid="{00000000-0005-0000-0000-00004D2A0000}"/>
    <cellStyle name="Normal 46 2 5 2 3 3 3" xfId="25924" xr:uid="{00000000-0005-0000-0000-00004A650000}"/>
    <cellStyle name="Normal 46 2 5 2 3 5" xfId="20911" xr:uid="{00000000-0005-0000-0000-0000B5510000}"/>
    <cellStyle name="Normal 46 2 5 2 4" xfId="12501" xr:uid="{00000000-0005-0000-0000-0000DB300000}"/>
    <cellStyle name="Normal 46 2 5 2 4 3" xfId="27599" xr:uid="{00000000-0005-0000-0000-0000D56B0000}"/>
    <cellStyle name="Normal 46 2 5 2 5" xfId="7480" xr:uid="{00000000-0005-0000-0000-00003E1D0000}"/>
    <cellStyle name="Normal 46 2 5 2 5 3" xfId="22582" xr:uid="{00000000-0005-0000-0000-00003C580000}"/>
    <cellStyle name="Normal 46 2 5 2 7" xfId="17569" xr:uid="{00000000-0005-0000-0000-0000A7440000}"/>
    <cellStyle name="Normal 46 2 5 3" xfId="3262" xr:uid="{00000000-0005-0000-0000-0000C40C0000}"/>
    <cellStyle name="Normal 46 2 5 3 2" xfId="13336" xr:uid="{00000000-0005-0000-0000-00001E340000}"/>
    <cellStyle name="Normal 46 2 5 3 2 3" xfId="28434" xr:uid="{00000000-0005-0000-0000-0000186F0000}"/>
    <cellStyle name="Normal 46 2 5 3 3" xfId="8316" xr:uid="{00000000-0005-0000-0000-000082200000}"/>
    <cellStyle name="Normal 46 2 5 3 3 3" xfId="23417" xr:uid="{00000000-0005-0000-0000-00007F5B0000}"/>
    <cellStyle name="Normal 46 2 5 3 5" xfId="18404" xr:uid="{00000000-0005-0000-0000-0000EA470000}"/>
    <cellStyle name="Normal 46 2 5 4" xfId="4955" xr:uid="{00000000-0005-0000-0000-000061130000}"/>
    <cellStyle name="Normal 46 2 5 4 2" xfId="15007" xr:uid="{00000000-0005-0000-0000-0000A53A0000}"/>
    <cellStyle name="Normal 46 2 5 4 2 3" xfId="30105" xr:uid="{00000000-0005-0000-0000-00009F750000}"/>
    <cellStyle name="Normal 46 2 5 4 3" xfId="9987" xr:uid="{00000000-0005-0000-0000-000009270000}"/>
    <cellStyle name="Normal 46 2 5 4 3 3" xfId="25088" xr:uid="{00000000-0005-0000-0000-000006620000}"/>
    <cellStyle name="Normal 46 2 5 4 5" xfId="20075" xr:uid="{00000000-0005-0000-0000-0000714E0000}"/>
    <cellStyle name="Normal 46 2 5 5" xfId="11665" xr:uid="{00000000-0005-0000-0000-0000972D0000}"/>
    <cellStyle name="Normal 46 2 5 5 3" xfId="26763" xr:uid="{00000000-0005-0000-0000-000091680000}"/>
    <cellStyle name="Normal 46 2 5 6" xfId="6644" xr:uid="{00000000-0005-0000-0000-0000FA190000}"/>
    <cellStyle name="Normal 46 2 5 6 3" xfId="21746" xr:uid="{00000000-0005-0000-0000-0000F8540000}"/>
    <cellStyle name="Normal 46 2 5 8" xfId="16733" xr:uid="{00000000-0005-0000-0000-000063410000}"/>
    <cellStyle name="Normal 46 2 6" xfId="1989" xr:uid="{00000000-0005-0000-0000-0000CB070000}"/>
    <cellStyle name="Normal 46 2 6 2" xfId="3681" xr:uid="{00000000-0005-0000-0000-0000670E0000}"/>
    <cellStyle name="Normal 46 2 6 2 2" xfId="13754" xr:uid="{00000000-0005-0000-0000-0000C0350000}"/>
    <cellStyle name="Normal 46 2 6 2 2 3" xfId="28852" xr:uid="{00000000-0005-0000-0000-0000BA700000}"/>
    <cellStyle name="Normal 46 2 6 2 3" xfId="8734" xr:uid="{00000000-0005-0000-0000-000024220000}"/>
    <cellStyle name="Normal 46 2 6 2 3 3" xfId="23835" xr:uid="{00000000-0005-0000-0000-0000215D0000}"/>
    <cellStyle name="Normal 46 2 6 2 5" xfId="18822" xr:uid="{00000000-0005-0000-0000-00008C490000}"/>
    <cellStyle name="Normal 46 2 6 3" xfId="5373" xr:uid="{00000000-0005-0000-0000-000003150000}"/>
    <cellStyle name="Normal 46 2 6 3 2" xfId="15425" xr:uid="{00000000-0005-0000-0000-0000473C0000}"/>
    <cellStyle name="Normal 46 2 6 3 2 3" xfId="30523" xr:uid="{00000000-0005-0000-0000-000041770000}"/>
    <cellStyle name="Normal 46 2 6 3 3" xfId="10405" xr:uid="{00000000-0005-0000-0000-0000AB280000}"/>
    <cellStyle name="Normal 46 2 6 3 3 3" xfId="25506" xr:uid="{00000000-0005-0000-0000-0000A8630000}"/>
    <cellStyle name="Normal 46 2 6 3 5" xfId="20493" xr:uid="{00000000-0005-0000-0000-000013500000}"/>
    <cellStyle name="Normal 46 2 6 4" xfId="12083" xr:uid="{00000000-0005-0000-0000-0000392F0000}"/>
    <cellStyle name="Normal 46 2 6 4 3" xfId="27181" xr:uid="{00000000-0005-0000-0000-0000336A0000}"/>
    <cellStyle name="Normal 46 2 6 5" xfId="7062" xr:uid="{00000000-0005-0000-0000-00009C1B0000}"/>
    <cellStyle name="Normal 46 2 6 5 3" xfId="22164" xr:uid="{00000000-0005-0000-0000-00009A560000}"/>
    <cellStyle name="Normal 46 2 6 7" xfId="17151" xr:uid="{00000000-0005-0000-0000-000005430000}"/>
    <cellStyle name="Normal 46 2 7" xfId="2840" xr:uid="{00000000-0005-0000-0000-00001E0B0000}"/>
    <cellStyle name="Normal 46 2 7 2" xfId="12918" xr:uid="{00000000-0005-0000-0000-00007C320000}"/>
    <cellStyle name="Normal 46 2 7 2 3" xfId="28016" xr:uid="{00000000-0005-0000-0000-0000766D0000}"/>
    <cellStyle name="Normal 46 2 7 3" xfId="7898" xr:uid="{00000000-0005-0000-0000-0000E01E0000}"/>
    <cellStyle name="Normal 46 2 7 3 3" xfId="22999" xr:uid="{00000000-0005-0000-0000-0000DD590000}"/>
    <cellStyle name="Normal 46 2 7 5" xfId="17986" xr:uid="{00000000-0005-0000-0000-000048460000}"/>
    <cellStyle name="Normal 46 2 8" xfId="4534" xr:uid="{00000000-0005-0000-0000-0000BC110000}"/>
    <cellStyle name="Normal 46 2 8 2" xfId="14589" xr:uid="{00000000-0005-0000-0000-000003390000}"/>
    <cellStyle name="Normal 46 2 8 2 3" xfId="29687" xr:uid="{00000000-0005-0000-0000-0000FD730000}"/>
    <cellStyle name="Normal 46 2 8 3" xfId="9569" xr:uid="{00000000-0005-0000-0000-000067250000}"/>
    <cellStyle name="Normal 46 2 8 3 3" xfId="24670" xr:uid="{00000000-0005-0000-0000-000064600000}"/>
    <cellStyle name="Normal 46 2 8 5" xfId="19657" xr:uid="{00000000-0005-0000-0000-0000CF4C0000}"/>
    <cellStyle name="Normal 46 2 9" xfId="11245" xr:uid="{00000000-0005-0000-0000-0000F32B0000}"/>
    <cellStyle name="Normal 46 2 9 3" xfId="26345" xr:uid="{00000000-0005-0000-0000-0000EF660000}"/>
    <cellStyle name="Normal 47" xfId="363" xr:uid="{00000000-0005-0000-0000-000070010000}"/>
    <cellStyle name="Normal 47 2" xfId="863" xr:uid="{00000000-0005-0000-0000-000064030000}"/>
    <cellStyle name="Normal 47 2 10" xfId="6225" xr:uid="{00000000-0005-0000-0000-000057180000}"/>
    <cellStyle name="Normal 47 2 10 3" xfId="21329" xr:uid="{00000000-0005-0000-0000-000057530000}"/>
    <cellStyle name="Normal 47 2 12" xfId="16314" xr:uid="{00000000-0005-0000-0000-0000C03F0000}"/>
    <cellStyle name="Normal 47 2 2" xfId="1189" xr:uid="{00000000-0005-0000-0000-0000AB040000}"/>
    <cellStyle name="Normal 47 2 2 11" xfId="16368" xr:uid="{00000000-0005-0000-0000-0000F63F0000}"/>
    <cellStyle name="Normal 47 2 2 2" xfId="1297" xr:uid="{00000000-0005-0000-0000-000017050000}"/>
    <cellStyle name="Normal 47 2 2 2 10" xfId="16472" xr:uid="{00000000-0005-0000-0000-00005E400000}"/>
    <cellStyle name="Normal 47 2 2 2 2" xfId="1514" xr:uid="{00000000-0005-0000-0000-0000F0050000}"/>
    <cellStyle name="Normal 47 2 2 2 2 2" xfId="1935" xr:uid="{00000000-0005-0000-0000-000095070000}"/>
    <cellStyle name="Normal 47 2 2 2 2 2 2" xfId="2774" xr:uid="{00000000-0005-0000-0000-0000DC0A0000}"/>
    <cellStyle name="Normal 47 2 2 2 2 2 2 2" xfId="4464" xr:uid="{00000000-0005-0000-0000-000076110000}"/>
    <cellStyle name="Normal 47 2 2 2 2 2 2 2 2" xfId="14537" xr:uid="{00000000-0005-0000-0000-0000CF380000}"/>
    <cellStyle name="Normal 47 2 2 2 2 2 2 2 2 3" xfId="29635" xr:uid="{00000000-0005-0000-0000-0000C9730000}"/>
    <cellStyle name="Normal 47 2 2 2 2 2 2 2 3" xfId="9517" xr:uid="{00000000-0005-0000-0000-000033250000}"/>
    <cellStyle name="Normal 47 2 2 2 2 2 2 2 3 3" xfId="24618" xr:uid="{00000000-0005-0000-0000-000030600000}"/>
    <cellStyle name="Normal 47 2 2 2 2 2 2 2 5" xfId="19605" xr:uid="{00000000-0005-0000-0000-00009B4C0000}"/>
    <cellStyle name="Normal 47 2 2 2 2 2 2 3" xfId="6156" xr:uid="{00000000-0005-0000-0000-000012180000}"/>
    <cellStyle name="Normal 47 2 2 2 2 2 2 3 2" xfId="16208" xr:uid="{00000000-0005-0000-0000-0000563F0000}"/>
    <cellStyle name="Normal 47 2 2 2 2 2 2 3 3" xfId="11188" xr:uid="{00000000-0005-0000-0000-0000BA2B0000}"/>
    <cellStyle name="Normal 47 2 2 2 2 2 2 3 3 3" xfId="26289" xr:uid="{00000000-0005-0000-0000-0000B7660000}"/>
    <cellStyle name="Normal 47 2 2 2 2 2 2 3 5" xfId="21276" xr:uid="{00000000-0005-0000-0000-000022530000}"/>
    <cellStyle name="Normal 47 2 2 2 2 2 2 4" xfId="12866" xr:uid="{00000000-0005-0000-0000-000048320000}"/>
    <cellStyle name="Normal 47 2 2 2 2 2 2 4 3" xfId="27964" xr:uid="{00000000-0005-0000-0000-0000426D0000}"/>
    <cellStyle name="Normal 47 2 2 2 2 2 2 5" xfId="7845" xr:uid="{00000000-0005-0000-0000-0000AB1E0000}"/>
    <cellStyle name="Normal 47 2 2 2 2 2 2 5 3" xfId="22947" xr:uid="{00000000-0005-0000-0000-0000A9590000}"/>
    <cellStyle name="Normal 47 2 2 2 2 2 2 7" xfId="17934" xr:uid="{00000000-0005-0000-0000-000014460000}"/>
    <cellStyle name="Normal 47 2 2 2 2 2 3" xfId="3627" xr:uid="{00000000-0005-0000-0000-0000310E0000}"/>
    <cellStyle name="Normal 47 2 2 2 2 2 3 2" xfId="13701" xr:uid="{00000000-0005-0000-0000-00008B350000}"/>
    <cellStyle name="Normal 47 2 2 2 2 2 3 2 3" xfId="28799" xr:uid="{00000000-0005-0000-0000-000085700000}"/>
    <cellStyle name="Normal 47 2 2 2 2 2 3 3" xfId="8681" xr:uid="{00000000-0005-0000-0000-0000EF210000}"/>
    <cellStyle name="Normal 47 2 2 2 2 2 3 3 3" xfId="23782" xr:uid="{00000000-0005-0000-0000-0000EC5C0000}"/>
    <cellStyle name="Normal 47 2 2 2 2 2 3 5" xfId="18769" xr:uid="{00000000-0005-0000-0000-000057490000}"/>
    <cellStyle name="Normal 47 2 2 2 2 2 4" xfId="5320" xr:uid="{00000000-0005-0000-0000-0000CE140000}"/>
    <cellStyle name="Normal 47 2 2 2 2 2 4 2" xfId="15372" xr:uid="{00000000-0005-0000-0000-0000123C0000}"/>
    <cellStyle name="Normal 47 2 2 2 2 2 4 2 3" xfId="30470" xr:uid="{00000000-0005-0000-0000-00000C770000}"/>
    <cellStyle name="Normal 47 2 2 2 2 2 4 3" xfId="10352" xr:uid="{00000000-0005-0000-0000-000076280000}"/>
    <cellStyle name="Normal 47 2 2 2 2 2 4 3 3" xfId="25453" xr:uid="{00000000-0005-0000-0000-000073630000}"/>
    <cellStyle name="Normal 47 2 2 2 2 2 4 5" xfId="20440" xr:uid="{00000000-0005-0000-0000-0000DE4F0000}"/>
    <cellStyle name="Normal 47 2 2 2 2 2 5" xfId="12030" xr:uid="{00000000-0005-0000-0000-0000042F0000}"/>
    <cellStyle name="Normal 47 2 2 2 2 2 5 3" xfId="27128" xr:uid="{00000000-0005-0000-0000-0000FE690000}"/>
    <cellStyle name="Normal 47 2 2 2 2 2 6" xfId="7009" xr:uid="{00000000-0005-0000-0000-0000671B0000}"/>
    <cellStyle name="Normal 47 2 2 2 2 2 6 3" xfId="22111" xr:uid="{00000000-0005-0000-0000-000065560000}"/>
    <cellStyle name="Normal 47 2 2 2 2 2 8" xfId="17098" xr:uid="{00000000-0005-0000-0000-0000D0420000}"/>
    <cellStyle name="Normal 47 2 2 2 2 3" xfId="2356" xr:uid="{00000000-0005-0000-0000-00003A090000}"/>
    <cellStyle name="Normal 47 2 2 2 2 3 2" xfId="4046" xr:uid="{00000000-0005-0000-0000-0000D40F0000}"/>
    <cellStyle name="Normal 47 2 2 2 2 3 2 2" xfId="14119" xr:uid="{00000000-0005-0000-0000-00002D370000}"/>
    <cellStyle name="Normal 47 2 2 2 2 3 2 2 3" xfId="29217" xr:uid="{00000000-0005-0000-0000-000027720000}"/>
    <cellStyle name="Normal 47 2 2 2 2 3 2 3" xfId="9099" xr:uid="{00000000-0005-0000-0000-000091230000}"/>
    <cellStyle name="Normal 47 2 2 2 2 3 2 3 3" xfId="24200" xr:uid="{00000000-0005-0000-0000-00008E5E0000}"/>
    <cellStyle name="Normal 47 2 2 2 2 3 2 5" xfId="19187" xr:uid="{00000000-0005-0000-0000-0000F94A0000}"/>
    <cellStyle name="Normal 47 2 2 2 2 3 3" xfId="5738" xr:uid="{00000000-0005-0000-0000-000070160000}"/>
    <cellStyle name="Normal 47 2 2 2 2 3 3 2" xfId="15790" xr:uid="{00000000-0005-0000-0000-0000B43D0000}"/>
    <cellStyle name="Normal 47 2 2 2 2 3 3 2 3" xfId="30888" xr:uid="{00000000-0005-0000-0000-0000AE780000}"/>
    <cellStyle name="Normal 47 2 2 2 2 3 3 3" xfId="10770" xr:uid="{00000000-0005-0000-0000-0000182A0000}"/>
    <cellStyle name="Normal 47 2 2 2 2 3 3 3 3" xfId="25871" xr:uid="{00000000-0005-0000-0000-000015650000}"/>
    <cellStyle name="Normal 47 2 2 2 2 3 3 5" xfId="20858" xr:uid="{00000000-0005-0000-0000-000080510000}"/>
    <cellStyle name="Normal 47 2 2 2 2 3 4" xfId="12448" xr:uid="{00000000-0005-0000-0000-0000A6300000}"/>
    <cellStyle name="Normal 47 2 2 2 2 3 4 3" xfId="27546" xr:uid="{00000000-0005-0000-0000-0000A06B0000}"/>
    <cellStyle name="Normal 47 2 2 2 2 3 5" xfId="7427" xr:uid="{00000000-0005-0000-0000-0000091D0000}"/>
    <cellStyle name="Normal 47 2 2 2 2 3 5 3" xfId="22529" xr:uid="{00000000-0005-0000-0000-000007580000}"/>
    <cellStyle name="Normal 47 2 2 2 2 3 7" xfId="17516" xr:uid="{00000000-0005-0000-0000-000072440000}"/>
    <cellStyle name="Normal 47 2 2 2 2 4" xfId="3209" xr:uid="{00000000-0005-0000-0000-00008F0C0000}"/>
    <cellStyle name="Normal 47 2 2 2 2 4 2" xfId="13283" xr:uid="{00000000-0005-0000-0000-0000E9330000}"/>
    <cellStyle name="Normal 47 2 2 2 2 4 2 3" xfId="28381" xr:uid="{00000000-0005-0000-0000-0000E36E0000}"/>
    <cellStyle name="Normal 47 2 2 2 2 4 3" xfId="8263" xr:uid="{00000000-0005-0000-0000-00004D200000}"/>
    <cellStyle name="Normal 47 2 2 2 2 4 3 3" xfId="23364" xr:uid="{00000000-0005-0000-0000-00004A5B0000}"/>
    <cellStyle name="Normal 47 2 2 2 2 4 5" xfId="18351" xr:uid="{00000000-0005-0000-0000-0000B5470000}"/>
    <cellStyle name="Normal 47 2 2 2 2 5" xfId="4902" xr:uid="{00000000-0005-0000-0000-00002C130000}"/>
    <cellStyle name="Normal 47 2 2 2 2 5 2" xfId="14954" xr:uid="{00000000-0005-0000-0000-0000703A0000}"/>
    <cellStyle name="Normal 47 2 2 2 2 5 2 3" xfId="30052" xr:uid="{00000000-0005-0000-0000-00006A750000}"/>
    <cellStyle name="Normal 47 2 2 2 2 5 3" xfId="9934" xr:uid="{00000000-0005-0000-0000-0000D4260000}"/>
    <cellStyle name="Normal 47 2 2 2 2 5 3 3" xfId="25035" xr:uid="{00000000-0005-0000-0000-0000D1610000}"/>
    <cellStyle name="Normal 47 2 2 2 2 5 5" xfId="20022" xr:uid="{00000000-0005-0000-0000-00003C4E0000}"/>
    <cellStyle name="Normal 47 2 2 2 2 6" xfId="11612" xr:uid="{00000000-0005-0000-0000-0000622D0000}"/>
    <cellStyle name="Normal 47 2 2 2 2 6 3" xfId="26710" xr:uid="{00000000-0005-0000-0000-00005C680000}"/>
    <cellStyle name="Normal 47 2 2 2 2 7" xfId="6591" xr:uid="{00000000-0005-0000-0000-0000C5190000}"/>
    <cellStyle name="Normal 47 2 2 2 2 7 3" xfId="21693" xr:uid="{00000000-0005-0000-0000-0000C3540000}"/>
    <cellStyle name="Normal 47 2 2 2 2 9" xfId="16680" xr:uid="{00000000-0005-0000-0000-00002E410000}"/>
    <cellStyle name="Normal 47 2 2 2 3" xfId="1727" xr:uid="{00000000-0005-0000-0000-0000C5060000}"/>
    <cellStyle name="Normal 47 2 2 2 3 2" xfId="2566" xr:uid="{00000000-0005-0000-0000-00000C0A0000}"/>
    <cellStyle name="Normal 47 2 2 2 3 2 2" xfId="4256" xr:uid="{00000000-0005-0000-0000-0000A6100000}"/>
    <cellStyle name="Normal 47 2 2 2 3 2 2 2" xfId="14329" xr:uid="{00000000-0005-0000-0000-0000FF370000}"/>
    <cellStyle name="Normal 47 2 2 2 3 2 2 2 3" xfId="29427" xr:uid="{00000000-0005-0000-0000-0000F9720000}"/>
    <cellStyle name="Normal 47 2 2 2 3 2 2 3" xfId="9309" xr:uid="{00000000-0005-0000-0000-000063240000}"/>
    <cellStyle name="Normal 47 2 2 2 3 2 2 3 3" xfId="24410" xr:uid="{00000000-0005-0000-0000-0000605F0000}"/>
    <cellStyle name="Normal 47 2 2 2 3 2 2 5" xfId="19397" xr:uid="{00000000-0005-0000-0000-0000CB4B0000}"/>
    <cellStyle name="Normal 47 2 2 2 3 2 3" xfId="5948" xr:uid="{00000000-0005-0000-0000-000042170000}"/>
    <cellStyle name="Normal 47 2 2 2 3 2 3 2" xfId="16000" xr:uid="{00000000-0005-0000-0000-0000863E0000}"/>
    <cellStyle name="Normal 47 2 2 2 3 2 3 2 3" xfId="31098" xr:uid="{00000000-0005-0000-0000-000080790000}"/>
    <cellStyle name="Normal 47 2 2 2 3 2 3 3" xfId="10980" xr:uid="{00000000-0005-0000-0000-0000EA2A0000}"/>
    <cellStyle name="Normal 47 2 2 2 3 2 3 3 3" xfId="26081" xr:uid="{00000000-0005-0000-0000-0000E7650000}"/>
    <cellStyle name="Normal 47 2 2 2 3 2 3 5" xfId="21068" xr:uid="{00000000-0005-0000-0000-000052520000}"/>
    <cellStyle name="Normal 47 2 2 2 3 2 4" xfId="12658" xr:uid="{00000000-0005-0000-0000-000078310000}"/>
    <cellStyle name="Normal 47 2 2 2 3 2 4 3" xfId="27756" xr:uid="{00000000-0005-0000-0000-0000726C0000}"/>
    <cellStyle name="Normal 47 2 2 2 3 2 5" xfId="7637" xr:uid="{00000000-0005-0000-0000-0000DB1D0000}"/>
    <cellStyle name="Normal 47 2 2 2 3 2 5 3" xfId="22739" xr:uid="{00000000-0005-0000-0000-0000D9580000}"/>
    <cellStyle name="Normal 47 2 2 2 3 2 7" xfId="17726" xr:uid="{00000000-0005-0000-0000-000044450000}"/>
    <cellStyle name="Normal 47 2 2 2 3 3" xfId="3419" xr:uid="{00000000-0005-0000-0000-0000610D0000}"/>
    <cellStyle name="Normal 47 2 2 2 3 3 2" xfId="13493" xr:uid="{00000000-0005-0000-0000-0000BB340000}"/>
    <cellStyle name="Normal 47 2 2 2 3 3 2 3" xfId="28591" xr:uid="{00000000-0005-0000-0000-0000B56F0000}"/>
    <cellStyle name="Normal 47 2 2 2 3 3 3" xfId="8473" xr:uid="{00000000-0005-0000-0000-00001F210000}"/>
    <cellStyle name="Normal 47 2 2 2 3 3 3 3" xfId="23574" xr:uid="{00000000-0005-0000-0000-00001C5C0000}"/>
    <cellStyle name="Normal 47 2 2 2 3 3 5" xfId="18561" xr:uid="{00000000-0005-0000-0000-000087480000}"/>
    <cellStyle name="Normal 47 2 2 2 3 4" xfId="5112" xr:uid="{00000000-0005-0000-0000-0000FE130000}"/>
    <cellStyle name="Normal 47 2 2 2 3 4 2" xfId="15164" xr:uid="{00000000-0005-0000-0000-0000423B0000}"/>
    <cellStyle name="Normal 47 2 2 2 3 4 2 3" xfId="30262" xr:uid="{00000000-0005-0000-0000-00003C760000}"/>
    <cellStyle name="Normal 47 2 2 2 3 4 3" xfId="10144" xr:uid="{00000000-0005-0000-0000-0000A6270000}"/>
    <cellStyle name="Normal 47 2 2 2 3 4 3 3" xfId="25245" xr:uid="{00000000-0005-0000-0000-0000A3620000}"/>
    <cellStyle name="Normal 47 2 2 2 3 4 5" xfId="20232" xr:uid="{00000000-0005-0000-0000-00000E4F0000}"/>
    <cellStyle name="Normal 47 2 2 2 3 5" xfId="11822" xr:uid="{00000000-0005-0000-0000-0000342E0000}"/>
    <cellStyle name="Normal 47 2 2 2 3 5 3" xfId="26920" xr:uid="{00000000-0005-0000-0000-00002E690000}"/>
    <cellStyle name="Normal 47 2 2 2 3 6" xfId="6801" xr:uid="{00000000-0005-0000-0000-0000971A0000}"/>
    <cellStyle name="Normal 47 2 2 2 3 6 3" xfId="21903" xr:uid="{00000000-0005-0000-0000-000095550000}"/>
    <cellStyle name="Normal 47 2 2 2 3 8" xfId="16890" xr:uid="{00000000-0005-0000-0000-000000420000}"/>
    <cellStyle name="Normal 47 2 2 2 4" xfId="2148" xr:uid="{00000000-0005-0000-0000-00006A080000}"/>
    <cellStyle name="Normal 47 2 2 2 4 2" xfId="3838" xr:uid="{00000000-0005-0000-0000-0000040F0000}"/>
    <cellStyle name="Normal 47 2 2 2 4 2 2" xfId="13911" xr:uid="{00000000-0005-0000-0000-00005D360000}"/>
    <cellStyle name="Normal 47 2 2 2 4 2 2 3" xfId="29009" xr:uid="{00000000-0005-0000-0000-000057710000}"/>
    <cellStyle name="Normal 47 2 2 2 4 2 3" xfId="8891" xr:uid="{00000000-0005-0000-0000-0000C1220000}"/>
    <cellStyle name="Normal 47 2 2 2 4 2 3 3" xfId="23992" xr:uid="{00000000-0005-0000-0000-0000BE5D0000}"/>
    <cellStyle name="Normal 47 2 2 2 4 2 5" xfId="18979" xr:uid="{00000000-0005-0000-0000-0000294A0000}"/>
    <cellStyle name="Normal 47 2 2 2 4 3" xfId="5530" xr:uid="{00000000-0005-0000-0000-0000A0150000}"/>
    <cellStyle name="Normal 47 2 2 2 4 3 2" xfId="15582" xr:uid="{00000000-0005-0000-0000-0000E43C0000}"/>
    <cellStyle name="Normal 47 2 2 2 4 3 2 3" xfId="30680" xr:uid="{00000000-0005-0000-0000-0000DE770000}"/>
    <cellStyle name="Normal 47 2 2 2 4 3 3" xfId="10562" xr:uid="{00000000-0005-0000-0000-000048290000}"/>
    <cellStyle name="Normal 47 2 2 2 4 3 3 3" xfId="25663" xr:uid="{00000000-0005-0000-0000-000045640000}"/>
    <cellStyle name="Normal 47 2 2 2 4 3 5" xfId="20650" xr:uid="{00000000-0005-0000-0000-0000B0500000}"/>
    <cellStyle name="Normal 47 2 2 2 4 4" xfId="12240" xr:uid="{00000000-0005-0000-0000-0000D62F0000}"/>
    <cellStyle name="Normal 47 2 2 2 4 4 3" xfId="27338" xr:uid="{00000000-0005-0000-0000-0000D06A0000}"/>
    <cellStyle name="Normal 47 2 2 2 4 5" xfId="7219" xr:uid="{00000000-0005-0000-0000-0000391C0000}"/>
    <cellStyle name="Normal 47 2 2 2 4 5 3" xfId="22321" xr:uid="{00000000-0005-0000-0000-000037570000}"/>
    <cellStyle name="Normal 47 2 2 2 4 7" xfId="17308" xr:uid="{00000000-0005-0000-0000-0000A2430000}"/>
    <cellStyle name="Normal 47 2 2 2 5" xfId="3001" xr:uid="{00000000-0005-0000-0000-0000BF0B0000}"/>
    <cellStyle name="Normal 47 2 2 2 5 2" xfId="13075" xr:uid="{00000000-0005-0000-0000-000019330000}"/>
    <cellStyle name="Normal 47 2 2 2 5 2 3" xfId="28173" xr:uid="{00000000-0005-0000-0000-0000136E0000}"/>
    <cellStyle name="Normal 47 2 2 2 5 3" xfId="8055" xr:uid="{00000000-0005-0000-0000-00007D1F0000}"/>
    <cellStyle name="Normal 47 2 2 2 5 3 3" xfId="23156" xr:uid="{00000000-0005-0000-0000-00007A5A0000}"/>
    <cellStyle name="Normal 47 2 2 2 5 5" xfId="18143" xr:uid="{00000000-0005-0000-0000-0000E5460000}"/>
    <cellStyle name="Normal 47 2 2 2 6" xfId="4694" xr:uid="{00000000-0005-0000-0000-00005C120000}"/>
    <cellStyle name="Normal 47 2 2 2 6 2" xfId="14746" xr:uid="{00000000-0005-0000-0000-0000A0390000}"/>
    <cellStyle name="Normal 47 2 2 2 6 2 3" xfId="29844" xr:uid="{00000000-0005-0000-0000-00009A740000}"/>
    <cellStyle name="Normal 47 2 2 2 6 3" xfId="9726" xr:uid="{00000000-0005-0000-0000-000004260000}"/>
    <cellStyle name="Normal 47 2 2 2 6 3 3" xfId="24827" xr:uid="{00000000-0005-0000-0000-000001610000}"/>
    <cellStyle name="Normal 47 2 2 2 6 5" xfId="19814" xr:uid="{00000000-0005-0000-0000-00006C4D0000}"/>
    <cellStyle name="Normal 47 2 2 2 7" xfId="11404" xr:uid="{00000000-0005-0000-0000-0000922C0000}"/>
    <cellStyle name="Normal 47 2 2 2 7 3" xfId="26502" xr:uid="{00000000-0005-0000-0000-00008C670000}"/>
    <cellStyle name="Normal 47 2 2 2 8" xfId="6383" xr:uid="{00000000-0005-0000-0000-0000F5180000}"/>
    <cellStyle name="Normal 47 2 2 2 8 3" xfId="21485" xr:uid="{00000000-0005-0000-0000-0000F3530000}"/>
    <cellStyle name="Normal 47 2 2 3" xfId="1410" xr:uid="{00000000-0005-0000-0000-000088050000}"/>
    <cellStyle name="Normal 47 2 2 3 2" xfId="1831" xr:uid="{00000000-0005-0000-0000-00002D070000}"/>
    <cellStyle name="Normal 47 2 2 3 2 2" xfId="2670" xr:uid="{00000000-0005-0000-0000-0000740A0000}"/>
    <cellStyle name="Normal 47 2 2 3 2 2 2" xfId="4360" xr:uid="{00000000-0005-0000-0000-00000E110000}"/>
    <cellStyle name="Normal 47 2 2 3 2 2 2 2" xfId="14433" xr:uid="{00000000-0005-0000-0000-000067380000}"/>
    <cellStyle name="Normal 47 2 2 3 2 2 2 2 3" xfId="29531" xr:uid="{00000000-0005-0000-0000-000061730000}"/>
    <cellStyle name="Normal 47 2 2 3 2 2 2 3" xfId="9413" xr:uid="{00000000-0005-0000-0000-0000CB240000}"/>
    <cellStyle name="Normal 47 2 2 3 2 2 2 3 3" xfId="24514" xr:uid="{00000000-0005-0000-0000-0000C85F0000}"/>
    <cellStyle name="Normal 47 2 2 3 2 2 2 5" xfId="19501" xr:uid="{00000000-0005-0000-0000-0000334C0000}"/>
    <cellStyle name="Normal 47 2 2 3 2 2 3" xfId="6052" xr:uid="{00000000-0005-0000-0000-0000AA170000}"/>
    <cellStyle name="Normal 47 2 2 3 2 2 3 2" xfId="16104" xr:uid="{00000000-0005-0000-0000-0000EE3E0000}"/>
    <cellStyle name="Normal 47 2 2 3 2 2 3 2 3" xfId="31202" xr:uid="{00000000-0005-0000-0000-0000E8790000}"/>
    <cellStyle name="Normal 47 2 2 3 2 2 3 3" xfId="11084" xr:uid="{00000000-0005-0000-0000-0000522B0000}"/>
    <cellStyle name="Normal 47 2 2 3 2 2 3 3 3" xfId="26185" xr:uid="{00000000-0005-0000-0000-00004F660000}"/>
    <cellStyle name="Normal 47 2 2 3 2 2 3 5" xfId="21172" xr:uid="{00000000-0005-0000-0000-0000BA520000}"/>
    <cellStyle name="Normal 47 2 2 3 2 2 4" xfId="12762" xr:uid="{00000000-0005-0000-0000-0000E0310000}"/>
    <cellStyle name="Normal 47 2 2 3 2 2 4 3" xfId="27860" xr:uid="{00000000-0005-0000-0000-0000DA6C0000}"/>
    <cellStyle name="Normal 47 2 2 3 2 2 5" xfId="7741" xr:uid="{00000000-0005-0000-0000-0000431E0000}"/>
    <cellStyle name="Normal 47 2 2 3 2 2 5 3" xfId="22843" xr:uid="{00000000-0005-0000-0000-000041590000}"/>
    <cellStyle name="Normal 47 2 2 3 2 2 7" xfId="17830" xr:uid="{00000000-0005-0000-0000-0000AC450000}"/>
    <cellStyle name="Normal 47 2 2 3 2 3" xfId="3523" xr:uid="{00000000-0005-0000-0000-0000C90D0000}"/>
    <cellStyle name="Normal 47 2 2 3 2 3 2" xfId="13597" xr:uid="{00000000-0005-0000-0000-000023350000}"/>
    <cellStyle name="Normal 47 2 2 3 2 3 2 3" xfId="28695" xr:uid="{00000000-0005-0000-0000-00001D700000}"/>
    <cellStyle name="Normal 47 2 2 3 2 3 3" xfId="8577" xr:uid="{00000000-0005-0000-0000-000087210000}"/>
    <cellStyle name="Normal 47 2 2 3 2 3 3 3" xfId="23678" xr:uid="{00000000-0005-0000-0000-0000845C0000}"/>
    <cellStyle name="Normal 47 2 2 3 2 3 5" xfId="18665" xr:uid="{00000000-0005-0000-0000-0000EF480000}"/>
    <cellStyle name="Normal 47 2 2 3 2 4" xfId="5216" xr:uid="{00000000-0005-0000-0000-000066140000}"/>
    <cellStyle name="Normal 47 2 2 3 2 4 2" xfId="15268" xr:uid="{00000000-0005-0000-0000-0000AA3B0000}"/>
    <cellStyle name="Normal 47 2 2 3 2 4 2 3" xfId="30366" xr:uid="{00000000-0005-0000-0000-0000A4760000}"/>
    <cellStyle name="Normal 47 2 2 3 2 4 3" xfId="10248" xr:uid="{00000000-0005-0000-0000-00000E280000}"/>
    <cellStyle name="Normal 47 2 2 3 2 4 3 3" xfId="25349" xr:uid="{00000000-0005-0000-0000-00000B630000}"/>
    <cellStyle name="Normal 47 2 2 3 2 4 5" xfId="20336" xr:uid="{00000000-0005-0000-0000-0000764F0000}"/>
    <cellStyle name="Normal 47 2 2 3 2 5" xfId="11926" xr:uid="{00000000-0005-0000-0000-00009C2E0000}"/>
    <cellStyle name="Normal 47 2 2 3 2 5 3" xfId="27024" xr:uid="{00000000-0005-0000-0000-000096690000}"/>
    <cellStyle name="Normal 47 2 2 3 2 6" xfId="6905" xr:uid="{00000000-0005-0000-0000-0000FF1A0000}"/>
    <cellStyle name="Normal 47 2 2 3 2 6 3" xfId="22007" xr:uid="{00000000-0005-0000-0000-0000FD550000}"/>
    <cellStyle name="Normal 47 2 2 3 2 8" xfId="16994" xr:uid="{00000000-0005-0000-0000-000068420000}"/>
    <cellStyle name="Normal 47 2 2 3 3" xfId="2252" xr:uid="{00000000-0005-0000-0000-0000D2080000}"/>
    <cellStyle name="Normal 47 2 2 3 3 2" xfId="3942" xr:uid="{00000000-0005-0000-0000-00006C0F0000}"/>
    <cellStyle name="Normal 47 2 2 3 3 2 2" xfId="14015" xr:uid="{00000000-0005-0000-0000-0000C5360000}"/>
    <cellStyle name="Normal 47 2 2 3 3 2 2 3" xfId="29113" xr:uid="{00000000-0005-0000-0000-0000BF710000}"/>
    <cellStyle name="Normal 47 2 2 3 3 2 3" xfId="8995" xr:uid="{00000000-0005-0000-0000-000029230000}"/>
    <cellStyle name="Normal 47 2 2 3 3 2 3 3" xfId="24096" xr:uid="{00000000-0005-0000-0000-0000265E0000}"/>
    <cellStyle name="Normal 47 2 2 3 3 2 5" xfId="19083" xr:uid="{00000000-0005-0000-0000-0000914A0000}"/>
    <cellStyle name="Normal 47 2 2 3 3 3" xfId="5634" xr:uid="{00000000-0005-0000-0000-000008160000}"/>
    <cellStyle name="Normal 47 2 2 3 3 3 2" xfId="15686" xr:uid="{00000000-0005-0000-0000-00004C3D0000}"/>
    <cellStyle name="Normal 47 2 2 3 3 3 2 3" xfId="30784" xr:uid="{00000000-0005-0000-0000-000046780000}"/>
    <cellStyle name="Normal 47 2 2 3 3 3 3" xfId="10666" xr:uid="{00000000-0005-0000-0000-0000B0290000}"/>
    <cellStyle name="Normal 47 2 2 3 3 3 3 3" xfId="25767" xr:uid="{00000000-0005-0000-0000-0000AD640000}"/>
    <cellStyle name="Normal 47 2 2 3 3 3 5" xfId="20754" xr:uid="{00000000-0005-0000-0000-000018510000}"/>
    <cellStyle name="Normal 47 2 2 3 3 4" xfId="12344" xr:uid="{00000000-0005-0000-0000-00003E300000}"/>
    <cellStyle name="Normal 47 2 2 3 3 4 3" xfId="27442" xr:uid="{00000000-0005-0000-0000-0000386B0000}"/>
    <cellStyle name="Normal 47 2 2 3 3 5" xfId="7323" xr:uid="{00000000-0005-0000-0000-0000A11C0000}"/>
    <cellStyle name="Normal 47 2 2 3 3 5 3" xfId="22425" xr:uid="{00000000-0005-0000-0000-00009F570000}"/>
    <cellStyle name="Normal 47 2 2 3 3 7" xfId="17412" xr:uid="{00000000-0005-0000-0000-00000A440000}"/>
    <cellStyle name="Normal 47 2 2 3 4" xfId="3105" xr:uid="{00000000-0005-0000-0000-0000270C0000}"/>
    <cellStyle name="Normal 47 2 2 3 4 2" xfId="13179" xr:uid="{00000000-0005-0000-0000-000081330000}"/>
    <cellStyle name="Normal 47 2 2 3 4 2 3" xfId="28277" xr:uid="{00000000-0005-0000-0000-00007B6E0000}"/>
    <cellStyle name="Normal 47 2 2 3 4 3" xfId="8159" xr:uid="{00000000-0005-0000-0000-0000E51F0000}"/>
    <cellStyle name="Normal 47 2 2 3 4 3 3" xfId="23260" xr:uid="{00000000-0005-0000-0000-0000E25A0000}"/>
    <cellStyle name="Normal 47 2 2 3 4 5" xfId="18247" xr:uid="{00000000-0005-0000-0000-00004D470000}"/>
    <cellStyle name="Normal 47 2 2 3 5" xfId="4798" xr:uid="{00000000-0005-0000-0000-0000C4120000}"/>
    <cellStyle name="Normal 47 2 2 3 5 2" xfId="14850" xr:uid="{00000000-0005-0000-0000-0000083A0000}"/>
    <cellStyle name="Normal 47 2 2 3 5 2 3" xfId="29948" xr:uid="{00000000-0005-0000-0000-000002750000}"/>
    <cellStyle name="Normal 47 2 2 3 5 3" xfId="9830" xr:uid="{00000000-0005-0000-0000-00006C260000}"/>
    <cellStyle name="Normal 47 2 2 3 5 3 3" xfId="24931" xr:uid="{00000000-0005-0000-0000-000069610000}"/>
    <cellStyle name="Normal 47 2 2 3 5 5" xfId="19918" xr:uid="{00000000-0005-0000-0000-0000D44D0000}"/>
    <cellStyle name="Normal 47 2 2 3 6" xfId="11508" xr:uid="{00000000-0005-0000-0000-0000FA2C0000}"/>
    <cellStyle name="Normal 47 2 2 3 6 3" xfId="26606" xr:uid="{00000000-0005-0000-0000-0000F4670000}"/>
    <cellStyle name="Normal 47 2 2 3 7" xfId="6487" xr:uid="{00000000-0005-0000-0000-00005D190000}"/>
    <cellStyle name="Normal 47 2 2 3 7 3" xfId="21589" xr:uid="{00000000-0005-0000-0000-00005B540000}"/>
    <cellStyle name="Normal 47 2 2 3 9" xfId="16576" xr:uid="{00000000-0005-0000-0000-0000C6400000}"/>
    <cellStyle name="Normal 47 2 2 4" xfId="1623" xr:uid="{00000000-0005-0000-0000-00005D060000}"/>
    <cellStyle name="Normal 47 2 2 4 2" xfId="2462" xr:uid="{00000000-0005-0000-0000-0000A4090000}"/>
    <cellStyle name="Normal 47 2 2 4 2 2" xfId="4152" xr:uid="{00000000-0005-0000-0000-00003E100000}"/>
    <cellStyle name="Normal 47 2 2 4 2 2 2" xfId="14225" xr:uid="{00000000-0005-0000-0000-000097370000}"/>
    <cellStyle name="Normal 47 2 2 4 2 2 2 3" xfId="29323" xr:uid="{00000000-0005-0000-0000-000091720000}"/>
    <cellStyle name="Normal 47 2 2 4 2 2 3" xfId="9205" xr:uid="{00000000-0005-0000-0000-0000FB230000}"/>
    <cellStyle name="Normal 47 2 2 4 2 2 3 3" xfId="24306" xr:uid="{00000000-0005-0000-0000-0000F85E0000}"/>
    <cellStyle name="Normal 47 2 2 4 2 2 5" xfId="19293" xr:uid="{00000000-0005-0000-0000-0000634B0000}"/>
    <cellStyle name="Normal 47 2 2 4 2 3" xfId="5844" xr:uid="{00000000-0005-0000-0000-0000DA160000}"/>
    <cellStyle name="Normal 47 2 2 4 2 3 2" xfId="15896" xr:uid="{00000000-0005-0000-0000-00001E3E0000}"/>
    <cellStyle name="Normal 47 2 2 4 2 3 2 3" xfId="30994" xr:uid="{00000000-0005-0000-0000-000018790000}"/>
    <cellStyle name="Normal 47 2 2 4 2 3 3" xfId="10876" xr:uid="{00000000-0005-0000-0000-0000822A0000}"/>
    <cellStyle name="Normal 47 2 2 4 2 3 3 3" xfId="25977" xr:uid="{00000000-0005-0000-0000-00007F650000}"/>
    <cellStyle name="Normal 47 2 2 4 2 3 5" xfId="20964" xr:uid="{00000000-0005-0000-0000-0000EA510000}"/>
    <cellStyle name="Normal 47 2 2 4 2 4" xfId="12554" xr:uid="{00000000-0005-0000-0000-000010310000}"/>
    <cellStyle name="Normal 47 2 2 4 2 4 3" xfId="27652" xr:uid="{00000000-0005-0000-0000-00000A6C0000}"/>
    <cellStyle name="Normal 47 2 2 4 2 5" xfId="7533" xr:uid="{00000000-0005-0000-0000-0000731D0000}"/>
    <cellStyle name="Normal 47 2 2 4 2 5 3" xfId="22635" xr:uid="{00000000-0005-0000-0000-000071580000}"/>
    <cellStyle name="Normal 47 2 2 4 2 7" xfId="17622" xr:uid="{00000000-0005-0000-0000-0000DC440000}"/>
    <cellStyle name="Normal 47 2 2 4 3" xfId="3315" xr:uid="{00000000-0005-0000-0000-0000F90C0000}"/>
    <cellStyle name="Normal 47 2 2 4 3 2" xfId="13389" xr:uid="{00000000-0005-0000-0000-000053340000}"/>
    <cellStyle name="Normal 47 2 2 4 3 2 3" xfId="28487" xr:uid="{00000000-0005-0000-0000-00004D6F0000}"/>
    <cellStyle name="Normal 47 2 2 4 3 3" xfId="8369" xr:uid="{00000000-0005-0000-0000-0000B7200000}"/>
    <cellStyle name="Normal 47 2 2 4 3 3 3" xfId="23470" xr:uid="{00000000-0005-0000-0000-0000B45B0000}"/>
    <cellStyle name="Normal 47 2 2 4 3 5" xfId="18457" xr:uid="{00000000-0005-0000-0000-00001F480000}"/>
    <cellStyle name="Normal 47 2 2 4 4" xfId="5008" xr:uid="{00000000-0005-0000-0000-000096130000}"/>
    <cellStyle name="Normal 47 2 2 4 4 2" xfId="15060" xr:uid="{00000000-0005-0000-0000-0000DA3A0000}"/>
    <cellStyle name="Normal 47 2 2 4 4 2 3" xfId="30158" xr:uid="{00000000-0005-0000-0000-0000D4750000}"/>
    <cellStyle name="Normal 47 2 2 4 4 3" xfId="10040" xr:uid="{00000000-0005-0000-0000-00003E270000}"/>
    <cellStyle name="Normal 47 2 2 4 4 3 3" xfId="25141" xr:uid="{00000000-0005-0000-0000-00003B620000}"/>
    <cellStyle name="Normal 47 2 2 4 4 5" xfId="20128" xr:uid="{00000000-0005-0000-0000-0000A64E0000}"/>
    <cellStyle name="Normal 47 2 2 4 5" xfId="11718" xr:uid="{00000000-0005-0000-0000-0000CC2D0000}"/>
    <cellStyle name="Normal 47 2 2 4 5 3" xfId="26816" xr:uid="{00000000-0005-0000-0000-0000C6680000}"/>
    <cellStyle name="Normal 47 2 2 4 6" xfId="6697" xr:uid="{00000000-0005-0000-0000-00002F1A0000}"/>
    <cellStyle name="Normal 47 2 2 4 6 3" xfId="21799" xr:uid="{00000000-0005-0000-0000-00002D550000}"/>
    <cellStyle name="Normal 47 2 2 4 8" xfId="16786" xr:uid="{00000000-0005-0000-0000-000098410000}"/>
    <cellStyle name="Normal 47 2 2 5" xfId="2044" xr:uid="{00000000-0005-0000-0000-000002080000}"/>
    <cellStyle name="Normal 47 2 2 5 2" xfId="3734" xr:uid="{00000000-0005-0000-0000-00009C0E0000}"/>
    <cellStyle name="Normal 47 2 2 5 2 2" xfId="13807" xr:uid="{00000000-0005-0000-0000-0000F5350000}"/>
    <cellStyle name="Normal 47 2 2 5 2 2 3" xfId="28905" xr:uid="{00000000-0005-0000-0000-0000EF700000}"/>
    <cellStyle name="Normal 47 2 2 5 2 3" xfId="8787" xr:uid="{00000000-0005-0000-0000-000059220000}"/>
    <cellStyle name="Normal 47 2 2 5 2 3 3" xfId="23888" xr:uid="{00000000-0005-0000-0000-0000565D0000}"/>
    <cellStyle name="Normal 47 2 2 5 2 5" xfId="18875" xr:uid="{00000000-0005-0000-0000-0000C1490000}"/>
    <cellStyle name="Normal 47 2 2 5 3" xfId="5426" xr:uid="{00000000-0005-0000-0000-000038150000}"/>
    <cellStyle name="Normal 47 2 2 5 3 2" xfId="15478" xr:uid="{00000000-0005-0000-0000-00007C3C0000}"/>
    <cellStyle name="Normal 47 2 2 5 3 2 3" xfId="30576" xr:uid="{00000000-0005-0000-0000-000076770000}"/>
    <cellStyle name="Normal 47 2 2 5 3 3" xfId="10458" xr:uid="{00000000-0005-0000-0000-0000E0280000}"/>
    <cellStyle name="Normal 47 2 2 5 3 3 3" xfId="25559" xr:uid="{00000000-0005-0000-0000-0000DD630000}"/>
    <cellStyle name="Normal 47 2 2 5 3 5" xfId="20546" xr:uid="{00000000-0005-0000-0000-000048500000}"/>
    <cellStyle name="Normal 47 2 2 5 4" xfId="12136" xr:uid="{00000000-0005-0000-0000-00006E2F0000}"/>
    <cellStyle name="Normal 47 2 2 5 4 3" xfId="27234" xr:uid="{00000000-0005-0000-0000-0000686A0000}"/>
    <cellStyle name="Normal 47 2 2 5 5" xfId="7115" xr:uid="{00000000-0005-0000-0000-0000D11B0000}"/>
    <cellStyle name="Normal 47 2 2 5 5 3" xfId="22217" xr:uid="{00000000-0005-0000-0000-0000CF560000}"/>
    <cellStyle name="Normal 47 2 2 5 7" xfId="17204" xr:uid="{00000000-0005-0000-0000-00003A430000}"/>
    <cellStyle name="Normal 47 2 2 6" xfId="2897" xr:uid="{00000000-0005-0000-0000-0000570B0000}"/>
    <cellStyle name="Normal 47 2 2 6 2" xfId="12971" xr:uid="{00000000-0005-0000-0000-0000B1320000}"/>
    <cellStyle name="Normal 47 2 2 6 2 3" xfId="28069" xr:uid="{00000000-0005-0000-0000-0000AB6D0000}"/>
    <cellStyle name="Normal 47 2 2 6 3" xfId="7951" xr:uid="{00000000-0005-0000-0000-0000151F0000}"/>
    <cellStyle name="Normal 47 2 2 6 3 3" xfId="23052" xr:uid="{00000000-0005-0000-0000-0000125A0000}"/>
    <cellStyle name="Normal 47 2 2 6 5" xfId="18039" xr:uid="{00000000-0005-0000-0000-00007D460000}"/>
    <cellStyle name="Normal 47 2 2 7" xfId="4590" xr:uid="{00000000-0005-0000-0000-0000F4110000}"/>
    <cellStyle name="Normal 47 2 2 7 2" xfId="14642" xr:uid="{00000000-0005-0000-0000-000038390000}"/>
    <cellStyle name="Normal 47 2 2 7 2 3" xfId="29740" xr:uid="{00000000-0005-0000-0000-000032740000}"/>
    <cellStyle name="Normal 47 2 2 7 3" xfId="9622" xr:uid="{00000000-0005-0000-0000-00009C250000}"/>
    <cellStyle name="Normal 47 2 2 7 3 3" xfId="24723" xr:uid="{00000000-0005-0000-0000-000099600000}"/>
    <cellStyle name="Normal 47 2 2 7 5" xfId="19710" xr:uid="{00000000-0005-0000-0000-0000044D0000}"/>
    <cellStyle name="Normal 47 2 2 8" xfId="11300" xr:uid="{00000000-0005-0000-0000-00002A2C0000}"/>
    <cellStyle name="Normal 47 2 2 8 3" xfId="26398" xr:uid="{00000000-0005-0000-0000-000024670000}"/>
    <cellStyle name="Normal 47 2 2 9" xfId="6279" xr:uid="{00000000-0005-0000-0000-00008D180000}"/>
    <cellStyle name="Normal 47 2 2 9 3" xfId="21381" xr:uid="{00000000-0005-0000-0000-00008B530000}"/>
    <cellStyle name="Normal 47 2 3" xfId="1243" xr:uid="{00000000-0005-0000-0000-0000E1040000}"/>
    <cellStyle name="Normal 47 2 3 10" xfId="16420" xr:uid="{00000000-0005-0000-0000-00002A400000}"/>
    <cellStyle name="Normal 47 2 3 2" xfId="1462" xr:uid="{00000000-0005-0000-0000-0000BC050000}"/>
    <cellStyle name="Normal 47 2 3 2 2" xfId="1883" xr:uid="{00000000-0005-0000-0000-000061070000}"/>
    <cellStyle name="Normal 47 2 3 2 2 2" xfId="2722" xr:uid="{00000000-0005-0000-0000-0000A80A0000}"/>
    <cellStyle name="Normal 47 2 3 2 2 2 2" xfId="4412" xr:uid="{00000000-0005-0000-0000-000042110000}"/>
    <cellStyle name="Normal 47 2 3 2 2 2 2 2" xfId="14485" xr:uid="{00000000-0005-0000-0000-00009B380000}"/>
    <cellStyle name="Normal 47 2 3 2 2 2 2 2 3" xfId="29583" xr:uid="{00000000-0005-0000-0000-000095730000}"/>
    <cellStyle name="Normal 47 2 3 2 2 2 2 3" xfId="9465" xr:uid="{00000000-0005-0000-0000-0000FF240000}"/>
    <cellStyle name="Normal 47 2 3 2 2 2 2 3 3" xfId="24566" xr:uid="{00000000-0005-0000-0000-0000FC5F0000}"/>
    <cellStyle name="Normal 47 2 3 2 2 2 2 5" xfId="19553" xr:uid="{00000000-0005-0000-0000-0000674C0000}"/>
    <cellStyle name="Normal 47 2 3 2 2 2 3" xfId="6104" xr:uid="{00000000-0005-0000-0000-0000DE170000}"/>
    <cellStyle name="Normal 47 2 3 2 2 2 3 2" xfId="16156" xr:uid="{00000000-0005-0000-0000-0000223F0000}"/>
    <cellStyle name="Normal 47 2 3 2 2 2 3 2 3" xfId="31254" xr:uid="{00000000-0005-0000-0000-00001C7A0000}"/>
    <cellStyle name="Normal 47 2 3 2 2 2 3 3" xfId="11136" xr:uid="{00000000-0005-0000-0000-0000862B0000}"/>
    <cellStyle name="Normal 47 2 3 2 2 2 3 3 3" xfId="26237" xr:uid="{00000000-0005-0000-0000-000083660000}"/>
    <cellStyle name="Normal 47 2 3 2 2 2 3 5" xfId="21224" xr:uid="{00000000-0005-0000-0000-0000EE520000}"/>
    <cellStyle name="Normal 47 2 3 2 2 2 4" xfId="12814" xr:uid="{00000000-0005-0000-0000-000014320000}"/>
    <cellStyle name="Normal 47 2 3 2 2 2 4 3" xfId="27912" xr:uid="{00000000-0005-0000-0000-00000E6D0000}"/>
    <cellStyle name="Normal 47 2 3 2 2 2 5" xfId="7793" xr:uid="{00000000-0005-0000-0000-0000771E0000}"/>
    <cellStyle name="Normal 47 2 3 2 2 2 5 3" xfId="22895" xr:uid="{00000000-0005-0000-0000-000075590000}"/>
    <cellStyle name="Normal 47 2 3 2 2 2 7" xfId="17882" xr:uid="{00000000-0005-0000-0000-0000E0450000}"/>
    <cellStyle name="Normal 47 2 3 2 2 3" xfId="3575" xr:uid="{00000000-0005-0000-0000-0000FD0D0000}"/>
    <cellStyle name="Normal 47 2 3 2 2 3 2" xfId="13649" xr:uid="{00000000-0005-0000-0000-000057350000}"/>
    <cellStyle name="Normal 47 2 3 2 2 3 2 3" xfId="28747" xr:uid="{00000000-0005-0000-0000-000051700000}"/>
    <cellStyle name="Normal 47 2 3 2 2 3 3" xfId="8629" xr:uid="{00000000-0005-0000-0000-0000BB210000}"/>
    <cellStyle name="Normal 47 2 3 2 2 3 3 3" xfId="23730" xr:uid="{00000000-0005-0000-0000-0000B85C0000}"/>
    <cellStyle name="Normal 47 2 3 2 2 3 5" xfId="18717" xr:uid="{00000000-0005-0000-0000-000023490000}"/>
    <cellStyle name="Normal 47 2 3 2 2 4" xfId="5268" xr:uid="{00000000-0005-0000-0000-00009A140000}"/>
    <cellStyle name="Normal 47 2 3 2 2 4 2" xfId="15320" xr:uid="{00000000-0005-0000-0000-0000DE3B0000}"/>
    <cellStyle name="Normal 47 2 3 2 2 4 2 3" xfId="30418" xr:uid="{00000000-0005-0000-0000-0000D8760000}"/>
    <cellStyle name="Normal 47 2 3 2 2 4 3" xfId="10300" xr:uid="{00000000-0005-0000-0000-000042280000}"/>
    <cellStyle name="Normal 47 2 3 2 2 4 3 3" xfId="25401" xr:uid="{00000000-0005-0000-0000-00003F630000}"/>
    <cellStyle name="Normal 47 2 3 2 2 4 5" xfId="20388" xr:uid="{00000000-0005-0000-0000-0000AA4F0000}"/>
    <cellStyle name="Normal 47 2 3 2 2 5" xfId="11978" xr:uid="{00000000-0005-0000-0000-0000D02E0000}"/>
    <cellStyle name="Normal 47 2 3 2 2 5 3" xfId="27076" xr:uid="{00000000-0005-0000-0000-0000CA690000}"/>
    <cellStyle name="Normal 47 2 3 2 2 6" xfId="6957" xr:uid="{00000000-0005-0000-0000-0000331B0000}"/>
    <cellStyle name="Normal 47 2 3 2 2 6 3" xfId="22059" xr:uid="{00000000-0005-0000-0000-000031560000}"/>
    <cellStyle name="Normal 47 2 3 2 2 8" xfId="17046" xr:uid="{00000000-0005-0000-0000-00009C420000}"/>
    <cellStyle name="Normal 47 2 3 2 3" xfId="2304" xr:uid="{00000000-0005-0000-0000-000006090000}"/>
    <cellStyle name="Normal 47 2 3 2 3 2" xfId="3994" xr:uid="{00000000-0005-0000-0000-0000A00F0000}"/>
    <cellStyle name="Normal 47 2 3 2 3 2 2" xfId="14067" xr:uid="{00000000-0005-0000-0000-0000F9360000}"/>
    <cellStyle name="Normal 47 2 3 2 3 2 2 3" xfId="29165" xr:uid="{00000000-0005-0000-0000-0000F3710000}"/>
    <cellStyle name="Normal 47 2 3 2 3 2 3" xfId="9047" xr:uid="{00000000-0005-0000-0000-00005D230000}"/>
    <cellStyle name="Normal 47 2 3 2 3 2 3 3" xfId="24148" xr:uid="{00000000-0005-0000-0000-00005A5E0000}"/>
    <cellStyle name="Normal 47 2 3 2 3 2 5" xfId="19135" xr:uid="{00000000-0005-0000-0000-0000C54A0000}"/>
    <cellStyle name="Normal 47 2 3 2 3 3" xfId="5686" xr:uid="{00000000-0005-0000-0000-00003C160000}"/>
    <cellStyle name="Normal 47 2 3 2 3 3 2" xfId="15738" xr:uid="{00000000-0005-0000-0000-0000803D0000}"/>
    <cellStyle name="Normal 47 2 3 2 3 3 2 3" xfId="30836" xr:uid="{00000000-0005-0000-0000-00007A780000}"/>
    <cellStyle name="Normal 47 2 3 2 3 3 3" xfId="10718" xr:uid="{00000000-0005-0000-0000-0000E4290000}"/>
    <cellStyle name="Normal 47 2 3 2 3 3 3 3" xfId="25819" xr:uid="{00000000-0005-0000-0000-0000E1640000}"/>
    <cellStyle name="Normal 47 2 3 2 3 3 5" xfId="20806" xr:uid="{00000000-0005-0000-0000-00004C510000}"/>
    <cellStyle name="Normal 47 2 3 2 3 4" xfId="12396" xr:uid="{00000000-0005-0000-0000-000072300000}"/>
    <cellStyle name="Normal 47 2 3 2 3 4 3" xfId="27494" xr:uid="{00000000-0005-0000-0000-00006C6B0000}"/>
    <cellStyle name="Normal 47 2 3 2 3 5" xfId="7375" xr:uid="{00000000-0005-0000-0000-0000D51C0000}"/>
    <cellStyle name="Normal 47 2 3 2 3 5 3" xfId="22477" xr:uid="{00000000-0005-0000-0000-0000D3570000}"/>
    <cellStyle name="Normal 47 2 3 2 3 7" xfId="17464" xr:uid="{00000000-0005-0000-0000-00003E440000}"/>
    <cellStyle name="Normal 47 2 3 2 4" xfId="3157" xr:uid="{00000000-0005-0000-0000-00005B0C0000}"/>
    <cellStyle name="Normal 47 2 3 2 4 2" xfId="13231" xr:uid="{00000000-0005-0000-0000-0000B5330000}"/>
    <cellStyle name="Normal 47 2 3 2 4 2 3" xfId="28329" xr:uid="{00000000-0005-0000-0000-0000AF6E0000}"/>
    <cellStyle name="Normal 47 2 3 2 4 3" xfId="8211" xr:uid="{00000000-0005-0000-0000-000019200000}"/>
    <cellStyle name="Normal 47 2 3 2 4 3 3" xfId="23312" xr:uid="{00000000-0005-0000-0000-0000165B0000}"/>
    <cellStyle name="Normal 47 2 3 2 4 5" xfId="18299" xr:uid="{00000000-0005-0000-0000-000081470000}"/>
    <cellStyle name="Normal 47 2 3 2 5" xfId="4850" xr:uid="{00000000-0005-0000-0000-0000F8120000}"/>
    <cellStyle name="Normal 47 2 3 2 5 2" xfId="14902" xr:uid="{00000000-0005-0000-0000-00003C3A0000}"/>
    <cellStyle name="Normal 47 2 3 2 5 2 3" xfId="30000" xr:uid="{00000000-0005-0000-0000-000036750000}"/>
    <cellStyle name="Normal 47 2 3 2 5 3" xfId="9882" xr:uid="{00000000-0005-0000-0000-0000A0260000}"/>
    <cellStyle name="Normal 47 2 3 2 5 3 3" xfId="24983" xr:uid="{00000000-0005-0000-0000-00009D610000}"/>
    <cellStyle name="Normal 47 2 3 2 5 5" xfId="19970" xr:uid="{00000000-0005-0000-0000-0000084E0000}"/>
    <cellStyle name="Normal 47 2 3 2 6" xfId="11560" xr:uid="{00000000-0005-0000-0000-00002E2D0000}"/>
    <cellStyle name="Normal 47 2 3 2 6 3" xfId="26658" xr:uid="{00000000-0005-0000-0000-000028680000}"/>
    <cellStyle name="Normal 47 2 3 2 7" xfId="6539" xr:uid="{00000000-0005-0000-0000-000091190000}"/>
    <cellStyle name="Normal 47 2 3 2 7 3" xfId="21641" xr:uid="{00000000-0005-0000-0000-00008F540000}"/>
    <cellStyle name="Normal 47 2 3 2 9" xfId="16628" xr:uid="{00000000-0005-0000-0000-0000FA400000}"/>
    <cellStyle name="Normal 47 2 3 3" xfId="1675" xr:uid="{00000000-0005-0000-0000-000091060000}"/>
    <cellStyle name="Normal 47 2 3 3 2" xfId="2514" xr:uid="{00000000-0005-0000-0000-0000D8090000}"/>
    <cellStyle name="Normal 47 2 3 3 2 2" xfId="4204" xr:uid="{00000000-0005-0000-0000-000072100000}"/>
    <cellStyle name="Normal 47 2 3 3 2 2 2" xfId="14277" xr:uid="{00000000-0005-0000-0000-0000CB370000}"/>
    <cellStyle name="Normal 47 2 3 3 2 2 2 3" xfId="29375" xr:uid="{00000000-0005-0000-0000-0000C5720000}"/>
    <cellStyle name="Normal 47 2 3 3 2 2 3" xfId="9257" xr:uid="{00000000-0005-0000-0000-00002F240000}"/>
    <cellStyle name="Normal 47 2 3 3 2 2 3 3" xfId="24358" xr:uid="{00000000-0005-0000-0000-00002C5F0000}"/>
    <cellStyle name="Normal 47 2 3 3 2 2 5" xfId="19345" xr:uid="{00000000-0005-0000-0000-0000974B0000}"/>
    <cellStyle name="Normal 47 2 3 3 2 3" xfId="5896" xr:uid="{00000000-0005-0000-0000-00000E170000}"/>
    <cellStyle name="Normal 47 2 3 3 2 3 2" xfId="15948" xr:uid="{00000000-0005-0000-0000-0000523E0000}"/>
    <cellStyle name="Normal 47 2 3 3 2 3 2 3" xfId="31046" xr:uid="{00000000-0005-0000-0000-00004C790000}"/>
    <cellStyle name="Normal 47 2 3 3 2 3 3" xfId="10928" xr:uid="{00000000-0005-0000-0000-0000B62A0000}"/>
    <cellStyle name="Normal 47 2 3 3 2 3 3 3" xfId="26029" xr:uid="{00000000-0005-0000-0000-0000B3650000}"/>
    <cellStyle name="Normal 47 2 3 3 2 3 5" xfId="21016" xr:uid="{00000000-0005-0000-0000-00001E520000}"/>
    <cellStyle name="Normal 47 2 3 3 2 4" xfId="12606" xr:uid="{00000000-0005-0000-0000-000044310000}"/>
    <cellStyle name="Normal 47 2 3 3 2 4 3" xfId="27704" xr:uid="{00000000-0005-0000-0000-00003E6C0000}"/>
    <cellStyle name="Normal 47 2 3 3 2 5" xfId="7585" xr:uid="{00000000-0005-0000-0000-0000A71D0000}"/>
    <cellStyle name="Normal 47 2 3 3 2 5 3" xfId="22687" xr:uid="{00000000-0005-0000-0000-0000A5580000}"/>
    <cellStyle name="Normal 47 2 3 3 2 7" xfId="17674" xr:uid="{00000000-0005-0000-0000-000010450000}"/>
    <cellStyle name="Normal 47 2 3 3 3" xfId="3367" xr:uid="{00000000-0005-0000-0000-00002D0D0000}"/>
    <cellStyle name="Normal 47 2 3 3 3 2" xfId="13441" xr:uid="{00000000-0005-0000-0000-000087340000}"/>
    <cellStyle name="Normal 47 2 3 3 3 2 3" xfId="28539" xr:uid="{00000000-0005-0000-0000-0000816F0000}"/>
    <cellStyle name="Normal 47 2 3 3 3 3" xfId="8421" xr:uid="{00000000-0005-0000-0000-0000EB200000}"/>
    <cellStyle name="Normal 47 2 3 3 3 3 3" xfId="23522" xr:uid="{00000000-0005-0000-0000-0000E85B0000}"/>
    <cellStyle name="Normal 47 2 3 3 3 5" xfId="18509" xr:uid="{00000000-0005-0000-0000-000053480000}"/>
    <cellStyle name="Normal 47 2 3 3 4" xfId="5060" xr:uid="{00000000-0005-0000-0000-0000CA130000}"/>
    <cellStyle name="Normal 47 2 3 3 4 2" xfId="15112" xr:uid="{00000000-0005-0000-0000-00000E3B0000}"/>
    <cellStyle name="Normal 47 2 3 3 4 2 3" xfId="30210" xr:uid="{00000000-0005-0000-0000-000008760000}"/>
    <cellStyle name="Normal 47 2 3 3 4 3" xfId="10092" xr:uid="{00000000-0005-0000-0000-000072270000}"/>
    <cellStyle name="Normal 47 2 3 3 4 3 3" xfId="25193" xr:uid="{00000000-0005-0000-0000-00006F620000}"/>
    <cellStyle name="Normal 47 2 3 3 4 5" xfId="20180" xr:uid="{00000000-0005-0000-0000-0000DA4E0000}"/>
    <cellStyle name="Normal 47 2 3 3 5" xfId="11770" xr:uid="{00000000-0005-0000-0000-0000002E0000}"/>
    <cellStyle name="Normal 47 2 3 3 5 3" xfId="26868" xr:uid="{00000000-0005-0000-0000-0000FA680000}"/>
    <cellStyle name="Normal 47 2 3 3 6" xfId="6749" xr:uid="{00000000-0005-0000-0000-0000631A0000}"/>
    <cellStyle name="Normal 47 2 3 3 6 3" xfId="21851" xr:uid="{00000000-0005-0000-0000-000061550000}"/>
    <cellStyle name="Normal 47 2 3 3 8" xfId="16838" xr:uid="{00000000-0005-0000-0000-0000CC410000}"/>
    <cellStyle name="Normal 47 2 3 4" xfId="2096" xr:uid="{00000000-0005-0000-0000-000036080000}"/>
    <cellStyle name="Normal 47 2 3 4 2" xfId="3786" xr:uid="{00000000-0005-0000-0000-0000D00E0000}"/>
    <cellStyle name="Normal 47 2 3 4 2 2" xfId="13859" xr:uid="{00000000-0005-0000-0000-000029360000}"/>
    <cellStyle name="Normal 47 2 3 4 2 2 3" xfId="28957" xr:uid="{00000000-0005-0000-0000-000023710000}"/>
    <cellStyle name="Normal 47 2 3 4 2 3" xfId="8839" xr:uid="{00000000-0005-0000-0000-00008D220000}"/>
    <cellStyle name="Normal 47 2 3 4 2 3 3" xfId="23940" xr:uid="{00000000-0005-0000-0000-00008A5D0000}"/>
    <cellStyle name="Normal 47 2 3 4 2 5" xfId="18927" xr:uid="{00000000-0005-0000-0000-0000F5490000}"/>
    <cellStyle name="Normal 47 2 3 4 3" xfId="5478" xr:uid="{00000000-0005-0000-0000-00006C150000}"/>
    <cellStyle name="Normal 47 2 3 4 3 2" xfId="15530" xr:uid="{00000000-0005-0000-0000-0000B03C0000}"/>
    <cellStyle name="Normal 47 2 3 4 3 2 3" xfId="30628" xr:uid="{00000000-0005-0000-0000-0000AA770000}"/>
    <cellStyle name="Normal 47 2 3 4 3 3" xfId="10510" xr:uid="{00000000-0005-0000-0000-000014290000}"/>
    <cellStyle name="Normal 47 2 3 4 3 3 3" xfId="25611" xr:uid="{00000000-0005-0000-0000-000011640000}"/>
    <cellStyle name="Normal 47 2 3 4 3 5" xfId="20598" xr:uid="{00000000-0005-0000-0000-00007C500000}"/>
    <cellStyle name="Normal 47 2 3 4 4" xfId="12188" xr:uid="{00000000-0005-0000-0000-0000A22F0000}"/>
    <cellStyle name="Normal 47 2 3 4 4 3" xfId="27286" xr:uid="{00000000-0005-0000-0000-00009C6A0000}"/>
    <cellStyle name="Normal 47 2 3 4 5" xfId="7167" xr:uid="{00000000-0005-0000-0000-0000051C0000}"/>
    <cellStyle name="Normal 47 2 3 4 5 3" xfId="22269" xr:uid="{00000000-0005-0000-0000-000003570000}"/>
    <cellStyle name="Normal 47 2 3 4 7" xfId="17256" xr:uid="{00000000-0005-0000-0000-00006E430000}"/>
    <cellStyle name="Normal 47 2 3 5" xfId="2949" xr:uid="{00000000-0005-0000-0000-00008B0B0000}"/>
    <cellStyle name="Normal 47 2 3 5 2" xfId="13023" xr:uid="{00000000-0005-0000-0000-0000E5320000}"/>
    <cellStyle name="Normal 47 2 3 5 2 3" xfId="28121" xr:uid="{00000000-0005-0000-0000-0000DF6D0000}"/>
    <cellStyle name="Normal 47 2 3 5 3" xfId="8003" xr:uid="{00000000-0005-0000-0000-0000491F0000}"/>
    <cellStyle name="Normal 47 2 3 5 3 3" xfId="23104" xr:uid="{00000000-0005-0000-0000-0000465A0000}"/>
    <cellStyle name="Normal 47 2 3 5 5" xfId="18091" xr:uid="{00000000-0005-0000-0000-0000B1460000}"/>
    <cellStyle name="Normal 47 2 3 6" xfId="4642" xr:uid="{00000000-0005-0000-0000-000028120000}"/>
    <cellStyle name="Normal 47 2 3 6 2" xfId="14694" xr:uid="{00000000-0005-0000-0000-00006C390000}"/>
    <cellStyle name="Normal 47 2 3 6 2 3" xfId="29792" xr:uid="{00000000-0005-0000-0000-000066740000}"/>
    <cellStyle name="Normal 47 2 3 6 3" xfId="9674" xr:uid="{00000000-0005-0000-0000-0000D0250000}"/>
    <cellStyle name="Normal 47 2 3 6 3 3" xfId="24775" xr:uid="{00000000-0005-0000-0000-0000CD600000}"/>
    <cellStyle name="Normal 47 2 3 6 5" xfId="19762" xr:uid="{00000000-0005-0000-0000-0000384D0000}"/>
    <cellStyle name="Normal 47 2 3 7" xfId="11352" xr:uid="{00000000-0005-0000-0000-00005E2C0000}"/>
    <cellStyle name="Normal 47 2 3 7 3" xfId="26450" xr:uid="{00000000-0005-0000-0000-000058670000}"/>
    <cellStyle name="Normal 47 2 3 8" xfId="6331" xr:uid="{00000000-0005-0000-0000-0000C1180000}"/>
    <cellStyle name="Normal 47 2 3 8 3" xfId="21433" xr:uid="{00000000-0005-0000-0000-0000BF530000}"/>
    <cellStyle name="Normal 47 2 4" xfId="1356" xr:uid="{00000000-0005-0000-0000-000052050000}"/>
    <cellStyle name="Normal 47 2 4 2" xfId="1779" xr:uid="{00000000-0005-0000-0000-0000F9060000}"/>
    <cellStyle name="Normal 47 2 4 2 2" xfId="2618" xr:uid="{00000000-0005-0000-0000-0000400A0000}"/>
    <cellStyle name="Normal 47 2 4 2 2 2" xfId="4308" xr:uid="{00000000-0005-0000-0000-0000DA100000}"/>
    <cellStyle name="Normal 47 2 4 2 2 2 2" xfId="14381" xr:uid="{00000000-0005-0000-0000-000033380000}"/>
    <cellStyle name="Normal 47 2 4 2 2 2 2 3" xfId="29479" xr:uid="{00000000-0005-0000-0000-00002D730000}"/>
    <cellStyle name="Normal 47 2 4 2 2 2 3" xfId="9361" xr:uid="{00000000-0005-0000-0000-000097240000}"/>
    <cellStyle name="Normal 47 2 4 2 2 2 3 3" xfId="24462" xr:uid="{00000000-0005-0000-0000-0000945F0000}"/>
    <cellStyle name="Normal 47 2 4 2 2 2 5" xfId="19449" xr:uid="{00000000-0005-0000-0000-0000FF4B0000}"/>
    <cellStyle name="Normal 47 2 4 2 2 3" xfId="6000" xr:uid="{00000000-0005-0000-0000-000076170000}"/>
    <cellStyle name="Normal 47 2 4 2 2 3 2" xfId="16052" xr:uid="{00000000-0005-0000-0000-0000BA3E0000}"/>
    <cellStyle name="Normal 47 2 4 2 2 3 2 3" xfId="31150" xr:uid="{00000000-0005-0000-0000-0000B4790000}"/>
    <cellStyle name="Normal 47 2 4 2 2 3 3" xfId="11032" xr:uid="{00000000-0005-0000-0000-00001E2B0000}"/>
    <cellStyle name="Normal 47 2 4 2 2 3 3 3" xfId="26133" xr:uid="{00000000-0005-0000-0000-00001B660000}"/>
    <cellStyle name="Normal 47 2 4 2 2 3 5" xfId="21120" xr:uid="{00000000-0005-0000-0000-000086520000}"/>
    <cellStyle name="Normal 47 2 4 2 2 4" xfId="12710" xr:uid="{00000000-0005-0000-0000-0000AC310000}"/>
    <cellStyle name="Normal 47 2 4 2 2 4 3" xfId="27808" xr:uid="{00000000-0005-0000-0000-0000A66C0000}"/>
    <cellStyle name="Normal 47 2 4 2 2 5" xfId="7689" xr:uid="{00000000-0005-0000-0000-00000F1E0000}"/>
    <cellStyle name="Normal 47 2 4 2 2 5 3" xfId="22791" xr:uid="{00000000-0005-0000-0000-00000D590000}"/>
    <cellStyle name="Normal 47 2 4 2 2 7" xfId="17778" xr:uid="{00000000-0005-0000-0000-000078450000}"/>
    <cellStyle name="Normal 47 2 4 2 3" xfId="3471" xr:uid="{00000000-0005-0000-0000-0000950D0000}"/>
    <cellStyle name="Normal 47 2 4 2 3 2" xfId="13545" xr:uid="{00000000-0005-0000-0000-0000EF340000}"/>
    <cellStyle name="Normal 47 2 4 2 3 2 3" xfId="28643" xr:uid="{00000000-0005-0000-0000-0000E96F0000}"/>
    <cellStyle name="Normal 47 2 4 2 3 3" xfId="8525" xr:uid="{00000000-0005-0000-0000-000053210000}"/>
    <cellStyle name="Normal 47 2 4 2 3 3 3" xfId="23626" xr:uid="{00000000-0005-0000-0000-0000505C0000}"/>
    <cellStyle name="Normal 47 2 4 2 3 5" xfId="18613" xr:uid="{00000000-0005-0000-0000-0000BB480000}"/>
    <cellStyle name="Normal 47 2 4 2 4" xfId="5164" xr:uid="{00000000-0005-0000-0000-000032140000}"/>
    <cellStyle name="Normal 47 2 4 2 4 2" xfId="15216" xr:uid="{00000000-0005-0000-0000-0000763B0000}"/>
    <cellStyle name="Normal 47 2 4 2 4 2 3" xfId="30314" xr:uid="{00000000-0005-0000-0000-000070760000}"/>
    <cellStyle name="Normal 47 2 4 2 4 3" xfId="10196" xr:uid="{00000000-0005-0000-0000-0000DA270000}"/>
    <cellStyle name="Normal 47 2 4 2 4 3 3" xfId="25297" xr:uid="{00000000-0005-0000-0000-0000D7620000}"/>
    <cellStyle name="Normal 47 2 4 2 4 5" xfId="20284" xr:uid="{00000000-0005-0000-0000-0000424F0000}"/>
    <cellStyle name="Normal 47 2 4 2 5" xfId="11874" xr:uid="{00000000-0005-0000-0000-0000682E0000}"/>
    <cellStyle name="Normal 47 2 4 2 5 3" xfId="26972" xr:uid="{00000000-0005-0000-0000-000062690000}"/>
    <cellStyle name="Normal 47 2 4 2 6" xfId="6853" xr:uid="{00000000-0005-0000-0000-0000CB1A0000}"/>
    <cellStyle name="Normal 47 2 4 2 6 3" xfId="21955" xr:uid="{00000000-0005-0000-0000-0000C9550000}"/>
    <cellStyle name="Normal 47 2 4 2 8" xfId="16942" xr:uid="{00000000-0005-0000-0000-000034420000}"/>
    <cellStyle name="Normal 47 2 4 3" xfId="2200" xr:uid="{00000000-0005-0000-0000-00009E080000}"/>
    <cellStyle name="Normal 47 2 4 3 2" xfId="3890" xr:uid="{00000000-0005-0000-0000-0000380F0000}"/>
    <cellStyle name="Normal 47 2 4 3 2 2" xfId="13963" xr:uid="{00000000-0005-0000-0000-000091360000}"/>
    <cellStyle name="Normal 47 2 4 3 2 2 3" xfId="29061" xr:uid="{00000000-0005-0000-0000-00008B710000}"/>
    <cellStyle name="Normal 47 2 4 3 2 3" xfId="8943" xr:uid="{00000000-0005-0000-0000-0000F5220000}"/>
    <cellStyle name="Normal 47 2 4 3 2 3 3" xfId="24044" xr:uid="{00000000-0005-0000-0000-0000F25D0000}"/>
    <cellStyle name="Normal 47 2 4 3 2 5" xfId="19031" xr:uid="{00000000-0005-0000-0000-00005D4A0000}"/>
    <cellStyle name="Normal 47 2 4 3 3" xfId="5582" xr:uid="{00000000-0005-0000-0000-0000D4150000}"/>
    <cellStyle name="Normal 47 2 4 3 3 2" xfId="15634" xr:uid="{00000000-0005-0000-0000-0000183D0000}"/>
    <cellStyle name="Normal 47 2 4 3 3 2 3" xfId="30732" xr:uid="{00000000-0005-0000-0000-000012780000}"/>
    <cellStyle name="Normal 47 2 4 3 3 3" xfId="10614" xr:uid="{00000000-0005-0000-0000-00007C290000}"/>
    <cellStyle name="Normal 47 2 4 3 3 3 3" xfId="25715" xr:uid="{00000000-0005-0000-0000-000079640000}"/>
    <cellStyle name="Normal 47 2 4 3 3 5" xfId="20702" xr:uid="{00000000-0005-0000-0000-0000E4500000}"/>
    <cellStyle name="Normal 47 2 4 3 4" xfId="12292" xr:uid="{00000000-0005-0000-0000-00000A300000}"/>
    <cellStyle name="Normal 47 2 4 3 4 3" xfId="27390" xr:uid="{00000000-0005-0000-0000-0000046B0000}"/>
    <cellStyle name="Normal 47 2 4 3 5" xfId="7271" xr:uid="{00000000-0005-0000-0000-00006D1C0000}"/>
    <cellStyle name="Normal 47 2 4 3 5 3" xfId="22373" xr:uid="{00000000-0005-0000-0000-00006B570000}"/>
    <cellStyle name="Normal 47 2 4 3 7" xfId="17360" xr:uid="{00000000-0005-0000-0000-0000D6430000}"/>
    <cellStyle name="Normal 47 2 4 4" xfId="3053" xr:uid="{00000000-0005-0000-0000-0000F30B0000}"/>
    <cellStyle name="Normal 47 2 4 4 2" xfId="13127" xr:uid="{00000000-0005-0000-0000-00004D330000}"/>
    <cellStyle name="Normal 47 2 4 4 2 3" xfId="28225" xr:uid="{00000000-0005-0000-0000-0000476E0000}"/>
    <cellStyle name="Normal 47 2 4 4 3" xfId="8107" xr:uid="{00000000-0005-0000-0000-0000B11F0000}"/>
    <cellStyle name="Normal 47 2 4 4 3 3" xfId="23208" xr:uid="{00000000-0005-0000-0000-0000AE5A0000}"/>
    <cellStyle name="Normal 47 2 4 4 5" xfId="18195" xr:uid="{00000000-0005-0000-0000-000019470000}"/>
    <cellStyle name="Normal 47 2 4 5" xfId="4746" xr:uid="{00000000-0005-0000-0000-000090120000}"/>
    <cellStyle name="Normal 47 2 4 5 2" xfId="14798" xr:uid="{00000000-0005-0000-0000-0000D4390000}"/>
    <cellStyle name="Normal 47 2 4 5 2 3" xfId="29896" xr:uid="{00000000-0005-0000-0000-0000CE740000}"/>
    <cellStyle name="Normal 47 2 4 5 3" xfId="9778" xr:uid="{00000000-0005-0000-0000-000038260000}"/>
    <cellStyle name="Normal 47 2 4 5 3 3" xfId="24879" xr:uid="{00000000-0005-0000-0000-000035610000}"/>
    <cellStyle name="Normal 47 2 4 5 5" xfId="19866" xr:uid="{00000000-0005-0000-0000-0000A04D0000}"/>
    <cellStyle name="Normal 47 2 4 6" xfId="11456" xr:uid="{00000000-0005-0000-0000-0000C62C0000}"/>
    <cellStyle name="Normal 47 2 4 6 3" xfId="26554" xr:uid="{00000000-0005-0000-0000-0000C0670000}"/>
    <cellStyle name="Normal 47 2 4 7" xfId="6435" xr:uid="{00000000-0005-0000-0000-000029190000}"/>
    <cellStyle name="Normal 47 2 4 7 3" xfId="21537" xr:uid="{00000000-0005-0000-0000-000027540000}"/>
    <cellStyle name="Normal 47 2 4 9" xfId="16524" xr:uid="{00000000-0005-0000-0000-000092400000}"/>
    <cellStyle name="Normal 47 2 5" xfId="1569" xr:uid="{00000000-0005-0000-0000-000027060000}"/>
    <cellStyle name="Normal 47 2 5 2" xfId="2410" xr:uid="{00000000-0005-0000-0000-000070090000}"/>
    <cellStyle name="Normal 47 2 5 2 2" xfId="4100" xr:uid="{00000000-0005-0000-0000-00000A100000}"/>
    <cellStyle name="Normal 47 2 5 2 2 2" xfId="14173" xr:uid="{00000000-0005-0000-0000-000063370000}"/>
    <cellStyle name="Normal 47 2 5 2 2 2 3" xfId="29271" xr:uid="{00000000-0005-0000-0000-00005D720000}"/>
    <cellStyle name="Normal 47 2 5 2 2 3" xfId="9153" xr:uid="{00000000-0005-0000-0000-0000C7230000}"/>
    <cellStyle name="Normal 47 2 5 2 2 3 3" xfId="24254" xr:uid="{00000000-0005-0000-0000-0000C45E0000}"/>
    <cellStyle name="Normal 47 2 5 2 2 5" xfId="19241" xr:uid="{00000000-0005-0000-0000-00002F4B0000}"/>
    <cellStyle name="Normal 47 2 5 2 3" xfId="5792" xr:uid="{00000000-0005-0000-0000-0000A6160000}"/>
    <cellStyle name="Normal 47 2 5 2 3 2" xfId="15844" xr:uid="{00000000-0005-0000-0000-0000EA3D0000}"/>
    <cellStyle name="Normal 47 2 5 2 3 2 3" xfId="30942" xr:uid="{00000000-0005-0000-0000-0000E4780000}"/>
    <cellStyle name="Normal 47 2 5 2 3 3" xfId="10824" xr:uid="{00000000-0005-0000-0000-00004E2A0000}"/>
    <cellStyle name="Normal 47 2 5 2 3 3 3" xfId="25925" xr:uid="{00000000-0005-0000-0000-00004B650000}"/>
    <cellStyle name="Normal 47 2 5 2 3 5" xfId="20912" xr:uid="{00000000-0005-0000-0000-0000B6510000}"/>
    <cellStyle name="Normal 47 2 5 2 4" xfId="12502" xr:uid="{00000000-0005-0000-0000-0000DC300000}"/>
    <cellStyle name="Normal 47 2 5 2 4 3" xfId="27600" xr:uid="{00000000-0005-0000-0000-0000D66B0000}"/>
    <cellStyle name="Normal 47 2 5 2 5" xfId="7481" xr:uid="{00000000-0005-0000-0000-00003F1D0000}"/>
    <cellStyle name="Normal 47 2 5 2 5 3" xfId="22583" xr:uid="{00000000-0005-0000-0000-00003D580000}"/>
    <cellStyle name="Normal 47 2 5 2 7" xfId="17570" xr:uid="{00000000-0005-0000-0000-0000A8440000}"/>
    <cellStyle name="Normal 47 2 5 3" xfId="3263" xr:uid="{00000000-0005-0000-0000-0000C50C0000}"/>
    <cellStyle name="Normal 47 2 5 3 2" xfId="13337" xr:uid="{00000000-0005-0000-0000-00001F340000}"/>
    <cellStyle name="Normal 47 2 5 3 2 3" xfId="28435" xr:uid="{00000000-0005-0000-0000-0000196F0000}"/>
    <cellStyle name="Normal 47 2 5 3 3" xfId="8317" xr:uid="{00000000-0005-0000-0000-000083200000}"/>
    <cellStyle name="Normal 47 2 5 3 3 3" xfId="23418" xr:uid="{00000000-0005-0000-0000-0000805B0000}"/>
    <cellStyle name="Normal 47 2 5 3 5" xfId="18405" xr:uid="{00000000-0005-0000-0000-0000EB470000}"/>
    <cellStyle name="Normal 47 2 5 4" xfId="4956" xr:uid="{00000000-0005-0000-0000-000062130000}"/>
    <cellStyle name="Normal 47 2 5 4 2" xfId="15008" xr:uid="{00000000-0005-0000-0000-0000A63A0000}"/>
    <cellStyle name="Normal 47 2 5 4 2 3" xfId="30106" xr:uid="{00000000-0005-0000-0000-0000A0750000}"/>
    <cellStyle name="Normal 47 2 5 4 3" xfId="9988" xr:uid="{00000000-0005-0000-0000-00000A270000}"/>
    <cellStyle name="Normal 47 2 5 4 3 3" xfId="25089" xr:uid="{00000000-0005-0000-0000-000007620000}"/>
    <cellStyle name="Normal 47 2 5 4 5" xfId="20076" xr:uid="{00000000-0005-0000-0000-0000724E0000}"/>
    <cellStyle name="Normal 47 2 5 5" xfId="11666" xr:uid="{00000000-0005-0000-0000-0000982D0000}"/>
    <cellStyle name="Normal 47 2 5 5 3" xfId="26764" xr:uid="{00000000-0005-0000-0000-000092680000}"/>
    <cellStyle name="Normal 47 2 5 6" xfId="6645" xr:uid="{00000000-0005-0000-0000-0000FB190000}"/>
    <cellStyle name="Normal 47 2 5 6 3" xfId="21747" xr:uid="{00000000-0005-0000-0000-0000F9540000}"/>
    <cellStyle name="Normal 47 2 5 8" xfId="16734" xr:uid="{00000000-0005-0000-0000-000064410000}"/>
    <cellStyle name="Normal 47 2 6" xfId="1990" xr:uid="{00000000-0005-0000-0000-0000CC070000}"/>
    <cellStyle name="Normal 47 2 6 2" xfId="3682" xr:uid="{00000000-0005-0000-0000-0000680E0000}"/>
    <cellStyle name="Normal 47 2 6 2 2" xfId="13755" xr:uid="{00000000-0005-0000-0000-0000C1350000}"/>
    <cellStyle name="Normal 47 2 6 2 2 3" xfId="28853" xr:uid="{00000000-0005-0000-0000-0000BB700000}"/>
    <cellStyle name="Normal 47 2 6 2 3" xfId="8735" xr:uid="{00000000-0005-0000-0000-000025220000}"/>
    <cellStyle name="Normal 47 2 6 2 3 3" xfId="23836" xr:uid="{00000000-0005-0000-0000-0000225D0000}"/>
    <cellStyle name="Normal 47 2 6 2 5" xfId="18823" xr:uid="{00000000-0005-0000-0000-00008D490000}"/>
    <cellStyle name="Normal 47 2 6 3" xfId="5374" xr:uid="{00000000-0005-0000-0000-000004150000}"/>
    <cellStyle name="Normal 47 2 6 3 2" xfId="15426" xr:uid="{00000000-0005-0000-0000-0000483C0000}"/>
    <cellStyle name="Normal 47 2 6 3 2 3" xfId="30524" xr:uid="{00000000-0005-0000-0000-000042770000}"/>
    <cellStyle name="Normal 47 2 6 3 3" xfId="10406" xr:uid="{00000000-0005-0000-0000-0000AC280000}"/>
    <cellStyle name="Normal 47 2 6 3 3 3" xfId="25507" xr:uid="{00000000-0005-0000-0000-0000A9630000}"/>
    <cellStyle name="Normal 47 2 6 3 5" xfId="20494" xr:uid="{00000000-0005-0000-0000-000014500000}"/>
    <cellStyle name="Normal 47 2 6 4" xfId="12084" xr:uid="{00000000-0005-0000-0000-00003A2F0000}"/>
    <cellStyle name="Normal 47 2 6 4 3" xfId="27182" xr:uid="{00000000-0005-0000-0000-0000346A0000}"/>
    <cellStyle name="Normal 47 2 6 5" xfId="7063" xr:uid="{00000000-0005-0000-0000-00009D1B0000}"/>
    <cellStyle name="Normal 47 2 6 5 3" xfId="22165" xr:uid="{00000000-0005-0000-0000-00009B560000}"/>
    <cellStyle name="Normal 47 2 6 7" xfId="17152" xr:uid="{00000000-0005-0000-0000-000006430000}"/>
    <cellStyle name="Normal 47 2 7" xfId="2841" xr:uid="{00000000-0005-0000-0000-00001F0B0000}"/>
    <cellStyle name="Normal 47 2 7 2" xfId="12919" xr:uid="{00000000-0005-0000-0000-00007D320000}"/>
    <cellStyle name="Normal 47 2 7 2 3" xfId="28017" xr:uid="{00000000-0005-0000-0000-0000776D0000}"/>
    <cellStyle name="Normal 47 2 7 3" xfId="7899" xr:uid="{00000000-0005-0000-0000-0000E11E0000}"/>
    <cellStyle name="Normal 47 2 7 3 3" xfId="23000" xr:uid="{00000000-0005-0000-0000-0000DE590000}"/>
    <cellStyle name="Normal 47 2 7 5" xfId="17987" xr:uid="{00000000-0005-0000-0000-000049460000}"/>
    <cellStyle name="Normal 47 2 8" xfId="4535" xr:uid="{00000000-0005-0000-0000-0000BD110000}"/>
    <cellStyle name="Normal 47 2 8 2" xfId="14590" xr:uid="{00000000-0005-0000-0000-000004390000}"/>
    <cellStyle name="Normal 47 2 8 2 3" xfId="29688" xr:uid="{00000000-0005-0000-0000-0000FE730000}"/>
    <cellStyle name="Normal 47 2 8 3" xfId="9570" xr:uid="{00000000-0005-0000-0000-000068250000}"/>
    <cellStyle name="Normal 47 2 8 3 3" xfId="24671" xr:uid="{00000000-0005-0000-0000-000065600000}"/>
    <cellStyle name="Normal 47 2 8 5" xfId="19658" xr:uid="{00000000-0005-0000-0000-0000D04C0000}"/>
    <cellStyle name="Normal 47 2 9" xfId="11246" xr:uid="{00000000-0005-0000-0000-0000F42B0000}"/>
    <cellStyle name="Normal 47 2 9 3" xfId="26346" xr:uid="{00000000-0005-0000-0000-0000F0660000}"/>
    <cellStyle name="Normal 47 3" xfId="35353" xr:uid="{B62E45FC-9336-4A5A-847E-6C3B89E929E2}"/>
    <cellStyle name="Normal 48" xfId="364" xr:uid="{00000000-0005-0000-0000-000071010000}"/>
    <cellStyle name="Normal 48 2" xfId="864" xr:uid="{00000000-0005-0000-0000-000065030000}"/>
    <cellStyle name="Normal 49" xfId="356" xr:uid="{00000000-0005-0000-0000-000068010000}"/>
    <cellStyle name="Normal 49 2" xfId="865" xr:uid="{00000000-0005-0000-0000-000066030000}"/>
    <cellStyle name="Normal 5" xfId="176" xr:uid="{00000000-0005-0000-0000-0000B0000000}"/>
    <cellStyle name="Normal 5 10" xfId="35355" xr:uid="{538F9251-8717-4F76-9089-8B5AA4B17ECD}"/>
    <cellStyle name="Normal 5 10 2" xfId="35356" xr:uid="{EEA92A1B-617A-424D-8C80-A1BE8605720A}"/>
    <cellStyle name="Normal 5 11" xfId="35357" xr:uid="{A8F18D43-DCDF-4ECE-A53F-FA34B36DC0D4}"/>
    <cellStyle name="Normal 5 11 2" xfId="35358" xr:uid="{A296F170-5781-4BDA-AB31-8514C50AD2FD}"/>
    <cellStyle name="Normal 5 12" xfId="35359" xr:uid="{D1C31F52-ABA9-4608-B395-18830DD0E49F}"/>
    <cellStyle name="Normal 5 12 2" xfId="35360" xr:uid="{8D0F6FBC-E868-46BC-BCA9-581015638F37}"/>
    <cellStyle name="Normal 5 13" xfId="35361" xr:uid="{755B1382-EC07-4A12-945E-03586530DE3B}"/>
    <cellStyle name="Normal 5 13 2" xfId="35362" xr:uid="{11462C3D-3304-4095-B089-828439556AAB}"/>
    <cellStyle name="Normal 5 14" xfId="35363" xr:uid="{EBC80F03-0E13-494C-A715-B0A3A74AAE85}"/>
    <cellStyle name="Normal 5 14 2" xfId="35364" xr:uid="{5F9B67AB-3F42-42E4-B0D1-42F10EE7AFAD}"/>
    <cellStyle name="Normal 5 15" xfId="35365" xr:uid="{53D805F1-7CCD-4523-A640-852F899256AC}"/>
    <cellStyle name="Normal 5 15 2" xfId="35366" xr:uid="{A2613877-DDC1-48EF-B758-E99A5C4C810E}"/>
    <cellStyle name="Normal 5 16" xfId="35367" xr:uid="{A7D8DF54-3B81-47AF-8E49-A209D6BB201D}"/>
    <cellStyle name="Normal 5 16 2" xfId="35368" xr:uid="{B90A37F6-0A1B-4112-9C12-FC0F2F1BD155}"/>
    <cellStyle name="Normal 5 17" xfId="35369" xr:uid="{C97D380E-9747-4D3D-875B-0D53A81D6A00}"/>
    <cellStyle name="Normal 5 17 2" xfId="35370" xr:uid="{8F2133D3-300F-4513-BA21-568871B7E843}"/>
    <cellStyle name="Normal 5 18" xfId="35371" xr:uid="{66BEB50B-2014-4749-BCAE-2FA448569B66}"/>
    <cellStyle name="Normal 5 18 2" xfId="35372" xr:uid="{CCD0359C-4D42-4090-BA98-07B2F1F9FFCC}"/>
    <cellStyle name="Normal 5 19" xfId="35373" xr:uid="{5682A0B4-7B19-48CA-83AF-69A4A036F6A5}"/>
    <cellStyle name="Normal 5 19 2" xfId="35374" xr:uid="{56516454-3DB3-4967-AF2A-BE3C548C8057}"/>
    <cellStyle name="Normal 5 2" xfId="500" xr:uid="{00000000-0005-0000-0000-0000F9010000}"/>
    <cellStyle name="Normal 5 2 10" xfId="6199" xr:uid="{00000000-0005-0000-0000-00003D180000}"/>
    <cellStyle name="Normal 5 2 10 2" xfId="35377" xr:uid="{3BA5E6F7-05A0-4F66-8CB6-726EE26D5D72}"/>
    <cellStyle name="Normal 5 2 10 3" xfId="21304" xr:uid="{00000000-0005-0000-0000-00003E530000}"/>
    <cellStyle name="Normal 5 2 10 4" xfId="35376" xr:uid="{ACBE1AF5-90CA-4122-8377-8F721FD9D2C6}"/>
    <cellStyle name="Normal 5 2 11" xfId="35378" xr:uid="{29FF787A-6C7E-49DC-B9FD-998B307EAD2A}"/>
    <cellStyle name="Normal 5 2 11 2" xfId="35379" xr:uid="{1934F88F-F7AD-4709-8564-05A7E9892321}"/>
    <cellStyle name="Normal 5 2 12" xfId="16289" xr:uid="{00000000-0005-0000-0000-0000A73F0000}"/>
    <cellStyle name="Normal 5 2 12 2" xfId="35381" xr:uid="{AEA6B4D2-5DBA-4734-B5F3-310EA8F765E9}"/>
    <cellStyle name="Normal 5 2 12 3" xfId="35380" xr:uid="{76DC2984-94DA-4418-9505-8318446BA222}"/>
    <cellStyle name="Normal 5 2 13" xfId="35382" xr:uid="{821BC0C8-D4AD-4B3A-B2DF-B1CD7BC9D73D}"/>
    <cellStyle name="Normal 5 2 13 2" xfId="35383" xr:uid="{FC3D68BF-990F-4573-80E7-FFA4C0D8367D}"/>
    <cellStyle name="Normal 5 2 14" xfId="35384" xr:uid="{393E5971-FABB-4479-BB02-98E274ED5F15}"/>
    <cellStyle name="Normal 5 2 14 2" xfId="35385" xr:uid="{1D6A2830-40DD-4D97-B837-A62A65B83668}"/>
    <cellStyle name="Normal 5 2 15" xfId="35386" xr:uid="{CFC37A26-6899-410B-8941-76446399DE38}"/>
    <cellStyle name="Normal 5 2 15 2" xfId="35387" xr:uid="{0A6657C6-AD84-4F83-8FE5-EED27123FB1F}"/>
    <cellStyle name="Normal 5 2 16" xfId="35388" xr:uid="{982499AE-5001-416C-8B48-A0D30A714CC9}"/>
    <cellStyle name="Normal 5 2 16 2" xfId="35389" xr:uid="{A7D811A3-4C2E-4282-8AE2-F067A6EA291E}"/>
    <cellStyle name="Normal 5 2 17" xfId="35390" xr:uid="{F1AD8C3B-3147-491E-86E5-46F85A3A72A8}"/>
    <cellStyle name="Normal 5 2 17 2" xfId="35391" xr:uid="{E298F8EC-4EB0-4033-AC93-AB68E9152C25}"/>
    <cellStyle name="Normal 5 2 18" xfId="35392" xr:uid="{4EFE1843-80D5-435C-BC86-8F7466E82124}"/>
    <cellStyle name="Normal 5 2 18 2" xfId="35393" xr:uid="{2ACF8C27-B7F1-464B-BF19-816E3941CD8F}"/>
    <cellStyle name="Normal 5 2 19" xfId="35394" xr:uid="{31978E55-1D4A-499F-944A-ADFE8DF18A63}"/>
    <cellStyle name="Normal 5 2 19 2" xfId="35395" xr:uid="{4CE0A2A7-ADCB-403F-AB16-EC891782CC0D}"/>
    <cellStyle name="Normal 5 2 2" xfId="1163" xr:uid="{00000000-0005-0000-0000-000091040000}"/>
    <cellStyle name="Normal 5 2 2 10" xfId="35396" xr:uid="{7DF37D38-5A58-4727-974E-8182E1C1F33C}"/>
    <cellStyle name="Normal 5 2 2 11" xfId="16343" xr:uid="{00000000-0005-0000-0000-0000DD3F0000}"/>
    <cellStyle name="Normal 5 2 2 2" xfId="1272" xr:uid="{00000000-0005-0000-0000-0000FE040000}"/>
    <cellStyle name="Normal 5 2 2 2 10" xfId="16447" xr:uid="{00000000-0005-0000-0000-000045400000}"/>
    <cellStyle name="Normal 5 2 2 2 2" xfId="1489" xr:uid="{00000000-0005-0000-0000-0000D7050000}"/>
    <cellStyle name="Normal 5 2 2 2 2 2" xfId="1910" xr:uid="{00000000-0005-0000-0000-00007C070000}"/>
    <cellStyle name="Normal 5 2 2 2 2 2 2" xfId="2749" xr:uid="{00000000-0005-0000-0000-0000C30A0000}"/>
    <cellStyle name="Normal 5 2 2 2 2 2 2 2" xfId="4439" xr:uid="{00000000-0005-0000-0000-00005D110000}"/>
    <cellStyle name="Normal 5 2 2 2 2 2 2 2 2" xfId="14512" xr:uid="{00000000-0005-0000-0000-0000B6380000}"/>
    <cellStyle name="Normal 5 2 2 2 2 2 2 2 2 3" xfId="29610" xr:uid="{00000000-0005-0000-0000-0000B0730000}"/>
    <cellStyle name="Normal 5 2 2 2 2 2 2 2 3" xfId="9492" xr:uid="{00000000-0005-0000-0000-00001A250000}"/>
    <cellStyle name="Normal 5 2 2 2 2 2 2 2 3 3" xfId="24593" xr:uid="{00000000-0005-0000-0000-000017600000}"/>
    <cellStyle name="Normal 5 2 2 2 2 2 2 2 5" xfId="19580" xr:uid="{00000000-0005-0000-0000-0000824C0000}"/>
    <cellStyle name="Normal 5 2 2 2 2 2 2 3" xfId="6131" xr:uid="{00000000-0005-0000-0000-0000F9170000}"/>
    <cellStyle name="Normal 5 2 2 2 2 2 2 3 2" xfId="16183" xr:uid="{00000000-0005-0000-0000-00003D3F0000}"/>
    <cellStyle name="Normal 5 2 2 2 2 2 2 3 2 3" xfId="31281" xr:uid="{00000000-0005-0000-0000-0000377A0000}"/>
    <cellStyle name="Normal 5 2 2 2 2 2 2 3 3" xfId="11163" xr:uid="{00000000-0005-0000-0000-0000A12B0000}"/>
    <cellStyle name="Normal 5 2 2 2 2 2 2 3 3 3" xfId="26264" xr:uid="{00000000-0005-0000-0000-00009E660000}"/>
    <cellStyle name="Normal 5 2 2 2 2 2 2 3 5" xfId="21251" xr:uid="{00000000-0005-0000-0000-000009530000}"/>
    <cellStyle name="Normal 5 2 2 2 2 2 2 4" xfId="12841" xr:uid="{00000000-0005-0000-0000-00002F320000}"/>
    <cellStyle name="Normal 5 2 2 2 2 2 2 4 3" xfId="27939" xr:uid="{00000000-0005-0000-0000-0000296D0000}"/>
    <cellStyle name="Normal 5 2 2 2 2 2 2 5" xfId="7820" xr:uid="{00000000-0005-0000-0000-0000921E0000}"/>
    <cellStyle name="Normal 5 2 2 2 2 2 2 5 3" xfId="22922" xr:uid="{00000000-0005-0000-0000-000090590000}"/>
    <cellStyle name="Normal 5 2 2 2 2 2 2 7" xfId="17909" xr:uid="{00000000-0005-0000-0000-0000FB450000}"/>
    <cellStyle name="Normal 5 2 2 2 2 2 3" xfId="3602" xr:uid="{00000000-0005-0000-0000-0000180E0000}"/>
    <cellStyle name="Normal 5 2 2 2 2 2 3 2" xfId="13676" xr:uid="{00000000-0005-0000-0000-000072350000}"/>
    <cellStyle name="Normal 5 2 2 2 2 2 3 2 3" xfId="28774" xr:uid="{00000000-0005-0000-0000-00006C700000}"/>
    <cellStyle name="Normal 5 2 2 2 2 2 3 3" xfId="8656" xr:uid="{00000000-0005-0000-0000-0000D6210000}"/>
    <cellStyle name="Normal 5 2 2 2 2 2 3 3 3" xfId="23757" xr:uid="{00000000-0005-0000-0000-0000D35C0000}"/>
    <cellStyle name="Normal 5 2 2 2 2 2 3 5" xfId="18744" xr:uid="{00000000-0005-0000-0000-00003E490000}"/>
    <cellStyle name="Normal 5 2 2 2 2 2 4" xfId="5295" xr:uid="{00000000-0005-0000-0000-0000B5140000}"/>
    <cellStyle name="Normal 5 2 2 2 2 2 4 2" xfId="15347" xr:uid="{00000000-0005-0000-0000-0000F93B0000}"/>
    <cellStyle name="Normal 5 2 2 2 2 2 4 2 3" xfId="30445" xr:uid="{00000000-0005-0000-0000-0000F3760000}"/>
    <cellStyle name="Normal 5 2 2 2 2 2 4 3" xfId="10327" xr:uid="{00000000-0005-0000-0000-00005D280000}"/>
    <cellStyle name="Normal 5 2 2 2 2 2 4 3 3" xfId="25428" xr:uid="{00000000-0005-0000-0000-00005A630000}"/>
    <cellStyle name="Normal 5 2 2 2 2 2 4 5" xfId="20415" xr:uid="{00000000-0005-0000-0000-0000C54F0000}"/>
    <cellStyle name="Normal 5 2 2 2 2 2 5" xfId="12005" xr:uid="{00000000-0005-0000-0000-0000EB2E0000}"/>
    <cellStyle name="Normal 5 2 2 2 2 2 5 3" xfId="27103" xr:uid="{00000000-0005-0000-0000-0000E5690000}"/>
    <cellStyle name="Normal 5 2 2 2 2 2 6" xfId="6984" xr:uid="{00000000-0005-0000-0000-00004E1B0000}"/>
    <cellStyle name="Normal 5 2 2 2 2 2 6 3" xfId="22086" xr:uid="{00000000-0005-0000-0000-00004C560000}"/>
    <cellStyle name="Normal 5 2 2 2 2 2 8" xfId="17073" xr:uid="{00000000-0005-0000-0000-0000B7420000}"/>
    <cellStyle name="Normal 5 2 2 2 2 3" xfId="2331" xr:uid="{00000000-0005-0000-0000-000021090000}"/>
    <cellStyle name="Normal 5 2 2 2 2 3 2" xfId="4021" xr:uid="{00000000-0005-0000-0000-0000BB0F0000}"/>
    <cellStyle name="Normal 5 2 2 2 2 3 2 2" xfId="14094" xr:uid="{00000000-0005-0000-0000-000014370000}"/>
    <cellStyle name="Normal 5 2 2 2 2 3 2 2 3" xfId="29192" xr:uid="{00000000-0005-0000-0000-00000E720000}"/>
    <cellStyle name="Normal 5 2 2 2 2 3 2 3" xfId="9074" xr:uid="{00000000-0005-0000-0000-000078230000}"/>
    <cellStyle name="Normal 5 2 2 2 2 3 2 3 3" xfId="24175" xr:uid="{00000000-0005-0000-0000-0000755E0000}"/>
    <cellStyle name="Normal 5 2 2 2 2 3 2 5" xfId="19162" xr:uid="{00000000-0005-0000-0000-0000E04A0000}"/>
    <cellStyle name="Normal 5 2 2 2 2 3 3" xfId="5713" xr:uid="{00000000-0005-0000-0000-000057160000}"/>
    <cellStyle name="Normal 5 2 2 2 2 3 3 2" xfId="15765" xr:uid="{00000000-0005-0000-0000-00009B3D0000}"/>
    <cellStyle name="Normal 5 2 2 2 2 3 3 2 3" xfId="30863" xr:uid="{00000000-0005-0000-0000-000095780000}"/>
    <cellStyle name="Normal 5 2 2 2 2 3 3 3" xfId="10745" xr:uid="{00000000-0005-0000-0000-0000FF290000}"/>
    <cellStyle name="Normal 5 2 2 2 2 3 3 3 3" xfId="25846" xr:uid="{00000000-0005-0000-0000-0000FC640000}"/>
    <cellStyle name="Normal 5 2 2 2 2 3 3 5" xfId="20833" xr:uid="{00000000-0005-0000-0000-000067510000}"/>
    <cellStyle name="Normal 5 2 2 2 2 3 4" xfId="12423" xr:uid="{00000000-0005-0000-0000-00008D300000}"/>
    <cellStyle name="Normal 5 2 2 2 2 3 4 3" xfId="27521" xr:uid="{00000000-0005-0000-0000-0000876B0000}"/>
    <cellStyle name="Normal 5 2 2 2 2 3 5" xfId="7402" xr:uid="{00000000-0005-0000-0000-0000F01C0000}"/>
    <cellStyle name="Normal 5 2 2 2 2 3 5 3" xfId="22504" xr:uid="{00000000-0005-0000-0000-0000EE570000}"/>
    <cellStyle name="Normal 5 2 2 2 2 3 7" xfId="17491" xr:uid="{00000000-0005-0000-0000-000059440000}"/>
    <cellStyle name="Normal 5 2 2 2 2 4" xfId="3184" xr:uid="{00000000-0005-0000-0000-0000760C0000}"/>
    <cellStyle name="Normal 5 2 2 2 2 4 2" xfId="13258" xr:uid="{00000000-0005-0000-0000-0000D0330000}"/>
    <cellStyle name="Normal 5 2 2 2 2 4 2 3" xfId="28356" xr:uid="{00000000-0005-0000-0000-0000CA6E0000}"/>
    <cellStyle name="Normal 5 2 2 2 2 4 3" xfId="8238" xr:uid="{00000000-0005-0000-0000-000034200000}"/>
    <cellStyle name="Normal 5 2 2 2 2 4 3 3" xfId="23339" xr:uid="{00000000-0005-0000-0000-0000315B0000}"/>
    <cellStyle name="Normal 5 2 2 2 2 4 5" xfId="18326" xr:uid="{00000000-0005-0000-0000-00009C470000}"/>
    <cellStyle name="Normal 5 2 2 2 2 5" xfId="4877" xr:uid="{00000000-0005-0000-0000-000013130000}"/>
    <cellStyle name="Normal 5 2 2 2 2 5 2" xfId="14929" xr:uid="{00000000-0005-0000-0000-0000573A0000}"/>
    <cellStyle name="Normal 5 2 2 2 2 5 2 3" xfId="30027" xr:uid="{00000000-0005-0000-0000-000051750000}"/>
    <cellStyle name="Normal 5 2 2 2 2 5 3" xfId="9909" xr:uid="{00000000-0005-0000-0000-0000BB260000}"/>
    <cellStyle name="Normal 5 2 2 2 2 5 3 3" xfId="25010" xr:uid="{00000000-0005-0000-0000-0000B8610000}"/>
    <cellStyle name="Normal 5 2 2 2 2 5 5" xfId="19997" xr:uid="{00000000-0005-0000-0000-0000234E0000}"/>
    <cellStyle name="Normal 5 2 2 2 2 6" xfId="11587" xr:uid="{00000000-0005-0000-0000-0000492D0000}"/>
    <cellStyle name="Normal 5 2 2 2 2 6 3" xfId="26685" xr:uid="{00000000-0005-0000-0000-000043680000}"/>
    <cellStyle name="Normal 5 2 2 2 2 7" xfId="6566" xr:uid="{00000000-0005-0000-0000-0000AC190000}"/>
    <cellStyle name="Normal 5 2 2 2 2 7 3" xfId="21668" xr:uid="{00000000-0005-0000-0000-0000AA540000}"/>
    <cellStyle name="Normal 5 2 2 2 2 9" xfId="16655" xr:uid="{00000000-0005-0000-0000-000015410000}"/>
    <cellStyle name="Normal 5 2 2 2 3" xfId="1702" xr:uid="{00000000-0005-0000-0000-0000AC060000}"/>
    <cellStyle name="Normal 5 2 2 2 3 2" xfId="2541" xr:uid="{00000000-0005-0000-0000-0000F3090000}"/>
    <cellStyle name="Normal 5 2 2 2 3 2 2" xfId="4231" xr:uid="{00000000-0005-0000-0000-00008D100000}"/>
    <cellStyle name="Normal 5 2 2 2 3 2 2 2" xfId="14304" xr:uid="{00000000-0005-0000-0000-0000E6370000}"/>
    <cellStyle name="Normal 5 2 2 2 3 2 2 2 3" xfId="29402" xr:uid="{00000000-0005-0000-0000-0000E0720000}"/>
    <cellStyle name="Normal 5 2 2 2 3 2 2 3" xfId="9284" xr:uid="{00000000-0005-0000-0000-00004A240000}"/>
    <cellStyle name="Normal 5 2 2 2 3 2 2 3 3" xfId="24385" xr:uid="{00000000-0005-0000-0000-0000475F0000}"/>
    <cellStyle name="Normal 5 2 2 2 3 2 2 5" xfId="19372" xr:uid="{00000000-0005-0000-0000-0000B24B0000}"/>
    <cellStyle name="Normal 5 2 2 2 3 2 3" xfId="5923" xr:uid="{00000000-0005-0000-0000-000029170000}"/>
    <cellStyle name="Normal 5 2 2 2 3 2 3 2" xfId="15975" xr:uid="{00000000-0005-0000-0000-00006D3E0000}"/>
    <cellStyle name="Normal 5 2 2 2 3 2 3 2 3" xfId="31073" xr:uid="{00000000-0005-0000-0000-000067790000}"/>
    <cellStyle name="Normal 5 2 2 2 3 2 3 3" xfId="10955" xr:uid="{00000000-0005-0000-0000-0000D12A0000}"/>
    <cellStyle name="Normal 5 2 2 2 3 2 3 3 3" xfId="26056" xr:uid="{00000000-0005-0000-0000-0000CE650000}"/>
    <cellStyle name="Normal 5 2 2 2 3 2 3 5" xfId="21043" xr:uid="{00000000-0005-0000-0000-000039520000}"/>
    <cellStyle name="Normal 5 2 2 2 3 2 4" xfId="12633" xr:uid="{00000000-0005-0000-0000-00005F310000}"/>
    <cellStyle name="Normal 5 2 2 2 3 2 4 3" xfId="27731" xr:uid="{00000000-0005-0000-0000-0000596C0000}"/>
    <cellStyle name="Normal 5 2 2 2 3 2 5" xfId="7612" xr:uid="{00000000-0005-0000-0000-0000C21D0000}"/>
    <cellStyle name="Normal 5 2 2 2 3 2 5 3" xfId="22714" xr:uid="{00000000-0005-0000-0000-0000C0580000}"/>
    <cellStyle name="Normal 5 2 2 2 3 2 7" xfId="17701" xr:uid="{00000000-0005-0000-0000-00002B450000}"/>
    <cellStyle name="Normal 5 2 2 2 3 3" xfId="3394" xr:uid="{00000000-0005-0000-0000-0000480D0000}"/>
    <cellStyle name="Normal 5 2 2 2 3 3 2" xfId="13468" xr:uid="{00000000-0005-0000-0000-0000A2340000}"/>
    <cellStyle name="Normal 5 2 2 2 3 3 2 3" xfId="28566" xr:uid="{00000000-0005-0000-0000-00009C6F0000}"/>
    <cellStyle name="Normal 5 2 2 2 3 3 3" xfId="8448" xr:uid="{00000000-0005-0000-0000-000006210000}"/>
    <cellStyle name="Normal 5 2 2 2 3 3 3 3" xfId="23549" xr:uid="{00000000-0005-0000-0000-0000035C0000}"/>
    <cellStyle name="Normal 5 2 2 2 3 3 5" xfId="18536" xr:uid="{00000000-0005-0000-0000-00006E480000}"/>
    <cellStyle name="Normal 5 2 2 2 3 4" xfId="5087" xr:uid="{00000000-0005-0000-0000-0000E5130000}"/>
    <cellStyle name="Normal 5 2 2 2 3 4 2" xfId="15139" xr:uid="{00000000-0005-0000-0000-0000293B0000}"/>
    <cellStyle name="Normal 5 2 2 2 3 4 2 3" xfId="30237" xr:uid="{00000000-0005-0000-0000-000023760000}"/>
    <cellStyle name="Normal 5 2 2 2 3 4 3" xfId="10119" xr:uid="{00000000-0005-0000-0000-00008D270000}"/>
    <cellStyle name="Normal 5 2 2 2 3 4 3 3" xfId="25220" xr:uid="{00000000-0005-0000-0000-00008A620000}"/>
    <cellStyle name="Normal 5 2 2 2 3 4 5" xfId="20207" xr:uid="{00000000-0005-0000-0000-0000F54E0000}"/>
    <cellStyle name="Normal 5 2 2 2 3 5" xfId="11797" xr:uid="{00000000-0005-0000-0000-00001B2E0000}"/>
    <cellStyle name="Normal 5 2 2 2 3 5 3" xfId="26895" xr:uid="{00000000-0005-0000-0000-000015690000}"/>
    <cellStyle name="Normal 5 2 2 2 3 6" xfId="6776" xr:uid="{00000000-0005-0000-0000-00007E1A0000}"/>
    <cellStyle name="Normal 5 2 2 2 3 6 3" xfId="21878" xr:uid="{00000000-0005-0000-0000-00007C550000}"/>
    <cellStyle name="Normal 5 2 2 2 3 8" xfId="16865" xr:uid="{00000000-0005-0000-0000-0000E7410000}"/>
    <cellStyle name="Normal 5 2 2 2 4" xfId="2123" xr:uid="{00000000-0005-0000-0000-000051080000}"/>
    <cellStyle name="Normal 5 2 2 2 4 2" xfId="3813" xr:uid="{00000000-0005-0000-0000-0000EB0E0000}"/>
    <cellStyle name="Normal 5 2 2 2 4 2 2" xfId="13886" xr:uid="{00000000-0005-0000-0000-000044360000}"/>
    <cellStyle name="Normal 5 2 2 2 4 2 2 3" xfId="28984" xr:uid="{00000000-0005-0000-0000-00003E710000}"/>
    <cellStyle name="Normal 5 2 2 2 4 2 3" xfId="8866" xr:uid="{00000000-0005-0000-0000-0000A8220000}"/>
    <cellStyle name="Normal 5 2 2 2 4 2 3 3" xfId="23967" xr:uid="{00000000-0005-0000-0000-0000A55D0000}"/>
    <cellStyle name="Normal 5 2 2 2 4 2 5" xfId="18954" xr:uid="{00000000-0005-0000-0000-0000104A0000}"/>
    <cellStyle name="Normal 5 2 2 2 4 3" xfId="5505" xr:uid="{00000000-0005-0000-0000-000087150000}"/>
    <cellStyle name="Normal 5 2 2 2 4 3 2" xfId="15557" xr:uid="{00000000-0005-0000-0000-0000CB3C0000}"/>
    <cellStyle name="Normal 5 2 2 2 4 3 2 3" xfId="30655" xr:uid="{00000000-0005-0000-0000-0000C5770000}"/>
    <cellStyle name="Normal 5 2 2 2 4 3 3" xfId="10537" xr:uid="{00000000-0005-0000-0000-00002F290000}"/>
    <cellStyle name="Normal 5 2 2 2 4 3 3 3" xfId="25638" xr:uid="{00000000-0005-0000-0000-00002C640000}"/>
    <cellStyle name="Normal 5 2 2 2 4 3 5" xfId="20625" xr:uid="{00000000-0005-0000-0000-000097500000}"/>
    <cellStyle name="Normal 5 2 2 2 4 4" xfId="12215" xr:uid="{00000000-0005-0000-0000-0000BD2F0000}"/>
    <cellStyle name="Normal 5 2 2 2 4 4 3" xfId="27313" xr:uid="{00000000-0005-0000-0000-0000B76A0000}"/>
    <cellStyle name="Normal 5 2 2 2 4 5" xfId="7194" xr:uid="{00000000-0005-0000-0000-0000201C0000}"/>
    <cellStyle name="Normal 5 2 2 2 4 5 3" xfId="22296" xr:uid="{00000000-0005-0000-0000-00001E570000}"/>
    <cellStyle name="Normal 5 2 2 2 4 7" xfId="17283" xr:uid="{00000000-0005-0000-0000-000089430000}"/>
    <cellStyle name="Normal 5 2 2 2 5" xfId="2976" xr:uid="{00000000-0005-0000-0000-0000A60B0000}"/>
    <cellStyle name="Normal 5 2 2 2 5 2" xfId="13050" xr:uid="{00000000-0005-0000-0000-000000330000}"/>
    <cellStyle name="Normal 5 2 2 2 5 2 3" xfId="28148" xr:uid="{00000000-0005-0000-0000-0000FA6D0000}"/>
    <cellStyle name="Normal 5 2 2 2 5 3" xfId="8030" xr:uid="{00000000-0005-0000-0000-0000641F0000}"/>
    <cellStyle name="Normal 5 2 2 2 5 3 3" xfId="23131" xr:uid="{00000000-0005-0000-0000-0000615A0000}"/>
    <cellStyle name="Normal 5 2 2 2 5 5" xfId="18118" xr:uid="{00000000-0005-0000-0000-0000CC460000}"/>
    <cellStyle name="Normal 5 2 2 2 6" xfId="4669" xr:uid="{00000000-0005-0000-0000-000043120000}"/>
    <cellStyle name="Normal 5 2 2 2 6 2" xfId="14721" xr:uid="{00000000-0005-0000-0000-000087390000}"/>
    <cellStyle name="Normal 5 2 2 2 6 2 3" xfId="29819" xr:uid="{00000000-0005-0000-0000-000081740000}"/>
    <cellStyle name="Normal 5 2 2 2 6 3" xfId="9701" xr:uid="{00000000-0005-0000-0000-0000EB250000}"/>
    <cellStyle name="Normal 5 2 2 2 6 3 3" xfId="24802" xr:uid="{00000000-0005-0000-0000-0000E8600000}"/>
    <cellStyle name="Normal 5 2 2 2 6 5" xfId="19789" xr:uid="{00000000-0005-0000-0000-0000534D0000}"/>
    <cellStyle name="Normal 5 2 2 2 7" xfId="11379" xr:uid="{00000000-0005-0000-0000-0000792C0000}"/>
    <cellStyle name="Normal 5 2 2 2 7 3" xfId="26477" xr:uid="{00000000-0005-0000-0000-000073670000}"/>
    <cellStyle name="Normal 5 2 2 2 8" xfId="6358" xr:uid="{00000000-0005-0000-0000-0000DC180000}"/>
    <cellStyle name="Normal 5 2 2 2 8 3" xfId="21460" xr:uid="{00000000-0005-0000-0000-0000DA530000}"/>
    <cellStyle name="Normal 5 2 2 2 9" xfId="35397" xr:uid="{09F8844C-741D-4005-A561-615BC1F4AD04}"/>
    <cellStyle name="Normal 5 2 2 3" xfId="1385" xr:uid="{00000000-0005-0000-0000-00006F050000}"/>
    <cellStyle name="Normal 5 2 2 3 2" xfId="1806" xr:uid="{00000000-0005-0000-0000-000014070000}"/>
    <cellStyle name="Normal 5 2 2 3 2 2" xfId="2645" xr:uid="{00000000-0005-0000-0000-00005B0A0000}"/>
    <cellStyle name="Normal 5 2 2 3 2 2 2" xfId="4335" xr:uid="{00000000-0005-0000-0000-0000F5100000}"/>
    <cellStyle name="Normal 5 2 2 3 2 2 2 2" xfId="14408" xr:uid="{00000000-0005-0000-0000-00004E380000}"/>
    <cellStyle name="Normal 5 2 2 3 2 2 2 2 3" xfId="29506" xr:uid="{00000000-0005-0000-0000-000048730000}"/>
    <cellStyle name="Normal 5 2 2 3 2 2 2 3" xfId="9388" xr:uid="{00000000-0005-0000-0000-0000B2240000}"/>
    <cellStyle name="Normal 5 2 2 3 2 2 2 3 3" xfId="24489" xr:uid="{00000000-0005-0000-0000-0000AF5F0000}"/>
    <cellStyle name="Normal 5 2 2 3 2 2 2 5" xfId="19476" xr:uid="{00000000-0005-0000-0000-00001A4C0000}"/>
    <cellStyle name="Normal 5 2 2 3 2 2 3" xfId="6027" xr:uid="{00000000-0005-0000-0000-000091170000}"/>
    <cellStyle name="Normal 5 2 2 3 2 2 3 2" xfId="16079" xr:uid="{00000000-0005-0000-0000-0000D53E0000}"/>
    <cellStyle name="Normal 5 2 2 3 2 2 3 2 3" xfId="31177" xr:uid="{00000000-0005-0000-0000-0000CF790000}"/>
    <cellStyle name="Normal 5 2 2 3 2 2 3 3" xfId="11059" xr:uid="{00000000-0005-0000-0000-0000392B0000}"/>
    <cellStyle name="Normal 5 2 2 3 2 2 3 3 3" xfId="26160" xr:uid="{00000000-0005-0000-0000-000036660000}"/>
    <cellStyle name="Normal 5 2 2 3 2 2 3 5" xfId="21147" xr:uid="{00000000-0005-0000-0000-0000A1520000}"/>
    <cellStyle name="Normal 5 2 2 3 2 2 4" xfId="12737" xr:uid="{00000000-0005-0000-0000-0000C7310000}"/>
    <cellStyle name="Normal 5 2 2 3 2 2 4 3" xfId="27835" xr:uid="{00000000-0005-0000-0000-0000C16C0000}"/>
    <cellStyle name="Normal 5 2 2 3 2 2 5" xfId="7716" xr:uid="{00000000-0005-0000-0000-00002A1E0000}"/>
    <cellStyle name="Normal 5 2 2 3 2 2 5 3" xfId="22818" xr:uid="{00000000-0005-0000-0000-000028590000}"/>
    <cellStyle name="Normal 5 2 2 3 2 2 7" xfId="17805" xr:uid="{00000000-0005-0000-0000-000093450000}"/>
    <cellStyle name="Normal 5 2 2 3 2 3" xfId="3498" xr:uid="{00000000-0005-0000-0000-0000B00D0000}"/>
    <cellStyle name="Normal 5 2 2 3 2 3 2" xfId="13572" xr:uid="{00000000-0005-0000-0000-00000A350000}"/>
    <cellStyle name="Normal 5 2 2 3 2 3 2 3" xfId="28670" xr:uid="{00000000-0005-0000-0000-000004700000}"/>
    <cellStyle name="Normal 5 2 2 3 2 3 3" xfId="8552" xr:uid="{00000000-0005-0000-0000-00006E210000}"/>
    <cellStyle name="Normal 5 2 2 3 2 3 3 3" xfId="23653" xr:uid="{00000000-0005-0000-0000-00006B5C0000}"/>
    <cellStyle name="Normal 5 2 2 3 2 3 5" xfId="18640" xr:uid="{00000000-0005-0000-0000-0000D6480000}"/>
    <cellStyle name="Normal 5 2 2 3 2 4" xfId="5191" xr:uid="{00000000-0005-0000-0000-00004D140000}"/>
    <cellStyle name="Normal 5 2 2 3 2 4 2" xfId="15243" xr:uid="{00000000-0005-0000-0000-0000913B0000}"/>
    <cellStyle name="Normal 5 2 2 3 2 4 2 3" xfId="30341" xr:uid="{00000000-0005-0000-0000-00008B760000}"/>
    <cellStyle name="Normal 5 2 2 3 2 4 3" xfId="10223" xr:uid="{00000000-0005-0000-0000-0000F5270000}"/>
    <cellStyle name="Normal 5 2 2 3 2 4 3 3" xfId="25324" xr:uid="{00000000-0005-0000-0000-0000F2620000}"/>
    <cellStyle name="Normal 5 2 2 3 2 4 5" xfId="20311" xr:uid="{00000000-0005-0000-0000-00005D4F0000}"/>
    <cellStyle name="Normal 5 2 2 3 2 5" xfId="11901" xr:uid="{00000000-0005-0000-0000-0000832E0000}"/>
    <cellStyle name="Normal 5 2 2 3 2 5 3" xfId="26999" xr:uid="{00000000-0005-0000-0000-00007D690000}"/>
    <cellStyle name="Normal 5 2 2 3 2 6" xfId="6880" xr:uid="{00000000-0005-0000-0000-0000E61A0000}"/>
    <cellStyle name="Normal 5 2 2 3 2 6 3" xfId="21982" xr:uid="{00000000-0005-0000-0000-0000E4550000}"/>
    <cellStyle name="Normal 5 2 2 3 2 8" xfId="16969" xr:uid="{00000000-0005-0000-0000-00004F420000}"/>
    <cellStyle name="Normal 5 2 2 3 3" xfId="2227" xr:uid="{00000000-0005-0000-0000-0000B9080000}"/>
    <cellStyle name="Normal 5 2 2 3 3 2" xfId="3917" xr:uid="{00000000-0005-0000-0000-0000530F0000}"/>
    <cellStyle name="Normal 5 2 2 3 3 2 2" xfId="13990" xr:uid="{00000000-0005-0000-0000-0000AC360000}"/>
    <cellStyle name="Normal 5 2 2 3 3 2 2 3" xfId="29088" xr:uid="{00000000-0005-0000-0000-0000A6710000}"/>
    <cellStyle name="Normal 5 2 2 3 3 2 3" xfId="8970" xr:uid="{00000000-0005-0000-0000-000010230000}"/>
    <cellStyle name="Normal 5 2 2 3 3 2 3 3" xfId="24071" xr:uid="{00000000-0005-0000-0000-00000D5E0000}"/>
    <cellStyle name="Normal 5 2 2 3 3 2 5" xfId="19058" xr:uid="{00000000-0005-0000-0000-0000784A0000}"/>
    <cellStyle name="Normal 5 2 2 3 3 3" xfId="5609" xr:uid="{00000000-0005-0000-0000-0000EF150000}"/>
    <cellStyle name="Normal 5 2 2 3 3 3 2" xfId="15661" xr:uid="{00000000-0005-0000-0000-0000333D0000}"/>
    <cellStyle name="Normal 5 2 2 3 3 3 2 3" xfId="30759" xr:uid="{00000000-0005-0000-0000-00002D780000}"/>
    <cellStyle name="Normal 5 2 2 3 3 3 3" xfId="10641" xr:uid="{00000000-0005-0000-0000-000097290000}"/>
    <cellStyle name="Normal 5 2 2 3 3 3 3 3" xfId="25742" xr:uid="{00000000-0005-0000-0000-000094640000}"/>
    <cellStyle name="Normal 5 2 2 3 3 3 5" xfId="20729" xr:uid="{00000000-0005-0000-0000-0000FF500000}"/>
    <cellStyle name="Normal 5 2 2 3 3 4" xfId="12319" xr:uid="{00000000-0005-0000-0000-000025300000}"/>
    <cellStyle name="Normal 5 2 2 3 3 4 3" xfId="27417" xr:uid="{00000000-0005-0000-0000-00001F6B0000}"/>
    <cellStyle name="Normal 5 2 2 3 3 5" xfId="7298" xr:uid="{00000000-0005-0000-0000-0000881C0000}"/>
    <cellStyle name="Normal 5 2 2 3 3 5 3" xfId="22400" xr:uid="{00000000-0005-0000-0000-000086570000}"/>
    <cellStyle name="Normal 5 2 2 3 3 7" xfId="17387" xr:uid="{00000000-0005-0000-0000-0000F1430000}"/>
    <cellStyle name="Normal 5 2 2 3 4" xfId="3080" xr:uid="{00000000-0005-0000-0000-00000E0C0000}"/>
    <cellStyle name="Normal 5 2 2 3 4 2" xfId="13154" xr:uid="{00000000-0005-0000-0000-000068330000}"/>
    <cellStyle name="Normal 5 2 2 3 4 2 3" xfId="28252" xr:uid="{00000000-0005-0000-0000-0000626E0000}"/>
    <cellStyle name="Normal 5 2 2 3 4 3" xfId="8134" xr:uid="{00000000-0005-0000-0000-0000CC1F0000}"/>
    <cellStyle name="Normal 5 2 2 3 4 3 3" xfId="23235" xr:uid="{00000000-0005-0000-0000-0000C95A0000}"/>
    <cellStyle name="Normal 5 2 2 3 4 5" xfId="18222" xr:uid="{00000000-0005-0000-0000-000034470000}"/>
    <cellStyle name="Normal 5 2 2 3 5" xfId="4773" xr:uid="{00000000-0005-0000-0000-0000AB120000}"/>
    <cellStyle name="Normal 5 2 2 3 5 2" xfId="14825" xr:uid="{00000000-0005-0000-0000-0000EF390000}"/>
    <cellStyle name="Normal 5 2 2 3 5 2 3" xfId="29923" xr:uid="{00000000-0005-0000-0000-0000E9740000}"/>
    <cellStyle name="Normal 5 2 2 3 5 3" xfId="9805" xr:uid="{00000000-0005-0000-0000-000053260000}"/>
    <cellStyle name="Normal 5 2 2 3 5 3 3" xfId="24906" xr:uid="{00000000-0005-0000-0000-000050610000}"/>
    <cellStyle name="Normal 5 2 2 3 5 5" xfId="19893" xr:uid="{00000000-0005-0000-0000-0000BB4D0000}"/>
    <cellStyle name="Normal 5 2 2 3 6" xfId="11483" xr:uid="{00000000-0005-0000-0000-0000E12C0000}"/>
    <cellStyle name="Normal 5 2 2 3 6 3" xfId="26581" xr:uid="{00000000-0005-0000-0000-0000DB670000}"/>
    <cellStyle name="Normal 5 2 2 3 7" xfId="6462" xr:uid="{00000000-0005-0000-0000-000044190000}"/>
    <cellStyle name="Normal 5 2 2 3 7 3" xfId="21564" xr:uid="{00000000-0005-0000-0000-000042540000}"/>
    <cellStyle name="Normal 5 2 2 3 9" xfId="16551" xr:uid="{00000000-0005-0000-0000-0000AD400000}"/>
    <cellStyle name="Normal 5 2 2 4" xfId="1598" xr:uid="{00000000-0005-0000-0000-000044060000}"/>
    <cellStyle name="Normal 5 2 2 4 2" xfId="2437" xr:uid="{00000000-0005-0000-0000-00008B090000}"/>
    <cellStyle name="Normal 5 2 2 4 2 2" xfId="4127" xr:uid="{00000000-0005-0000-0000-000025100000}"/>
    <cellStyle name="Normal 5 2 2 4 2 2 2" xfId="14200" xr:uid="{00000000-0005-0000-0000-00007E370000}"/>
    <cellStyle name="Normal 5 2 2 4 2 2 2 3" xfId="29298" xr:uid="{00000000-0005-0000-0000-000078720000}"/>
    <cellStyle name="Normal 5 2 2 4 2 2 3" xfId="9180" xr:uid="{00000000-0005-0000-0000-0000E2230000}"/>
    <cellStyle name="Normal 5 2 2 4 2 2 3 3" xfId="24281" xr:uid="{00000000-0005-0000-0000-0000DF5E0000}"/>
    <cellStyle name="Normal 5 2 2 4 2 2 5" xfId="19268" xr:uid="{00000000-0005-0000-0000-00004A4B0000}"/>
    <cellStyle name="Normal 5 2 2 4 2 3" xfId="5819" xr:uid="{00000000-0005-0000-0000-0000C1160000}"/>
    <cellStyle name="Normal 5 2 2 4 2 3 2" xfId="15871" xr:uid="{00000000-0005-0000-0000-0000053E0000}"/>
    <cellStyle name="Normal 5 2 2 4 2 3 2 3" xfId="30969" xr:uid="{00000000-0005-0000-0000-0000FF780000}"/>
    <cellStyle name="Normal 5 2 2 4 2 3 3" xfId="10851" xr:uid="{00000000-0005-0000-0000-0000692A0000}"/>
    <cellStyle name="Normal 5 2 2 4 2 3 3 3" xfId="25952" xr:uid="{00000000-0005-0000-0000-000066650000}"/>
    <cellStyle name="Normal 5 2 2 4 2 3 5" xfId="20939" xr:uid="{00000000-0005-0000-0000-0000D1510000}"/>
    <cellStyle name="Normal 5 2 2 4 2 4" xfId="12529" xr:uid="{00000000-0005-0000-0000-0000F7300000}"/>
    <cellStyle name="Normal 5 2 2 4 2 4 3" xfId="27627" xr:uid="{00000000-0005-0000-0000-0000F16B0000}"/>
    <cellStyle name="Normal 5 2 2 4 2 5" xfId="7508" xr:uid="{00000000-0005-0000-0000-00005A1D0000}"/>
    <cellStyle name="Normal 5 2 2 4 2 5 3" xfId="22610" xr:uid="{00000000-0005-0000-0000-000058580000}"/>
    <cellStyle name="Normal 5 2 2 4 2 7" xfId="17597" xr:uid="{00000000-0005-0000-0000-0000C3440000}"/>
    <cellStyle name="Normal 5 2 2 4 3" xfId="3290" xr:uid="{00000000-0005-0000-0000-0000E00C0000}"/>
    <cellStyle name="Normal 5 2 2 4 3 2" xfId="13364" xr:uid="{00000000-0005-0000-0000-00003A340000}"/>
    <cellStyle name="Normal 5 2 2 4 3 2 3" xfId="28462" xr:uid="{00000000-0005-0000-0000-0000346F0000}"/>
    <cellStyle name="Normal 5 2 2 4 3 3" xfId="8344" xr:uid="{00000000-0005-0000-0000-00009E200000}"/>
    <cellStyle name="Normal 5 2 2 4 3 3 3" xfId="23445" xr:uid="{00000000-0005-0000-0000-00009B5B0000}"/>
    <cellStyle name="Normal 5 2 2 4 3 5" xfId="18432" xr:uid="{00000000-0005-0000-0000-000006480000}"/>
    <cellStyle name="Normal 5 2 2 4 4" xfId="4983" xr:uid="{00000000-0005-0000-0000-00007D130000}"/>
    <cellStyle name="Normal 5 2 2 4 4 2" xfId="15035" xr:uid="{00000000-0005-0000-0000-0000C13A0000}"/>
    <cellStyle name="Normal 5 2 2 4 4 2 3" xfId="30133" xr:uid="{00000000-0005-0000-0000-0000BB750000}"/>
    <cellStyle name="Normal 5 2 2 4 4 3" xfId="10015" xr:uid="{00000000-0005-0000-0000-000025270000}"/>
    <cellStyle name="Normal 5 2 2 4 4 3 3" xfId="25116" xr:uid="{00000000-0005-0000-0000-000022620000}"/>
    <cellStyle name="Normal 5 2 2 4 4 5" xfId="20103" xr:uid="{00000000-0005-0000-0000-00008D4E0000}"/>
    <cellStyle name="Normal 5 2 2 4 5" xfId="11693" xr:uid="{00000000-0005-0000-0000-0000B32D0000}"/>
    <cellStyle name="Normal 5 2 2 4 5 3" xfId="26791" xr:uid="{00000000-0005-0000-0000-0000AD680000}"/>
    <cellStyle name="Normal 5 2 2 4 6" xfId="6672" xr:uid="{00000000-0005-0000-0000-0000161A0000}"/>
    <cellStyle name="Normal 5 2 2 4 6 3" xfId="21774" xr:uid="{00000000-0005-0000-0000-000014550000}"/>
    <cellStyle name="Normal 5 2 2 4 8" xfId="16761" xr:uid="{00000000-0005-0000-0000-00007F410000}"/>
    <cellStyle name="Normal 5 2 2 5" xfId="2019" xr:uid="{00000000-0005-0000-0000-0000E9070000}"/>
    <cellStyle name="Normal 5 2 2 5 2" xfId="3709" xr:uid="{00000000-0005-0000-0000-0000830E0000}"/>
    <cellStyle name="Normal 5 2 2 5 2 2" xfId="13782" xr:uid="{00000000-0005-0000-0000-0000DC350000}"/>
    <cellStyle name="Normal 5 2 2 5 2 2 3" xfId="28880" xr:uid="{00000000-0005-0000-0000-0000D6700000}"/>
    <cellStyle name="Normal 5 2 2 5 2 3" xfId="8762" xr:uid="{00000000-0005-0000-0000-000040220000}"/>
    <cellStyle name="Normal 5 2 2 5 2 3 3" xfId="23863" xr:uid="{00000000-0005-0000-0000-00003D5D0000}"/>
    <cellStyle name="Normal 5 2 2 5 2 5" xfId="18850" xr:uid="{00000000-0005-0000-0000-0000A8490000}"/>
    <cellStyle name="Normal 5 2 2 5 3" xfId="5401" xr:uid="{00000000-0005-0000-0000-00001F150000}"/>
    <cellStyle name="Normal 5 2 2 5 3 2" xfId="15453" xr:uid="{00000000-0005-0000-0000-0000633C0000}"/>
    <cellStyle name="Normal 5 2 2 5 3 2 3" xfId="30551" xr:uid="{00000000-0005-0000-0000-00005D770000}"/>
    <cellStyle name="Normal 5 2 2 5 3 3" xfId="10433" xr:uid="{00000000-0005-0000-0000-0000C7280000}"/>
    <cellStyle name="Normal 5 2 2 5 3 3 3" xfId="25534" xr:uid="{00000000-0005-0000-0000-0000C4630000}"/>
    <cellStyle name="Normal 5 2 2 5 3 5" xfId="20521" xr:uid="{00000000-0005-0000-0000-00002F500000}"/>
    <cellStyle name="Normal 5 2 2 5 4" xfId="12111" xr:uid="{00000000-0005-0000-0000-0000552F0000}"/>
    <cellStyle name="Normal 5 2 2 5 4 3" xfId="27209" xr:uid="{00000000-0005-0000-0000-00004F6A0000}"/>
    <cellStyle name="Normal 5 2 2 5 5" xfId="7090" xr:uid="{00000000-0005-0000-0000-0000B81B0000}"/>
    <cellStyle name="Normal 5 2 2 5 5 3" xfId="22192" xr:uid="{00000000-0005-0000-0000-0000B6560000}"/>
    <cellStyle name="Normal 5 2 2 5 7" xfId="17179" xr:uid="{00000000-0005-0000-0000-000021430000}"/>
    <cellStyle name="Normal 5 2 2 6" xfId="2872" xr:uid="{00000000-0005-0000-0000-00003E0B0000}"/>
    <cellStyle name="Normal 5 2 2 6 2" xfId="12946" xr:uid="{00000000-0005-0000-0000-000098320000}"/>
    <cellStyle name="Normal 5 2 2 6 2 3" xfId="28044" xr:uid="{00000000-0005-0000-0000-0000926D0000}"/>
    <cellStyle name="Normal 5 2 2 6 3" xfId="7926" xr:uid="{00000000-0005-0000-0000-0000FC1E0000}"/>
    <cellStyle name="Normal 5 2 2 6 3 3" xfId="23027" xr:uid="{00000000-0005-0000-0000-0000F9590000}"/>
    <cellStyle name="Normal 5 2 2 6 5" xfId="18014" xr:uid="{00000000-0005-0000-0000-000064460000}"/>
    <cellStyle name="Normal 5 2 2 7" xfId="4565" xr:uid="{00000000-0005-0000-0000-0000DB110000}"/>
    <cellStyle name="Normal 5 2 2 7 2" xfId="14617" xr:uid="{00000000-0005-0000-0000-00001F390000}"/>
    <cellStyle name="Normal 5 2 2 7 2 3" xfId="29715" xr:uid="{00000000-0005-0000-0000-000019740000}"/>
    <cellStyle name="Normal 5 2 2 7 3" xfId="9597" xr:uid="{00000000-0005-0000-0000-000083250000}"/>
    <cellStyle name="Normal 5 2 2 7 3 3" xfId="24698" xr:uid="{00000000-0005-0000-0000-000080600000}"/>
    <cellStyle name="Normal 5 2 2 7 5" xfId="19685" xr:uid="{00000000-0005-0000-0000-0000EB4C0000}"/>
    <cellStyle name="Normal 5 2 2 8" xfId="11275" xr:uid="{00000000-0005-0000-0000-0000112C0000}"/>
    <cellStyle name="Normal 5 2 2 8 3" xfId="26373" xr:uid="{00000000-0005-0000-0000-00000B670000}"/>
    <cellStyle name="Normal 5 2 2 9" xfId="6254" xr:uid="{00000000-0005-0000-0000-000074180000}"/>
    <cellStyle name="Normal 5 2 2 9 3" xfId="21356" xr:uid="{00000000-0005-0000-0000-000072530000}"/>
    <cellStyle name="Normal 5 2 20" xfId="35398" xr:uid="{35B379B7-8810-4785-A002-5795FD3FB06F}"/>
    <cellStyle name="Normal 5 2 20 2" xfId="35399" xr:uid="{0DFA5FC2-79A5-4EA9-A459-84EEE79CE080}"/>
    <cellStyle name="Normal 5 2 21" xfId="35400" xr:uid="{6C6E85FC-B56F-4D61-BE40-A0F4E95411E7}"/>
    <cellStyle name="Normal 5 2 21 2" xfId="35401" xr:uid="{8D48A5C6-52DB-4358-AB40-FC2DB5F987DE}"/>
    <cellStyle name="Normal 5 2 22" xfId="35402" xr:uid="{81BF4716-1306-426D-ACB7-E3D4B81C891B}"/>
    <cellStyle name="Normal 5 2 22 2" xfId="35403" xr:uid="{04C20237-992A-43FE-BB7A-D9327B822C25}"/>
    <cellStyle name="Normal 5 2 23" xfId="35404" xr:uid="{96745A96-F1D2-4102-89EA-22248B65EB2C}"/>
    <cellStyle name="Normal 5 2 23 2" xfId="35405" xr:uid="{B426D27D-3937-487B-BC6A-D9B96743ED03}"/>
    <cellStyle name="Normal 5 2 24" xfId="35406" xr:uid="{3466EE74-8B1D-4EFC-8A95-C18FF5695D28}"/>
    <cellStyle name="Normal 5 2 25" xfId="35375" xr:uid="{9B5CAA2C-59CF-49EE-8478-535D0C5F5418}"/>
    <cellStyle name="Normal 5 2 3" xfId="1218" xr:uid="{00000000-0005-0000-0000-0000C8040000}"/>
    <cellStyle name="Normal 5 2 3 10" xfId="16395" xr:uid="{00000000-0005-0000-0000-000011400000}"/>
    <cellStyle name="Normal 5 2 3 2" xfId="1437" xr:uid="{00000000-0005-0000-0000-0000A3050000}"/>
    <cellStyle name="Normal 5 2 3 2 2" xfId="1858" xr:uid="{00000000-0005-0000-0000-000048070000}"/>
    <cellStyle name="Normal 5 2 3 2 2 2" xfId="2697" xr:uid="{00000000-0005-0000-0000-00008F0A0000}"/>
    <cellStyle name="Normal 5 2 3 2 2 2 2" xfId="4387" xr:uid="{00000000-0005-0000-0000-000029110000}"/>
    <cellStyle name="Normal 5 2 3 2 2 2 2 2" xfId="14460" xr:uid="{00000000-0005-0000-0000-000082380000}"/>
    <cellStyle name="Normal 5 2 3 2 2 2 2 2 3" xfId="29558" xr:uid="{00000000-0005-0000-0000-00007C730000}"/>
    <cellStyle name="Normal 5 2 3 2 2 2 2 3" xfId="9440" xr:uid="{00000000-0005-0000-0000-0000E6240000}"/>
    <cellStyle name="Normal 5 2 3 2 2 2 2 3 3" xfId="24541" xr:uid="{00000000-0005-0000-0000-0000E35F0000}"/>
    <cellStyle name="Normal 5 2 3 2 2 2 2 5" xfId="19528" xr:uid="{00000000-0005-0000-0000-00004E4C0000}"/>
    <cellStyle name="Normal 5 2 3 2 2 2 3" xfId="6079" xr:uid="{00000000-0005-0000-0000-0000C5170000}"/>
    <cellStyle name="Normal 5 2 3 2 2 2 3 2" xfId="16131" xr:uid="{00000000-0005-0000-0000-0000093F0000}"/>
    <cellStyle name="Normal 5 2 3 2 2 2 3 2 3" xfId="31229" xr:uid="{00000000-0005-0000-0000-0000037A0000}"/>
    <cellStyle name="Normal 5 2 3 2 2 2 3 3" xfId="11111" xr:uid="{00000000-0005-0000-0000-00006D2B0000}"/>
    <cellStyle name="Normal 5 2 3 2 2 2 3 3 3" xfId="26212" xr:uid="{00000000-0005-0000-0000-00006A660000}"/>
    <cellStyle name="Normal 5 2 3 2 2 2 3 5" xfId="21199" xr:uid="{00000000-0005-0000-0000-0000D5520000}"/>
    <cellStyle name="Normal 5 2 3 2 2 2 4" xfId="12789" xr:uid="{00000000-0005-0000-0000-0000FB310000}"/>
    <cellStyle name="Normal 5 2 3 2 2 2 4 3" xfId="27887" xr:uid="{00000000-0005-0000-0000-0000F56C0000}"/>
    <cellStyle name="Normal 5 2 3 2 2 2 5" xfId="7768" xr:uid="{00000000-0005-0000-0000-00005E1E0000}"/>
    <cellStyle name="Normal 5 2 3 2 2 2 5 3" xfId="22870" xr:uid="{00000000-0005-0000-0000-00005C590000}"/>
    <cellStyle name="Normal 5 2 3 2 2 2 7" xfId="17857" xr:uid="{00000000-0005-0000-0000-0000C7450000}"/>
    <cellStyle name="Normal 5 2 3 2 2 3" xfId="3550" xr:uid="{00000000-0005-0000-0000-0000E40D0000}"/>
    <cellStyle name="Normal 5 2 3 2 2 3 2" xfId="13624" xr:uid="{00000000-0005-0000-0000-00003E350000}"/>
    <cellStyle name="Normal 5 2 3 2 2 3 2 3" xfId="28722" xr:uid="{00000000-0005-0000-0000-000038700000}"/>
    <cellStyle name="Normal 5 2 3 2 2 3 3" xfId="8604" xr:uid="{00000000-0005-0000-0000-0000A2210000}"/>
    <cellStyle name="Normal 5 2 3 2 2 3 3 3" xfId="23705" xr:uid="{00000000-0005-0000-0000-00009F5C0000}"/>
    <cellStyle name="Normal 5 2 3 2 2 3 5" xfId="18692" xr:uid="{00000000-0005-0000-0000-00000A490000}"/>
    <cellStyle name="Normal 5 2 3 2 2 4" xfId="5243" xr:uid="{00000000-0005-0000-0000-000081140000}"/>
    <cellStyle name="Normal 5 2 3 2 2 4 2" xfId="15295" xr:uid="{00000000-0005-0000-0000-0000C53B0000}"/>
    <cellStyle name="Normal 5 2 3 2 2 4 2 3" xfId="30393" xr:uid="{00000000-0005-0000-0000-0000BF760000}"/>
    <cellStyle name="Normal 5 2 3 2 2 4 3" xfId="10275" xr:uid="{00000000-0005-0000-0000-000029280000}"/>
    <cellStyle name="Normal 5 2 3 2 2 4 3 3" xfId="25376" xr:uid="{00000000-0005-0000-0000-000026630000}"/>
    <cellStyle name="Normal 5 2 3 2 2 4 5" xfId="20363" xr:uid="{00000000-0005-0000-0000-0000914F0000}"/>
    <cellStyle name="Normal 5 2 3 2 2 5" xfId="11953" xr:uid="{00000000-0005-0000-0000-0000B72E0000}"/>
    <cellStyle name="Normal 5 2 3 2 2 5 3" xfId="27051" xr:uid="{00000000-0005-0000-0000-0000B1690000}"/>
    <cellStyle name="Normal 5 2 3 2 2 6" xfId="6932" xr:uid="{00000000-0005-0000-0000-00001A1B0000}"/>
    <cellStyle name="Normal 5 2 3 2 2 6 3" xfId="22034" xr:uid="{00000000-0005-0000-0000-000018560000}"/>
    <cellStyle name="Normal 5 2 3 2 2 8" xfId="17021" xr:uid="{00000000-0005-0000-0000-000083420000}"/>
    <cellStyle name="Normal 5 2 3 2 3" xfId="2279" xr:uid="{00000000-0005-0000-0000-0000ED080000}"/>
    <cellStyle name="Normal 5 2 3 2 3 2" xfId="3969" xr:uid="{00000000-0005-0000-0000-0000870F0000}"/>
    <cellStyle name="Normal 5 2 3 2 3 2 2" xfId="14042" xr:uid="{00000000-0005-0000-0000-0000E0360000}"/>
    <cellStyle name="Normal 5 2 3 2 3 2 2 3" xfId="29140" xr:uid="{00000000-0005-0000-0000-0000DA710000}"/>
    <cellStyle name="Normal 5 2 3 2 3 2 3" xfId="9022" xr:uid="{00000000-0005-0000-0000-000044230000}"/>
    <cellStyle name="Normal 5 2 3 2 3 2 3 3" xfId="24123" xr:uid="{00000000-0005-0000-0000-0000415E0000}"/>
    <cellStyle name="Normal 5 2 3 2 3 2 5" xfId="19110" xr:uid="{00000000-0005-0000-0000-0000AC4A0000}"/>
    <cellStyle name="Normal 5 2 3 2 3 3" xfId="5661" xr:uid="{00000000-0005-0000-0000-000023160000}"/>
    <cellStyle name="Normal 5 2 3 2 3 3 2" xfId="15713" xr:uid="{00000000-0005-0000-0000-0000673D0000}"/>
    <cellStyle name="Normal 5 2 3 2 3 3 2 3" xfId="30811" xr:uid="{00000000-0005-0000-0000-000061780000}"/>
    <cellStyle name="Normal 5 2 3 2 3 3 3" xfId="10693" xr:uid="{00000000-0005-0000-0000-0000CB290000}"/>
    <cellStyle name="Normal 5 2 3 2 3 3 3 3" xfId="25794" xr:uid="{00000000-0005-0000-0000-0000C8640000}"/>
    <cellStyle name="Normal 5 2 3 2 3 3 5" xfId="20781" xr:uid="{00000000-0005-0000-0000-000033510000}"/>
    <cellStyle name="Normal 5 2 3 2 3 4" xfId="12371" xr:uid="{00000000-0005-0000-0000-000059300000}"/>
    <cellStyle name="Normal 5 2 3 2 3 4 3" xfId="27469" xr:uid="{00000000-0005-0000-0000-0000536B0000}"/>
    <cellStyle name="Normal 5 2 3 2 3 5" xfId="7350" xr:uid="{00000000-0005-0000-0000-0000BC1C0000}"/>
    <cellStyle name="Normal 5 2 3 2 3 5 3" xfId="22452" xr:uid="{00000000-0005-0000-0000-0000BA570000}"/>
    <cellStyle name="Normal 5 2 3 2 3 7" xfId="17439" xr:uid="{00000000-0005-0000-0000-000025440000}"/>
    <cellStyle name="Normal 5 2 3 2 4" xfId="3132" xr:uid="{00000000-0005-0000-0000-0000420C0000}"/>
    <cellStyle name="Normal 5 2 3 2 4 2" xfId="13206" xr:uid="{00000000-0005-0000-0000-00009C330000}"/>
    <cellStyle name="Normal 5 2 3 2 4 2 3" xfId="28304" xr:uid="{00000000-0005-0000-0000-0000966E0000}"/>
    <cellStyle name="Normal 5 2 3 2 4 3" xfId="8186" xr:uid="{00000000-0005-0000-0000-000000200000}"/>
    <cellStyle name="Normal 5 2 3 2 4 3 3" xfId="23287" xr:uid="{00000000-0005-0000-0000-0000FD5A0000}"/>
    <cellStyle name="Normal 5 2 3 2 4 5" xfId="18274" xr:uid="{00000000-0005-0000-0000-000068470000}"/>
    <cellStyle name="Normal 5 2 3 2 5" xfId="4825" xr:uid="{00000000-0005-0000-0000-0000DF120000}"/>
    <cellStyle name="Normal 5 2 3 2 5 2" xfId="14877" xr:uid="{00000000-0005-0000-0000-0000233A0000}"/>
    <cellStyle name="Normal 5 2 3 2 5 2 3" xfId="29975" xr:uid="{00000000-0005-0000-0000-00001D750000}"/>
    <cellStyle name="Normal 5 2 3 2 5 3" xfId="9857" xr:uid="{00000000-0005-0000-0000-000087260000}"/>
    <cellStyle name="Normal 5 2 3 2 5 3 3" xfId="24958" xr:uid="{00000000-0005-0000-0000-000084610000}"/>
    <cellStyle name="Normal 5 2 3 2 5 5" xfId="19945" xr:uid="{00000000-0005-0000-0000-0000EF4D0000}"/>
    <cellStyle name="Normal 5 2 3 2 6" xfId="11535" xr:uid="{00000000-0005-0000-0000-0000152D0000}"/>
    <cellStyle name="Normal 5 2 3 2 6 3" xfId="26633" xr:uid="{00000000-0005-0000-0000-00000F680000}"/>
    <cellStyle name="Normal 5 2 3 2 7" xfId="6514" xr:uid="{00000000-0005-0000-0000-000078190000}"/>
    <cellStyle name="Normal 5 2 3 2 7 3" xfId="21616" xr:uid="{00000000-0005-0000-0000-000076540000}"/>
    <cellStyle name="Normal 5 2 3 2 8" xfId="35408" xr:uid="{03F8D128-E76D-474B-AF7A-48BB76EECC10}"/>
    <cellStyle name="Normal 5 2 3 2 9" xfId="16603" xr:uid="{00000000-0005-0000-0000-0000E1400000}"/>
    <cellStyle name="Normal 5 2 3 3" xfId="1650" xr:uid="{00000000-0005-0000-0000-000078060000}"/>
    <cellStyle name="Normal 5 2 3 3 2" xfId="2489" xr:uid="{00000000-0005-0000-0000-0000BF090000}"/>
    <cellStyle name="Normal 5 2 3 3 2 2" xfId="4179" xr:uid="{00000000-0005-0000-0000-000059100000}"/>
    <cellStyle name="Normal 5 2 3 3 2 2 2" xfId="14252" xr:uid="{00000000-0005-0000-0000-0000B2370000}"/>
    <cellStyle name="Normal 5 2 3 3 2 2 2 3" xfId="29350" xr:uid="{00000000-0005-0000-0000-0000AC720000}"/>
    <cellStyle name="Normal 5 2 3 3 2 2 3" xfId="9232" xr:uid="{00000000-0005-0000-0000-000016240000}"/>
    <cellStyle name="Normal 5 2 3 3 2 2 3 3" xfId="24333" xr:uid="{00000000-0005-0000-0000-0000135F0000}"/>
    <cellStyle name="Normal 5 2 3 3 2 2 5" xfId="19320" xr:uid="{00000000-0005-0000-0000-00007E4B0000}"/>
    <cellStyle name="Normal 5 2 3 3 2 3" xfId="5871" xr:uid="{00000000-0005-0000-0000-0000F5160000}"/>
    <cellStyle name="Normal 5 2 3 3 2 3 2" xfId="15923" xr:uid="{00000000-0005-0000-0000-0000393E0000}"/>
    <cellStyle name="Normal 5 2 3 3 2 3 2 3" xfId="31021" xr:uid="{00000000-0005-0000-0000-000033790000}"/>
    <cellStyle name="Normal 5 2 3 3 2 3 3" xfId="10903" xr:uid="{00000000-0005-0000-0000-00009D2A0000}"/>
    <cellStyle name="Normal 5 2 3 3 2 3 3 3" xfId="26004" xr:uid="{00000000-0005-0000-0000-00009A650000}"/>
    <cellStyle name="Normal 5 2 3 3 2 3 5" xfId="20991" xr:uid="{00000000-0005-0000-0000-000005520000}"/>
    <cellStyle name="Normal 5 2 3 3 2 4" xfId="12581" xr:uid="{00000000-0005-0000-0000-00002B310000}"/>
    <cellStyle name="Normal 5 2 3 3 2 4 3" xfId="27679" xr:uid="{00000000-0005-0000-0000-0000256C0000}"/>
    <cellStyle name="Normal 5 2 3 3 2 5" xfId="7560" xr:uid="{00000000-0005-0000-0000-00008E1D0000}"/>
    <cellStyle name="Normal 5 2 3 3 2 5 3" xfId="22662" xr:uid="{00000000-0005-0000-0000-00008C580000}"/>
    <cellStyle name="Normal 5 2 3 3 2 7" xfId="17649" xr:uid="{00000000-0005-0000-0000-0000F7440000}"/>
    <cellStyle name="Normal 5 2 3 3 3" xfId="3342" xr:uid="{00000000-0005-0000-0000-0000140D0000}"/>
    <cellStyle name="Normal 5 2 3 3 3 2" xfId="13416" xr:uid="{00000000-0005-0000-0000-00006E340000}"/>
    <cellStyle name="Normal 5 2 3 3 3 2 3" xfId="28514" xr:uid="{00000000-0005-0000-0000-0000686F0000}"/>
    <cellStyle name="Normal 5 2 3 3 3 3" xfId="8396" xr:uid="{00000000-0005-0000-0000-0000D2200000}"/>
    <cellStyle name="Normal 5 2 3 3 3 3 3" xfId="23497" xr:uid="{00000000-0005-0000-0000-0000CF5B0000}"/>
    <cellStyle name="Normal 5 2 3 3 3 5" xfId="18484" xr:uid="{00000000-0005-0000-0000-00003A480000}"/>
    <cellStyle name="Normal 5 2 3 3 4" xfId="5035" xr:uid="{00000000-0005-0000-0000-0000B1130000}"/>
    <cellStyle name="Normal 5 2 3 3 4 2" xfId="15087" xr:uid="{00000000-0005-0000-0000-0000F53A0000}"/>
    <cellStyle name="Normal 5 2 3 3 4 2 3" xfId="30185" xr:uid="{00000000-0005-0000-0000-0000EF750000}"/>
    <cellStyle name="Normal 5 2 3 3 4 3" xfId="10067" xr:uid="{00000000-0005-0000-0000-000059270000}"/>
    <cellStyle name="Normal 5 2 3 3 4 3 3" xfId="25168" xr:uid="{00000000-0005-0000-0000-000056620000}"/>
    <cellStyle name="Normal 5 2 3 3 4 5" xfId="20155" xr:uid="{00000000-0005-0000-0000-0000C14E0000}"/>
    <cellStyle name="Normal 5 2 3 3 5" xfId="11745" xr:uid="{00000000-0005-0000-0000-0000E72D0000}"/>
    <cellStyle name="Normal 5 2 3 3 5 3" xfId="26843" xr:uid="{00000000-0005-0000-0000-0000E1680000}"/>
    <cellStyle name="Normal 5 2 3 3 6" xfId="6724" xr:uid="{00000000-0005-0000-0000-00004A1A0000}"/>
    <cellStyle name="Normal 5 2 3 3 6 3" xfId="21826" xr:uid="{00000000-0005-0000-0000-000048550000}"/>
    <cellStyle name="Normal 5 2 3 3 8" xfId="16813" xr:uid="{00000000-0005-0000-0000-0000B3410000}"/>
    <cellStyle name="Normal 5 2 3 4" xfId="2071" xr:uid="{00000000-0005-0000-0000-00001D080000}"/>
    <cellStyle name="Normal 5 2 3 4 2" xfId="3761" xr:uid="{00000000-0005-0000-0000-0000B70E0000}"/>
    <cellStyle name="Normal 5 2 3 4 2 2" xfId="13834" xr:uid="{00000000-0005-0000-0000-000010360000}"/>
    <cellStyle name="Normal 5 2 3 4 2 2 3" xfId="28932" xr:uid="{00000000-0005-0000-0000-00000A710000}"/>
    <cellStyle name="Normal 5 2 3 4 2 3" xfId="8814" xr:uid="{00000000-0005-0000-0000-000074220000}"/>
    <cellStyle name="Normal 5 2 3 4 2 3 3" xfId="23915" xr:uid="{00000000-0005-0000-0000-0000715D0000}"/>
    <cellStyle name="Normal 5 2 3 4 2 5" xfId="18902" xr:uid="{00000000-0005-0000-0000-0000DC490000}"/>
    <cellStyle name="Normal 5 2 3 4 3" xfId="5453" xr:uid="{00000000-0005-0000-0000-000053150000}"/>
    <cellStyle name="Normal 5 2 3 4 3 2" xfId="15505" xr:uid="{00000000-0005-0000-0000-0000973C0000}"/>
    <cellStyle name="Normal 5 2 3 4 3 2 3" xfId="30603" xr:uid="{00000000-0005-0000-0000-000091770000}"/>
    <cellStyle name="Normal 5 2 3 4 3 3" xfId="10485" xr:uid="{00000000-0005-0000-0000-0000FB280000}"/>
    <cellStyle name="Normal 5 2 3 4 3 3 3" xfId="25586" xr:uid="{00000000-0005-0000-0000-0000F8630000}"/>
    <cellStyle name="Normal 5 2 3 4 3 5" xfId="20573" xr:uid="{00000000-0005-0000-0000-000063500000}"/>
    <cellStyle name="Normal 5 2 3 4 4" xfId="12163" xr:uid="{00000000-0005-0000-0000-0000892F0000}"/>
    <cellStyle name="Normal 5 2 3 4 4 3" xfId="27261" xr:uid="{00000000-0005-0000-0000-0000836A0000}"/>
    <cellStyle name="Normal 5 2 3 4 5" xfId="7142" xr:uid="{00000000-0005-0000-0000-0000EC1B0000}"/>
    <cellStyle name="Normal 5 2 3 4 5 3" xfId="22244" xr:uid="{00000000-0005-0000-0000-0000EA560000}"/>
    <cellStyle name="Normal 5 2 3 4 7" xfId="17231" xr:uid="{00000000-0005-0000-0000-000055430000}"/>
    <cellStyle name="Normal 5 2 3 5" xfId="2924" xr:uid="{00000000-0005-0000-0000-0000720B0000}"/>
    <cellStyle name="Normal 5 2 3 5 2" xfId="12998" xr:uid="{00000000-0005-0000-0000-0000CC320000}"/>
    <cellStyle name="Normal 5 2 3 5 2 3" xfId="28096" xr:uid="{00000000-0005-0000-0000-0000C66D0000}"/>
    <cellStyle name="Normal 5 2 3 5 3" xfId="7978" xr:uid="{00000000-0005-0000-0000-0000301F0000}"/>
    <cellStyle name="Normal 5 2 3 5 3 3" xfId="23079" xr:uid="{00000000-0005-0000-0000-00002D5A0000}"/>
    <cellStyle name="Normal 5 2 3 5 5" xfId="18066" xr:uid="{00000000-0005-0000-0000-000098460000}"/>
    <cellStyle name="Normal 5 2 3 6" xfId="4617" xr:uid="{00000000-0005-0000-0000-00000F120000}"/>
    <cellStyle name="Normal 5 2 3 6 2" xfId="14669" xr:uid="{00000000-0005-0000-0000-000053390000}"/>
    <cellStyle name="Normal 5 2 3 6 2 3" xfId="29767" xr:uid="{00000000-0005-0000-0000-00004D740000}"/>
    <cellStyle name="Normal 5 2 3 6 3" xfId="9649" xr:uid="{00000000-0005-0000-0000-0000B7250000}"/>
    <cellStyle name="Normal 5 2 3 6 3 3" xfId="24750" xr:uid="{00000000-0005-0000-0000-0000B4600000}"/>
    <cellStyle name="Normal 5 2 3 6 5" xfId="19737" xr:uid="{00000000-0005-0000-0000-00001F4D0000}"/>
    <cellStyle name="Normal 5 2 3 7" xfId="11327" xr:uid="{00000000-0005-0000-0000-0000452C0000}"/>
    <cellStyle name="Normal 5 2 3 7 3" xfId="26425" xr:uid="{00000000-0005-0000-0000-00003F670000}"/>
    <cellStyle name="Normal 5 2 3 8" xfId="6306" xr:uid="{00000000-0005-0000-0000-0000A8180000}"/>
    <cellStyle name="Normal 5 2 3 8 3" xfId="21408" xr:uid="{00000000-0005-0000-0000-0000A6530000}"/>
    <cellStyle name="Normal 5 2 3 9" xfId="35407" xr:uid="{42C78352-B875-4BC0-B3CA-1845CC0E0633}"/>
    <cellStyle name="Normal 5 2 4" xfId="1331" xr:uid="{00000000-0005-0000-0000-000039050000}"/>
    <cellStyle name="Normal 5 2 4 2" xfId="1754" xr:uid="{00000000-0005-0000-0000-0000E0060000}"/>
    <cellStyle name="Normal 5 2 4 2 2" xfId="2593" xr:uid="{00000000-0005-0000-0000-0000270A0000}"/>
    <cellStyle name="Normal 5 2 4 2 2 2" xfId="4283" xr:uid="{00000000-0005-0000-0000-0000C1100000}"/>
    <cellStyle name="Normal 5 2 4 2 2 2 2" xfId="14356" xr:uid="{00000000-0005-0000-0000-00001A380000}"/>
    <cellStyle name="Normal 5 2 4 2 2 2 2 3" xfId="29454" xr:uid="{00000000-0005-0000-0000-000014730000}"/>
    <cellStyle name="Normal 5 2 4 2 2 2 3" xfId="9336" xr:uid="{00000000-0005-0000-0000-00007E240000}"/>
    <cellStyle name="Normal 5 2 4 2 2 2 3 3" xfId="24437" xr:uid="{00000000-0005-0000-0000-00007B5F0000}"/>
    <cellStyle name="Normal 5 2 4 2 2 2 5" xfId="19424" xr:uid="{00000000-0005-0000-0000-0000E64B0000}"/>
    <cellStyle name="Normal 5 2 4 2 2 3" xfId="5975" xr:uid="{00000000-0005-0000-0000-00005D170000}"/>
    <cellStyle name="Normal 5 2 4 2 2 3 2" xfId="16027" xr:uid="{00000000-0005-0000-0000-0000A13E0000}"/>
    <cellStyle name="Normal 5 2 4 2 2 3 2 3" xfId="31125" xr:uid="{00000000-0005-0000-0000-00009B790000}"/>
    <cellStyle name="Normal 5 2 4 2 2 3 3" xfId="11007" xr:uid="{00000000-0005-0000-0000-0000052B0000}"/>
    <cellStyle name="Normal 5 2 4 2 2 3 3 3" xfId="26108" xr:uid="{00000000-0005-0000-0000-000002660000}"/>
    <cellStyle name="Normal 5 2 4 2 2 3 5" xfId="21095" xr:uid="{00000000-0005-0000-0000-00006D520000}"/>
    <cellStyle name="Normal 5 2 4 2 2 4" xfId="12685" xr:uid="{00000000-0005-0000-0000-000093310000}"/>
    <cellStyle name="Normal 5 2 4 2 2 4 3" xfId="27783" xr:uid="{00000000-0005-0000-0000-00008D6C0000}"/>
    <cellStyle name="Normal 5 2 4 2 2 5" xfId="7664" xr:uid="{00000000-0005-0000-0000-0000F61D0000}"/>
    <cellStyle name="Normal 5 2 4 2 2 5 3" xfId="22766" xr:uid="{00000000-0005-0000-0000-0000F4580000}"/>
    <cellStyle name="Normal 5 2 4 2 2 7" xfId="17753" xr:uid="{00000000-0005-0000-0000-00005F450000}"/>
    <cellStyle name="Normal 5 2 4 2 3" xfId="3446" xr:uid="{00000000-0005-0000-0000-00007C0D0000}"/>
    <cellStyle name="Normal 5 2 4 2 3 2" xfId="13520" xr:uid="{00000000-0005-0000-0000-0000D6340000}"/>
    <cellStyle name="Normal 5 2 4 2 3 2 3" xfId="28618" xr:uid="{00000000-0005-0000-0000-0000D06F0000}"/>
    <cellStyle name="Normal 5 2 4 2 3 3" xfId="8500" xr:uid="{00000000-0005-0000-0000-00003A210000}"/>
    <cellStyle name="Normal 5 2 4 2 3 3 3" xfId="23601" xr:uid="{00000000-0005-0000-0000-0000375C0000}"/>
    <cellStyle name="Normal 5 2 4 2 3 5" xfId="18588" xr:uid="{00000000-0005-0000-0000-0000A2480000}"/>
    <cellStyle name="Normal 5 2 4 2 4" xfId="5139" xr:uid="{00000000-0005-0000-0000-000019140000}"/>
    <cellStyle name="Normal 5 2 4 2 4 2" xfId="15191" xr:uid="{00000000-0005-0000-0000-00005D3B0000}"/>
    <cellStyle name="Normal 5 2 4 2 4 2 3" xfId="30289" xr:uid="{00000000-0005-0000-0000-000057760000}"/>
    <cellStyle name="Normal 5 2 4 2 4 3" xfId="10171" xr:uid="{00000000-0005-0000-0000-0000C1270000}"/>
    <cellStyle name="Normal 5 2 4 2 4 3 3" xfId="25272" xr:uid="{00000000-0005-0000-0000-0000BE620000}"/>
    <cellStyle name="Normal 5 2 4 2 4 5" xfId="20259" xr:uid="{00000000-0005-0000-0000-0000294F0000}"/>
    <cellStyle name="Normal 5 2 4 2 5" xfId="11849" xr:uid="{00000000-0005-0000-0000-00004F2E0000}"/>
    <cellStyle name="Normal 5 2 4 2 5 3" xfId="26947" xr:uid="{00000000-0005-0000-0000-000049690000}"/>
    <cellStyle name="Normal 5 2 4 2 6" xfId="6828" xr:uid="{00000000-0005-0000-0000-0000B21A0000}"/>
    <cellStyle name="Normal 5 2 4 2 6 3" xfId="21930" xr:uid="{00000000-0005-0000-0000-0000B0550000}"/>
    <cellStyle name="Normal 5 2 4 2 7" xfId="35410" xr:uid="{4EC86E1E-8A72-493B-A602-BA75DA5B07AE}"/>
    <cellStyle name="Normal 5 2 4 2 8" xfId="16917" xr:uid="{00000000-0005-0000-0000-00001B420000}"/>
    <cellStyle name="Normal 5 2 4 3" xfId="2175" xr:uid="{00000000-0005-0000-0000-000085080000}"/>
    <cellStyle name="Normal 5 2 4 3 2" xfId="3865" xr:uid="{00000000-0005-0000-0000-00001F0F0000}"/>
    <cellStyle name="Normal 5 2 4 3 2 2" xfId="13938" xr:uid="{00000000-0005-0000-0000-000078360000}"/>
    <cellStyle name="Normal 5 2 4 3 2 2 3" xfId="29036" xr:uid="{00000000-0005-0000-0000-000072710000}"/>
    <cellStyle name="Normal 5 2 4 3 2 3" xfId="8918" xr:uid="{00000000-0005-0000-0000-0000DC220000}"/>
    <cellStyle name="Normal 5 2 4 3 2 3 3" xfId="24019" xr:uid="{00000000-0005-0000-0000-0000D95D0000}"/>
    <cellStyle name="Normal 5 2 4 3 2 5" xfId="19006" xr:uid="{00000000-0005-0000-0000-0000444A0000}"/>
    <cellStyle name="Normal 5 2 4 3 3" xfId="5557" xr:uid="{00000000-0005-0000-0000-0000BB150000}"/>
    <cellStyle name="Normal 5 2 4 3 3 2" xfId="15609" xr:uid="{00000000-0005-0000-0000-0000FF3C0000}"/>
    <cellStyle name="Normal 5 2 4 3 3 2 3" xfId="30707" xr:uid="{00000000-0005-0000-0000-0000F9770000}"/>
    <cellStyle name="Normal 5 2 4 3 3 3" xfId="10589" xr:uid="{00000000-0005-0000-0000-000063290000}"/>
    <cellStyle name="Normal 5 2 4 3 3 3 3" xfId="25690" xr:uid="{00000000-0005-0000-0000-000060640000}"/>
    <cellStyle name="Normal 5 2 4 3 3 5" xfId="20677" xr:uid="{00000000-0005-0000-0000-0000CB500000}"/>
    <cellStyle name="Normal 5 2 4 3 4" xfId="12267" xr:uid="{00000000-0005-0000-0000-0000F12F0000}"/>
    <cellStyle name="Normal 5 2 4 3 4 3" xfId="27365" xr:uid="{00000000-0005-0000-0000-0000EB6A0000}"/>
    <cellStyle name="Normal 5 2 4 3 5" xfId="7246" xr:uid="{00000000-0005-0000-0000-0000541C0000}"/>
    <cellStyle name="Normal 5 2 4 3 5 3" xfId="22348" xr:uid="{00000000-0005-0000-0000-000052570000}"/>
    <cellStyle name="Normal 5 2 4 3 7" xfId="17335" xr:uid="{00000000-0005-0000-0000-0000BD430000}"/>
    <cellStyle name="Normal 5 2 4 4" xfId="3028" xr:uid="{00000000-0005-0000-0000-0000DA0B0000}"/>
    <cellStyle name="Normal 5 2 4 4 2" xfId="13102" xr:uid="{00000000-0005-0000-0000-000034330000}"/>
    <cellStyle name="Normal 5 2 4 4 2 3" xfId="28200" xr:uid="{00000000-0005-0000-0000-00002E6E0000}"/>
    <cellStyle name="Normal 5 2 4 4 3" xfId="8082" xr:uid="{00000000-0005-0000-0000-0000981F0000}"/>
    <cellStyle name="Normal 5 2 4 4 3 3" xfId="23183" xr:uid="{00000000-0005-0000-0000-0000955A0000}"/>
    <cellStyle name="Normal 5 2 4 4 5" xfId="18170" xr:uid="{00000000-0005-0000-0000-000000470000}"/>
    <cellStyle name="Normal 5 2 4 5" xfId="4721" xr:uid="{00000000-0005-0000-0000-000077120000}"/>
    <cellStyle name="Normal 5 2 4 5 2" xfId="14773" xr:uid="{00000000-0005-0000-0000-0000BB390000}"/>
    <cellStyle name="Normal 5 2 4 5 2 3" xfId="29871" xr:uid="{00000000-0005-0000-0000-0000B5740000}"/>
    <cellStyle name="Normal 5 2 4 5 3" xfId="9753" xr:uid="{00000000-0005-0000-0000-00001F260000}"/>
    <cellStyle name="Normal 5 2 4 5 3 3" xfId="24854" xr:uid="{00000000-0005-0000-0000-00001C610000}"/>
    <cellStyle name="Normal 5 2 4 5 5" xfId="19841" xr:uid="{00000000-0005-0000-0000-0000874D0000}"/>
    <cellStyle name="Normal 5 2 4 6" xfId="11431" xr:uid="{00000000-0005-0000-0000-0000AD2C0000}"/>
    <cellStyle name="Normal 5 2 4 6 3" xfId="26529" xr:uid="{00000000-0005-0000-0000-0000A7670000}"/>
    <cellStyle name="Normal 5 2 4 7" xfId="6410" xr:uid="{00000000-0005-0000-0000-000010190000}"/>
    <cellStyle name="Normal 5 2 4 7 3" xfId="21512" xr:uid="{00000000-0005-0000-0000-00000E540000}"/>
    <cellStyle name="Normal 5 2 4 8" xfId="35409" xr:uid="{1DF0A4DD-F115-445F-8817-B5B34F2BFB8E}"/>
    <cellStyle name="Normal 5 2 4 9" xfId="16499" xr:uid="{00000000-0005-0000-0000-000079400000}"/>
    <cellStyle name="Normal 5 2 5" xfId="1544" xr:uid="{00000000-0005-0000-0000-00000E060000}"/>
    <cellStyle name="Normal 5 2 5 2" xfId="2385" xr:uid="{00000000-0005-0000-0000-000057090000}"/>
    <cellStyle name="Normal 5 2 5 2 2" xfId="4075" xr:uid="{00000000-0005-0000-0000-0000F10F0000}"/>
    <cellStyle name="Normal 5 2 5 2 2 2" xfId="14148" xr:uid="{00000000-0005-0000-0000-00004A370000}"/>
    <cellStyle name="Normal 5 2 5 2 2 2 3" xfId="29246" xr:uid="{00000000-0005-0000-0000-000044720000}"/>
    <cellStyle name="Normal 5 2 5 2 2 3" xfId="9128" xr:uid="{00000000-0005-0000-0000-0000AE230000}"/>
    <cellStyle name="Normal 5 2 5 2 2 3 3" xfId="24229" xr:uid="{00000000-0005-0000-0000-0000AB5E0000}"/>
    <cellStyle name="Normal 5 2 5 2 2 5" xfId="19216" xr:uid="{00000000-0005-0000-0000-0000164B0000}"/>
    <cellStyle name="Normal 5 2 5 2 3" xfId="5767" xr:uid="{00000000-0005-0000-0000-00008D160000}"/>
    <cellStyle name="Normal 5 2 5 2 3 2" xfId="15819" xr:uid="{00000000-0005-0000-0000-0000D13D0000}"/>
    <cellStyle name="Normal 5 2 5 2 3 2 3" xfId="30917" xr:uid="{00000000-0005-0000-0000-0000CB780000}"/>
    <cellStyle name="Normal 5 2 5 2 3 3" xfId="10799" xr:uid="{00000000-0005-0000-0000-0000352A0000}"/>
    <cellStyle name="Normal 5 2 5 2 3 3 3" xfId="25900" xr:uid="{00000000-0005-0000-0000-000032650000}"/>
    <cellStyle name="Normal 5 2 5 2 3 5" xfId="20887" xr:uid="{00000000-0005-0000-0000-00009D510000}"/>
    <cellStyle name="Normal 5 2 5 2 4" xfId="12477" xr:uid="{00000000-0005-0000-0000-0000C3300000}"/>
    <cellStyle name="Normal 5 2 5 2 4 3" xfId="27575" xr:uid="{00000000-0005-0000-0000-0000BD6B0000}"/>
    <cellStyle name="Normal 5 2 5 2 5" xfId="7456" xr:uid="{00000000-0005-0000-0000-0000261D0000}"/>
    <cellStyle name="Normal 5 2 5 2 5 3" xfId="22558" xr:uid="{00000000-0005-0000-0000-000024580000}"/>
    <cellStyle name="Normal 5 2 5 2 6" xfId="35412" xr:uid="{5F226ED9-2B1E-46C6-98DA-6EE380EC3FA7}"/>
    <cellStyle name="Normal 5 2 5 2 7" xfId="17545" xr:uid="{00000000-0005-0000-0000-00008F440000}"/>
    <cellStyle name="Normal 5 2 5 3" xfId="3238" xr:uid="{00000000-0005-0000-0000-0000AC0C0000}"/>
    <cellStyle name="Normal 5 2 5 3 2" xfId="13312" xr:uid="{00000000-0005-0000-0000-000006340000}"/>
    <cellStyle name="Normal 5 2 5 3 2 3" xfId="28410" xr:uid="{00000000-0005-0000-0000-0000006F0000}"/>
    <cellStyle name="Normal 5 2 5 3 3" xfId="8292" xr:uid="{00000000-0005-0000-0000-00006A200000}"/>
    <cellStyle name="Normal 5 2 5 3 3 3" xfId="23393" xr:uid="{00000000-0005-0000-0000-0000675B0000}"/>
    <cellStyle name="Normal 5 2 5 3 5" xfId="18380" xr:uid="{00000000-0005-0000-0000-0000D2470000}"/>
    <cellStyle name="Normal 5 2 5 4" xfId="4931" xr:uid="{00000000-0005-0000-0000-000049130000}"/>
    <cellStyle name="Normal 5 2 5 4 2" xfId="14983" xr:uid="{00000000-0005-0000-0000-00008D3A0000}"/>
    <cellStyle name="Normal 5 2 5 4 2 3" xfId="30081" xr:uid="{00000000-0005-0000-0000-000087750000}"/>
    <cellStyle name="Normal 5 2 5 4 3" xfId="9963" xr:uid="{00000000-0005-0000-0000-0000F1260000}"/>
    <cellStyle name="Normal 5 2 5 4 3 3" xfId="25064" xr:uid="{00000000-0005-0000-0000-0000EE610000}"/>
    <cellStyle name="Normal 5 2 5 4 5" xfId="20051" xr:uid="{00000000-0005-0000-0000-0000594E0000}"/>
    <cellStyle name="Normal 5 2 5 5" xfId="11641" xr:uid="{00000000-0005-0000-0000-00007F2D0000}"/>
    <cellStyle name="Normal 5 2 5 5 3" xfId="26739" xr:uid="{00000000-0005-0000-0000-000079680000}"/>
    <cellStyle name="Normal 5 2 5 6" xfId="6620" xr:uid="{00000000-0005-0000-0000-0000E2190000}"/>
    <cellStyle name="Normal 5 2 5 6 3" xfId="21722" xr:uid="{00000000-0005-0000-0000-0000E0540000}"/>
    <cellStyle name="Normal 5 2 5 7" xfId="35411" xr:uid="{FD2209D8-8698-43A5-9057-C174F5BF87F3}"/>
    <cellStyle name="Normal 5 2 5 8" xfId="16709" xr:uid="{00000000-0005-0000-0000-00004B410000}"/>
    <cellStyle name="Normal 5 2 6" xfId="1965" xr:uid="{00000000-0005-0000-0000-0000B3070000}"/>
    <cellStyle name="Normal 5 2 6 2" xfId="3657" xr:uid="{00000000-0005-0000-0000-00004F0E0000}"/>
    <cellStyle name="Normal 5 2 6 2 2" xfId="13730" xr:uid="{00000000-0005-0000-0000-0000A8350000}"/>
    <cellStyle name="Normal 5 2 6 2 2 3" xfId="28828" xr:uid="{00000000-0005-0000-0000-0000A2700000}"/>
    <cellStyle name="Normal 5 2 6 2 3" xfId="8710" xr:uid="{00000000-0005-0000-0000-00000C220000}"/>
    <cellStyle name="Normal 5 2 6 2 3 3" xfId="23811" xr:uid="{00000000-0005-0000-0000-0000095D0000}"/>
    <cellStyle name="Normal 5 2 6 2 4" xfId="35414" xr:uid="{357E1DD2-DFE5-4CB3-8460-1C1B20789893}"/>
    <cellStyle name="Normal 5 2 6 2 5" xfId="18798" xr:uid="{00000000-0005-0000-0000-000074490000}"/>
    <cellStyle name="Normal 5 2 6 3" xfId="5349" xr:uid="{00000000-0005-0000-0000-0000EB140000}"/>
    <cellStyle name="Normal 5 2 6 3 2" xfId="15401" xr:uid="{00000000-0005-0000-0000-00002F3C0000}"/>
    <cellStyle name="Normal 5 2 6 3 2 3" xfId="30499" xr:uid="{00000000-0005-0000-0000-000029770000}"/>
    <cellStyle name="Normal 5 2 6 3 3" xfId="10381" xr:uid="{00000000-0005-0000-0000-000093280000}"/>
    <cellStyle name="Normal 5 2 6 3 3 3" xfId="25482" xr:uid="{00000000-0005-0000-0000-000090630000}"/>
    <cellStyle name="Normal 5 2 6 3 5" xfId="20469" xr:uid="{00000000-0005-0000-0000-0000FB4F0000}"/>
    <cellStyle name="Normal 5 2 6 4" xfId="12059" xr:uid="{00000000-0005-0000-0000-0000212F0000}"/>
    <cellStyle name="Normal 5 2 6 4 3" xfId="27157" xr:uid="{00000000-0005-0000-0000-00001B6A0000}"/>
    <cellStyle name="Normal 5 2 6 5" xfId="7038" xr:uid="{00000000-0005-0000-0000-0000841B0000}"/>
    <cellStyle name="Normal 5 2 6 5 3" xfId="22140" xr:uid="{00000000-0005-0000-0000-000082560000}"/>
    <cellStyle name="Normal 5 2 6 6" xfId="35413" xr:uid="{CD51D3E2-D713-457D-ADDB-E3574B055302}"/>
    <cellStyle name="Normal 5 2 6 7" xfId="17127" xr:uid="{00000000-0005-0000-0000-0000ED420000}"/>
    <cellStyle name="Normal 5 2 7" xfId="2813" xr:uid="{00000000-0005-0000-0000-0000030B0000}"/>
    <cellStyle name="Normal 5 2 7 2" xfId="12894" xr:uid="{00000000-0005-0000-0000-000064320000}"/>
    <cellStyle name="Normal 5 2 7 2 2" xfId="35416" xr:uid="{CE3BEF11-C75D-4E8E-B7BF-9FD08F324CA7}"/>
    <cellStyle name="Normal 5 2 7 2 3" xfId="27992" xr:uid="{00000000-0005-0000-0000-00005E6D0000}"/>
    <cellStyle name="Normal 5 2 7 3" xfId="7873" xr:uid="{00000000-0005-0000-0000-0000C71E0000}"/>
    <cellStyle name="Normal 5 2 7 3 3" xfId="22975" xr:uid="{00000000-0005-0000-0000-0000C5590000}"/>
    <cellStyle name="Normal 5 2 7 4" xfId="35415" xr:uid="{C83683E5-4A88-43FA-BE5B-00E72E784279}"/>
    <cellStyle name="Normal 5 2 7 5" xfId="17962" xr:uid="{00000000-0005-0000-0000-000030460000}"/>
    <cellStyle name="Normal 5 2 8" xfId="4509" xr:uid="{00000000-0005-0000-0000-0000A3110000}"/>
    <cellStyle name="Normal 5 2 8 2" xfId="14565" xr:uid="{00000000-0005-0000-0000-0000EB380000}"/>
    <cellStyle name="Normal 5 2 8 2 2" xfId="35418" xr:uid="{5251020A-CBA0-4C67-8207-5B3054B820A4}"/>
    <cellStyle name="Normal 5 2 8 2 3" xfId="29663" xr:uid="{00000000-0005-0000-0000-0000E5730000}"/>
    <cellStyle name="Normal 5 2 8 3" xfId="9545" xr:uid="{00000000-0005-0000-0000-00004F250000}"/>
    <cellStyle name="Normal 5 2 8 3 3" xfId="24646" xr:uid="{00000000-0005-0000-0000-00004C600000}"/>
    <cellStyle name="Normal 5 2 8 4" xfId="35417" xr:uid="{A657CAC0-C607-4D1B-B342-2CE18E80DD79}"/>
    <cellStyle name="Normal 5 2 8 5" xfId="19633" xr:uid="{00000000-0005-0000-0000-0000B74C0000}"/>
    <cellStyle name="Normal 5 2 9" xfId="11221" xr:uid="{00000000-0005-0000-0000-0000DB2B0000}"/>
    <cellStyle name="Normal 5 2 9 2" xfId="35420" xr:uid="{DC8F1ABB-0476-4472-A9F8-FC899E570BED}"/>
    <cellStyle name="Normal 5 2 9 3" xfId="26321" xr:uid="{00000000-0005-0000-0000-0000D7660000}"/>
    <cellStyle name="Normal 5 2 9 4" xfId="35419" xr:uid="{BE5D257E-BCB9-4F8A-A0E8-C8B26E998BA6}"/>
    <cellStyle name="Normal 5 20" xfId="35421" xr:uid="{CB55C033-6CDF-4F6D-B59E-93B580A6BC79}"/>
    <cellStyle name="Normal 5 20 2" xfId="35422" xr:uid="{7B8EDBDD-4527-4BE9-81D4-96A85BDF5746}"/>
    <cellStyle name="Normal 5 21" xfId="35423" xr:uid="{99E176BA-4215-4372-B3BC-D4A70A8AF31E}"/>
    <cellStyle name="Normal 5 21 2" xfId="35424" xr:uid="{22B72ECA-6BAD-4228-871E-9B0A7296CE6A}"/>
    <cellStyle name="Normal 5 22" xfId="35425" xr:uid="{197439F1-D95C-43B1-AAD6-5AC7234D5335}"/>
    <cellStyle name="Normal 5 22 2" xfId="35426" xr:uid="{7A9CC4AC-EAB5-47AF-866A-395E648FDA86}"/>
    <cellStyle name="Normal 5 23" xfId="35427" xr:uid="{0E337690-FF1C-4515-BE07-D0300C354415}"/>
    <cellStyle name="Normal 5 23 2" xfId="35428" xr:uid="{457355BA-6E4B-42A9-B712-2AF80D2860D4}"/>
    <cellStyle name="Normal 5 24" xfId="35429" xr:uid="{1FFC078A-2662-4D0A-9B22-0B1F16E44CE9}"/>
    <cellStyle name="Normal 5 24 2" xfId="35430" xr:uid="{CE97E5FD-6593-4C6A-87EB-A6829AF97686}"/>
    <cellStyle name="Normal 5 25" xfId="35431" xr:uid="{382B3751-51EA-4178-8A24-70FEE6D7BDDD}"/>
    <cellStyle name="Normal 5 26" xfId="35432" xr:uid="{0F12DB5F-56F0-4BF2-96BE-5C472455B160}"/>
    <cellStyle name="Normal 5 27" xfId="35354" xr:uid="{ED6BD406-1FC8-433F-8897-58B18B616A29}"/>
    <cellStyle name="Normal 5 3" xfId="411" xr:uid="{00000000-0005-0000-0000-0000A0010000}"/>
    <cellStyle name="Normal 5 3 10" xfId="6195" xr:uid="{00000000-0005-0000-0000-000039180000}"/>
    <cellStyle name="Normal 5 3 10 3" xfId="21300" xr:uid="{00000000-0005-0000-0000-00003A530000}"/>
    <cellStyle name="Normal 5 3 11" xfId="35433" xr:uid="{B63090B4-7862-48A7-AF48-42BCECE9A5AD}"/>
    <cellStyle name="Normal 5 3 12" xfId="16285" xr:uid="{00000000-0005-0000-0000-0000A33F0000}"/>
    <cellStyle name="Normal 5 3 2" xfId="1159" xr:uid="{00000000-0005-0000-0000-00008D040000}"/>
    <cellStyle name="Normal 5 3 2 10" xfId="35434" xr:uid="{7D7E03E6-1AD0-4BD8-9D8A-D5CF3B35067A}"/>
    <cellStyle name="Normal 5 3 2 11" xfId="16339" xr:uid="{00000000-0005-0000-0000-0000D93F0000}"/>
    <cellStyle name="Normal 5 3 2 2" xfId="1268" xr:uid="{00000000-0005-0000-0000-0000FA040000}"/>
    <cellStyle name="Normal 5 3 2 2 10" xfId="16443" xr:uid="{00000000-0005-0000-0000-000041400000}"/>
    <cellStyle name="Normal 5 3 2 2 2" xfId="1485" xr:uid="{00000000-0005-0000-0000-0000D3050000}"/>
    <cellStyle name="Normal 5 3 2 2 2 2" xfId="1906" xr:uid="{00000000-0005-0000-0000-000078070000}"/>
    <cellStyle name="Normal 5 3 2 2 2 2 2" xfId="2745" xr:uid="{00000000-0005-0000-0000-0000BF0A0000}"/>
    <cellStyle name="Normal 5 3 2 2 2 2 2 2" xfId="4435" xr:uid="{00000000-0005-0000-0000-000059110000}"/>
    <cellStyle name="Normal 5 3 2 2 2 2 2 2 2" xfId="14508" xr:uid="{00000000-0005-0000-0000-0000B2380000}"/>
    <cellStyle name="Normal 5 3 2 2 2 2 2 2 2 3" xfId="29606" xr:uid="{00000000-0005-0000-0000-0000AC730000}"/>
    <cellStyle name="Normal 5 3 2 2 2 2 2 2 3" xfId="9488" xr:uid="{00000000-0005-0000-0000-000016250000}"/>
    <cellStyle name="Normal 5 3 2 2 2 2 2 2 3 3" xfId="24589" xr:uid="{00000000-0005-0000-0000-000013600000}"/>
    <cellStyle name="Normal 5 3 2 2 2 2 2 2 5" xfId="19576" xr:uid="{00000000-0005-0000-0000-00007E4C0000}"/>
    <cellStyle name="Normal 5 3 2 2 2 2 2 3" xfId="6127" xr:uid="{00000000-0005-0000-0000-0000F5170000}"/>
    <cellStyle name="Normal 5 3 2 2 2 2 2 3 2" xfId="16179" xr:uid="{00000000-0005-0000-0000-0000393F0000}"/>
    <cellStyle name="Normal 5 3 2 2 2 2 2 3 2 3" xfId="31277" xr:uid="{00000000-0005-0000-0000-0000337A0000}"/>
    <cellStyle name="Normal 5 3 2 2 2 2 2 3 3" xfId="11159" xr:uid="{00000000-0005-0000-0000-00009D2B0000}"/>
    <cellStyle name="Normal 5 3 2 2 2 2 2 3 3 3" xfId="26260" xr:uid="{00000000-0005-0000-0000-00009A660000}"/>
    <cellStyle name="Normal 5 3 2 2 2 2 2 3 5" xfId="21247" xr:uid="{00000000-0005-0000-0000-000005530000}"/>
    <cellStyle name="Normal 5 3 2 2 2 2 2 4" xfId="12837" xr:uid="{00000000-0005-0000-0000-00002B320000}"/>
    <cellStyle name="Normal 5 3 2 2 2 2 2 4 3" xfId="27935" xr:uid="{00000000-0005-0000-0000-0000256D0000}"/>
    <cellStyle name="Normal 5 3 2 2 2 2 2 5" xfId="7816" xr:uid="{00000000-0005-0000-0000-00008E1E0000}"/>
    <cellStyle name="Normal 5 3 2 2 2 2 2 5 3" xfId="22918" xr:uid="{00000000-0005-0000-0000-00008C590000}"/>
    <cellStyle name="Normal 5 3 2 2 2 2 2 7" xfId="17905" xr:uid="{00000000-0005-0000-0000-0000F7450000}"/>
    <cellStyle name="Normal 5 3 2 2 2 2 3" xfId="3598" xr:uid="{00000000-0005-0000-0000-0000140E0000}"/>
    <cellStyle name="Normal 5 3 2 2 2 2 3 2" xfId="13672" xr:uid="{00000000-0005-0000-0000-00006E350000}"/>
    <cellStyle name="Normal 5 3 2 2 2 2 3 2 3" xfId="28770" xr:uid="{00000000-0005-0000-0000-000068700000}"/>
    <cellStyle name="Normal 5 3 2 2 2 2 3 3" xfId="8652" xr:uid="{00000000-0005-0000-0000-0000D2210000}"/>
    <cellStyle name="Normal 5 3 2 2 2 2 3 3 3" xfId="23753" xr:uid="{00000000-0005-0000-0000-0000CF5C0000}"/>
    <cellStyle name="Normal 5 3 2 2 2 2 3 5" xfId="18740" xr:uid="{00000000-0005-0000-0000-00003A490000}"/>
    <cellStyle name="Normal 5 3 2 2 2 2 4" xfId="5291" xr:uid="{00000000-0005-0000-0000-0000B1140000}"/>
    <cellStyle name="Normal 5 3 2 2 2 2 4 2" xfId="15343" xr:uid="{00000000-0005-0000-0000-0000F53B0000}"/>
    <cellStyle name="Normal 5 3 2 2 2 2 4 2 3" xfId="30441" xr:uid="{00000000-0005-0000-0000-0000EF760000}"/>
    <cellStyle name="Normal 5 3 2 2 2 2 4 3" xfId="10323" xr:uid="{00000000-0005-0000-0000-000059280000}"/>
    <cellStyle name="Normal 5 3 2 2 2 2 4 3 3" xfId="25424" xr:uid="{00000000-0005-0000-0000-000056630000}"/>
    <cellStyle name="Normal 5 3 2 2 2 2 4 5" xfId="20411" xr:uid="{00000000-0005-0000-0000-0000C14F0000}"/>
    <cellStyle name="Normal 5 3 2 2 2 2 5" xfId="12001" xr:uid="{00000000-0005-0000-0000-0000E72E0000}"/>
    <cellStyle name="Normal 5 3 2 2 2 2 5 3" xfId="27099" xr:uid="{00000000-0005-0000-0000-0000E1690000}"/>
    <cellStyle name="Normal 5 3 2 2 2 2 6" xfId="6980" xr:uid="{00000000-0005-0000-0000-00004A1B0000}"/>
    <cellStyle name="Normal 5 3 2 2 2 2 6 3" xfId="22082" xr:uid="{00000000-0005-0000-0000-000048560000}"/>
    <cellStyle name="Normal 5 3 2 2 2 2 8" xfId="17069" xr:uid="{00000000-0005-0000-0000-0000B3420000}"/>
    <cellStyle name="Normal 5 3 2 2 2 3" xfId="2327" xr:uid="{00000000-0005-0000-0000-00001D090000}"/>
    <cellStyle name="Normal 5 3 2 2 2 3 2" xfId="4017" xr:uid="{00000000-0005-0000-0000-0000B70F0000}"/>
    <cellStyle name="Normal 5 3 2 2 2 3 2 2" xfId="14090" xr:uid="{00000000-0005-0000-0000-000010370000}"/>
    <cellStyle name="Normal 5 3 2 2 2 3 2 2 3" xfId="29188" xr:uid="{00000000-0005-0000-0000-00000A720000}"/>
    <cellStyle name="Normal 5 3 2 2 2 3 2 3" xfId="9070" xr:uid="{00000000-0005-0000-0000-000074230000}"/>
    <cellStyle name="Normal 5 3 2 2 2 3 2 3 3" xfId="24171" xr:uid="{00000000-0005-0000-0000-0000715E0000}"/>
    <cellStyle name="Normal 5 3 2 2 2 3 2 5" xfId="19158" xr:uid="{00000000-0005-0000-0000-0000DC4A0000}"/>
    <cellStyle name="Normal 5 3 2 2 2 3 3" xfId="5709" xr:uid="{00000000-0005-0000-0000-000053160000}"/>
    <cellStyle name="Normal 5 3 2 2 2 3 3 2" xfId="15761" xr:uid="{00000000-0005-0000-0000-0000973D0000}"/>
    <cellStyle name="Normal 5 3 2 2 2 3 3 2 3" xfId="30859" xr:uid="{00000000-0005-0000-0000-000091780000}"/>
    <cellStyle name="Normal 5 3 2 2 2 3 3 3" xfId="10741" xr:uid="{00000000-0005-0000-0000-0000FB290000}"/>
    <cellStyle name="Normal 5 3 2 2 2 3 3 3 3" xfId="25842" xr:uid="{00000000-0005-0000-0000-0000F8640000}"/>
    <cellStyle name="Normal 5 3 2 2 2 3 3 5" xfId="20829" xr:uid="{00000000-0005-0000-0000-000063510000}"/>
    <cellStyle name="Normal 5 3 2 2 2 3 4" xfId="12419" xr:uid="{00000000-0005-0000-0000-000089300000}"/>
    <cellStyle name="Normal 5 3 2 2 2 3 4 3" xfId="27517" xr:uid="{00000000-0005-0000-0000-0000836B0000}"/>
    <cellStyle name="Normal 5 3 2 2 2 3 5" xfId="7398" xr:uid="{00000000-0005-0000-0000-0000EC1C0000}"/>
    <cellStyle name="Normal 5 3 2 2 2 3 5 3" xfId="22500" xr:uid="{00000000-0005-0000-0000-0000EA570000}"/>
    <cellStyle name="Normal 5 3 2 2 2 3 7" xfId="17487" xr:uid="{00000000-0005-0000-0000-000055440000}"/>
    <cellStyle name="Normal 5 3 2 2 2 4" xfId="3180" xr:uid="{00000000-0005-0000-0000-0000720C0000}"/>
    <cellStyle name="Normal 5 3 2 2 2 4 2" xfId="13254" xr:uid="{00000000-0005-0000-0000-0000CC330000}"/>
    <cellStyle name="Normal 5 3 2 2 2 4 2 3" xfId="28352" xr:uid="{00000000-0005-0000-0000-0000C66E0000}"/>
    <cellStyle name="Normal 5 3 2 2 2 4 3" xfId="8234" xr:uid="{00000000-0005-0000-0000-000030200000}"/>
    <cellStyle name="Normal 5 3 2 2 2 4 3 3" xfId="23335" xr:uid="{00000000-0005-0000-0000-00002D5B0000}"/>
    <cellStyle name="Normal 5 3 2 2 2 4 5" xfId="18322" xr:uid="{00000000-0005-0000-0000-000098470000}"/>
    <cellStyle name="Normal 5 3 2 2 2 5" xfId="4873" xr:uid="{00000000-0005-0000-0000-00000F130000}"/>
    <cellStyle name="Normal 5 3 2 2 2 5 2" xfId="14925" xr:uid="{00000000-0005-0000-0000-0000533A0000}"/>
    <cellStyle name="Normal 5 3 2 2 2 5 2 3" xfId="30023" xr:uid="{00000000-0005-0000-0000-00004D750000}"/>
    <cellStyle name="Normal 5 3 2 2 2 5 3" xfId="9905" xr:uid="{00000000-0005-0000-0000-0000B7260000}"/>
    <cellStyle name="Normal 5 3 2 2 2 5 3 3" xfId="25006" xr:uid="{00000000-0005-0000-0000-0000B4610000}"/>
    <cellStyle name="Normal 5 3 2 2 2 5 5" xfId="19993" xr:uid="{00000000-0005-0000-0000-00001F4E0000}"/>
    <cellStyle name="Normal 5 3 2 2 2 6" xfId="11583" xr:uid="{00000000-0005-0000-0000-0000452D0000}"/>
    <cellStyle name="Normal 5 3 2 2 2 6 3" xfId="26681" xr:uid="{00000000-0005-0000-0000-00003F680000}"/>
    <cellStyle name="Normal 5 3 2 2 2 7" xfId="6562" xr:uid="{00000000-0005-0000-0000-0000A8190000}"/>
    <cellStyle name="Normal 5 3 2 2 2 7 3" xfId="21664" xr:uid="{00000000-0005-0000-0000-0000A6540000}"/>
    <cellStyle name="Normal 5 3 2 2 2 9" xfId="16651" xr:uid="{00000000-0005-0000-0000-000011410000}"/>
    <cellStyle name="Normal 5 3 2 2 3" xfId="1698" xr:uid="{00000000-0005-0000-0000-0000A8060000}"/>
    <cellStyle name="Normal 5 3 2 2 3 2" xfId="2537" xr:uid="{00000000-0005-0000-0000-0000EF090000}"/>
    <cellStyle name="Normal 5 3 2 2 3 2 2" xfId="4227" xr:uid="{00000000-0005-0000-0000-000089100000}"/>
    <cellStyle name="Normal 5 3 2 2 3 2 2 2" xfId="14300" xr:uid="{00000000-0005-0000-0000-0000E2370000}"/>
    <cellStyle name="Normal 5 3 2 2 3 2 2 2 3" xfId="29398" xr:uid="{00000000-0005-0000-0000-0000DC720000}"/>
    <cellStyle name="Normal 5 3 2 2 3 2 2 3" xfId="9280" xr:uid="{00000000-0005-0000-0000-000046240000}"/>
    <cellStyle name="Normal 5 3 2 2 3 2 2 3 3" xfId="24381" xr:uid="{00000000-0005-0000-0000-0000435F0000}"/>
    <cellStyle name="Normal 5 3 2 2 3 2 2 5" xfId="19368" xr:uid="{00000000-0005-0000-0000-0000AE4B0000}"/>
    <cellStyle name="Normal 5 3 2 2 3 2 3" xfId="5919" xr:uid="{00000000-0005-0000-0000-000025170000}"/>
    <cellStyle name="Normal 5 3 2 2 3 2 3 2" xfId="15971" xr:uid="{00000000-0005-0000-0000-0000693E0000}"/>
    <cellStyle name="Normal 5 3 2 2 3 2 3 2 3" xfId="31069" xr:uid="{00000000-0005-0000-0000-000063790000}"/>
    <cellStyle name="Normal 5 3 2 2 3 2 3 3" xfId="10951" xr:uid="{00000000-0005-0000-0000-0000CD2A0000}"/>
    <cellStyle name="Normal 5 3 2 2 3 2 3 3 3" xfId="26052" xr:uid="{00000000-0005-0000-0000-0000CA650000}"/>
    <cellStyle name="Normal 5 3 2 2 3 2 3 5" xfId="21039" xr:uid="{00000000-0005-0000-0000-000035520000}"/>
    <cellStyle name="Normal 5 3 2 2 3 2 4" xfId="12629" xr:uid="{00000000-0005-0000-0000-00005B310000}"/>
    <cellStyle name="Normal 5 3 2 2 3 2 4 3" xfId="27727" xr:uid="{00000000-0005-0000-0000-0000556C0000}"/>
    <cellStyle name="Normal 5 3 2 2 3 2 5" xfId="7608" xr:uid="{00000000-0005-0000-0000-0000BE1D0000}"/>
    <cellStyle name="Normal 5 3 2 2 3 2 5 3" xfId="22710" xr:uid="{00000000-0005-0000-0000-0000BC580000}"/>
    <cellStyle name="Normal 5 3 2 2 3 2 7" xfId="17697" xr:uid="{00000000-0005-0000-0000-000027450000}"/>
    <cellStyle name="Normal 5 3 2 2 3 3" xfId="3390" xr:uid="{00000000-0005-0000-0000-0000440D0000}"/>
    <cellStyle name="Normal 5 3 2 2 3 3 2" xfId="13464" xr:uid="{00000000-0005-0000-0000-00009E340000}"/>
    <cellStyle name="Normal 5 3 2 2 3 3 2 3" xfId="28562" xr:uid="{00000000-0005-0000-0000-0000986F0000}"/>
    <cellStyle name="Normal 5 3 2 2 3 3 3" xfId="8444" xr:uid="{00000000-0005-0000-0000-000002210000}"/>
    <cellStyle name="Normal 5 3 2 2 3 3 3 3" xfId="23545" xr:uid="{00000000-0005-0000-0000-0000FF5B0000}"/>
    <cellStyle name="Normal 5 3 2 2 3 3 5" xfId="18532" xr:uid="{00000000-0005-0000-0000-00006A480000}"/>
    <cellStyle name="Normal 5 3 2 2 3 4" xfId="5083" xr:uid="{00000000-0005-0000-0000-0000E1130000}"/>
    <cellStyle name="Normal 5 3 2 2 3 4 2" xfId="15135" xr:uid="{00000000-0005-0000-0000-0000253B0000}"/>
    <cellStyle name="Normal 5 3 2 2 3 4 2 3" xfId="30233" xr:uid="{00000000-0005-0000-0000-00001F760000}"/>
    <cellStyle name="Normal 5 3 2 2 3 4 3" xfId="10115" xr:uid="{00000000-0005-0000-0000-000089270000}"/>
    <cellStyle name="Normal 5 3 2 2 3 4 3 3" xfId="25216" xr:uid="{00000000-0005-0000-0000-000086620000}"/>
    <cellStyle name="Normal 5 3 2 2 3 4 5" xfId="20203" xr:uid="{00000000-0005-0000-0000-0000F14E0000}"/>
    <cellStyle name="Normal 5 3 2 2 3 5" xfId="11793" xr:uid="{00000000-0005-0000-0000-0000172E0000}"/>
    <cellStyle name="Normal 5 3 2 2 3 5 3" xfId="26891" xr:uid="{00000000-0005-0000-0000-000011690000}"/>
    <cellStyle name="Normal 5 3 2 2 3 6" xfId="6772" xr:uid="{00000000-0005-0000-0000-00007A1A0000}"/>
    <cellStyle name="Normal 5 3 2 2 3 6 3" xfId="21874" xr:uid="{00000000-0005-0000-0000-000078550000}"/>
    <cellStyle name="Normal 5 3 2 2 3 8" xfId="16861" xr:uid="{00000000-0005-0000-0000-0000E3410000}"/>
    <cellStyle name="Normal 5 3 2 2 4" xfId="2119" xr:uid="{00000000-0005-0000-0000-00004D080000}"/>
    <cellStyle name="Normal 5 3 2 2 4 2" xfId="3809" xr:uid="{00000000-0005-0000-0000-0000E70E0000}"/>
    <cellStyle name="Normal 5 3 2 2 4 2 2" xfId="13882" xr:uid="{00000000-0005-0000-0000-000040360000}"/>
    <cellStyle name="Normal 5 3 2 2 4 2 2 3" xfId="28980" xr:uid="{00000000-0005-0000-0000-00003A710000}"/>
    <cellStyle name="Normal 5 3 2 2 4 2 3" xfId="8862" xr:uid="{00000000-0005-0000-0000-0000A4220000}"/>
    <cellStyle name="Normal 5 3 2 2 4 2 3 3" xfId="23963" xr:uid="{00000000-0005-0000-0000-0000A15D0000}"/>
    <cellStyle name="Normal 5 3 2 2 4 2 5" xfId="18950" xr:uid="{00000000-0005-0000-0000-00000C4A0000}"/>
    <cellStyle name="Normal 5 3 2 2 4 3" xfId="5501" xr:uid="{00000000-0005-0000-0000-000083150000}"/>
    <cellStyle name="Normal 5 3 2 2 4 3 2" xfId="15553" xr:uid="{00000000-0005-0000-0000-0000C73C0000}"/>
    <cellStyle name="Normal 5 3 2 2 4 3 2 3" xfId="30651" xr:uid="{00000000-0005-0000-0000-0000C1770000}"/>
    <cellStyle name="Normal 5 3 2 2 4 3 3" xfId="10533" xr:uid="{00000000-0005-0000-0000-00002B290000}"/>
    <cellStyle name="Normal 5 3 2 2 4 3 3 3" xfId="25634" xr:uid="{00000000-0005-0000-0000-000028640000}"/>
    <cellStyle name="Normal 5 3 2 2 4 3 5" xfId="20621" xr:uid="{00000000-0005-0000-0000-000093500000}"/>
    <cellStyle name="Normal 5 3 2 2 4 4" xfId="12211" xr:uid="{00000000-0005-0000-0000-0000B92F0000}"/>
    <cellStyle name="Normal 5 3 2 2 4 4 3" xfId="27309" xr:uid="{00000000-0005-0000-0000-0000B36A0000}"/>
    <cellStyle name="Normal 5 3 2 2 4 5" xfId="7190" xr:uid="{00000000-0005-0000-0000-00001C1C0000}"/>
    <cellStyle name="Normal 5 3 2 2 4 5 3" xfId="22292" xr:uid="{00000000-0005-0000-0000-00001A570000}"/>
    <cellStyle name="Normal 5 3 2 2 4 7" xfId="17279" xr:uid="{00000000-0005-0000-0000-000085430000}"/>
    <cellStyle name="Normal 5 3 2 2 5" xfId="2972" xr:uid="{00000000-0005-0000-0000-0000A20B0000}"/>
    <cellStyle name="Normal 5 3 2 2 5 2" xfId="13046" xr:uid="{00000000-0005-0000-0000-0000FC320000}"/>
    <cellStyle name="Normal 5 3 2 2 5 2 3" xfId="28144" xr:uid="{00000000-0005-0000-0000-0000F66D0000}"/>
    <cellStyle name="Normal 5 3 2 2 5 3" xfId="8026" xr:uid="{00000000-0005-0000-0000-0000601F0000}"/>
    <cellStyle name="Normal 5 3 2 2 5 3 3" xfId="23127" xr:uid="{00000000-0005-0000-0000-00005D5A0000}"/>
    <cellStyle name="Normal 5 3 2 2 5 5" xfId="18114" xr:uid="{00000000-0005-0000-0000-0000C8460000}"/>
    <cellStyle name="Normal 5 3 2 2 6" xfId="4665" xr:uid="{00000000-0005-0000-0000-00003F120000}"/>
    <cellStyle name="Normal 5 3 2 2 6 2" xfId="14717" xr:uid="{00000000-0005-0000-0000-000083390000}"/>
    <cellStyle name="Normal 5 3 2 2 6 2 3" xfId="29815" xr:uid="{00000000-0005-0000-0000-00007D740000}"/>
    <cellStyle name="Normal 5 3 2 2 6 3" xfId="9697" xr:uid="{00000000-0005-0000-0000-0000E7250000}"/>
    <cellStyle name="Normal 5 3 2 2 6 3 3" xfId="24798" xr:uid="{00000000-0005-0000-0000-0000E4600000}"/>
    <cellStyle name="Normal 5 3 2 2 6 5" xfId="19785" xr:uid="{00000000-0005-0000-0000-00004F4D0000}"/>
    <cellStyle name="Normal 5 3 2 2 7" xfId="11375" xr:uid="{00000000-0005-0000-0000-0000752C0000}"/>
    <cellStyle name="Normal 5 3 2 2 7 3" xfId="26473" xr:uid="{00000000-0005-0000-0000-00006F670000}"/>
    <cellStyle name="Normal 5 3 2 2 8" xfId="6354" xr:uid="{00000000-0005-0000-0000-0000D8180000}"/>
    <cellStyle name="Normal 5 3 2 2 8 3" xfId="21456" xr:uid="{00000000-0005-0000-0000-0000D6530000}"/>
    <cellStyle name="Normal 5 3 2 3" xfId="1381" xr:uid="{00000000-0005-0000-0000-00006B050000}"/>
    <cellStyle name="Normal 5 3 2 3 2" xfId="1802" xr:uid="{00000000-0005-0000-0000-000010070000}"/>
    <cellStyle name="Normal 5 3 2 3 2 2" xfId="2641" xr:uid="{00000000-0005-0000-0000-0000570A0000}"/>
    <cellStyle name="Normal 5 3 2 3 2 2 2" xfId="4331" xr:uid="{00000000-0005-0000-0000-0000F1100000}"/>
    <cellStyle name="Normal 5 3 2 3 2 2 2 2" xfId="14404" xr:uid="{00000000-0005-0000-0000-00004A380000}"/>
    <cellStyle name="Normal 5 3 2 3 2 2 2 2 3" xfId="29502" xr:uid="{00000000-0005-0000-0000-000044730000}"/>
    <cellStyle name="Normal 5 3 2 3 2 2 2 3" xfId="9384" xr:uid="{00000000-0005-0000-0000-0000AE240000}"/>
    <cellStyle name="Normal 5 3 2 3 2 2 2 3 3" xfId="24485" xr:uid="{00000000-0005-0000-0000-0000AB5F0000}"/>
    <cellStyle name="Normal 5 3 2 3 2 2 2 5" xfId="19472" xr:uid="{00000000-0005-0000-0000-0000164C0000}"/>
    <cellStyle name="Normal 5 3 2 3 2 2 3" xfId="6023" xr:uid="{00000000-0005-0000-0000-00008D170000}"/>
    <cellStyle name="Normal 5 3 2 3 2 2 3 2" xfId="16075" xr:uid="{00000000-0005-0000-0000-0000D13E0000}"/>
    <cellStyle name="Normal 5 3 2 3 2 2 3 2 3" xfId="31173" xr:uid="{00000000-0005-0000-0000-0000CB790000}"/>
    <cellStyle name="Normal 5 3 2 3 2 2 3 3" xfId="11055" xr:uid="{00000000-0005-0000-0000-0000352B0000}"/>
    <cellStyle name="Normal 5 3 2 3 2 2 3 3 3" xfId="26156" xr:uid="{00000000-0005-0000-0000-000032660000}"/>
    <cellStyle name="Normal 5 3 2 3 2 2 3 5" xfId="21143" xr:uid="{00000000-0005-0000-0000-00009D520000}"/>
    <cellStyle name="Normal 5 3 2 3 2 2 4" xfId="12733" xr:uid="{00000000-0005-0000-0000-0000C3310000}"/>
    <cellStyle name="Normal 5 3 2 3 2 2 4 3" xfId="27831" xr:uid="{00000000-0005-0000-0000-0000BD6C0000}"/>
    <cellStyle name="Normal 5 3 2 3 2 2 5" xfId="7712" xr:uid="{00000000-0005-0000-0000-0000261E0000}"/>
    <cellStyle name="Normal 5 3 2 3 2 2 5 3" xfId="22814" xr:uid="{00000000-0005-0000-0000-000024590000}"/>
    <cellStyle name="Normal 5 3 2 3 2 2 7" xfId="17801" xr:uid="{00000000-0005-0000-0000-00008F450000}"/>
    <cellStyle name="Normal 5 3 2 3 2 3" xfId="3494" xr:uid="{00000000-0005-0000-0000-0000AC0D0000}"/>
    <cellStyle name="Normal 5 3 2 3 2 3 2" xfId="13568" xr:uid="{00000000-0005-0000-0000-000006350000}"/>
    <cellStyle name="Normal 5 3 2 3 2 3 2 3" xfId="28666" xr:uid="{00000000-0005-0000-0000-000000700000}"/>
    <cellStyle name="Normal 5 3 2 3 2 3 3" xfId="8548" xr:uid="{00000000-0005-0000-0000-00006A210000}"/>
    <cellStyle name="Normal 5 3 2 3 2 3 3 3" xfId="23649" xr:uid="{00000000-0005-0000-0000-0000675C0000}"/>
    <cellStyle name="Normal 5 3 2 3 2 3 5" xfId="18636" xr:uid="{00000000-0005-0000-0000-0000D2480000}"/>
    <cellStyle name="Normal 5 3 2 3 2 4" xfId="5187" xr:uid="{00000000-0005-0000-0000-000049140000}"/>
    <cellStyle name="Normal 5 3 2 3 2 4 2" xfId="15239" xr:uid="{00000000-0005-0000-0000-00008D3B0000}"/>
    <cellStyle name="Normal 5 3 2 3 2 4 2 3" xfId="30337" xr:uid="{00000000-0005-0000-0000-000087760000}"/>
    <cellStyle name="Normal 5 3 2 3 2 4 3" xfId="10219" xr:uid="{00000000-0005-0000-0000-0000F1270000}"/>
    <cellStyle name="Normal 5 3 2 3 2 4 3 3" xfId="25320" xr:uid="{00000000-0005-0000-0000-0000EE620000}"/>
    <cellStyle name="Normal 5 3 2 3 2 4 5" xfId="20307" xr:uid="{00000000-0005-0000-0000-0000594F0000}"/>
    <cellStyle name="Normal 5 3 2 3 2 5" xfId="11897" xr:uid="{00000000-0005-0000-0000-00007F2E0000}"/>
    <cellStyle name="Normal 5 3 2 3 2 5 3" xfId="26995" xr:uid="{00000000-0005-0000-0000-000079690000}"/>
    <cellStyle name="Normal 5 3 2 3 2 6" xfId="6876" xr:uid="{00000000-0005-0000-0000-0000E21A0000}"/>
    <cellStyle name="Normal 5 3 2 3 2 6 3" xfId="21978" xr:uid="{00000000-0005-0000-0000-0000E0550000}"/>
    <cellStyle name="Normal 5 3 2 3 2 8" xfId="16965" xr:uid="{00000000-0005-0000-0000-00004B420000}"/>
    <cellStyle name="Normal 5 3 2 3 3" xfId="2223" xr:uid="{00000000-0005-0000-0000-0000B5080000}"/>
    <cellStyle name="Normal 5 3 2 3 3 2" xfId="3913" xr:uid="{00000000-0005-0000-0000-00004F0F0000}"/>
    <cellStyle name="Normal 5 3 2 3 3 2 2" xfId="13986" xr:uid="{00000000-0005-0000-0000-0000A8360000}"/>
    <cellStyle name="Normal 5 3 2 3 3 2 2 3" xfId="29084" xr:uid="{00000000-0005-0000-0000-0000A2710000}"/>
    <cellStyle name="Normal 5 3 2 3 3 2 3" xfId="8966" xr:uid="{00000000-0005-0000-0000-00000C230000}"/>
    <cellStyle name="Normal 5 3 2 3 3 2 3 3" xfId="24067" xr:uid="{00000000-0005-0000-0000-0000095E0000}"/>
    <cellStyle name="Normal 5 3 2 3 3 2 5" xfId="19054" xr:uid="{00000000-0005-0000-0000-0000744A0000}"/>
    <cellStyle name="Normal 5 3 2 3 3 3" xfId="5605" xr:uid="{00000000-0005-0000-0000-0000EB150000}"/>
    <cellStyle name="Normal 5 3 2 3 3 3 2" xfId="15657" xr:uid="{00000000-0005-0000-0000-00002F3D0000}"/>
    <cellStyle name="Normal 5 3 2 3 3 3 2 3" xfId="30755" xr:uid="{00000000-0005-0000-0000-000029780000}"/>
    <cellStyle name="Normal 5 3 2 3 3 3 3" xfId="10637" xr:uid="{00000000-0005-0000-0000-000093290000}"/>
    <cellStyle name="Normal 5 3 2 3 3 3 3 3" xfId="25738" xr:uid="{00000000-0005-0000-0000-000090640000}"/>
    <cellStyle name="Normal 5 3 2 3 3 3 5" xfId="20725" xr:uid="{00000000-0005-0000-0000-0000FB500000}"/>
    <cellStyle name="Normal 5 3 2 3 3 4" xfId="12315" xr:uid="{00000000-0005-0000-0000-000021300000}"/>
    <cellStyle name="Normal 5 3 2 3 3 4 3" xfId="27413" xr:uid="{00000000-0005-0000-0000-00001B6B0000}"/>
    <cellStyle name="Normal 5 3 2 3 3 5" xfId="7294" xr:uid="{00000000-0005-0000-0000-0000841C0000}"/>
    <cellStyle name="Normal 5 3 2 3 3 5 3" xfId="22396" xr:uid="{00000000-0005-0000-0000-000082570000}"/>
    <cellStyle name="Normal 5 3 2 3 3 7" xfId="17383" xr:uid="{00000000-0005-0000-0000-0000ED430000}"/>
    <cellStyle name="Normal 5 3 2 3 4" xfId="3076" xr:uid="{00000000-0005-0000-0000-00000A0C0000}"/>
    <cellStyle name="Normal 5 3 2 3 4 2" xfId="13150" xr:uid="{00000000-0005-0000-0000-000064330000}"/>
    <cellStyle name="Normal 5 3 2 3 4 2 3" xfId="28248" xr:uid="{00000000-0005-0000-0000-00005E6E0000}"/>
    <cellStyle name="Normal 5 3 2 3 4 3" xfId="8130" xr:uid="{00000000-0005-0000-0000-0000C81F0000}"/>
    <cellStyle name="Normal 5 3 2 3 4 3 3" xfId="23231" xr:uid="{00000000-0005-0000-0000-0000C55A0000}"/>
    <cellStyle name="Normal 5 3 2 3 4 5" xfId="18218" xr:uid="{00000000-0005-0000-0000-000030470000}"/>
    <cellStyle name="Normal 5 3 2 3 5" xfId="4769" xr:uid="{00000000-0005-0000-0000-0000A7120000}"/>
    <cellStyle name="Normal 5 3 2 3 5 2" xfId="14821" xr:uid="{00000000-0005-0000-0000-0000EB390000}"/>
    <cellStyle name="Normal 5 3 2 3 5 2 3" xfId="29919" xr:uid="{00000000-0005-0000-0000-0000E5740000}"/>
    <cellStyle name="Normal 5 3 2 3 5 3" xfId="9801" xr:uid="{00000000-0005-0000-0000-00004F260000}"/>
    <cellStyle name="Normal 5 3 2 3 5 3 3" xfId="24902" xr:uid="{00000000-0005-0000-0000-00004C610000}"/>
    <cellStyle name="Normal 5 3 2 3 5 5" xfId="19889" xr:uid="{00000000-0005-0000-0000-0000B74D0000}"/>
    <cellStyle name="Normal 5 3 2 3 6" xfId="11479" xr:uid="{00000000-0005-0000-0000-0000DD2C0000}"/>
    <cellStyle name="Normal 5 3 2 3 6 3" xfId="26577" xr:uid="{00000000-0005-0000-0000-0000D7670000}"/>
    <cellStyle name="Normal 5 3 2 3 7" xfId="6458" xr:uid="{00000000-0005-0000-0000-000040190000}"/>
    <cellStyle name="Normal 5 3 2 3 7 3" xfId="21560" xr:uid="{00000000-0005-0000-0000-00003E540000}"/>
    <cellStyle name="Normal 5 3 2 3 9" xfId="16547" xr:uid="{00000000-0005-0000-0000-0000A9400000}"/>
    <cellStyle name="Normal 5 3 2 4" xfId="1594" xr:uid="{00000000-0005-0000-0000-000040060000}"/>
    <cellStyle name="Normal 5 3 2 4 2" xfId="2433" xr:uid="{00000000-0005-0000-0000-000087090000}"/>
    <cellStyle name="Normal 5 3 2 4 2 2" xfId="4123" xr:uid="{00000000-0005-0000-0000-000021100000}"/>
    <cellStyle name="Normal 5 3 2 4 2 2 2" xfId="14196" xr:uid="{00000000-0005-0000-0000-00007A370000}"/>
    <cellStyle name="Normal 5 3 2 4 2 2 2 3" xfId="29294" xr:uid="{00000000-0005-0000-0000-000074720000}"/>
    <cellStyle name="Normal 5 3 2 4 2 2 3" xfId="9176" xr:uid="{00000000-0005-0000-0000-0000DE230000}"/>
    <cellStyle name="Normal 5 3 2 4 2 2 3 3" xfId="24277" xr:uid="{00000000-0005-0000-0000-0000DB5E0000}"/>
    <cellStyle name="Normal 5 3 2 4 2 2 5" xfId="19264" xr:uid="{00000000-0005-0000-0000-0000464B0000}"/>
    <cellStyle name="Normal 5 3 2 4 2 3" xfId="5815" xr:uid="{00000000-0005-0000-0000-0000BD160000}"/>
    <cellStyle name="Normal 5 3 2 4 2 3 2" xfId="15867" xr:uid="{00000000-0005-0000-0000-0000013E0000}"/>
    <cellStyle name="Normal 5 3 2 4 2 3 2 3" xfId="30965" xr:uid="{00000000-0005-0000-0000-0000FB780000}"/>
    <cellStyle name="Normal 5 3 2 4 2 3 3" xfId="10847" xr:uid="{00000000-0005-0000-0000-0000652A0000}"/>
    <cellStyle name="Normal 5 3 2 4 2 3 3 3" xfId="25948" xr:uid="{00000000-0005-0000-0000-000062650000}"/>
    <cellStyle name="Normal 5 3 2 4 2 3 5" xfId="20935" xr:uid="{00000000-0005-0000-0000-0000CD510000}"/>
    <cellStyle name="Normal 5 3 2 4 2 4" xfId="12525" xr:uid="{00000000-0005-0000-0000-0000F3300000}"/>
    <cellStyle name="Normal 5 3 2 4 2 4 3" xfId="27623" xr:uid="{00000000-0005-0000-0000-0000ED6B0000}"/>
    <cellStyle name="Normal 5 3 2 4 2 5" xfId="7504" xr:uid="{00000000-0005-0000-0000-0000561D0000}"/>
    <cellStyle name="Normal 5 3 2 4 2 5 3" xfId="22606" xr:uid="{00000000-0005-0000-0000-000054580000}"/>
    <cellStyle name="Normal 5 3 2 4 2 7" xfId="17593" xr:uid="{00000000-0005-0000-0000-0000BF440000}"/>
    <cellStyle name="Normal 5 3 2 4 3" xfId="3286" xr:uid="{00000000-0005-0000-0000-0000DC0C0000}"/>
    <cellStyle name="Normal 5 3 2 4 3 2" xfId="13360" xr:uid="{00000000-0005-0000-0000-000036340000}"/>
    <cellStyle name="Normal 5 3 2 4 3 2 3" xfId="28458" xr:uid="{00000000-0005-0000-0000-0000306F0000}"/>
    <cellStyle name="Normal 5 3 2 4 3 3" xfId="8340" xr:uid="{00000000-0005-0000-0000-00009A200000}"/>
    <cellStyle name="Normal 5 3 2 4 3 3 3" xfId="23441" xr:uid="{00000000-0005-0000-0000-0000975B0000}"/>
    <cellStyle name="Normal 5 3 2 4 3 5" xfId="18428" xr:uid="{00000000-0005-0000-0000-000002480000}"/>
    <cellStyle name="Normal 5 3 2 4 4" xfId="4979" xr:uid="{00000000-0005-0000-0000-000079130000}"/>
    <cellStyle name="Normal 5 3 2 4 4 2" xfId="15031" xr:uid="{00000000-0005-0000-0000-0000BD3A0000}"/>
    <cellStyle name="Normal 5 3 2 4 4 2 3" xfId="30129" xr:uid="{00000000-0005-0000-0000-0000B7750000}"/>
    <cellStyle name="Normal 5 3 2 4 4 3" xfId="10011" xr:uid="{00000000-0005-0000-0000-000021270000}"/>
    <cellStyle name="Normal 5 3 2 4 4 3 3" xfId="25112" xr:uid="{00000000-0005-0000-0000-00001E620000}"/>
    <cellStyle name="Normal 5 3 2 4 4 5" xfId="20099" xr:uid="{00000000-0005-0000-0000-0000894E0000}"/>
    <cellStyle name="Normal 5 3 2 4 5" xfId="11689" xr:uid="{00000000-0005-0000-0000-0000AF2D0000}"/>
    <cellStyle name="Normal 5 3 2 4 5 3" xfId="26787" xr:uid="{00000000-0005-0000-0000-0000A9680000}"/>
    <cellStyle name="Normal 5 3 2 4 6" xfId="6668" xr:uid="{00000000-0005-0000-0000-0000121A0000}"/>
    <cellStyle name="Normal 5 3 2 4 6 3" xfId="21770" xr:uid="{00000000-0005-0000-0000-000010550000}"/>
    <cellStyle name="Normal 5 3 2 4 8" xfId="16757" xr:uid="{00000000-0005-0000-0000-00007B410000}"/>
    <cellStyle name="Normal 5 3 2 5" xfId="2015" xr:uid="{00000000-0005-0000-0000-0000E5070000}"/>
    <cellStyle name="Normal 5 3 2 5 2" xfId="3705" xr:uid="{00000000-0005-0000-0000-00007F0E0000}"/>
    <cellStyle name="Normal 5 3 2 5 2 2" xfId="13778" xr:uid="{00000000-0005-0000-0000-0000D8350000}"/>
    <cellStyle name="Normal 5 3 2 5 2 2 3" xfId="28876" xr:uid="{00000000-0005-0000-0000-0000D2700000}"/>
    <cellStyle name="Normal 5 3 2 5 2 3" xfId="8758" xr:uid="{00000000-0005-0000-0000-00003C220000}"/>
    <cellStyle name="Normal 5 3 2 5 2 3 3" xfId="23859" xr:uid="{00000000-0005-0000-0000-0000395D0000}"/>
    <cellStyle name="Normal 5 3 2 5 2 5" xfId="18846" xr:uid="{00000000-0005-0000-0000-0000A4490000}"/>
    <cellStyle name="Normal 5 3 2 5 3" xfId="5397" xr:uid="{00000000-0005-0000-0000-00001B150000}"/>
    <cellStyle name="Normal 5 3 2 5 3 2" xfId="15449" xr:uid="{00000000-0005-0000-0000-00005F3C0000}"/>
    <cellStyle name="Normal 5 3 2 5 3 2 3" xfId="30547" xr:uid="{00000000-0005-0000-0000-000059770000}"/>
    <cellStyle name="Normal 5 3 2 5 3 3" xfId="10429" xr:uid="{00000000-0005-0000-0000-0000C3280000}"/>
    <cellStyle name="Normal 5 3 2 5 3 3 3" xfId="25530" xr:uid="{00000000-0005-0000-0000-0000C0630000}"/>
    <cellStyle name="Normal 5 3 2 5 3 5" xfId="20517" xr:uid="{00000000-0005-0000-0000-00002B500000}"/>
    <cellStyle name="Normal 5 3 2 5 4" xfId="12107" xr:uid="{00000000-0005-0000-0000-0000512F0000}"/>
    <cellStyle name="Normal 5 3 2 5 4 3" xfId="27205" xr:uid="{00000000-0005-0000-0000-00004B6A0000}"/>
    <cellStyle name="Normal 5 3 2 5 5" xfId="7086" xr:uid="{00000000-0005-0000-0000-0000B41B0000}"/>
    <cellStyle name="Normal 5 3 2 5 5 3" xfId="22188" xr:uid="{00000000-0005-0000-0000-0000B2560000}"/>
    <cellStyle name="Normal 5 3 2 5 7" xfId="17175" xr:uid="{00000000-0005-0000-0000-00001D430000}"/>
    <cellStyle name="Normal 5 3 2 6" xfId="2868" xr:uid="{00000000-0005-0000-0000-00003A0B0000}"/>
    <cellStyle name="Normal 5 3 2 6 2" xfId="12942" xr:uid="{00000000-0005-0000-0000-000094320000}"/>
    <cellStyle name="Normal 5 3 2 6 2 3" xfId="28040" xr:uid="{00000000-0005-0000-0000-00008E6D0000}"/>
    <cellStyle name="Normal 5 3 2 6 3" xfId="7922" xr:uid="{00000000-0005-0000-0000-0000F81E0000}"/>
    <cellStyle name="Normal 5 3 2 6 3 3" xfId="23023" xr:uid="{00000000-0005-0000-0000-0000F5590000}"/>
    <cellStyle name="Normal 5 3 2 6 5" xfId="18010" xr:uid="{00000000-0005-0000-0000-000060460000}"/>
    <cellStyle name="Normal 5 3 2 7" xfId="4561" xr:uid="{00000000-0005-0000-0000-0000D7110000}"/>
    <cellStyle name="Normal 5 3 2 7 2" xfId="14613" xr:uid="{00000000-0005-0000-0000-00001B390000}"/>
    <cellStyle name="Normal 5 3 2 7 2 3" xfId="29711" xr:uid="{00000000-0005-0000-0000-000015740000}"/>
    <cellStyle name="Normal 5 3 2 7 3" xfId="9593" xr:uid="{00000000-0005-0000-0000-00007F250000}"/>
    <cellStyle name="Normal 5 3 2 7 3 3" xfId="24694" xr:uid="{00000000-0005-0000-0000-00007C600000}"/>
    <cellStyle name="Normal 5 3 2 7 5" xfId="19681" xr:uid="{00000000-0005-0000-0000-0000E74C0000}"/>
    <cellStyle name="Normal 5 3 2 8" xfId="11271" xr:uid="{00000000-0005-0000-0000-00000D2C0000}"/>
    <cellStyle name="Normal 5 3 2 8 3" xfId="26369" xr:uid="{00000000-0005-0000-0000-000007670000}"/>
    <cellStyle name="Normal 5 3 2 9" xfId="6250" xr:uid="{00000000-0005-0000-0000-000070180000}"/>
    <cellStyle name="Normal 5 3 2 9 3" xfId="21352" xr:uid="{00000000-0005-0000-0000-00006E530000}"/>
    <cellStyle name="Normal 5 3 3" xfId="1214" xr:uid="{00000000-0005-0000-0000-0000C4040000}"/>
    <cellStyle name="Normal 5 3 3 10" xfId="16391" xr:uid="{00000000-0005-0000-0000-00000D400000}"/>
    <cellStyle name="Normal 5 3 3 2" xfId="1433" xr:uid="{00000000-0005-0000-0000-00009F050000}"/>
    <cellStyle name="Normal 5 3 3 2 2" xfId="1854" xr:uid="{00000000-0005-0000-0000-000044070000}"/>
    <cellStyle name="Normal 5 3 3 2 2 2" xfId="2693" xr:uid="{00000000-0005-0000-0000-00008B0A0000}"/>
    <cellStyle name="Normal 5 3 3 2 2 2 2" xfId="4383" xr:uid="{00000000-0005-0000-0000-000025110000}"/>
    <cellStyle name="Normal 5 3 3 2 2 2 2 2" xfId="14456" xr:uid="{00000000-0005-0000-0000-00007E380000}"/>
    <cellStyle name="Normal 5 3 3 2 2 2 2 2 3" xfId="29554" xr:uid="{00000000-0005-0000-0000-000078730000}"/>
    <cellStyle name="Normal 5 3 3 2 2 2 2 3" xfId="9436" xr:uid="{00000000-0005-0000-0000-0000E2240000}"/>
    <cellStyle name="Normal 5 3 3 2 2 2 2 3 3" xfId="24537" xr:uid="{00000000-0005-0000-0000-0000DF5F0000}"/>
    <cellStyle name="Normal 5 3 3 2 2 2 2 5" xfId="19524" xr:uid="{00000000-0005-0000-0000-00004A4C0000}"/>
    <cellStyle name="Normal 5 3 3 2 2 2 3" xfId="6075" xr:uid="{00000000-0005-0000-0000-0000C1170000}"/>
    <cellStyle name="Normal 5 3 3 2 2 2 3 2" xfId="16127" xr:uid="{00000000-0005-0000-0000-0000053F0000}"/>
    <cellStyle name="Normal 5 3 3 2 2 2 3 2 3" xfId="31225" xr:uid="{00000000-0005-0000-0000-0000FF790000}"/>
    <cellStyle name="Normal 5 3 3 2 2 2 3 3" xfId="11107" xr:uid="{00000000-0005-0000-0000-0000692B0000}"/>
    <cellStyle name="Normal 5 3 3 2 2 2 3 3 3" xfId="26208" xr:uid="{00000000-0005-0000-0000-000066660000}"/>
    <cellStyle name="Normal 5 3 3 2 2 2 3 5" xfId="21195" xr:uid="{00000000-0005-0000-0000-0000D1520000}"/>
    <cellStyle name="Normal 5 3 3 2 2 2 4" xfId="12785" xr:uid="{00000000-0005-0000-0000-0000F7310000}"/>
    <cellStyle name="Normal 5 3 3 2 2 2 4 3" xfId="27883" xr:uid="{00000000-0005-0000-0000-0000F16C0000}"/>
    <cellStyle name="Normal 5 3 3 2 2 2 5" xfId="7764" xr:uid="{00000000-0005-0000-0000-00005A1E0000}"/>
    <cellStyle name="Normal 5 3 3 2 2 2 5 3" xfId="22866" xr:uid="{00000000-0005-0000-0000-000058590000}"/>
    <cellStyle name="Normal 5 3 3 2 2 2 7" xfId="17853" xr:uid="{00000000-0005-0000-0000-0000C3450000}"/>
    <cellStyle name="Normal 5 3 3 2 2 3" xfId="3546" xr:uid="{00000000-0005-0000-0000-0000E00D0000}"/>
    <cellStyle name="Normal 5 3 3 2 2 3 2" xfId="13620" xr:uid="{00000000-0005-0000-0000-00003A350000}"/>
    <cellStyle name="Normal 5 3 3 2 2 3 2 3" xfId="28718" xr:uid="{00000000-0005-0000-0000-000034700000}"/>
    <cellStyle name="Normal 5 3 3 2 2 3 3" xfId="8600" xr:uid="{00000000-0005-0000-0000-00009E210000}"/>
    <cellStyle name="Normal 5 3 3 2 2 3 3 3" xfId="23701" xr:uid="{00000000-0005-0000-0000-00009B5C0000}"/>
    <cellStyle name="Normal 5 3 3 2 2 3 5" xfId="18688" xr:uid="{00000000-0005-0000-0000-000006490000}"/>
    <cellStyle name="Normal 5 3 3 2 2 4" xfId="5239" xr:uid="{00000000-0005-0000-0000-00007D140000}"/>
    <cellStyle name="Normal 5 3 3 2 2 4 2" xfId="15291" xr:uid="{00000000-0005-0000-0000-0000C13B0000}"/>
    <cellStyle name="Normal 5 3 3 2 2 4 2 3" xfId="30389" xr:uid="{00000000-0005-0000-0000-0000BB760000}"/>
    <cellStyle name="Normal 5 3 3 2 2 4 3" xfId="10271" xr:uid="{00000000-0005-0000-0000-000025280000}"/>
    <cellStyle name="Normal 5 3 3 2 2 4 3 3" xfId="25372" xr:uid="{00000000-0005-0000-0000-000022630000}"/>
    <cellStyle name="Normal 5 3 3 2 2 4 5" xfId="20359" xr:uid="{00000000-0005-0000-0000-00008D4F0000}"/>
    <cellStyle name="Normal 5 3 3 2 2 5" xfId="11949" xr:uid="{00000000-0005-0000-0000-0000B32E0000}"/>
    <cellStyle name="Normal 5 3 3 2 2 5 3" xfId="27047" xr:uid="{00000000-0005-0000-0000-0000AD690000}"/>
    <cellStyle name="Normal 5 3 3 2 2 6" xfId="6928" xr:uid="{00000000-0005-0000-0000-0000161B0000}"/>
    <cellStyle name="Normal 5 3 3 2 2 6 3" xfId="22030" xr:uid="{00000000-0005-0000-0000-000014560000}"/>
    <cellStyle name="Normal 5 3 3 2 2 8" xfId="17017" xr:uid="{00000000-0005-0000-0000-00007F420000}"/>
    <cellStyle name="Normal 5 3 3 2 3" xfId="2275" xr:uid="{00000000-0005-0000-0000-0000E9080000}"/>
    <cellStyle name="Normal 5 3 3 2 3 2" xfId="3965" xr:uid="{00000000-0005-0000-0000-0000830F0000}"/>
    <cellStyle name="Normal 5 3 3 2 3 2 2" xfId="14038" xr:uid="{00000000-0005-0000-0000-0000DC360000}"/>
    <cellStyle name="Normal 5 3 3 2 3 2 2 3" xfId="29136" xr:uid="{00000000-0005-0000-0000-0000D6710000}"/>
    <cellStyle name="Normal 5 3 3 2 3 2 3" xfId="9018" xr:uid="{00000000-0005-0000-0000-000040230000}"/>
    <cellStyle name="Normal 5 3 3 2 3 2 3 3" xfId="24119" xr:uid="{00000000-0005-0000-0000-00003D5E0000}"/>
    <cellStyle name="Normal 5 3 3 2 3 2 5" xfId="19106" xr:uid="{00000000-0005-0000-0000-0000A84A0000}"/>
    <cellStyle name="Normal 5 3 3 2 3 3" xfId="5657" xr:uid="{00000000-0005-0000-0000-00001F160000}"/>
    <cellStyle name="Normal 5 3 3 2 3 3 2" xfId="15709" xr:uid="{00000000-0005-0000-0000-0000633D0000}"/>
    <cellStyle name="Normal 5 3 3 2 3 3 2 3" xfId="30807" xr:uid="{00000000-0005-0000-0000-00005D780000}"/>
    <cellStyle name="Normal 5 3 3 2 3 3 3" xfId="10689" xr:uid="{00000000-0005-0000-0000-0000C7290000}"/>
    <cellStyle name="Normal 5 3 3 2 3 3 3 3" xfId="25790" xr:uid="{00000000-0005-0000-0000-0000C4640000}"/>
    <cellStyle name="Normal 5 3 3 2 3 3 5" xfId="20777" xr:uid="{00000000-0005-0000-0000-00002F510000}"/>
    <cellStyle name="Normal 5 3 3 2 3 4" xfId="12367" xr:uid="{00000000-0005-0000-0000-000055300000}"/>
    <cellStyle name="Normal 5 3 3 2 3 4 3" xfId="27465" xr:uid="{00000000-0005-0000-0000-00004F6B0000}"/>
    <cellStyle name="Normal 5 3 3 2 3 5" xfId="7346" xr:uid="{00000000-0005-0000-0000-0000B81C0000}"/>
    <cellStyle name="Normal 5 3 3 2 3 5 3" xfId="22448" xr:uid="{00000000-0005-0000-0000-0000B6570000}"/>
    <cellStyle name="Normal 5 3 3 2 3 7" xfId="17435" xr:uid="{00000000-0005-0000-0000-000021440000}"/>
    <cellStyle name="Normal 5 3 3 2 4" xfId="3128" xr:uid="{00000000-0005-0000-0000-00003E0C0000}"/>
    <cellStyle name="Normal 5 3 3 2 4 2" xfId="13202" xr:uid="{00000000-0005-0000-0000-000098330000}"/>
    <cellStyle name="Normal 5 3 3 2 4 2 3" xfId="28300" xr:uid="{00000000-0005-0000-0000-0000926E0000}"/>
    <cellStyle name="Normal 5 3 3 2 4 3" xfId="8182" xr:uid="{00000000-0005-0000-0000-0000FC1F0000}"/>
    <cellStyle name="Normal 5 3 3 2 4 3 3" xfId="23283" xr:uid="{00000000-0005-0000-0000-0000F95A0000}"/>
    <cellStyle name="Normal 5 3 3 2 4 5" xfId="18270" xr:uid="{00000000-0005-0000-0000-000064470000}"/>
    <cellStyle name="Normal 5 3 3 2 5" xfId="4821" xr:uid="{00000000-0005-0000-0000-0000DB120000}"/>
    <cellStyle name="Normal 5 3 3 2 5 2" xfId="14873" xr:uid="{00000000-0005-0000-0000-00001F3A0000}"/>
    <cellStyle name="Normal 5 3 3 2 5 2 3" xfId="29971" xr:uid="{00000000-0005-0000-0000-000019750000}"/>
    <cellStyle name="Normal 5 3 3 2 5 3" xfId="9853" xr:uid="{00000000-0005-0000-0000-000083260000}"/>
    <cellStyle name="Normal 5 3 3 2 5 3 3" xfId="24954" xr:uid="{00000000-0005-0000-0000-000080610000}"/>
    <cellStyle name="Normal 5 3 3 2 5 5" xfId="19941" xr:uid="{00000000-0005-0000-0000-0000EB4D0000}"/>
    <cellStyle name="Normal 5 3 3 2 6" xfId="11531" xr:uid="{00000000-0005-0000-0000-0000112D0000}"/>
    <cellStyle name="Normal 5 3 3 2 6 3" xfId="26629" xr:uid="{00000000-0005-0000-0000-00000B680000}"/>
    <cellStyle name="Normal 5 3 3 2 7" xfId="6510" xr:uid="{00000000-0005-0000-0000-000074190000}"/>
    <cellStyle name="Normal 5 3 3 2 7 3" xfId="21612" xr:uid="{00000000-0005-0000-0000-000072540000}"/>
    <cellStyle name="Normal 5 3 3 2 9" xfId="16599" xr:uid="{00000000-0005-0000-0000-0000DD400000}"/>
    <cellStyle name="Normal 5 3 3 3" xfId="1646" xr:uid="{00000000-0005-0000-0000-000074060000}"/>
    <cellStyle name="Normal 5 3 3 3 2" xfId="2485" xr:uid="{00000000-0005-0000-0000-0000BB090000}"/>
    <cellStyle name="Normal 5 3 3 3 2 2" xfId="4175" xr:uid="{00000000-0005-0000-0000-000055100000}"/>
    <cellStyle name="Normal 5 3 3 3 2 2 2" xfId="14248" xr:uid="{00000000-0005-0000-0000-0000AE370000}"/>
    <cellStyle name="Normal 5 3 3 3 2 2 2 3" xfId="29346" xr:uid="{00000000-0005-0000-0000-0000A8720000}"/>
    <cellStyle name="Normal 5 3 3 3 2 2 3" xfId="9228" xr:uid="{00000000-0005-0000-0000-000012240000}"/>
    <cellStyle name="Normal 5 3 3 3 2 2 3 3" xfId="24329" xr:uid="{00000000-0005-0000-0000-00000F5F0000}"/>
    <cellStyle name="Normal 5 3 3 3 2 2 5" xfId="19316" xr:uid="{00000000-0005-0000-0000-00007A4B0000}"/>
    <cellStyle name="Normal 5 3 3 3 2 3" xfId="5867" xr:uid="{00000000-0005-0000-0000-0000F1160000}"/>
    <cellStyle name="Normal 5 3 3 3 2 3 2" xfId="15919" xr:uid="{00000000-0005-0000-0000-0000353E0000}"/>
    <cellStyle name="Normal 5 3 3 3 2 3 2 3" xfId="31017" xr:uid="{00000000-0005-0000-0000-00002F790000}"/>
    <cellStyle name="Normal 5 3 3 3 2 3 3" xfId="10899" xr:uid="{00000000-0005-0000-0000-0000992A0000}"/>
    <cellStyle name="Normal 5 3 3 3 2 3 3 3" xfId="26000" xr:uid="{00000000-0005-0000-0000-000096650000}"/>
    <cellStyle name="Normal 5 3 3 3 2 3 5" xfId="20987" xr:uid="{00000000-0005-0000-0000-000001520000}"/>
    <cellStyle name="Normal 5 3 3 3 2 4" xfId="12577" xr:uid="{00000000-0005-0000-0000-000027310000}"/>
    <cellStyle name="Normal 5 3 3 3 2 4 3" xfId="27675" xr:uid="{00000000-0005-0000-0000-0000216C0000}"/>
    <cellStyle name="Normal 5 3 3 3 2 5" xfId="7556" xr:uid="{00000000-0005-0000-0000-00008A1D0000}"/>
    <cellStyle name="Normal 5 3 3 3 2 5 3" xfId="22658" xr:uid="{00000000-0005-0000-0000-000088580000}"/>
    <cellStyle name="Normal 5 3 3 3 2 7" xfId="17645" xr:uid="{00000000-0005-0000-0000-0000F3440000}"/>
    <cellStyle name="Normal 5 3 3 3 3" xfId="3338" xr:uid="{00000000-0005-0000-0000-0000100D0000}"/>
    <cellStyle name="Normal 5 3 3 3 3 2" xfId="13412" xr:uid="{00000000-0005-0000-0000-00006A340000}"/>
    <cellStyle name="Normal 5 3 3 3 3 2 3" xfId="28510" xr:uid="{00000000-0005-0000-0000-0000646F0000}"/>
    <cellStyle name="Normal 5 3 3 3 3 3" xfId="8392" xr:uid="{00000000-0005-0000-0000-0000CE200000}"/>
    <cellStyle name="Normal 5 3 3 3 3 3 3" xfId="23493" xr:uid="{00000000-0005-0000-0000-0000CB5B0000}"/>
    <cellStyle name="Normal 5 3 3 3 3 5" xfId="18480" xr:uid="{00000000-0005-0000-0000-000036480000}"/>
    <cellStyle name="Normal 5 3 3 3 4" xfId="5031" xr:uid="{00000000-0005-0000-0000-0000AD130000}"/>
    <cellStyle name="Normal 5 3 3 3 4 2" xfId="15083" xr:uid="{00000000-0005-0000-0000-0000F13A0000}"/>
    <cellStyle name="Normal 5 3 3 3 4 2 3" xfId="30181" xr:uid="{00000000-0005-0000-0000-0000EB750000}"/>
    <cellStyle name="Normal 5 3 3 3 4 3" xfId="10063" xr:uid="{00000000-0005-0000-0000-000055270000}"/>
    <cellStyle name="Normal 5 3 3 3 4 3 3" xfId="25164" xr:uid="{00000000-0005-0000-0000-000052620000}"/>
    <cellStyle name="Normal 5 3 3 3 4 5" xfId="20151" xr:uid="{00000000-0005-0000-0000-0000BD4E0000}"/>
    <cellStyle name="Normal 5 3 3 3 5" xfId="11741" xr:uid="{00000000-0005-0000-0000-0000E32D0000}"/>
    <cellStyle name="Normal 5 3 3 3 5 3" xfId="26839" xr:uid="{00000000-0005-0000-0000-0000DD680000}"/>
    <cellStyle name="Normal 5 3 3 3 6" xfId="6720" xr:uid="{00000000-0005-0000-0000-0000461A0000}"/>
    <cellStyle name="Normal 5 3 3 3 6 3" xfId="21822" xr:uid="{00000000-0005-0000-0000-000044550000}"/>
    <cellStyle name="Normal 5 3 3 3 8" xfId="16809" xr:uid="{00000000-0005-0000-0000-0000AF410000}"/>
    <cellStyle name="Normal 5 3 3 4" xfId="2067" xr:uid="{00000000-0005-0000-0000-000019080000}"/>
    <cellStyle name="Normal 5 3 3 4 2" xfId="3757" xr:uid="{00000000-0005-0000-0000-0000B30E0000}"/>
    <cellStyle name="Normal 5 3 3 4 2 2" xfId="13830" xr:uid="{00000000-0005-0000-0000-00000C360000}"/>
    <cellStyle name="Normal 5 3 3 4 2 2 3" xfId="28928" xr:uid="{00000000-0005-0000-0000-000006710000}"/>
    <cellStyle name="Normal 5 3 3 4 2 3" xfId="8810" xr:uid="{00000000-0005-0000-0000-000070220000}"/>
    <cellStyle name="Normal 5 3 3 4 2 3 3" xfId="23911" xr:uid="{00000000-0005-0000-0000-00006D5D0000}"/>
    <cellStyle name="Normal 5 3 3 4 2 5" xfId="18898" xr:uid="{00000000-0005-0000-0000-0000D8490000}"/>
    <cellStyle name="Normal 5 3 3 4 3" xfId="5449" xr:uid="{00000000-0005-0000-0000-00004F150000}"/>
    <cellStyle name="Normal 5 3 3 4 3 2" xfId="15501" xr:uid="{00000000-0005-0000-0000-0000933C0000}"/>
    <cellStyle name="Normal 5 3 3 4 3 2 3" xfId="30599" xr:uid="{00000000-0005-0000-0000-00008D770000}"/>
    <cellStyle name="Normal 5 3 3 4 3 3" xfId="10481" xr:uid="{00000000-0005-0000-0000-0000F7280000}"/>
    <cellStyle name="Normal 5 3 3 4 3 3 3" xfId="25582" xr:uid="{00000000-0005-0000-0000-0000F4630000}"/>
    <cellStyle name="Normal 5 3 3 4 3 5" xfId="20569" xr:uid="{00000000-0005-0000-0000-00005F500000}"/>
    <cellStyle name="Normal 5 3 3 4 4" xfId="12159" xr:uid="{00000000-0005-0000-0000-0000852F0000}"/>
    <cellStyle name="Normal 5 3 3 4 4 3" xfId="27257" xr:uid="{00000000-0005-0000-0000-00007F6A0000}"/>
    <cellStyle name="Normal 5 3 3 4 5" xfId="7138" xr:uid="{00000000-0005-0000-0000-0000E81B0000}"/>
    <cellStyle name="Normal 5 3 3 4 5 3" xfId="22240" xr:uid="{00000000-0005-0000-0000-0000E6560000}"/>
    <cellStyle name="Normal 5 3 3 4 7" xfId="17227" xr:uid="{00000000-0005-0000-0000-000051430000}"/>
    <cellStyle name="Normal 5 3 3 5" xfId="2920" xr:uid="{00000000-0005-0000-0000-00006E0B0000}"/>
    <cellStyle name="Normal 5 3 3 5 2" xfId="12994" xr:uid="{00000000-0005-0000-0000-0000C8320000}"/>
    <cellStyle name="Normal 5 3 3 5 2 3" xfId="28092" xr:uid="{00000000-0005-0000-0000-0000C26D0000}"/>
    <cellStyle name="Normal 5 3 3 5 3" xfId="7974" xr:uid="{00000000-0005-0000-0000-00002C1F0000}"/>
    <cellStyle name="Normal 5 3 3 5 3 3" xfId="23075" xr:uid="{00000000-0005-0000-0000-0000295A0000}"/>
    <cellStyle name="Normal 5 3 3 5 5" xfId="18062" xr:uid="{00000000-0005-0000-0000-000094460000}"/>
    <cellStyle name="Normal 5 3 3 6" xfId="4613" xr:uid="{00000000-0005-0000-0000-00000B120000}"/>
    <cellStyle name="Normal 5 3 3 6 2" xfId="14665" xr:uid="{00000000-0005-0000-0000-00004F390000}"/>
    <cellStyle name="Normal 5 3 3 6 2 3" xfId="29763" xr:uid="{00000000-0005-0000-0000-000049740000}"/>
    <cellStyle name="Normal 5 3 3 6 3" xfId="9645" xr:uid="{00000000-0005-0000-0000-0000B3250000}"/>
    <cellStyle name="Normal 5 3 3 6 3 3" xfId="24746" xr:uid="{00000000-0005-0000-0000-0000B0600000}"/>
    <cellStyle name="Normal 5 3 3 6 5" xfId="19733" xr:uid="{00000000-0005-0000-0000-00001B4D0000}"/>
    <cellStyle name="Normal 5 3 3 7" xfId="11323" xr:uid="{00000000-0005-0000-0000-0000412C0000}"/>
    <cellStyle name="Normal 5 3 3 7 3" xfId="26421" xr:uid="{00000000-0005-0000-0000-00003B670000}"/>
    <cellStyle name="Normal 5 3 3 8" xfId="6302" xr:uid="{00000000-0005-0000-0000-0000A4180000}"/>
    <cellStyle name="Normal 5 3 3 8 3" xfId="21404" xr:uid="{00000000-0005-0000-0000-0000A2530000}"/>
    <cellStyle name="Normal 5 3 4" xfId="1327" xr:uid="{00000000-0005-0000-0000-000035050000}"/>
    <cellStyle name="Normal 5 3 4 2" xfId="1750" xr:uid="{00000000-0005-0000-0000-0000DC060000}"/>
    <cellStyle name="Normal 5 3 4 2 2" xfId="2589" xr:uid="{00000000-0005-0000-0000-0000230A0000}"/>
    <cellStyle name="Normal 5 3 4 2 2 2" xfId="4279" xr:uid="{00000000-0005-0000-0000-0000BD100000}"/>
    <cellStyle name="Normal 5 3 4 2 2 2 2" xfId="14352" xr:uid="{00000000-0005-0000-0000-000016380000}"/>
    <cellStyle name="Normal 5 3 4 2 2 2 2 3" xfId="29450" xr:uid="{00000000-0005-0000-0000-000010730000}"/>
    <cellStyle name="Normal 5 3 4 2 2 2 3" xfId="9332" xr:uid="{00000000-0005-0000-0000-00007A240000}"/>
    <cellStyle name="Normal 5 3 4 2 2 2 3 3" xfId="24433" xr:uid="{00000000-0005-0000-0000-0000775F0000}"/>
    <cellStyle name="Normal 5 3 4 2 2 2 5" xfId="19420" xr:uid="{00000000-0005-0000-0000-0000E24B0000}"/>
    <cellStyle name="Normal 5 3 4 2 2 3" xfId="5971" xr:uid="{00000000-0005-0000-0000-000059170000}"/>
    <cellStyle name="Normal 5 3 4 2 2 3 2" xfId="16023" xr:uid="{00000000-0005-0000-0000-00009D3E0000}"/>
    <cellStyle name="Normal 5 3 4 2 2 3 2 3" xfId="31121" xr:uid="{00000000-0005-0000-0000-000097790000}"/>
    <cellStyle name="Normal 5 3 4 2 2 3 3" xfId="11003" xr:uid="{00000000-0005-0000-0000-0000012B0000}"/>
    <cellStyle name="Normal 5 3 4 2 2 3 3 3" xfId="26104" xr:uid="{00000000-0005-0000-0000-0000FE650000}"/>
    <cellStyle name="Normal 5 3 4 2 2 3 5" xfId="21091" xr:uid="{00000000-0005-0000-0000-000069520000}"/>
    <cellStyle name="Normal 5 3 4 2 2 4" xfId="12681" xr:uid="{00000000-0005-0000-0000-00008F310000}"/>
    <cellStyle name="Normal 5 3 4 2 2 4 3" xfId="27779" xr:uid="{00000000-0005-0000-0000-0000896C0000}"/>
    <cellStyle name="Normal 5 3 4 2 2 5" xfId="7660" xr:uid="{00000000-0005-0000-0000-0000F21D0000}"/>
    <cellStyle name="Normal 5 3 4 2 2 5 3" xfId="22762" xr:uid="{00000000-0005-0000-0000-0000F0580000}"/>
    <cellStyle name="Normal 5 3 4 2 2 7" xfId="17749" xr:uid="{00000000-0005-0000-0000-00005B450000}"/>
    <cellStyle name="Normal 5 3 4 2 3" xfId="3442" xr:uid="{00000000-0005-0000-0000-0000780D0000}"/>
    <cellStyle name="Normal 5 3 4 2 3 2" xfId="13516" xr:uid="{00000000-0005-0000-0000-0000D2340000}"/>
    <cellStyle name="Normal 5 3 4 2 3 2 3" xfId="28614" xr:uid="{00000000-0005-0000-0000-0000CC6F0000}"/>
    <cellStyle name="Normal 5 3 4 2 3 3" xfId="8496" xr:uid="{00000000-0005-0000-0000-000036210000}"/>
    <cellStyle name="Normal 5 3 4 2 3 3 3" xfId="23597" xr:uid="{00000000-0005-0000-0000-0000335C0000}"/>
    <cellStyle name="Normal 5 3 4 2 3 5" xfId="18584" xr:uid="{00000000-0005-0000-0000-00009E480000}"/>
    <cellStyle name="Normal 5 3 4 2 4" xfId="5135" xr:uid="{00000000-0005-0000-0000-000015140000}"/>
    <cellStyle name="Normal 5 3 4 2 4 2" xfId="15187" xr:uid="{00000000-0005-0000-0000-0000593B0000}"/>
    <cellStyle name="Normal 5 3 4 2 4 2 3" xfId="30285" xr:uid="{00000000-0005-0000-0000-000053760000}"/>
    <cellStyle name="Normal 5 3 4 2 4 3" xfId="10167" xr:uid="{00000000-0005-0000-0000-0000BD270000}"/>
    <cellStyle name="Normal 5 3 4 2 4 3 3" xfId="25268" xr:uid="{00000000-0005-0000-0000-0000BA620000}"/>
    <cellStyle name="Normal 5 3 4 2 4 5" xfId="20255" xr:uid="{00000000-0005-0000-0000-0000254F0000}"/>
    <cellStyle name="Normal 5 3 4 2 5" xfId="11845" xr:uid="{00000000-0005-0000-0000-00004B2E0000}"/>
    <cellStyle name="Normal 5 3 4 2 5 3" xfId="26943" xr:uid="{00000000-0005-0000-0000-000045690000}"/>
    <cellStyle name="Normal 5 3 4 2 6" xfId="6824" xr:uid="{00000000-0005-0000-0000-0000AE1A0000}"/>
    <cellStyle name="Normal 5 3 4 2 6 3" xfId="21926" xr:uid="{00000000-0005-0000-0000-0000AC550000}"/>
    <cellStyle name="Normal 5 3 4 2 8" xfId="16913" xr:uid="{00000000-0005-0000-0000-000017420000}"/>
    <cellStyle name="Normal 5 3 4 3" xfId="2171" xr:uid="{00000000-0005-0000-0000-000081080000}"/>
    <cellStyle name="Normal 5 3 4 3 2" xfId="3861" xr:uid="{00000000-0005-0000-0000-00001B0F0000}"/>
    <cellStyle name="Normal 5 3 4 3 2 2" xfId="13934" xr:uid="{00000000-0005-0000-0000-000074360000}"/>
    <cellStyle name="Normal 5 3 4 3 2 2 3" xfId="29032" xr:uid="{00000000-0005-0000-0000-00006E710000}"/>
    <cellStyle name="Normal 5 3 4 3 2 3" xfId="8914" xr:uid="{00000000-0005-0000-0000-0000D8220000}"/>
    <cellStyle name="Normal 5 3 4 3 2 3 3" xfId="24015" xr:uid="{00000000-0005-0000-0000-0000D55D0000}"/>
    <cellStyle name="Normal 5 3 4 3 2 5" xfId="19002" xr:uid="{00000000-0005-0000-0000-0000404A0000}"/>
    <cellStyle name="Normal 5 3 4 3 3" xfId="5553" xr:uid="{00000000-0005-0000-0000-0000B7150000}"/>
    <cellStyle name="Normal 5 3 4 3 3 2" xfId="15605" xr:uid="{00000000-0005-0000-0000-0000FB3C0000}"/>
    <cellStyle name="Normal 5 3 4 3 3 2 3" xfId="30703" xr:uid="{00000000-0005-0000-0000-0000F5770000}"/>
    <cellStyle name="Normal 5 3 4 3 3 3" xfId="10585" xr:uid="{00000000-0005-0000-0000-00005F290000}"/>
    <cellStyle name="Normal 5 3 4 3 3 3 3" xfId="25686" xr:uid="{00000000-0005-0000-0000-00005C640000}"/>
    <cellStyle name="Normal 5 3 4 3 3 5" xfId="20673" xr:uid="{00000000-0005-0000-0000-0000C7500000}"/>
    <cellStyle name="Normal 5 3 4 3 4" xfId="12263" xr:uid="{00000000-0005-0000-0000-0000ED2F0000}"/>
    <cellStyle name="Normal 5 3 4 3 4 3" xfId="27361" xr:uid="{00000000-0005-0000-0000-0000E76A0000}"/>
    <cellStyle name="Normal 5 3 4 3 5" xfId="7242" xr:uid="{00000000-0005-0000-0000-0000501C0000}"/>
    <cellStyle name="Normal 5 3 4 3 5 3" xfId="22344" xr:uid="{00000000-0005-0000-0000-00004E570000}"/>
    <cellStyle name="Normal 5 3 4 3 7" xfId="17331" xr:uid="{00000000-0005-0000-0000-0000B9430000}"/>
    <cellStyle name="Normal 5 3 4 4" xfId="3024" xr:uid="{00000000-0005-0000-0000-0000D60B0000}"/>
    <cellStyle name="Normal 5 3 4 4 2" xfId="13098" xr:uid="{00000000-0005-0000-0000-000030330000}"/>
    <cellStyle name="Normal 5 3 4 4 2 3" xfId="28196" xr:uid="{00000000-0005-0000-0000-00002A6E0000}"/>
    <cellStyle name="Normal 5 3 4 4 3" xfId="8078" xr:uid="{00000000-0005-0000-0000-0000941F0000}"/>
    <cellStyle name="Normal 5 3 4 4 3 3" xfId="23179" xr:uid="{00000000-0005-0000-0000-0000915A0000}"/>
    <cellStyle name="Normal 5 3 4 4 5" xfId="18166" xr:uid="{00000000-0005-0000-0000-0000FC460000}"/>
    <cellStyle name="Normal 5 3 4 5" xfId="4717" xr:uid="{00000000-0005-0000-0000-000073120000}"/>
    <cellStyle name="Normal 5 3 4 5 2" xfId="14769" xr:uid="{00000000-0005-0000-0000-0000B7390000}"/>
    <cellStyle name="Normal 5 3 4 5 2 3" xfId="29867" xr:uid="{00000000-0005-0000-0000-0000B1740000}"/>
    <cellStyle name="Normal 5 3 4 5 3" xfId="9749" xr:uid="{00000000-0005-0000-0000-00001B260000}"/>
    <cellStyle name="Normal 5 3 4 5 3 3" xfId="24850" xr:uid="{00000000-0005-0000-0000-000018610000}"/>
    <cellStyle name="Normal 5 3 4 5 5" xfId="19837" xr:uid="{00000000-0005-0000-0000-0000834D0000}"/>
    <cellStyle name="Normal 5 3 4 6" xfId="11427" xr:uid="{00000000-0005-0000-0000-0000A92C0000}"/>
    <cellStyle name="Normal 5 3 4 6 3" xfId="26525" xr:uid="{00000000-0005-0000-0000-0000A3670000}"/>
    <cellStyle name="Normal 5 3 4 7" xfId="6406" xr:uid="{00000000-0005-0000-0000-00000C190000}"/>
    <cellStyle name="Normal 5 3 4 7 3" xfId="21508" xr:uid="{00000000-0005-0000-0000-00000A540000}"/>
    <cellStyle name="Normal 5 3 4 9" xfId="16495" xr:uid="{00000000-0005-0000-0000-000075400000}"/>
    <cellStyle name="Normal 5 3 5" xfId="1540" xr:uid="{00000000-0005-0000-0000-00000A060000}"/>
    <cellStyle name="Normal 5 3 5 2" xfId="2381" xr:uid="{00000000-0005-0000-0000-000053090000}"/>
    <cellStyle name="Normal 5 3 5 2 2" xfId="4071" xr:uid="{00000000-0005-0000-0000-0000ED0F0000}"/>
    <cellStyle name="Normal 5 3 5 2 2 2" xfId="14144" xr:uid="{00000000-0005-0000-0000-000046370000}"/>
    <cellStyle name="Normal 5 3 5 2 2 2 3" xfId="29242" xr:uid="{00000000-0005-0000-0000-000040720000}"/>
    <cellStyle name="Normal 5 3 5 2 2 3" xfId="9124" xr:uid="{00000000-0005-0000-0000-0000AA230000}"/>
    <cellStyle name="Normal 5 3 5 2 2 3 3" xfId="24225" xr:uid="{00000000-0005-0000-0000-0000A75E0000}"/>
    <cellStyle name="Normal 5 3 5 2 2 5" xfId="19212" xr:uid="{00000000-0005-0000-0000-0000124B0000}"/>
    <cellStyle name="Normal 5 3 5 2 3" xfId="5763" xr:uid="{00000000-0005-0000-0000-000089160000}"/>
    <cellStyle name="Normal 5 3 5 2 3 2" xfId="15815" xr:uid="{00000000-0005-0000-0000-0000CD3D0000}"/>
    <cellStyle name="Normal 5 3 5 2 3 2 3" xfId="30913" xr:uid="{00000000-0005-0000-0000-0000C7780000}"/>
    <cellStyle name="Normal 5 3 5 2 3 3" xfId="10795" xr:uid="{00000000-0005-0000-0000-0000312A0000}"/>
    <cellStyle name="Normal 5 3 5 2 3 3 3" xfId="25896" xr:uid="{00000000-0005-0000-0000-00002E650000}"/>
    <cellStyle name="Normal 5 3 5 2 3 5" xfId="20883" xr:uid="{00000000-0005-0000-0000-000099510000}"/>
    <cellStyle name="Normal 5 3 5 2 4" xfId="12473" xr:uid="{00000000-0005-0000-0000-0000BF300000}"/>
    <cellStyle name="Normal 5 3 5 2 4 3" xfId="27571" xr:uid="{00000000-0005-0000-0000-0000B96B0000}"/>
    <cellStyle name="Normal 5 3 5 2 5" xfId="7452" xr:uid="{00000000-0005-0000-0000-0000221D0000}"/>
    <cellStyle name="Normal 5 3 5 2 5 3" xfId="22554" xr:uid="{00000000-0005-0000-0000-000020580000}"/>
    <cellStyle name="Normal 5 3 5 2 7" xfId="17541" xr:uid="{00000000-0005-0000-0000-00008B440000}"/>
    <cellStyle name="Normal 5 3 5 3" xfId="3234" xr:uid="{00000000-0005-0000-0000-0000A80C0000}"/>
    <cellStyle name="Normal 5 3 5 3 2" xfId="13308" xr:uid="{00000000-0005-0000-0000-000002340000}"/>
    <cellStyle name="Normal 5 3 5 3 2 3" xfId="28406" xr:uid="{00000000-0005-0000-0000-0000FC6E0000}"/>
    <cellStyle name="Normal 5 3 5 3 3" xfId="8288" xr:uid="{00000000-0005-0000-0000-000066200000}"/>
    <cellStyle name="Normal 5 3 5 3 3 3" xfId="23389" xr:uid="{00000000-0005-0000-0000-0000635B0000}"/>
    <cellStyle name="Normal 5 3 5 3 5" xfId="18376" xr:uid="{00000000-0005-0000-0000-0000CE470000}"/>
    <cellStyle name="Normal 5 3 5 4" xfId="4927" xr:uid="{00000000-0005-0000-0000-000045130000}"/>
    <cellStyle name="Normal 5 3 5 4 2" xfId="14979" xr:uid="{00000000-0005-0000-0000-0000893A0000}"/>
    <cellStyle name="Normal 5 3 5 4 2 3" xfId="30077" xr:uid="{00000000-0005-0000-0000-000083750000}"/>
    <cellStyle name="Normal 5 3 5 4 3" xfId="9959" xr:uid="{00000000-0005-0000-0000-0000ED260000}"/>
    <cellStyle name="Normal 5 3 5 4 3 3" xfId="25060" xr:uid="{00000000-0005-0000-0000-0000EA610000}"/>
    <cellStyle name="Normal 5 3 5 4 5" xfId="20047" xr:uid="{00000000-0005-0000-0000-0000554E0000}"/>
    <cellStyle name="Normal 5 3 5 5" xfId="11637" xr:uid="{00000000-0005-0000-0000-00007B2D0000}"/>
    <cellStyle name="Normal 5 3 5 5 3" xfId="26735" xr:uid="{00000000-0005-0000-0000-000075680000}"/>
    <cellStyle name="Normal 5 3 5 6" xfId="6616" xr:uid="{00000000-0005-0000-0000-0000DE190000}"/>
    <cellStyle name="Normal 5 3 5 6 3" xfId="21718" xr:uid="{00000000-0005-0000-0000-0000DC540000}"/>
    <cellStyle name="Normal 5 3 5 8" xfId="16705" xr:uid="{00000000-0005-0000-0000-000047410000}"/>
    <cellStyle name="Normal 5 3 6" xfId="1961" xr:uid="{00000000-0005-0000-0000-0000AF070000}"/>
    <cellStyle name="Normal 5 3 6 2" xfId="3653" xr:uid="{00000000-0005-0000-0000-00004B0E0000}"/>
    <cellStyle name="Normal 5 3 6 2 2" xfId="13726" xr:uid="{00000000-0005-0000-0000-0000A4350000}"/>
    <cellStyle name="Normal 5 3 6 2 2 3" xfId="28824" xr:uid="{00000000-0005-0000-0000-00009E700000}"/>
    <cellStyle name="Normal 5 3 6 2 3" xfId="8706" xr:uid="{00000000-0005-0000-0000-000008220000}"/>
    <cellStyle name="Normal 5 3 6 2 3 3" xfId="23807" xr:uid="{00000000-0005-0000-0000-0000055D0000}"/>
    <cellStyle name="Normal 5 3 6 2 5" xfId="18794" xr:uid="{00000000-0005-0000-0000-000070490000}"/>
    <cellStyle name="Normal 5 3 6 3" xfId="5345" xr:uid="{00000000-0005-0000-0000-0000E7140000}"/>
    <cellStyle name="Normal 5 3 6 3 2" xfId="15397" xr:uid="{00000000-0005-0000-0000-00002B3C0000}"/>
    <cellStyle name="Normal 5 3 6 3 2 3" xfId="30495" xr:uid="{00000000-0005-0000-0000-000025770000}"/>
    <cellStyle name="Normal 5 3 6 3 3" xfId="10377" xr:uid="{00000000-0005-0000-0000-00008F280000}"/>
    <cellStyle name="Normal 5 3 6 3 3 3" xfId="25478" xr:uid="{00000000-0005-0000-0000-00008C630000}"/>
    <cellStyle name="Normal 5 3 6 3 5" xfId="20465" xr:uid="{00000000-0005-0000-0000-0000F74F0000}"/>
    <cellStyle name="Normal 5 3 6 4" xfId="12055" xr:uid="{00000000-0005-0000-0000-00001D2F0000}"/>
    <cellStyle name="Normal 5 3 6 4 3" xfId="27153" xr:uid="{00000000-0005-0000-0000-0000176A0000}"/>
    <cellStyle name="Normal 5 3 6 5" xfId="7034" xr:uid="{00000000-0005-0000-0000-0000801B0000}"/>
    <cellStyle name="Normal 5 3 6 5 3" xfId="22136" xr:uid="{00000000-0005-0000-0000-00007E560000}"/>
    <cellStyle name="Normal 5 3 6 7" xfId="17123" xr:uid="{00000000-0005-0000-0000-0000E9420000}"/>
    <cellStyle name="Normal 5 3 7" xfId="2807" xr:uid="{00000000-0005-0000-0000-0000FD0A0000}"/>
    <cellStyle name="Normal 5 3 7 2" xfId="12890" xr:uid="{00000000-0005-0000-0000-000060320000}"/>
    <cellStyle name="Normal 5 3 7 2 3" xfId="27988" xr:uid="{00000000-0005-0000-0000-00005A6D0000}"/>
    <cellStyle name="Normal 5 3 7 3" xfId="7869" xr:uid="{00000000-0005-0000-0000-0000C31E0000}"/>
    <cellStyle name="Normal 5 3 7 3 3" xfId="22971" xr:uid="{00000000-0005-0000-0000-0000C1590000}"/>
    <cellStyle name="Normal 5 3 7 5" xfId="17958" xr:uid="{00000000-0005-0000-0000-00002C460000}"/>
    <cellStyle name="Normal 5 3 8" xfId="4505" xr:uid="{00000000-0005-0000-0000-00009F110000}"/>
    <cellStyle name="Normal 5 3 8 2" xfId="14561" xr:uid="{00000000-0005-0000-0000-0000E7380000}"/>
    <cellStyle name="Normal 5 3 8 2 3" xfId="29659" xr:uid="{00000000-0005-0000-0000-0000E1730000}"/>
    <cellStyle name="Normal 5 3 8 3" xfId="9541" xr:uid="{00000000-0005-0000-0000-00004B250000}"/>
    <cellStyle name="Normal 5 3 8 3 3" xfId="24642" xr:uid="{00000000-0005-0000-0000-000048600000}"/>
    <cellStyle name="Normal 5 3 8 5" xfId="19629" xr:uid="{00000000-0005-0000-0000-0000B34C0000}"/>
    <cellStyle name="Normal 5 3 9" xfId="11217" xr:uid="{00000000-0005-0000-0000-0000D72B0000}"/>
    <cellStyle name="Normal 5 3 9 3" xfId="26317" xr:uid="{00000000-0005-0000-0000-0000D3660000}"/>
    <cellStyle name="Normal 5 4" xfId="35435" xr:uid="{614EFA57-410F-4C8B-8861-66B29E3996ED}"/>
    <cellStyle name="Normal 5 4 2" xfId="35436" xr:uid="{C6AB19BF-267A-450A-95D4-A41D7510BDB6}"/>
    <cellStyle name="Normal 5 5" xfId="35437" xr:uid="{8E8A985D-FB23-4F2B-A7EE-C506ADCB02BA}"/>
    <cellStyle name="Normal 5 5 2" xfId="35438" xr:uid="{9461FFB7-30E0-492A-A092-DAB25CC7EC89}"/>
    <cellStyle name="Normal 5 6" xfId="35439" xr:uid="{A203A2C9-D450-4C3B-824B-909363197302}"/>
    <cellStyle name="Normal 5 6 2" xfId="35440" xr:uid="{D98516DC-6490-4AC3-B203-D926CF8B1F72}"/>
    <cellStyle name="Normal 5 7" xfId="35441" xr:uid="{81980FBC-F270-47EF-895E-A369C2CD63F5}"/>
    <cellStyle name="Normal 5 7 2" xfId="35442" xr:uid="{873C4523-DDCB-4A76-825D-D5A25460B199}"/>
    <cellStyle name="Normal 5 8" xfId="35443" xr:uid="{7C9CDA8B-A231-41CD-8A85-80CE2C8E1A2D}"/>
    <cellStyle name="Normal 5 8 2" xfId="35444" xr:uid="{527E7EB1-371A-49EF-85F0-C9F5174C2163}"/>
    <cellStyle name="Normal 5 9" xfId="35445" xr:uid="{721FA062-591A-4874-8AEF-0ABA160D0D59}"/>
    <cellStyle name="Normal 5 9 2" xfId="35446" xr:uid="{6A8395CE-97BB-4434-9470-E02C19B7022E}"/>
    <cellStyle name="Normal 50" xfId="365" xr:uid="{00000000-0005-0000-0000-000072010000}"/>
    <cellStyle name="Normal 50 2" xfId="866" xr:uid="{00000000-0005-0000-0000-000067030000}"/>
    <cellStyle name="Normal 50 3" xfId="35447" xr:uid="{0D3F000A-D811-422E-8082-452D3E093877}"/>
    <cellStyle name="Normal 51" xfId="867" xr:uid="{00000000-0005-0000-0000-000068030000}"/>
    <cellStyle name="Normal 51 10" xfId="6226" xr:uid="{00000000-0005-0000-0000-000058180000}"/>
    <cellStyle name="Normal 51 10 3" xfId="21330" xr:uid="{00000000-0005-0000-0000-000058530000}"/>
    <cellStyle name="Normal 51 12" xfId="16315" xr:uid="{00000000-0005-0000-0000-0000C13F0000}"/>
    <cellStyle name="Normal 51 2" xfId="1190" xr:uid="{00000000-0005-0000-0000-0000AC040000}"/>
    <cellStyle name="Normal 51 2 11" xfId="16369" xr:uid="{00000000-0005-0000-0000-0000F73F0000}"/>
    <cellStyle name="Normal 51 2 2" xfId="1298" xr:uid="{00000000-0005-0000-0000-000018050000}"/>
    <cellStyle name="Normal 51 2 2 10" xfId="16473" xr:uid="{00000000-0005-0000-0000-00005F400000}"/>
    <cellStyle name="Normal 51 2 2 2" xfId="1515" xr:uid="{00000000-0005-0000-0000-0000F1050000}"/>
    <cellStyle name="Normal 51 2 2 2 2" xfId="1936" xr:uid="{00000000-0005-0000-0000-000096070000}"/>
    <cellStyle name="Normal 51 2 2 2 2 2" xfId="2775" xr:uid="{00000000-0005-0000-0000-0000DD0A0000}"/>
    <cellStyle name="Normal 51 2 2 2 2 2 2" xfId="4465" xr:uid="{00000000-0005-0000-0000-000077110000}"/>
    <cellStyle name="Normal 51 2 2 2 2 2 2 2" xfId="14538" xr:uid="{00000000-0005-0000-0000-0000D0380000}"/>
    <cellStyle name="Normal 51 2 2 2 2 2 2 2 3" xfId="29636" xr:uid="{00000000-0005-0000-0000-0000CA730000}"/>
    <cellStyle name="Normal 51 2 2 2 2 2 2 3" xfId="9518" xr:uid="{00000000-0005-0000-0000-000034250000}"/>
    <cellStyle name="Normal 51 2 2 2 2 2 2 3 3" xfId="24619" xr:uid="{00000000-0005-0000-0000-000031600000}"/>
    <cellStyle name="Normal 51 2 2 2 2 2 2 5" xfId="19606" xr:uid="{00000000-0005-0000-0000-00009C4C0000}"/>
    <cellStyle name="Normal 51 2 2 2 2 2 3" xfId="6157" xr:uid="{00000000-0005-0000-0000-000013180000}"/>
    <cellStyle name="Normal 51 2 2 2 2 2 3 2" xfId="16209" xr:uid="{00000000-0005-0000-0000-0000573F0000}"/>
    <cellStyle name="Normal 51 2 2 2 2 2 3 3" xfId="11189" xr:uid="{00000000-0005-0000-0000-0000BB2B0000}"/>
    <cellStyle name="Normal 51 2 2 2 2 2 3 3 3" xfId="26290" xr:uid="{00000000-0005-0000-0000-0000B8660000}"/>
    <cellStyle name="Normal 51 2 2 2 2 2 3 5" xfId="21277" xr:uid="{00000000-0005-0000-0000-000023530000}"/>
    <cellStyle name="Normal 51 2 2 2 2 2 4" xfId="12867" xr:uid="{00000000-0005-0000-0000-000049320000}"/>
    <cellStyle name="Normal 51 2 2 2 2 2 4 3" xfId="27965" xr:uid="{00000000-0005-0000-0000-0000436D0000}"/>
    <cellStyle name="Normal 51 2 2 2 2 2 5" xfId="7846" xr:uid="{00000000-0005-0000-0000-0000AC1E0000}"/>
    <cellStyle name="Normal 51 2 2 2 2 2 5 3" xfId="22948" xr:uid="{00000000-0005-0000-0000-0000AA590000}"/>
    <cellStyle name="Normal 51 2 2 2 2 2 7" xfId="17935" xr:uid="{00000000-0005-0000-0000-000015460000}"/>
    <cellStyle name="Normal 51 2 2 2 2 3" xfId="3628" xr:uid="{00000000-0005-0000-0000-0000320E0000}"/>
    <cellStyle name="Normal 51 2 2 2 2 3 2" xfId="13702" xr:uid="{00000000-0005-0000-0000-00008C350000}"/>
    <cellStyle name="Normal 51 2 2 2 2 3 2 3" xfId="28800" xr:uid="{00000000-0005-0000-0000-000086700000}"/>
    <cellStyle name="Normal 51 2 2 2 2 3 3" xfId="8682" xr:uid="{00000000-0005-0000-0000-0000F0210000}"/>
    <cellStyle name="Normal 51 2 2 2 2 3 3 3" xfId="23783" xr:uid="{00000000-0005-0000-0000-0000ED5C0000}"/>
    <cellStyle name="Normal 51 2 2 2 2 3 5" xfId="18770" xr:uid="{00000000-0005-0000-0000-000058490000}"/>
    <cellStyle name="Normal 51 2 2 2 2 4" xfId="5321" xr:uid="{00000000-0005-0000-0000-0000CF140000}"/>
    <cellStyle name="Normal 51 2 2 2 2 4 2" xfId="15373" xr:uid="{00000000-0005-0000-0000-0000133C0000}"/>
    <cellStyle name="Normal 51 2 2 2 2 4 2 3" xfId="30471" xr:uid="{00000000-0005-0000-0000-00000D770000}"/>
    <cellStyle name="Normal 51 2 2 2 2 4 3" xfId="10353" xr:uid="{00000000-0005-0000-0000-000077280000}"/>
    <cellStyle name="Normal 51 2 2 2 2 4 3 3" xfId="25454" xr:uid="{00000000-0005-0000-0000-000074630000}"/>
    <cellStyle name="Normal 51 2 2 2 2 4 5" xfId="20441" xr:uid="{00000000-0005-0000-0000-0000DF4F0000}"/>
    <cellStyle name="Normal 51 2 2 2 2 5" xfId="12031" xr:uid="{00000000-0005-0000-0000-0000052F0000}"/>
    <cellStyle name="Normal 51 2 2 2 2 5 3" xfId="27129" xr:uid="{00000000-0005-0000-0000-0000FF690000}"/>
    <cellStyle name="Normal 51 2 2 2 2 6" xfId="7010" xr:uid="{00000000-0005-0000-0000-0000681B0000}"/>
    <cellStyle name="Normal 51 2 2 2 2 6 3" xfId="22112" xr:uid="{00000000-0005-0000-0000-000066560000}"/>
    <cellStyle name="Normal 51 2 2 2 2 8" xfId="17099" xr:uid="{00000000-0005-0000-0000-0000D1420000}"/>
    <cellStyle name="Normal 51 2 2 2 3" xfId="2357" xr:uid="{00000000-0005-0000-0000-00003B090000}"/>
    <cellStyle name="Normal 51 2 2 2 3 2" xfId="4047" xr:uid="{00000000-0005-0000-0000-0000D50F0000}"/>
    <cellStyle name="Normal 51 2 2 2 3 2 2" xfId="14120" xr:uid="{00000000-0005-0000-0000-00002E370000}"/>
    <cellStyle name="Normal 51 2 2 2 3 2 2 3" xfId="29218" xr:uid="{00000000-0005-0000-0000-000028720000}"/>
    <cellStyle name="Normal 51 2 2 2 3 2 3" xfId="9100" xr:uid="{00000000-0005-0000-0000-000092230000}"/>
    <cellStyle name="Normal 51 2 2 2 3 2 3 3" xfId="24201" xr:uid="{00000000-0005-0000-0000-00008F5E0000}"/>
    <cellStyle name="Normal 51 2 2 2 3 2 5" xfId="19188" xr:uid="{00000000-0005-0000-0000-0000FA4A0000}"/>
    <cellStyle name="Normal 51 2 2 2 3 3" xfId="5739" xr:uid="{00000000-0005-0000-0000-000071160000}"/>
    <cellStyle name="Normal 51 2 2 2 3 3 2" xfId="15791" xr:uid="{00000000-0005-0000-0000-0000B53D0000}"/>
    <cellStyle name="Normal 51 2 2 2 3 3 2 3" xfId="30889" xr:uid="{00000000-0005-0000-0000-0000AF780000}"/>
    <cellStyle name="Normal 51 2 2 2 3 3 3" xfId="10771" xr:uid="{00000000-0005-0000-0000-0000192A0000}"/>
    <cellStyle name="Normal 51 2 2 2 3 3 3 3" xfId="25872" xr:uid="{00000000-0005-0000-0000-000016650000}"/>
    <cellStyle name="Normal 51 2 2 2 3 3 5" xfId="20859" xr:uid="{00000000-0005-0000-0000-000081510000}"/>
    <cellStyle name="Normal 51 2 2 2 3 4" xfId="12449" xr:uid="{00000000-0005-0000-0000-0000A7300000}"/>
    <cellStyle name="Normal 51 2 2 2 3 4 3" xfId="27547" xr:uid="{00000000-0005-0000-0000-0000A16B0000}"/>
    <cellStyle name="Normal 51 2 2 2 3 5" xfId="7428" xr:uid="{00000000-0005-0000-0000-00000A1D0000}"/>
    <cellStyle name="Normal 51 2 2 2 3 5 3" xfId="22530" xr:uid="{00000000-0005-0000-0000-000008580000}"/>
    <cellStyle name="Normal 51 2 2 2 3 7" xfId="17517" xr:uid="{00000000-0005-0000-0000-000073440000}"/>
    <cellStyle name="Normal 51 2 2 2 4" xfId="3210" xr:uid="{00000000-0005-0000-0000-0000900C0000}"/>
    <cellStyle name="Normal 51 2 2 2 4 2" xfId="13284" xr:uid="{00000000-0005-0000-0000-0000EA330000}"/>
    <cellStyle name="Normal 51 2 2 2 4 2 3" xfId="28382" xr:uid="{00000000-0005-0000-0000-0000E46E0000}"/>
    <cellStyle name="Normal 51 2 2 2 4 3" xfId="8264" xr:uid="{00000000-0005-0000-0000-00004E200000}"/>
    <cellStyle name="Normal 51 2 2 2 4 3 3" xfId="23365" xr:uid="{00000000-0005-0000-0000-00004B5B0000}"/>
    <cellStyle name="Normal 51 2 2 2 4 5" xfId="18352" xr:uid="{00000000-0005-0000-0000-0000B6470000}"/>
    <cellStyle name="Normal 51 2 2 2 5" xfId="4903" xr:uid="{00000000-0005-0000-0000-00002D130000}"/>
    <cellStyle name="Normal 51 2 2 2 5 2" xfId="14955" xr:uid="{00000000-0005-0000-0000-0000713A0000}"/>
    <cellStyle name="Normal 51 2 2 2 5 2 3" xfId="30053" xr:uid="{00000000-0005-0000-0000-00006B750000}"/>
    <cellStyle name="Normal 51 2 2 2 5 3" xfId="9935" xr:uid="{00000000-0005-0000-0000-0000D5260000}"/>
    <cellStyle name="Normal 51 2 2 2 5 3 3" xfId="25036" xr:uid="{00000000-0005-0000-0000-0000D2610000}"/>
    <cellStyle name="Normal 51 2 2 2 5 5" xfId="20023" xr:uid="{00000000-0005-0000-0000-00003D4E0000}"/>
    <cellStyle name="Normal 51 2 2 2 6" xfId="11613" xr:uid="{00000000-0005-0000-0000-0000632D0000}"/>
    <cellStyle name="Normal 51 2 2 2 6 3" xfId="26711" xr:uid="{00000000-0005-0000-0000-00005D680000}"/>
    <cellStyle name="Normal 51 2 2 2 7" xfId="6592" xr:uid="{00000000-0005-0000-0000-0000C6190000}"/>
    <cellStyle name="Normal 51 2 2 2 7 3" xfId="21694" xr:uid="{00000000-0005-0000-0000-0000C4540000}"/>
    <cellStyle name="Normal 51 2 2 2 9" xfId="16681" xr:uid="{00000000-0005-0000-0000-00002F410000}"/>
    <cellStyle name="Normal 51 2 2 3" xfId="1728" xr:uid="{00000000-0005-0000-0000-0000C6060000}"/>
    <cellStyle name="Normal 51 2 2 3 2" xfId="2567" xr:uid="{00000000-0005-0000-0000-00000D0A0000}"/>
    <cellStyle name="Normal 51 2 2 3 2 2" xfId="4257" xr:uid="{00000000-0005-0000-0000-0000A7100000}"/>
    <cellStyle name="Normal 51 2 2 3 2 2 2" xfId="14330" xr:uid="{00000000-0005-0000-0000-000000380000}"/>
    <cellStyle name="Normal 51 2 2 3 2 2 2 3" xfId="29428" xr:uid="{00000000-0005-0000-0000-0000FA720000}"/>
    <cellStyle name="Normal 51 2 2 3 2 2 3" xfId="9310" xr:uid="{00000000-0005-0000-0000-000064240000}"/>
    <cellStyle name="Normal 51 2 2 3 2 2 3 3" xfId="24411" xr:uid="{00000000-0005-0000-0000-0000615F0000}"/>
    <cellStyle name="Normal 51 2 2 3 2 2 5" xfId="19398" xr:uid="{00000000-0005-0000-0000-0000CC4B0000}"/>
    <cellStyle name="Normal 51 2 2 3 2 3" xfId="5949" xr:uid="{00000000-0005-0000-0000-000043170000}"/>
    <cellStyle name="Normal 51 2 2 3 2 3 2" xfId="16001" xr:uid="{00000000-0005-0000-0000-0000873E0000}"/>
    <cellStyle name="Normal 51 2 2 3 2 3 2 3" xfId="31099" xr:uid="{00000000-0005-0000-0000-000081790000}"/>
    <cellStyle name="Normal 51 2 2 3 2 3 3" xfId="10981" xr:uid="{00000000-0005-0000-0000-0000EB2A0000}"/>
    <cellStyle name="Normal 51 2 2 3 2 3 3 3" xfId="26082" xr:uid="{00000000-0005-0000-0000-0000E8650000}"/>
    <cellStyle name="Normal 51 2 2 3 2 3 5" xfId="21069" xr:uid="{00000000-0005-0000-0000-000053520000}"/>
    <cellStyle name="Normal 51 2 2 3 2 4" xfId="12659" xr:uid="{00000000-0005-0000-0000-000079310000}"/>
    <cellStyle name="Normal 51 2 2 3 2 4 3" xfId="27757" xr:uid="{00000000-0005-0000-0000-0000736C0000}"/>
    <cellStyle name="Normal 51 2 2 3 2 5" xfId="7638" xr:uid="{00000000-0005-0000-0000-0000DC1D0000}"/>
    <cellStyle name="Normal 51 2 2 3 2 5 3" xfId="22740" xr:uid="{00000000-0005-0000-0000-0000DA580000}"/>
    <cellStyle name="Normal 51 2 2 3 2 7" xfId="17727" xr:uid="{00000000-0005-0000-0000-000045450000}"/>
    <cellStyle name="Normal 51 2 2 3 3" xfId="3420" xr:uid="{00000000-0005-0000-0000-0000620D0000}"/>
    <cellStyle name="Normal 51 2 2 3 3 2" xfId="13494" xr:uid="{00000000-0005-0000-0000-0000BC340000}"/>
    <cellStyle name="Normal 51 2 2 3 3 2 3" xfId="28592" xr:uid="{00000000-0005-0000-0000-0000B66F0000}"/>
    <cellStyle name="Normal 51 2 2 3 3 3" xfId="8474" xr:uid="{00000000-0005-0000-0000-000020210000}"/>
    <cellStyle name="Normal 51 2 2 3 3 3 3" xfId="23575" xr:uid="{00000000-0005-0000-0000-00001D5C0000}"/>
    <cellStyle name="Normal 51 2 2 3 3 5" xfId="18562" xr:uid="{00000000-0005-0000-0000-000088480000}"/>
    <cellStyle name="Normal 51 2 2 3 4" xfId="5113" xr:uid="{00000000-0005-0000-0000-0000FF130000}"/>
    <cellStyle name="Normal 51 2 2 3 4 2" xfId="15165" xr:uid="{00000000-0005-0000-0000-0000433B0000}"/>
    <cellStyle name="Normal 51 2 2 3 4 2 3" xfId="30263" xr:uid="{00000000-0005-0000-0000-00003D760000}"/>
    <cellStyle name="Normal 51 2 2 3 4 3" xfId="10145" xr:uid="{00000000-0005-0000-0000-0000A7270000}"/>
    <cellStyle name="Normal 51 2 2 3 4 3 3" xfId="25246" xr:uid="{00000000-0005-0000-0000-0000A4620000}"/>
    <cellStyle name="Normal 51 2 2 3 4 5" xfId="20233" xr:uid="{00000000-0005-0000-0000-00000F4F0000}"/>
    <cellStyle name="Normal 51 2 2 3 5" xfId="11823" xr:uid="{00000000-0005-0000-0000-0000352E0000}"/>
    <cellStyle name="Normal 51 2 2 3 5 3" xfId="26921" xr:uid="{00000000-0005-0000-0000-00002F690000}"/>
    <cellStyle name="Normal 51 2 2 3 6" xfId="6802" xr:uid="{00000000-0005-0000-0000-0000981A0000}"/>
    <cellStyle name="Normal 51 2 2 3 6 3" xfId="21904" xr:uid="{00000000-0005-0000-0000-000096550000}"/>
    <cellStyle name="Normal 51 2 2 3 8" xfId="16891" xr:uid="{00000000-0005-0000-0000-000001420000}"/>
    <cellStyle name="Normal 51 2 2 4" xfId="2149" xr:uid="{00000000-0005-0000-0000-00006B080000}"/>
    <cellStyle name="Normal 51 2 2 4 2" xfId="3839" xr:uid="{00000000-0005-0000-0000-0000050F0000}"/>
    <cellStyle name="Normal 51 2 2 4 2 2" xfId="13912" xr:uid="{00000000-0005-0000-0000-00005E360000}"/>
    <cellStyle name="Normal 51 2 2 4 2 2 3" xfId="29010" xr:uid="{00000000-0005-0000-0000-000058710000}"/>
    <cellStyle name="Normal 51 2 2 4 2 3" xfId="8892" xr:uid="{00000000-0005-0000-0000-0000C2220000}"/>
    <cellStyle name="Normal 51 2 2 4 2 3 3" xfId="23993" xr:uid="{00000000-0005-0000-0000-0000BF5D0000}"/>
    <cellStyle name="Normal 51 2 2 4 2 5" xfId="18980" xr:uid="{00000000-0005-0000-0000-00002A4A0000}"/>
    <cellStyle name="Normal 51 2 2 4 3" xfId="5531" xr:uid="{00000000-0005-0000-0000-0000A1150000}"/>
    <cellStyle name="Normal 51 2 2 4 3 2" xfId="15583" xr:uid="{00000000-0005-0000-0000-0000E53C0000}"/>
    <cellStyle name="Normal 51 2 2 4 3 2 3" xfId="30681" xr:uid="{00000000-0005-0000-0000-0000DF770000}"/>
    <cellStyle name="Normal 51 2 2 4 3 3" xfId="10563" xr:uid="{00000000-0005-0000-0000-000049290000}"/>
    <cellStyle name="Normal 51 2 2 4 3 3 3" xfId="25664" xr:uid="{00000000-0005-0000-0000-000046640000}"/>
    <cellStyle name="Normal 51 2 2 4 3 5" xfId="20651" xr:uid="{00000000-0005-0000-0000-0000B1500000}"/>
    <cellStyle name="Normal 51 2 2 4 4" xfId="12241" xr:uid="{00000000-0005-0000-0000-0000D72F0000}"/>
    <cellStyle name="Normal 51 2 2 4 4 3" xfId="27339" xr:uid="{00000000-0005-0000-0000-0000D16A0000}"/>
    <cellStyle name="Normal 51 2 2 4 5" xfId="7220" xr:uid="{00000000-0005-0000-0000-00003A1C0000}"/>
    <cellStyle name="Normal 51 2 2 4 5 3" xfId="22322" xr:uid="{00000000-0005-0000-0000-000038570000}"/>
    <cellStyle name="Normal 51 2 2 4 7" xfId="17309" xr:uid="{00000000-0005-0000-0000-0000A3430000}"/>
    <cellStyle name="Normal 51 2 2 5" xfId="3002" xr:uid="{00000000-0005-0000-0000-0000C00B0000}"/>
    <cellStyle name="Normal 51 2 2 5 2" xfId="13076" xr:uid="{00000000-0005-0000-0000-00001A330000}"/>
    <cellStyle name="Normal 51 2 2 5 2 3" xfId="28174" xr:uid="{00000000-0005-0000-0000-0000146E0000}"/>
    <cellStyle name="Normal 51 2 2 5 3" xfId="8056" xr:uid="{00000000-0005-0000-0000-00007E1F0000}"/>
    <cellStyle name="Normal 51 2 2 5 3 3" xfId="23157" xr:uid="{00000000-0005-0000-0000-00007B5A0000}"/>
    <cellStyle name="Normal 51 2 2 5 5" xfId="18144" xr:uid="{00000000-0005-0000-0000-0000E6460000}"/>
    <cellStyle name="Normal 51 2 2 6" xfId="4695" xr:uid="{00000000-0005-0000-0000-00005D120000}"/>
    <cellStyle name="Normal 51 2 2 6 2" xfId="14747" xr:uid="{00000000-0005-0000-0000-0000A1390000}"/>
    <cellStyle name="Normal 51 2 2 6 2 3" xfId="29845" xr:uid="{00000000-0005-0000-0000-00009B740000}"/>
    <cellStyle name="Normal 51 2 2 6 3" xfId="9727" xr:uid="{00000000-0005-0000-0000-000005260000}"/>
    <cellStyle name="Normal 51 2 2 6 3 3" xfId="24828" xr:uid="{00000000-0005-0000-0000-000002610000}"/>
    <cellStyle name="Normal 51 2 2 6 5" xfId="19815" xr:uid="{00000000-0005-0000-0000-00006D4D0000}"/>
    <cellStyle name="Normal 51 2 2 7" xfId="11405" xr:uid="{00000000-0005-0000-0000-0000932C0000}"/>
    <cellStyle name="Normal 51 2 2 7 3" xfId="26503" xr:uid="{00000000-0005-0000-0000-00008D670000}"/>
    <cellStyle name="Normal 51 2 2 8" xfId="6384" xr:uid="{00000000-0005-0000-0000-0000F6180000}"/>
    <cellStyle name="Normal 51 2 2 8 3" xfId="21486" xr:uid="{00000000-0005-0000-0000-0000F4530000}"/>
    <cellStyle name="Normal 51 2 3" xfId="1411" xr:uid="{00000000-0005-0000-0000-000089050000}"/>
    <cellStyle name="Normal 51 2 3 2" xfId="1832" xr:uid="{00000000-0005-0000-0000-00002E070000}"/>
    <cellStyle name="Normal 51 2 3 2 2" xfId="2671" xr:uid="{00000000-0005-0000-0000-0000750A0000}"/>
    <cellStyle name="Normal 51 2 3 2 2 2" xfId="4361" xr:uid="{00000000-0005-0000-0000-00000F110000}"/>
    <cellStyle name="Normal 51 2 3 2 2 2 2" xfId="14434" xr:uid="{00000000-0005-0000-0000-000068380000}"/>
    <cellStyle name="Normal 51 2 3 2 2 2 2 3" xfId="29532" xr:uid="{00000000-0005-0000-0000-000062730000}"/>
    <cellStyle name="Normal 51 2 3 2 2 2 3" xfId="9414" xr:uid="{00000000-0005-0000-0000-0000CC240000}"/>
    <cellStyle name="Normal 51 2 3 2 2 2 3 3" xfId="24515" xr:uid="{00000000-0005-0000-0000-0000C95F0000}"/>
    <cellStyle name="Normal 51 2 3 2 2 2 5" xfId="19502" xr:uid="{00000000-0005-0000-0000-0000344C0000}"/>
    <cellStyle name="Normal 51 2 3 2 2 3" xfId="6053" xr:uid="{00000000-0005-0000-0000-0000AB170000}"/>
    <cellStyle name="Normal 51 2 3 2 2 3 2" xfId="16105" xr:uid="{00000000-0005-0000-0000-0000EF3E0000}"/>
    <cellStyle name="Normal 51 2 3 2 2 3 2 3" xfId="31203" xr:uid="{00000000-0005-0000-0000-0000E9790000}"/>
    <cellStyle name="Normal 51 2 3 2 2 3 3" xfId="11085" xr:uid="{00000000-0005-0000-0000-0000532B0000}"/>
    <cellStyle name="Normal 51 2 3 2 2 3 3 3" xfId="26186" xr:uid="{00000000-0005-0000-0000-000050660000}"/>
    <cellStyle name="Normal 51 2 3 2 2 3 5" xfId="21173" xr:uid="{00000000-0005-0000-0000-0000BB520000}"/>
    <cellStyle name="Normal 51 2 3 2 2 4" xfId="12763" xr:uid="{00000000-0005-0000-0000-0000E1310000}"/>
    <cellStyle name="Normal 51 2 3 2 2 4 3" xfId="27861" xr:uid="{00000000-0005-0000-0000-0000DB6C0000}"/>
    <cellStyle name="Normal 51 2 3 2 2 5" xfId="7742" xr:uid="{00000000-0005-0000-0000-0000441E0000}"/>
    <cellStyle name="Normal 51 2 3 2 2 5 3" xfId="22844" xr:uid="{00000000-0005-0000-0000-000042590000}"/>
    <cellStyle name="Normal 51 2 3 2 2 7" xfId="17831" xr:uid="{00000000-0005-0000-0000-0000AD450000}"/>
    <cellStyle name="Normal 51 2 3 2 3" xfId="3524" xr:uid="{00000000-0005-0000-0000-0000CA0D0000}"/>
    <cellStyle name="Normal 51 2 3 2 3 2" xfId="13598" xr:uid="{00000000-0005-0000-0000-000024350000}"/>
    <cellStyle name="Normal 51 2 3 2 3 2 3" xfId="28696" xr:uid="{00000000-0005-0000-0000-00001E700000}"/>
    <cellStyle name="Normal 51 2 3 2 3 3" xfId="8578" xr:uid="{00000000-0005-0000-0000-000088210000}"/>
    <cellStyle name="Normal 51 2 3 2 3 3 3" xfId="23679" xr:uid="{00000000-0005-0000-0000-0000855C0000}"/>
    <cellStyle name="Normal 51 2 3 2 3 5" xfId="18666" xr:uid="{00000000-0005-0000-0000-0000F0480000}"/>
    <cellStyle name="Normal 51 2 3 2 4" xfId="5217" xr:uid="{00000000-0005-0000-0000-000067140000}"/>
    <cellStyle name="Normal 51 2 3 2 4 2" xfId="15269" xr:uid="{00000000-0005-0000-0000-0000AB3B0000}"/>
    <cellStyle name="Normal 51 2 3 2 4 2 3" xfId="30367" xr:uid="{00000000-0005-0000-0000-0000A5760000}"/>
    <cellStyle name="Normal 51 2 3 2 4 3" xfId="10249" xr:uid="{00000000-0005-0000-0000-00000F280000}"/>
    <cellStyle name="Normal 51 2 3 2 4 3 3" xfId="25350" xr:uid="{00000000-0005-0000-0000-00000C630000}"/>
    <cellStyle name="Normal 51 2 3 2 4 5" xfId="20337" xr:uid="{00000000-0005-0000-0000-0000774F0000}"/>
    <cellStyle name="Normal 51 2 3 2 5" xfId="11927" xr:uid="{00000000-0005-0000-0000-00009D2E0000}"/>
    <cellStyle name="Normal 51 2 3 2 5 3" xfId="27025" xr:uid="{00000000-0005-0000-0000-000097690000}"/>
    <cellStyle name="Normal 51 2 3 2 6" xfId="6906" xr:uid="{00000000-0005-0000-0000-0000001B0000}"/>
    <cellStyle name="Normal 51 2 3 2 6 3" xfId="22008" xr:uid="{00000000-0005-0000-0000-0000FE550000}"/>
    <cellStyle name="Normal 51 2 3 2 8" xfId="16995" xr:uid="{00000000-0005-0000-0000-000069420000}"/>
    <cellStyle name="Normal 51 2 3 3" xfId="2253" xr:uid="{00000000-0005-0000-0000-0000D3080000}"/>
    <cellStyle name="Normal 51 2 3 3 2" xfId="3943" xr:uid="{00000000-0005-0000-0000-00006D0F0000}"/>
    <cellStyle name="Normal 51 2 3 3 2 2" xfId="14016" xr:uid="{00000000-0005-0000-0000-0000C6360000}"/>
    <cellStyle name="Normal 51 2 3 3 2 2 3" xfId="29114" xr:uid="{00000000-0005-0000-0000-0000C0710000}"/>
    <cellStyle name="Normal 51 2 3 3 2 3" xfId="8996" xr:uid="{00000000-0005-0000-0000-00002A230000}"/>
    <cellStyle name="Normal 51 2 3 3 2 3 3" xfId="24097" xr:uid="{00000000-0005-0000-0000-0000275E0000}"/>
    <cellStyle name="Normal 51 2 3 3 2 5" xfId="19084" xr:uid="{00000000-0005-0000-0000-0000924A0000}"/>
    <cellStyle name="Normal 51 2 3 3 3" xfId="5635" xr:uid="{00000000-0005-0000-0000-000009160000}"/>
    <cellStyle name="Normal 51 2 3 3 3 2" xfId="15687" xr:uid="{00000000-0005-0000-0000-00004D3D0000}"/>
    <cellStyle name="Normal 51 2 3 3 3 2 3" xfId="30785" xr:uid="{00000000-0005-0000-0000-000047780000}"/>
    <cellStyle name="Normal 51 2 3 3 3 3" xfId="10667" xr:uid="{00000000-0005-0000-0000-0000B1290000}"/>
    <cellStyle name="Normal 51 2 3 3 3 3 3" xfId="25768" xr:uid="{00000000-0005-0000-0000-0000AE640000}"/>
    <cellStyle name="Normal 51 2 3 3 3 5" xfId="20755" xr:uid="{00000000-0005-0000-0000-000019510000}"/>
    <cellStyle name="Normal 51 2 3 3 4" xfId="12345" xr:uid="{00000000-0005-0000-0000-00003F300000}"/>
    <cellStyle name="Normal 51 2 3 3 4 3" xfId="27443" xr:uid="{00000000-0005-0000-0000-0000396B0000}"/>
    <cellStyle name="Normal 51 2 3 3 5" xfId="7324" xr:uid="{00000000-0005-0000-0000-0000A21C0000}"/>
    <cellStyle name="Normal 51 2 3 3 5 3" xfId="22426" xr:uid="{00000000-0005-0000-0000-0000A0570000}"/>
    <cellStyle name="Normal 51 2 3 3 7" xfId="17413" xr:uid="{00000000-0005-0000-0000-00000B440000}"/>
    <cellStyle name="Normal 51 2 3 4" xfId="3106" xr:uid="{00000000-0005-0000-0000-0000280C0000}"/>
    <cellStyle name="Normal 51 2 3 4 2" xfId="13180" xr:uid="{00000000-0005-0000-0000-000082330000}"/>
    <cellStyle name="Normal 51 2 3 4 2 3" xfId="28278" xr:uid="{00000000-0005-0000-0000-00007C6E0000}"/>
    <cellStyle name="Normal 51 2 3 4 3" xfId="8160" xr:uid="{00000000-0005-0000-0000-0000E61F0000}"/>
    <cellStyle name="Normal 51 2 3 4 3 3" xfId="23261" xr:uid="{00000000-0005-0000-0000-0000E35A0000}"/>
    <cellStyle name="Normal 51 2 3 4 5" xfId="18248" xr:uid="{00000000-0005-0000-0000-00004E470000}"/>
    <cellStyle name="Normal 51 2 3 5" xfId="4799" xr:uid="{00000000-0005-0000-0000-0000C5120000}"/>
    <cellStyle name="Normal 51 2 3 5 2" xfId="14851" xr:uid="{00000000-0005-0000-0000-0000093A0000}"/>
    <cellStyle name="Normal 51 2 3 5 2 3" xfId="29949" xr:uid="{00000000-0005-0000-0000-000003750000}"/>
    <cellStyle name="Normal 51 2 3 5 3" xfId="9831" xr:uid="{00000000-0005-0000-0000-00006D260000}"/>
    <cellStyle name="Normal 51 2 3 5 3 3" xfId="24932" xr:uid="{00000000-0005-0000-0000-00006A610000}"/>
    <cellStyle name="Normal 51 2 3 5 5" xfId="19919" xr:uid="{00000000-0005-0000-0000-0000D54D0000}"/>
    <cellStyle name="Normal 51 2 3 6" xfId="11509" xr:uid="{00000000-0005-0000-0000-0000FB2C0000}"/>
    <cellStyle name="Normal 51 2 3 6 3" xfId="26607" xr:uid="{00000000-0005-0000-0000-0000F5670000}"/>
    <cellStyle name="Normal 51 2 3 7" xfId="6488" xr:uid="{00000000-0005-0000-0000-00005E190000}"/>
    <cellStyle name="Normal 51 2 3 7 3" xfId="21590" xr:uid="{00000000-0005-0000-0000-00005C540000}"/>
    <cellStyle name="Normal 51 2 3 9" xfId="16577" xr:uid="{00000000-0005-0000-0000-0000C7400000}"/>
    <cellStyle name="Normal 51 2 4" xfId="1624" xr:uid="{00000000-0005-0000-0000-00005E060000}"/>
    <cellStyle name="Normal 51 2 4 2" xfId="2463" xr:uid="{00000000-0005-0000-0000-0000A5090000}"/>
    <cellStyle name="Normal 51 2 4 2 2" xfId="4153" xr:uid="{00000000-0005-0000-0000-00003F100000}"/>
    <cellStyle name="Normal 51 2 4 2 2 2" xfId="14226" xr:uid="{00000000-0005-0000-0000-000098370000}"/>
    <cellStyle name="Normal 51 2 4 2 2 2 3" xfId="29324" xr:uid="{00000000-0005-0000-0000-000092720000}"/>
    <cellStyle name="Normal 51 2 4 2 2 3" xfId="9206" xr:uid="{00000000-0005-0000-0000-0000FC230000}"/>
    <cellStyle name="Normal 51 2 4 2 2 3 3" xfId="24307" xr:uid="{00000000-0005-0000-0000-0000F95E0000}"/>
    <cellStyle name="Normal 51 2 4 2 2 5" xfId="19294" xr:uid="{00000000-0005-0000-0000-0000644B0000}"/>
    <cellStyle name="Normal 51 2 4 2 3" xfId="5845" xr:uid="{00000000-0005-0000-0000-0000DB160000}"/>
    <cellStyle name="Normal 51 2 4 2 3 2" xfId="15897" xr:uid="{00000000-0005-0000-0000-00001F3E0000}"/>
    <cellStyle name="Normal 51 2 4 2 3 2 3" xfId="30995" xr:uid="{00000000-0005-0000-0000-000019790000}"/>
    <cellStyle name="Normal 51 2 4 2 3 3" xfId="10877" xr:uid="{00000000-0005-0000-0000-0000832A0000}"/>
    <cellStyle name="Normal 51 2 4 2 3 3 3" xfId="25978" xr:uid="{00000000-0005-0000-0000-000080650000}"/>
    <cellStyle name="Normal 51 2 4 2 3 5" xfId="20965" xr:uid="{00000000-0005-0000-0000-0000EB510000}"/>
    <cellStyle name="Normal 51 2 4 2 4" xfId="12555" xr:uid="{00000000-0005-0000-0000-000011310000}"/>
    <cellStyle name="Normal 51 2 4 2 4 3" xfId="27653" xr:uid="{00000000-0005-0000-0000-00000B6C0000}"/>
    <cellStyle name="Normal 51 2 4 2 5" xfId="7534" xr:uid="{00000000-0005-0000-0000-0000741D0000}"/>
    <cellStyle name="Normal 51 2 4 2 5 3" xfId="22636" xr:uid="{00000000-0005-0000-0000-000072580000}"/>
    <cellStyle name="Normal 51 2 4 2 7" xfId="17623" xr:uid="{00000000-0005-0000-0000-0000DD440000}"/>
    <cellStyle name="Normal 51 2 4 3" xfId="3316" xr:uid="{00000000-0005-0000-0000-0000FA0C0000}"/>
    <cellStyle name="Normal 51 2 4 3 2" xfId="13390" xr:uid="{00000000-0005-0000-0000-000054340000}"/>
    <cellStyle name="Normal 51 2 4 3 2 3" xfId="28488" xr:uid="{00000000-0005-0000-0000-00004E6F0000}"/>
    <cellStyle name="Normal 51 2 4 3 3" xfId="8370" xr:uid="{00000000-0005-0000-0000-0000B8200000}"/>
    <cellStyle name="Normal 51 2 4 3 3 3" xfId="23471" xr:uid="{00000000-0005-0000-0000-0000B55B0000}"/>
    <cellStyle name="Normal 51 2 4 3 5" xfId="18458" xr:uid="{00000000-0005-0000-0000-000020480000}"/>
    <cellStyle name="Normal 51 2 4 4" xfId="5009" xr:uid="{00000000-0005-0000-0000-000097130000}"/>
    <cellStyle name="Normal 51 2 4 4 2" xfId="15061" xr:uid="{00000000-0005-0000-0000-0000DB3A0000}"/>
    <cellStyle name="Normal 51 2 4 4 2 3" xfId="30159" xr:uid="{00000000-0005-0000-0000-0000D5750000}"/>
    <cellStyle name="Normal 51 2 4 4 3" xfId="10041" xr:uid="{00000000-0005-0000-0000-00003F270000}"/>
    <cellStyle name="Normal 51 2 4 4 3 3" xfId="25142" xr:uid="{00000000-0005-0000-0000-00003C620000}"/>
    <cellStyle name="Normal 51 2 4 4 5" xfId="20129" xr:uid="{00000000-0005-0000-0000-0000A74E0000}"/>
    <cellStyle name="Normal 51 2 4 5" xfId="11719" xr:uid="{00000000-0005-0000-0000-0000CD2D0000}"/>
    <cellStyle name="Normal 51 2 4 5 3" xfId="26817" xr:uid="{00000000-0005-0000-0000-0000C7680000}"/>
    <cellStyle name="Normal 51 2 4 6" xfId="6698" xr:uid="{00000000-0005-0000-0000-0000301A0000}"/>
    <cellStyle name="Normal 51 2 4 6 3" xfId="21800" xr:uid="{00000000-0005-0000-0000-00002E550000}"/>
    <cellStyle name="Normal 51 2 4 8" xfId="16787" xr:uid="{00000000-0005-0000-0000-000099410000}"/>
    <cellStyle name="Normal 51 2 5" xfId="2045" xr:uid="{00000000-0005-0000-0000-000003080000}"/>
    <cellStyle name="Normal 51 2 5 2" xfId="3735" xr:uid="{00000000-0005-0000-0000-00009D0E0000}"/>
    <cellStyle name="Normal 51 2 5 2 2" xfId="13808" xr:uid="{00000000-0005-0000-0000-0000F6350000}"/>
    <cellStyle name="Normal 51 2 5 2 2 3" xfId="28906" xr:uid="{00000000-0005-0000-0000-0000F0700000}"/>
    <cellStyle name="Normal 51 2 5 2 3" xfId="8788" xr:uid="{00000000-0005-0000-0000-00005A220000}"/>
    <cellStyle name="Normal 51 2 5 2 3 3" xfId="23889" xr:uid="{00000000-0005-0000-0000-0000575D0000}"/>
    <cellStyle name="Normal 51 2 5 2 5" xfId="18876" xr:uid="{00000000-0005-0000-0000-0000C2490000}"/>
    <cellStyle name="Normal 51 2 5 3" xfId="5427" xr:uid="{00000000-0005-0000-0000-000039150000}"/>
    <cellStyle name="Normal 51 2 5 3 2" xfId="15479" xr:uid="{00000000-0005-0000-0000-00007D3C0000}"/>
    <cellStyle name="Normal 51 2 5 3 2 3" xfId="30577" xr:uid="{00000000-0005-0000-0000-000077770000}"/>
    <cellStyle name="Normal 51 2 5 3 3" xfId="10459" xr:uid="{00000000-0005-0000-0000-0000E1280000}"/>
    <cellStyle name="Normal 51 2 5 3 3 3" xfId="25560" xr:uid="{00000000-0005-0000-0000-0000DE630000}"/>
    <cellStyle name="Normal 51 2 5 3 5" xfId="20547" xr:uid="{00000000-0005-0000-0000-000049500000}"/>
    <cellStyle name="Normal 51 2 5 4" xfId="12137" xr:uid="{00000000-0005-0000-0000-00006F2F0000}"/>
    <cellStyle name="Normal 51 2 5 4 3" xfId="27235" xr:uid="{00000000-0005-0000-0000-0000696A0000}"/>
    <cellStyle name="Normal 51 2 5 5" xfId="7116" xr:uid="{00000000-0005-0000-0000-0000D21B0000}"/>
    <cellStyle name="Normal 51 2 5 5 3" xfId="22218" xr:uid="{00000000-0005-0000-0000-0000D0560000}"/>
    <cellStyle name="Normal 51 2 5 7" xfId="17205" xr:uid="{00000000-0005-0000-0000-00003B430000}"/>
    <cellStyle name="Normal 51 2 6" xfId="2898" xr:uid="{00000000-0005-0000-0000-0000580B0000}"/>
    <cellStyle name="Normal 51 2 6 2" xfId="12972" xr:uid="{00000000-0005-0000-0000-0000B2320000}"/>
    <cellStyle name="Normal 51 2 6 2 3" xfId="28070" xr:uid="{00000000-0005-0000-0000-0000AC6D0000}"/>
    <cellStyle name="Normal 51 2 6 3" xfId="7952" xr:uid="{00000000-0005-0000-0000-0000161F0000}"/>
    <cellStyle name="Normal 51 2 6 3 3" xfId="23053" xr:uid="{00000000-0005-0000-0000-0000135A0000}"/>
    <cellStyle name="Normal 51 2 6 5" xfId="18040" xr:uid="{00000000-0005-0000-0000-00007E460000}"/>
    <cellStyle name="Normal 51 2 7" xfId="4591" xr:uid="{00000000-0005-0000-0000-0000F5110000}"/>
    <cellStyle name="Normal 51 2 7 2" xfId="14643" xr:uid="{00000000-0005-0000-0000-000039390000}"/>
    <cellStyle name="Normal 51 2 7 2 3" xfId="29741" xr:uid="{00000000-0005-0000-0000-000033740000}"/>
    <cellStyle name="Normal 51 2 7 3" xfId="9623" xr:uid="{00000000-0005-0000-0000-00009D250000}"/>
    <cellStyle name="Normal 51 2 7 3 3" xfId="24724" xr:uid="{00000000-0005-0000-0000-00009A600000}"/>
    <cellStyle name="Normal 51 2 7 5" xfId="19711" xr:uid="{00000000-0005-0000-0000-0000054D0000}"/>
    <cellStyle name="Normal 51 2 8" xfId="11301" xr:uid="{00000000-0005-0000-0000-00002B2C0000}"/>
    <cellStyle name="Normal 51 2 8 3" xfId="26399" xr:uid="{00000000-0005-0000-0000-000025670000}"/>
    <cellStyle name="Normal 51 2 9" xfId="6280" xr:uid="{00000000-0005-0000-0000-00008E180000}"/>
    <cellStyle name="Normal 51 2 9 3" xfId="21382" xr:uid="{00000000-0005-0000-0000-00008C530000}"/>
    <cellStyle name="Normal 51 3" xfId="1244" xr:uid="{00000000-0005-0000-0000-0000E2040000}"/>
    <cellStyle name="Normal 51 3 10" xfId="16421" xr:uid="{00000000-0005-0000-0000-00002B400000}"/>
    <cellStyle name="Normal 51 3 2" xfId="1463" xr:uid="{00000000-0005-0000-0000-0000BD050000}"/>
    <cellStyle name="Normal 51 3 2 2" xfId="1884" xr:uid="{00000000-0005-0000-0000-000062070000}"/>
    <cellStyle name="Normal 51 3 2 2 2" xfId="2723" xr:uid="{00000000-0005-0000-0000-0000A90A0000}"/>
    <cellStyle name="Normal 51 3 2 2 2 2" xfId="4413" xr:uid="{00000000-0005-0000-0000-000043110000}"/>
    <cellStyle name="Normal 51 3 2 2 2 2 2" xfId="14486" xr:uid="{00000000-0005-0000-0000-00009C380000}"/>
    <cellStyle name="Normal 51 3 2 2 2 2 2 3" xfId="29584" xr:uid="{00000000-0005-0000-0000-000096730000}"/>
    <cellStyle name="Normal 51 3 2 2 2 2 3" xfId="9466" xr:uid="{00000000-0005-0000-0000-000000250000}"/>
    <cellStyle name="Normal 51 3 2 2 2 2 3 3" xfId="24567" xr:uid="{00000000-0005-0000-0000-0000FD5F0000}"/>
    <cellStyle name="Normal 51 3 2 2 2 2 5" xfId="19554" xr:uid="{00000000-0005-0000-0000-0000684C0000}"/>
    <cellStyle name="Normal 51 3 2 2 2 3" xfId="6105" xr:uid="{00000000-0005-0000-0000-0000DF170000}"/>
    <cellStyle name="Normal 51 3 2 2 2 3 2" xfId="16157" xr:uid="{00000000-0005-0000-0000-0000233F0000}"/>
    <cellStyle name="Normal 51 3 2 2 2 3 2 3" xfId="31255" xr:uid="{00000000-0005-0000-0000-00001D7A0000}"/>
    <cellStyle name="Normal 51 3 2 2 2 3 3" xfId="11137" xr:uid="{00000000-0005-0000-0000-0000872B0000}"/>
    <cellStyle name="Normal 51 3 2 2 2 3 3 3" xfId="26238" xr:uid="{00000000-0005-0000-0000-000084660000}"/>
    <cellStyle name="Normal 51 3 2 2 2 3 5" xfId="21225" xr:uid="{00000000-0005-0000-0000-0000EF520000}"/>
    <cellStyle name="Normal 51 3 2 2 2 4" xfId="12815" xr:uid="{00000000-0005-0000-0000-000015320000}"/>
    <cellStyle name="Normal 51 3 2 2 2 4 3" xfId="27913" xr:uid="{00000000-0005-0000-0000-00000F6D0000}"/>
    <cellStyle name="Normal 51 3 2 2 2 5" xfId="7794" xr:uid="{00000000-0005-0000-0000-0000781E0000}"/>
    <cellStyle name="Normal 51 3 2 2 2 5 3" xfId="22896" xr:uid="{00000000-0005-0000-0000-000076590000}"/>
    <cellStyle name="Normal 51 3 2 2 2 7" xfId="17883" xr:uid="{00000000-0005-0000-0000-0000E1450000}"/>
    <cellStyle name="Normal 51 3 2 2 3" xfId="3576" xr:uid="{00000000-0005-0000-0000-0000FE0D0000}"/>
    <cellStyle name="Normal 51 3 2 2 3 2" xfId="13650" xr:uid="{00000000-0005-0000-0000-000058350000}"/>
    <cellStyle name="Normal 51 3 2 2 3 2 3" xfId="28748" xr:uid="{00000000-0005-0000-0000-000052700000}"/>
    <cellStyle name="Normal 51 3 2 2 3 3" xfId="8630" xr:uid="{00000000-0005-0000-0000-0000BC210000}"/>
    <cellStyle name="Normal 51 3 2 2 3 3 3" xfId="23731" xr:uid="{00000000-0005-0000-0000-0000B95C0000}"/>
    <cellStyle name="Normal 51 3 2 2 3 5" xfId="18718" xr:uid="{00000000-0005-0000-0000-000024490000}"/>
    <cellStyle name="Normal 51 3 2 2 4" xfId="5269" xr:uid="{00000000-0005-0000-0000-00009B140000}"/>
    <cellStyle name="Normal 51 3 2 2 4 2" xfId="15321" xr:uid="{00000000-0005-0000-0000-0000DF3B0000}"/>
    <cellStyle name="Normal 51 3 2 2 4 2 3" xfId="30419" xr:uid="{00000000-0005-0000-0000-0000D9760000}"/>
    <cellStyle name="Normal 51 3 2 2 4 3" xfId="10301" xr:uid="{00000000-0005-0000-0000-000043280000}"/>
    <cellStyle name="Normal 51 3 2 2 4 3 3" xfId="25402" xr:uid="{00000000-0005-0000-0000-000040630000}"/>
    <cellStyle name="Normal 51 3 2 2 4 5" xfId="20389" xr:uid="{00000000-0005-0000-0000-0000AB4F0000}"/>
    <cellStyle name="Normal 51 3 2 2 5" xfId="11979" xr:uid="{00000000-0005-0000-0000-0000D12E0000}"/>
    <cellStyle name="Normal 51 3 2 2 5 3" xfId="27077" xr:uid="{00000000-0005-0000-0000-0000CB690000}"/>
    <cellStyle name="Normal 51 3 2 2 6" xfId="6958" xr:uid="{00000000-0005-0000-0000-0000341B0000}"/>
    <cellStyle name="Normal 51 3 2 2 6 3" xfId="22060" xr:uid="{00000000-0005-0000-0000-000032560000}"/>
    <cellStyle name="Normal 51 3 2 2 8" xfId="17047" xr:uid="{00000000-0005-0000-0000-00009D420000}"/>
    <cellStyle name="Normal 51 3 2 3" xfId="2305" xr:uid="{00000000-0005-0000-0000-000007090000}"/>
    <cellStyle name="Normal 51 3 2 3 2" xfId="3995" xr:uid="{00000000-0005-0000-0000-0000A10F0000}"/>
    <cellStyle name="Normal 51 3 2 3 2 2" xfId="14068" xr:uid="{00000000-0005-0000-0000-0000FA360000}"/>
    <cellStyle name="Normal 51 3 2 3 2 2 3" xfId="29166" xr:uid="{00000000-0005-0000-0000-0000F4710000}"/>
    <cellStyle name="Normal 51 3 2 3 2 3" xfId="9048" xr:uid="{00000000-0005-0000-0000-00005E230000}"/>
    <cellStyle name="Normal 51 3 2 3 2 3 3" xfId="24149" xr:uid="{00000000-0005-0000-0000-00005B5E0000}"/>
    <cellStyle name="Normal 51 3 2 3 2 5" xfId="19136" xr:uid="{00000000-0005-0000-0000-0000C64A0000}"/>
    <cellStyle name="Normal 51 3 2 3 3" xfId="5687" xr:uid="{00000000-0005-0000-0000-00003D160000}"/>
    <cellStyle name="Normal 51 3 2 3 3 2" xfId="15739" xr:uid="{00000000-0005-0000-0000-0000813D0000}"/>
    <cellStyle name="Normal 51 3 2 3 3 2 3" xfId="30837" xr:uid="{00000000-0005-0000-0000-00007B780000}"/>
    <cellStyle name="Normal 51 3 2 3 3 3" xfId="10719" xr:uid="{00000000-0005-0000-0000-0000E5290000}"/>
    <cellStyle name="Normal 51 3 2 3 3 3 3" xfId="25820" xr:uid="{00000000-0005-0000-0000-0000E2640000}"/>
    <cellStyle name="Normal 51 3 2 3 3 5" xfId="20807" xr:uid="{00000000-0005-0000-0000-00004D510000}"/>
    <cellStyle name="Normal 51 3 2 3 4" xfId="12397" xr:uid="{00000000-0005-0000-0000-000073300000}"/>
    <cellStyle name="Normal 51 3 2 3 4 3" xfId="27495" xr:uid="{00000000-0005-0000-0000-00006D6B0000}"/>
    <cellStyle name="Normal 51 3 2 3 5" xfId="7376" xr:uid="{00000000-0005-0000-0000-0000D61C0000}"/>
    <cellStyle name="Normal 51 3 2 3 5 3" xfId="22478" xr:uid="{00000000-0005-0000-0000-0000D4570000}"/>
    <cellStyle name="Normal 51 3 2 3 7" xfId="17465" xr:uid="{00000000-0005-0000-0000-00003F440000}"/>
    <cellStyle name="Normal 51 3 2 4" xfId="3158" xr:uid="{00000000-0005-0000-0000-00005C0C0000}"/>
    <cellStyle name="Normal 51 3 2 4 2" xfId="13232" xr:uid="{00000000-0005-0000-0000-0000B6330000}"/>
    <cellStyle name="Normal 51 3 2 4 2 3" xfId="28330" xr:uid="{00000000-0005-0000-0000-0000B06E0000}"/>
    <cellStyle name="Normal 51 3 2 4 3" xfId="8212" xr:uid="{00000000-0005-0000-0000-00001A200000}"/>
    <cellStyle name="Normal 51 3 2 4 3 3" xfId="23313" xr:uid="{00000000-0005-0000-0000-0000175B0000}"/>
    <cellStyle name="Normal 51 3 2 4 5" xfId="18300" xr:uid="{00000000-0005-0000-0000-000082470000}"/>
    <cellStyle name="Normal 51 3 2 5" xfId="4851" xr:uid="{00000000-0005-0000-0000-0000F9120000}"/>
    <cellStyle name="Normal 51 3 2 5 2" xfId="14903" xr:uid="{00000000-0005-0000-0000-00003D3A0000}"/>
    <cellStyle name="Normal 51 3 2 5 2 3" xfId="30001" xr:uid="{00000000-0005-0000-0000-000037750000}"/>
    <cellStyle name="Normal 51 3 2 5 3" xfId="9883" xr:uid="{00000000-0005-0000-0000-0000A1260000}"/>
    <cellStyle name="Normal 51 3 2 5 3 3" xfId="24984" xr:uid="{00000000-0005-0000-0000-00009E610000}"/>
    <cellStyle name="Normal 51 3 2 5 5" xfId="19971" xr:uid="{00000000-0005-0000-0000-0000094E0000}"/>
    <cellStyle name="Normal 51 3 2 6" xfId="11561" xr:uid="{00000000-0005-0000-0000-00002F2D0000}"/>
    <cellStyle name="Normal 51 3 2 6 3" xfId="26659" xr:uid="{00000000-0005-0000-0000-000029680000}"/>
    <cellStyle name="Normal 51 3 2 7" xfId="6540" xr:uid="{00000000-0005-0000-0000-000092190000}"/>
    <cellStyle name="Normal 51 3 2 7 3" xfId="21642" xr:uid="{00000000-0005-0000-0000-000090540000}"/>
    <cellStyle name="Normal 51 3 2 9" xfId="16629" xr:uid="{00000000-0005-0000-0000-0000FB400000}"/>
    <cellStyle name="Normal 51 3 3" xfId="1676" xr:uid="{00000000-0005-0000-0000-000092060000}"/>
    <cellStyle name="Normal 51 3 3 2" xfId="2515" xr:uid="{00000000-0005-0000-0000-0000D9090000}"/>
    <cellStyle name="Normal 51 3 3 2 2" xfId="4205" xr:uid="{00000000-0005-0000-0000-000073100000}"/>
    <cellStyle name="Normal 51 3 3 2 2 2" xfId="14278" xr:uid="{00000000-0005-0000-0000-0000CC370000}"/>
    <cellStyle name="Normal 51 3 3 2 2 2 3" xfId="29376" xr:uid="{00000000-0005-0000-0000-0000C6720000}"/>
    <cellStyle name="Normal 51 3 3 2 2 3" xfId="9258" xr:uid="{00000000-0005-0000-0000-000030240000}"/>
    <cellStyle name="Normal 51 3 3 2 2 3 3" xfId="24359" xr:uid="{00000000-0005-0000-0000-00002D5F0000}"/>
    <cellStyle name="Normal 51 3 3 2 2 5" xfId="19346" xr:uid="{00000000-0005-0000-0000-0000984B0000}"/>
    <cellStyle name="Normal 51 3 3 2 3" xfId="5897" xr:uid="{00000000-0005-0000-0000-00000F170000}"/>
    <cellStyle name="Normal 51 3 3 2 3 2" xfId="15949" xr:uid="{00000000-0005-0000-0000-0000533E0000}"/>
    <cellStyle name="Normal 51 3 3 2 3 2 3" xfId="31047" xr:uid="{00000000-0005-0000-0000-00004D790000}"/>
    <cellStyle name="Normal 51 3 3 2 3 3" xfId="10929" xr:uid="{00000000-0005-0000-0000-0000B72A0000}"/>
    <cellStyle name="Normal 51 3 3 2 3 3 3" xfId="26030" xr:uid="{00000000-0005-0000-0000-0000B4650000}"/>
    <cellStyle name="Normal 51 3 3 2 3 5" xfId="21017" xr:uid="{00000000-0005-0000-0000-00001F520000}"/>
    <cellStyle name="Normal 51 3 3 2 4" xfId="12607" xr:uid="{00000000-0005-0000-0000-000045310000}"/>
    <cellStyle name="Normal 51 3 3 2 4 3" xfId="27705" xr:uid="{00000000-0005-0000-0000-00003F6C0000}"/>
    <cellStyle name="Normal 51 3 3 2 5" xfId="7586" xr:uid="{00000000-0005-0000-0000-0000A81D0000}"/>
    <cellStyle name="Normal 51 3 3 2 5 3" xfId="22688" xr:uid="{00000000-0005-0000-0000-0000A6580000}"/>
    <cellStyle name="Normal 51 3 3 2 7" xfId="17675" xr:uid="{00000000-0005-0000-0000-000011450000}"/>
    <cellStyle name="Normal 51 3 3 3" xfId="3368" xr:uid="{00000000-0005-0000-0000-00002E0D0000}"/>
    <cellStyle name="Normal 51 3 3 3 2" xfId="13442" xr:uid="{00000000-0005-0000-0000-000088340000}"/>
    <cellStyle name="Normal 51 3 3 3 2 3" xfId="28540" xr:uid="{00000000-0005-0000-0000-0000826F0000}"/>
    <cellStyle name="Normal 51 3 3 3 3" xfId="8422" xr:uid="{00000000-0005-0000-0000-0000EC200000}"/>
    <cellStyle name="Normal 51 3 3 3 3 3" xfId="23523" xr:uid="{00000000-0005-0000-0000-0000E95B0000}"/>
    <cellStyle name="Normal 51 3 3 3 5" xfId="18510" xr:uid="{00000000-0005-0000-0000-000054480000}"/>
    <cellStyle name="Normal 51 3 3 4" xfId="5061" xr:uid="{00000000-0005-0000-0000-0000CB130000}"/>
    <cellStyle name="Normal 51 3 3 4 2" xfId="15113" xr:uid="{00000000-0005-0000-0000-00000F3B0000}"/>
    <cellStyle name="Normal 51 3 3 4 2 3" xfId="30211" xr:uid="{00000000-0005-0000-0000-000009760000}"/>
    <cellStyle name="Normal 51 3 3 4 3" xfId="10093" xr:uid="{00000000-0005-0000-0000-000073270000}"/>
    <cellStyle name="Normal 51 3 3 4 3 3" xfId="25194" xr:uid="{00000000-0005-0000-0000-000070620000}"/>
    <cellStyle name="Normal 51 3 3 4 5" xfId="20181" xr:uid="{00000000-0005-0000-0000-0000DB4E0000}"/>
    <cellStyle name="Normal 51 3 3 5" xfId="11771" xr:uid="{00000000-0005-0000-0000-0000012E0000}"/>
    <cellStyle name="Normal 51 3 3 5 3" xfId="26869" xr:uid="{00000000-0005-0000-0000-0000FB680000}"/>
    <cellStyle name="Normal 51 3 3 6" xfId="6750" xr:uid="{00000000-0005-0000-0000-0000641A0000}"/>
    <cellStyle name="Normal 51 3 3 6 3" xfId="21852" xr:uid="{00000000-0005-0000-0000-000062550000}"/>
    <cellStyle name="Normal 51 3 3 8" xfId="16839" xr:uid="{00000000-0005-0000-0000-0000CD410000}"/>
    <cellStyle name="Normal 51 3 4" xfId="2097" xr:uid="{00000000-0005-0000-0000-000037080000}"/>
    <cellStyle name="Normal 51 3 4 2" xfId="3787" xr:uid="{00000000-0005-0000-0000-0000D10E0000}"/>
    <cellStyle name="Normal 51 3 4 2 2" xfId="13860" xr:uid="{00000000-0005-0000-0000-00002A360000}"/>
    <cellStyle name="Normal 51 3 4 2 2 3" xfId="28958" xr:uid="{00000000-0005-0000-0000-000024710000}"/>
    <cellStyle name="Normal 51 3 4 2 3" xfId="8840" xr:uid="{00000000-0005-0000-0000-00008E220000}"/>
    <cellStyle name="Normal 51 3 4 2 3 3" xfId="23941" xr:uid="{00000000-0005-0000-0000-00008B5D0000}"/>
    <cellStyle name="Normal 51 3 4 2 5" xfId="18928" xr:uid="{00000000-0005-0000-0000-0000F6490000}"/>
    <cellStyle name="Normal 51 3 4 3" xfId="5479" xr:uid="{00000000-0005-0000-0000-00006D150000}"/>
    <cellStyle name="Normal 51 3 4 3 2" xfId="15531" xr:uid="{00000000-0005-0000-0000-0000B13C0000}"/>
    <cellStyle name="Normal 51 3 4 3 2 3" xfId="30629" xr:uid="{00000000-0005-0000-0000-0000AB770000}"/>
    <cellStyle name="Normal 51 3 4 3 3" xfId="10511" xr:uid="{00000000-0005-0000-0000-000015290000}"/>
    <cellStyle name="Normal 51 3 4 3 3 3" xfId="25612" xr:uid="{00000000-0005-0000-0000-000012640000}"/>
    <cellStyle name="Normal 51 3 4 3 5" xfId="20599" xr:uid="{00000000-0005-0000-0000-00007D500000}"/>
    <cellStyle name="Normal 51 3 4 4" xfId="12189" xr:uid="{00000000-0005-0000-0000-0000A32F0000}"/>
    <cellStyle name="Normal 51 3 4 4 3" xfId="27287" xr:uid="{00000000-0005-0000-0000-00009D6A0000}"/>
    <cellStyle name="Normal 51 3 4 5" xfId="7168" xr:uid="{00000000-0005-0000-0000-0000061C0000}"/>
    <cellStyle name="Normal 51 3 4 5 3" xfId="22270" xr:uid="{00000000-0005-0000-0000-000004570000}"/>
    <cellStyle name="Normal 51 3 4 7" xfId="17257" xr:uid="{00000000-0005-0000-0000-00006F430000}"/>
    <cellStyle name="Normal 51 3 5" xfId="2950" xr:uid="{00000000-0005-0000-0000-00008C0B0000}"/>
    <cellStyle name="Normal 51 3 5 2" xfId="13024" xr:uid="{00000000-0005-0000-0000-0000E6320000}"/>
    <cellStyle name="Normal 51 3 5 2 3" xfId="28122" xr:uid="{00000000-0005-0000-0000-0000E06D0000}"/>
    <cellStyle name="Normal 51 3 5 3" xfId="8004" xr:uid="{00000000-0005-0000-0000-00004A1F0000}"/>
    <cellStyle name="Normal 51 3 5 3 3" xfId="23105" xr:uid="{00000000-0005-0000-0000-0000475A0000}"/>
    <cellStyle name="Normal 51 3 5 5" xfId="18092" xr:uid="{00000000-0005-0000-0000-0000B2460000}"/>
    <cellStyle name="Normal 51 3 6" xfId="4643" xr:uid="{00000000-0005-0000-0000-000029120000}"/>
    <cellStyle name="Normal 51 3 6 2" xfId="14695" xr:uid="{00000000-0005-0000-0000-00006D390000}"/>
    <cellStyle name="Normal 51 3 6 2 3" xfId="29793" xr:uid="{00000000-0005-0000-0000-000067740000}"/>
    <cellStyle name="Normal 51 3 6 3" xfId="9675" xr:uid="{00000000-0005-0000-0000-0000D1250000}"/>
    <cellStyle name="Normal 51 3 6 3 3" xfId="24776" xr:uid="{00000000-0005-0000-0000-0000CE600000}"/>
    <cellStyle name="Normal 51 3 6 5" xfId="19763" xr:uid="{00000000-0005-0000-0000-0000394D0000}"/>
    <cellStyle name="Normal 51 3 7" xfId="11353" xr:uid="{00000000-0005-0000-0000-00005F2C0000}"/>
    <cellStyle name="Normal 51 3 7 3" xfId="26451" xr:uid="{00000000-0005-0000-0000-000059670000}"/>
    <cellStyle name="Normal 51 3 8" xfId="6332" xr:uid="{00000000-0005-0000-0000-0000C2180000}"/>
    <cellStyle name="Normal 51 3 8 3" xfId="21434" xr:uid="{00000000-0005-0000-0000-0000C0530000}"/>
    <cellStyle name="Normal 51 4" xfId="1357" xr:uid="{00000000-0005-0000-0000-000053050000}"/>
    <cellStyle name="Normal 51 4 2" xfId="1780" xr:uid="{00000000-0005-0000-0000-0000FA060000}"/>
    <cellStyle name="Normal 51 4 2 2" xfId="2619" xr:uid="{00000000-0005-0000-0000-0000410A0000}"/>
    <cellStyle name="Normal 51 4 2 2 2" xfId="4309" xr:uid="{00000000-0005-0000-0000-0000DB100000}"/>
    <cellStyle name="Normal 51 4 2 2 2 2" xfId="14382" xr:uid="{00000000-0005-0000-0000-000034380000}"/>
    <cellStyle name="Normal 51 4 2 2 2 2 3" xfId="29480" xr:uid="{00000000-0005-0000-0000-00002E730000}"/>
    <cellStyle name="Normal 51 4 2 2 2 3" xfId="9362" xr:uid="{00000000-0005-0000-0000-000098240000}"/>
    <cellStyle name="Normal 51 4 2 2 2 3 3" xfId="24463" xr:uid="{00000000-0005-0000-0000-0000955F0000}"/>
    <cellStyle name="Normal 51 4 2 2 2 5" xfId="19450" xr:uid="{00000000-0005-0000-0000-0000004C0000}"/>
    <cellStyle name="Normal 51 4 2 2 3" xfId="6001" xr:uid="{00000000-0005-0000-0000-000077170000}"/>
    <cellStyle name="Normal 51 4 2 2 3 2" xfId="16053" xr:uid="{00000000-0005-0000-0000-0000BB3E0000}"/>
    <cellStyle name="Normal 51 4 2 2 3 2 3" xfId="31151" xr:uid="{00000000-0005-0000-0000-0000B5790000}"/>
    <cellStyle name="Normal 51 4 2 2 3 3" xfId="11033" xr:uid="{00000000-0005-0000-0000-00001F2B0000}"/>
    <cellStyle name="Normal 51 4 2 2 3 3 3" xfId="26134" xr:uid="{00000000-0005-0000-0000-00001C660000}"/>
    <cellStyle name="Normal 51 4 2 2 3 5" xfId="21121" xr:uid="{00000000-0005-0000-0000-000087520000}"/>
    <cellStyle name="Normal 51 4 2 2 4" xfId="12711" xr:uid="{00000000-0005-0000-0000-0000AD310000}"/>
    <cellStyle name="Normal 51 4 2 2 4 3" xfId="27809" xr:uid="{00000000-0005-0000-0000-0000A76C0000}"/>
    <cellStyle name="Normal 51 4 2 2 5" xfId="7690" xr:uid="{00000000-0005-0000-0000-0000101E0000}"/>
    <cellStyle name="Normal 51 4 2 2 5 3" xfId="22792" xr:uid="{00000000-0005-0000-0000-00000E590000}"/>
    <cellStyle name="Normal 51 4 2 2 7" xfId="17779" xr:uid="{00000000-0005-0000-0000-000079450000}"/>
    <cellStyle name="Normal 51 4 2 3" xfId="3472" xr:uid="{00000000-0005-0000-0000-0000960D0000}"/>
    <cellStyle name="Normal 51 4 2 3 2" xfId="13546" xr:uid="{00000000-0005-0000-0000-0000F0340000}"/>
    <cellStyle name="Normal 51 4 2 3 2 3" xfId="28644" xr:uid="{00000000-0005-0000-0000-0000EA6F0000}"/>
    <cellStyle name="Normal 51 4 2 3 3" xfId="8526" xr:uid="{00000000-0005-0000-0000-000054210000}"/>
    <cellStyle name="Normal 51 4 2 3 3 3" xfId="23627" xr:uid="{00000000-0005-0000-0000-0000515C0000}"/>
    <cellStyle name="Normal 51 4 2 3 5" xfId="18614" xr:uid="{00000000-0005-0000-0000-0000BC480000}"/>
    <cellStyle name="Normal 51 4 2 4" xfId="5165" xr:uid="{00000000-0005-0000-0000-000033140000}"/>
    <cellStyle name="Normal 51 4 2 4 2" xfId="15217" xr:uid="{00000000-0005-0000-0000-0000773B0000}"/>
    <cellStyle name="Normal 51 4 2 4 2 3" xfId="30315" xr:uid="{00000000-0005-0000-0000-000071760000}"/>
    <cellStyle name="Normal 51 4 2 4 3" xfId="10197" xr:uid="{00000000-0005-0000-0000-0000DB270000}"/>
    <cellStyle name="Normal 51 4 2 4 3 3" xfId="25298" xr:uid="{00000000-0005-0000-0000-0000D8620000}"/>
    <cellStyle name="Normal 51 4 2 4 5" xfId="20285" xr:uid="{00000000-0005-0000-0000-0000434F0000}"/>
    <cellStyle name="Normal 51 4 2 5" xfId="11875" xr:uid="{00000000-0005-0000-0000-0000692E0000}"/>
    <cellStyle name="Normal 51 4 2 5 3" xfId="26973" xr:uid="{00000000-0005-0000-0000-000063690000}"/>
    <cellStyle name="Normal 51 4 2 6" xfId="6854" xr:uid="{00000000-0005-0000-0000-0000CC1A0000}"/>
    <cellStyle name="Normal 51 4 2 6 3" xfId="21956" xr:uid="{00000000-0005-0000-0000-0000CA550000}"/>
    <cellStyle name="Normal 51 4 2 8" xfId="16943" xr:uid="{00000000-0005-0000-0000-000035420000}"/>
    <cellStyle name="Normal 51 4 3" xfId="2201" xr:uid="{00000000-0005-0000-0000-00009F080000}"/>
    <cellStyle name="Normal 51 4 3 2" xfId="3891" xr:uid="{00000000-0005-0000-0000-0000390F0000}"/>
    <cellStyle name="Normal 51 4 3 2 2" xfId="13964" xr:uid="{00000000-0005-0000-0000-000092360000}"/>
    <cellStyle name="Normal 51 4 3 2 2 3" xfId="29062" xr:uid="{00000000-0005-0000-0000-00008C710000}"/>
    <cellStyle name="Normal 51 4 3 2 3" xfId="8944" xr:uid="{00000000-0005-0000-0000-0000F6220000}"/>
    <cellStyle name="Normal 51 4 3 2 3 3" xfId="24045" xr:uid="{00000000-0005-0000-0000-0000F35D0000}"/>
    <cellStyle name="Normal 51 4 3 2 5" xfId="19032" xr:uid="{00000000-0005-0000-0000-00005E4A0000}"/>
    <cellStyle name="Normal 51 4 3 3" xfId="5583" xr:uid="{00000000-0005-0000-0000-0000D5150000}"/>
    <cellStyle name="Normal 51 4 3 3 2" xfId="15635" xr:uid="{00000000-0005-0000-0000-0000193D0000}"/>
    <cellStyle name="Normal 51 4 3 3 2 3" xfId="30733" xr:uid="{00000000-0005-0000-0000-000013780000}"/>
    <cellStyle name="Normal 51 4 3 3 3" xfId="10615" xr:uid="{00000000-0005-0000-0000-00007D290000}"/>
    <cellStyle name="Normal 51 4 3 3 3 3" xfId="25716" xr:uid="{00000000-0005-0000-0000-00007A640000}"/>
    <cellStyle name="Normal 51 4 3 3 5" xfId="20703" xr:uid="{00000000-0005-0000-0000-0000E5500000}"/>
    <cellStyle name="Normal 51 4 3 4" xfId="12293" xr:uid="{00000000-0005-0000-0000-00000B300000}"/>
    <cellStyle name="Normal 51 4 3 4 3" xfId="27391" xr:uid="{00000000-0005-0000-0000-0000056B0000}"/>
    <cellStyle name="Normal 51 4 3 5" xfId="7272" xr:uid="{00000000-0005-0000-0000-00006E1C0000}"/>
    <cellStyle name="Normal 51 4 3 5 3" xfId="22374" xr:uid="{00000000-0005-0000-0000-00006C570000}"/>
    <cellStyle name="Normal 51 4 3 7" xfId="17361" xr:uid="{00000000-0005-0000-0000-0000D7430000}"/>
    <cellStyle name="Normal 51 4 4" xfId="3054" xr:uid="{00000000-0005-0000-0000-0000F40B0000}"/>
    <cellStyle name="Normal 51 4 4 2" xfId="13128" xr:uid="{00000000-0005-0000-0000-00004E330000}"/>
    <cellStyle name="Normal 51 4 4 2 3" xfId="28226" xr:uid="{00000000-0005-0000-0000-0000486E0000}"/>
    <cellStyle name="Normal 51 4 4 3" xfId="8108" xr:uid="{00000000-0005-0000-0000-0000B21F0000}"/>
    <cellStyle name="Normal 51 4 4 3 3" xfId="23209" xr:uid="{00000000-0005-0000-0000-0000AF5A0000}"/>
    <cellStyle name="Normal 51 4 4 5" xfId="18196" xr:uid="{00000000-0005-0000-0000-00001A470000}"/>
    <cellStyle name="Normal 51 4 5" xfId="4747" xr:uid="{00000000-0005-0000-0000-000091120000}"/>
    <cellStyle name="Normal 51 4 5 2" xfId="14799" xr:uid="{00000000-0005-0000-0000-0000D5390000}"/>
    <cellStyle name="Normal 51 4 5 2 3" xfId="29897" xr:uid="{00000000-0005-0000-0000-0000CF740000}"/>
    <cellStyle name="Normal 51 4 5 3" xfId="9779" xr:uid="{00000000-0005-0000-0000-000039260000}"/>
    <cellStyle name="Normal 51 4 5 3 3" xfId="24880" xr:uid="{00000000-0005-0000-0000-000036610000}"/>
    <cellStyle name="Normal 51 4 5 5" xfId="19867" xr:uid="{00000000-0005-0000-0000-0000A14D0000}"/>
    <cellStyle name="Normal 51 4 6" xfId="11457" xr:uid="{00000000-0005-0000-0000-0000C72C0000}"/>
    <cellStyle name="Normal 51 4 6 3" xfId="26555" xr:uid="{00000000-0005-0000-0000-0000C1670000}"/>
    <cellStyle name="Normal 51 4 7" xfId="6436" xr:uid="{00000000-0005-0000-0000-00002A190000}"/>
    <cellStyle name="Normal 51 4 7 3" xfId="21538" xr:uid="{00000000-0005-0000-0000-000028540000}"/>
    <cellStyle name="Normal 51 4 9" xfId="16525" xr:uid="{00000000-0005-0000-0000-000093400000}"/>
    <cellStyle name="Normal 51 5" xfId="1570" xr:uid="{00000000-0005-0000-0000-000028060000}"/>
    <cellStyle name="Normal 51 5 2" xfId="2411" xr:uid="{00000000-0005-0000-0000-000071090000}"/>
    <cellStyle name="Normal 51 5 2 2" xfId="4101" xr:uid="{00000000-0005-0000-0000-00000B100000}"/>
    <cellStyle name="Normal 51 5 2 2 2" xfId="14174" xr:uid="{00000000-0005-0000-0000-000064370000}"/>
    <cellStyle name="Normal 51 5 2 2 2 3" xfId="29272" xr:uid="{00000000-0005-0000-0000-00005E720000}"/>
    <cellStyle name="Normal 51 5 2 2 3" xfId="9154" xr:uid="{00000000-0005-0000-0000-0000C8230000}"/>
    <cellStyle name="Normal 51 5 2 2 3 3" xfId="24255" xr:uid="{00000000-0005-0000-0000-0000C55E0000}"/>
    <cellStyle name="Normal 51 5 2 2 5" xfId="19242" xr:uid="{00000000-0005-0000-0000-0000304B0000}"/>
    <cellStyle name="Normal 51 5 2 3" xfId="5793" xr:uid="{00000000-0005-0000-0000-0000A7160000}"/>
    <cellStyle name="Normal 51 5 2 3 2" xfId="15845" xr:uid="{00000000-0005-0000-0000-0000EB3D0000}"/>
    <cellStyle name="Normal 51 5 2 3 2 3" xfId="30943" xr:uid="{00000000-0005-0000-0000-0000E5780000}"/>
    <cellStyle name="Normal 51 5 2 3 3" xfId="10825" xr:uid="{00000000-0005-0000-0000-00004F2A0000}"/>
    <cellStyle name="Normal 51 5 2 3 3 3" xfId="25926" xr:uid="{00000000-0005-0000-0000-00004C650000}"/>
    <cellStyle name="Normal 51 5 2 3 5" xfId="20913" xr:uid="{00000000-0005-0000-0000-0000B7510000}"/>
    <cellStyle name="Normal 51 5 2 4" xfId="12503" xr:uid="{00000000-0005-0000-0000-0000DD300000}"/>
    <cellStyle name="Normal 51 5 2 4 3" xfId="27601" xr:uid="{00000000-0005-0000-0000-0000D76B0000}"/>
    <cellStyle name="Normal 51 5 2 5" xfId="7482" xr:uid="{00000000-0005-0000-0000-0000401D0000}"/>
    <cellStyle name="Normal 51 5 2 5 3" xfId="22584" xr:uid="{00000000-0005-0000-0000-00003E580000}"/>
    <cellStyle name="Normal 51 5 2 7" xfId="17571" xr:uid="{00000000-0005-0000-0000-0000A9440000}"/>
    <cellStyle name="Normal 51 5 3" xfId="3264" xr:uid="{00000000-0005-0000-0000-0000C60C0000}"/>
    <cellStyle name="Normal 51 5 3 2" xfId="13338" xr:uid="{00000000-0005-0000-0000-000020340000}"/>
    <cellStyle name="Normal 51 5 3 2 3" xfId="28436" xr:uid="{00000000-0005-0000-0000-00001A6F0000}"/>
    <cellStyle name="Normal 51 5 3 3" xfId="8318" xr:uid="{00000000-0005-0000-0000-000084200000}"/>
    <cellStyle name="Normal 51 5 3 3 3" xfId="23419" xr:uid="{00000000-0005-0000-0000-0000815B0000}"/>
    <cellStyle name="Normal 51 5 3 5" xfId="18406" xr:uid="{00000000-0005-0000-0000-0000EC470000}"/>
    <cellStyle name="Normal 51 5 4" xfId="4957" xr:uid="{00000000-0005-0000-0000-000063130000}"/>
    <cellStyle name="Normal 51 5 4 2" xfId="15009" xr:uid="{00000000-0005-0000-0000-0000A73A0000}"/>
    <cellStyle name="Normal 51 5 4 2 3" xfId="30107" xr:uid="{00000000-0005-0000-0000-0000A1750000}"/>
    <cellStyle name="Normal 51 5 4 3" xfId="9989" xr:uid="{00000000-0005-0000-0000-00000B270000}"/>
    <cellStyle name="Normal 51 5 4 3 3" xfId="25090" xr:uid="{00000000-0005-0000-0000-000008620000}"/>
    <cellStyle name="Normal 51 5 4 5" xfId="20077" xr:uid="{00000000-0005-0000-0000-0000734E0000}"/>
    <cellStyle name="Normal 51 5 5" xfId="11667" xr:uid="{00000000-0005-0000-0000-0000992D0000}"/>
    <cellStyle name="Normal 51 5 5 3" xfId="26765" xr:uid="{00000000-0005-0000-0000-000093680000}"/>
    <cellStyle name="Normal 51 5 6" xfId="6646" xr:uid="{00000000-0005-0000-0000-0000FC190000}"/>
    <cellStyle name="Normal 51 5 6 3" xfId="21748" xr:uid="{00000000-0005-0000-0000-0000FA540000}"/>
    <cellStyle name="Normal 51 5 8" xfId="16735" xr:uid="{00000000-0005-0000-0000-000065410000}"/>
    <cellStyle name="Normal 51 6" xfId="1991" xr:uid="{00000000-0005-0000-0000-0000CD070000}"/>
    <cellStyle name="Normal 51 6 2" xfId="3683" xr:uid="{00000000-0005-0000-0000-0000690E0000}"/>
    <cellStyle name="Normal 51 6 2 2" xfId="13756" xr:uid="{00000000-0005-0000-0000-0000C2350000}"/>
    <cellStyle name="Normal 51 6 2 2 3" xfId="28854" xr:uid="{00000000-0005-0000-0000-0000BC700000}"/>
    <cellStyle name="Normal 51 6 2 3" xfId="8736" xr:uid="{00000000-0005-0000-0000-000026220000}"/>
    <cellStyle name="Normal 51 6 2 3 3" xfId="23837" xr:uid="{00000000-0005-0000-0000-0000235D0000}"/>
    <cellStyle name="Normal 51 6 2 5" xfId="18824" xr:uid="{00000000-0005-0000-0000-00008E490000}"/>
    <cellStyle name="Normal 51 6 3" xfId="5375" xr:uid="{00000000-0005-0000-0000-000005150000}"/>
    <cellStyle name="Normal 51 6 3 2" xfId="15427" xr:uid="{00000000-0005-0000-0000-0000493C0000}"/>
    <cellStyle name="Normal 51 6 3 2 3" xfId="30525" xr:uid="{00000000-0005-0000-0000-000043770000}"/>
    <cellStyle name="Normal 51 6 3 3" xfId="10407" xr:uid="{00000000-0005-0000-0000-0000AD280000}"/>
    <cellStyle name="Normal 51 6 3 3 3" xfId="25508" xr:uid="{00000000-0005-0000-0000-0000AA630000}"/>
    <cellStyle name="Normal 51 6 3 5" xfId="20495" xr:uid="{00000000-0005-0000-0000-000015500000}"/>
    <cellStyle name="Normal 51 6 4" xfId="12085" xr:uid="{00000000-0005-0000-0000-00003B2F0000}"/>
    <cellStyle name="Normal 51 6 4 3" xfId="27183" xr:uid="{00000000-0005-0000-0000-0000356A0000}"/>
    <cellStyle name="Normal 51 6 5" xfId="7064" xr:uid="{00000000-0005-0000-0000-00009E1B0000}"/>
    <cellStyle name="Normal 51 6 5 3" xfId="22166" xr:uid="{00000000-0005-0000-0000-00009C560000}"/>
    <cellStyle name="Normal 51 6 7" xfId="17153" xr:uid="{00000000-0005-0000-0000-000007430000}"/>
    <cellStyle name="Normal 51 7" xfId="2842" xr:uid="{00000000-0005-0000-0000-0000200B0000}"/>
    <cellStyle name="Normal 51 7 2" xfId="12920" xr:uid="{00000000-0005-0000-0000-00007E320000}"/>
    <cellStyle name="Normal 51 7 2 3" xfId="28018" xr:uid="{00000000-0005-0000-0000-0000786D0000}"/>
    <cellStyle name="Normal 51 7 3" xfId="7900" xr:uid="{00000000-0005-0000-0000-0000E21E0000}"/>
    <cellStyle name="Normal 51 7 3 3" xfId="23001" xr:uid="{00000000-0005-0000-0000-0000DF590000}"/>
    <cellStyle name="Normal 51 7 5" xfId="17988" xr:uid="{00000000-0005-0000-0000-00004A460000}"/>
    <cellStyle name="Normal 51 8" xfId="4536" xr:uid="{00000000-0005-0000-0000-0000BE110000}"/>
    <cellStyle name="Normal 51 8 2" xfId="14591" xr:uid="{00000000-0005-0000-0000-000005390000}"/>
    <cellStyle name="Normal 51 8 2 3" xfId="29689" xr:uid="{00000000-0005-0000-0000-0000FF730000}"/>
    <cellStyle name="Normal 51 8 3" xfId="9571" xr:uid="{00000000-0005-0000-0000-000069250000}"/>
    <cellStyle name="Normal 51 8 3 3" xfId="24672" xr:uid="{00000000-0005-0000-0000-000066600000}"/>
    <cellStyle name="Normal 51 8 5" xfId="19659" xr:uid="{00000000-0005-0000-0000-0000D14C0000}"/>
    <cellStyle name="Normal 51 9" xfId="11247" xr:uid="{00000000-0005-0000-0000-0000F52B0000}"/>
    <cellStyle name="Normal 51 9 3" xfId="26347" xr:uid="{00000000-0005-0000-0000-0000F1660000}"/>
    <cellStyle name="Normal 52" xfId="868" xr:uid="{00000000-0005-0000-0000-000069030000}"/>
    <cellStyle name="Normal 52 10" xfId="6227" xr:uid="{00000000-0005-0000-0000-000059180000}"/>
    <cellStyle name="Normal 52 10 3" xfId="21331" xr:uid="{00000000-0005-0000-0000-000059530000}"/>
    <cellStyle name="Normal 52 12" xfId="16316" xr:uid="{00000000-0005-0000-0000-0000C23F0000}"/>
    <cellStyle name="Normal 52 2" xfId="1191" xr:uid="{00000000-0005-0000-0000-0000AD040000}"/>
    <cellStyle name="Normal 52 2 11" xfId="16370" xr:uid="{00000000-0005-0000-0000-0000F83F0000}"/>
    <cellStyle name="Normal 52 2 2" xfId="1299" xr:uid="{00000000-0005-0000-0000-000019050000}"/>
    <cellStyle name="Normal 52 2 2 10" xfId="16474" xr:uid="{00000000-0005-0000-0000-000060400000}"/>
    <cellStyle name="Normal 52 2 2 2" xfId="1516" xr:uid="{00000000-0005-0000-0000-0000F2050000}"/>
    <cellStyle name="Normal 52 2 2 2 2" xfId="1937" xr:uid="{00000000-0005-0000-0000-000097070000}"/>
    <cellStyle name="Normal 52 2 2 2 2 2" xfId="2776" xr:uid="{00000000-0005-0000-0000-0000DE0A0000}"/>
    <cellStyle name="Normal 52 2 2 2 2 2 2" xfId="4466" xr:uid="{00000000-0005-0000-0000-000078110000}"/>
    <cellStyle name="Normal 52 2 2 2 2 2 2 2" xfId="14539" xr:uid="{00000000-0005-0000-0000-0000D1380000}"/>
    <cellStyle name="Normal 52 2 2 2 2 2 2 2 3" xfId="29637" xr:uid="{00000000-0005-0000-0000-0000CB730000}"/>
    <cellStyle name="Normal 52 2 2 2 2 2 2 3" xfId="9519" xr:uid="{00000000-0005-0000-0000-000035250000}"/>
    <cellStyle name="Normal 52 2 2 2 2 2 2 3 3" xfId="24620" xr:uid="{00000000-0005-0000-0000-000032600000}"/>
    <cellStyle name="Normal 52 2 2 2 2 2 2 5" xfId="19607" xr:uid="{00000000-0005-0000-0000-00009D4C0000}"/>
    <cellStyle name="Normal 52 2 2 2 2 2 3" xfId="6158" xr:uid="{00000000-0005-0000-0000-000014180000}"/>
    <cellStyle name="Normal 52 2 2 2 2 2 3 2" xfId="16210" xr:uid="{00000000-0005-0000-0000-0000583F0000}"/>
    <cellStyle name="Normal 52 2 2 2 2 2 3 3" xfId="11190" xr:uid="{00000000-0005-0000-0000-0000BC2B0000}"/>
    <cellStyle name="Normal 52 2 2 2 2 2 3 3 3" xfId="26291" xr:uid="{00000000-0005-0000-0000-0000B9660000}"/>
    <cellStyle name="Normal 52 2 2 2 2 2 3 5" xfId="21278" xr:uid="{00000000-0005-0000-0000-000024530000}"/>
    <cellStyle name="Normal 52 2 2 2 2 2 4" xfId="12868" xr:uid="{00000000-0005-0000-0000-00004A320000}"/>
    <cellStyle name="Normal 52 2 2 2 2 2 4 3" xfId="27966" xr:uid="{00000000-0005-0000-0000-0000446D0000}"/>
    <cellStyle name="Normal 52 2 2 2 2 2 5" xfId="7847" xr:uid="{00000000-0005-0000-0000-0000AD1E0000}"/>
    <cellStyle name="Normal 52 2 2 2 2 2 5 3" xfId="22949" xr:uid="{00000000-0005-0000-0000-0000AB590000}"/>
    <cellStyle name="Normal 52 2 2 2 2 2 7" xfId="17936" xr:uid="{00000000-0005-0000-0000-000016460000}"/>
    <cellStyle name="Normal 52 2 2 2 2 3" xfId="3629" xr:uid="{00000000-0005-0000-0000-0000330E0000}"/>
    <cellStyle name="Normal 52 2 2 2 2 3 2" xfId="13703" xr:uid="{00000000-0005-0000-0000-00008D350000}"/>
    <cellStyle name="Normal 52 2 2 2 2 3 2 3" xfId="28801" xr:uid="{00000000-0005-0000-0000-000087700000}"/>
    <cellStyle name="Normal 52 2 2 2 2 3 3" xfId="8683" xr:uid="{00000000-0005-0000-0000-0000F1210000}"/>
    <cellStyle name="Normal 52 2 2 2 2 3 3 3" xfId="23784" xr:uid="{00000000-0005-0000-0000-0000EE5C0000}"/>
    <cellStyle name="Normal 52 2 2 2 2 3 5" xfId="18771" xr:uid="{00000000-0005-0000-0000-000059490000}"/>
    <cellStyle name="Normal 52 2 2 2 2 4" xfId="5322" xr:uid="{00000000-0005-0000-0000-0000D0140000}"/>
    <cellStyle name="Normal 52 2 2 2 2 4 2" xfId="15374" xr:uid="{00000000-0005-0000-0000-0000143C0000}"/>
    <cellStyle name="Normal 52 2 2 2 2 4 2 3" xfId="30472" xr:uid="{00000000-0005-0000-0000-00000E770000}"/>
    <cellStyle name="Normal 52 2 2 2 2 4 3" xfId="10354" xr:uid="{00000000-0005-0000-0000-000078280000}"/>
    <cellStyle name="Normal 52 2 2 2 2 4 3 3" xfId="25455" xr:uid="{00000000-0005-0000-0000-000075630000}"/>
    <cellStyle name="Normal 52 2 2 2 2 4 5" xfId="20442" xr:uid="{00000000-0005-0000-0000-0000E04F0000}"/>
    <cellStyle name="Normal 52 2 2 2 2 5" xfId="12032" xr:uid="{00000000-0005-0000-0000-0000062F0000}"/>
    <cellStyle name="Normal 52 2 2 2 2 5 3" xfId="27130" xr:uid="{00000000-0005-0000-0000-0000006A0000}"/>
    <cellStyle name="Normal 52 2 2 2 2 6" xfId="7011" xr:uid="{00000000-0005-0000-0000-0000691B0000}"/>
    <cellStyle name="Normal 52 2 2 2 2 6 3" xfId="22113" xr:uid="{00000000-0005-0000-0000-000067560000}"/>
    <cellStyle name="Normal 52 2 2 2 2 8" xfId="17100" xr:uid="{00000000-0005-0000-0000-0000D2420000}"/>
    <cellStyle name="Normal 52 2 2 2 3" xfId="2358" xr:uid="{00000000-0005-0000-0000-00003C090000}"/>
    <cellStyle name="Normal 52 2 2 2 3 2" xfId="4048" xr:uid="{00000000-0005-0000-0000-0000D60F0000}"/>
    <cellStyle name="Normal 52 2 2 2 3 2 2" xfId="14121" xr:uid="{00000000-0005-0000-0000-00002F370000}"/>
    <cellStyle name="Normal 52 2 2 2 3 2 2 3" xfId="29219" xr:uid="{00000000-0005-0000-0000-000029720000}"/>
    <cellStyle name="Normal 52 2 2 2 3 2 3" xfId="9101" xr:uid="{00000000-0005-0000-0000-000093230000}"/>
    <cellStyle name="Normal 52 2 2 2 3 2 3 3" xfId="24202" xr:uid="{00000000-0005-0000-0000-0000905E0000}"/>
    <cellStyle name="Normal 52 2 2 2 3 2 5" xfId="19189" xr:uid="{00000000-0005-0000-0000-0000FB4A0000}"/>
    <cellStyle name="Normal 52 2 2 2 3 3" xfId="5740" xr:uid="{00000000-0005-0000-0000-000072160000}"/>
    <cellStyle name="Normal 52 2 2 2 3 3 2" xfId="15792" xr:uid="{00000000-0005-0000-0000-0000B63D0000}"/>
    <cellStyle name="Normal 52 2 2 2 3 3 2 3" xfId="30890" xr:uid="{00000000-0005-0000-0000-0000B0780000}"/>
    <cellStyle name="Normal 52 2 2 2 3 3 3" xfId="10772" xr:uid="{00000000-0005-0000-0000-00001A2A0000}"/>
    <cellStyle name="Normal 52 2 2 2 3 3 3 3" xfId="25873" xr:uid="{00000000-0005-0000-0000-000017650000}"/>
    <cellStyle name="Normal 52 2 2 2 3 3 5" xfId="20860" xr:uid="{00000000-0005-0000-0000-000082510000}"/>
    <cellStyle name="Normal 52 2 2 2 3 4" xfId="12450" xr:uid="{00000000-0005-0000-0000-0000A8300000}"/>
    <cellStyle name="Normal 52 2 2 2 3 4 3" xfId="27548" xr:uid="{00000000-0005-0000-0000-0000A26B0000}"/>
    <cellStyle name="Normal 52 2 2 2 3 5" xfId="7429" xr:uid="{00000000-0005-0000-0000-00000B1D0000}"/>
    <cellStyle name="Normal 52 2 2 2 3 5 3" xfId="22531" xr:uid="{00000000-0005-0000-0000-000009580000}"/>
    <cellStyle name="Normal 52 2 2 2 3 7" xfId="17518" xr:uid="{00000000-0005-0000-0000-000074440000}"/>
    <cellStyle name="Normal 52 2 2 2 4" xfId="3211" xr:uid="{00000000-0005-0000-0000-0000910C0000}"/>
    <cellStyle name="Normal 52 2 2 2 4 2" xfId="13285" xr:uid="{00000000-0005-0000-0000-0000EB330000}"/>
    <cellStyle name="Normal 52 2 2 2 4 2 3" xfId="28383" xr:uid="{00000000-0005-0000-0000-0000E56E0000}"/>
    <cellStyle name="Normal 52 2 2 2 4 3" xfId="8265" xr:uid="{00000000-0005-0000-0000-00004F200000}"/>
    <cellStyle name="Normal 52 2 2 2 4 3 3" xfId="23366" xr:uid="{00000000-0005-0000-0000-00004C5B0000}"/>
    <cellStyle name="Normal 52 2 2 2 4 5" xfId="18353" xr:uid="{00000000-0005-0000-0000-0000B7470000}"/>
    <cellStyle name="Normal 52 2 2 2 5" xfId="4904" xr:uid="{00000000-0005-0000-0000-00002E130000}"/>
    <cellStyle name="Normal 52 2 2 2 5 2" xfId="14956" xr:uid="{00000000-0005-0000-0000-0000723A0000}"/>
    <cellStyle name="Normal 52 2 2 2 5 2 3" xfId="30054" xr:uid="{00000000-0005-0000-0000-00006C750000}"/>
    <cellStyle name="Normal 52 2 2 2 5 3" xfId="9936" xr:uid="{00000000-0005-0000-0000-0000D6260000}"/>
    <cellStyle name="Normal 52 2 2 2 5 3 3" xfId="25037" xr:uid="{00000000-0005-0000-0000-0000D3610000}"/>
    <cellStyle name="Normal 52 2 2 2 5 5" xfId="20024" xr:uid="{00000000-0005-0000-0000-00003E4E0000}"/>
    <cellStyle name="Normal 52 2 2 2 6" xfId="11614" xr:uid="{00000000-0005-0000-0000-0000642D0000}"/>
    <cellStyle name="Normal 52 2 2 2 6 3" xfId="26712" xr:uid="{00000000-0005-0000-0000-00005E680000}"/>
    <cellStyle name="Normal 52 2 2 2 7" xfId="6593" xr:uid="{00000000-0005-0000-0000-0000C7190000}"/>
    <cellStyle name="Normal 52 2 2 2 7 3" xfId="21695" xr:uid="{00000000-0005-0000-0000-0000C5540000}"/>
    <cellStyle name="Normal 52 2 2 2 9" xfId="16682" xr:uid="{00000000-0005-0000-0000-000030410000}"/>
    <cellStyle name="Normal 52 2 2 3" xfId="1729" xr:uid="{00000000-0005-0000-0000-0000C7060000}"/>
    <cellStyle name="Normal 52 2 2 3 2" xfId="2568" xr:uid="{00000000-0005-0000-0000-00000E0A0000}"/>
    <cellStyle name="Normal 52 2 2 3 2 2" xfId="4258" xr:uid="{00000000-0005-0000-0000-0000A8100000}"/>
    <cellStyle name="Normal 52 2 2 3 2 2 2" xfId="14331" xr:uid="{00000000-0005-0000-0000-000001380000}"/>
    <cellStyle name="Normal 52 2 2 3 2 2 2 3" xfId="29429" xr:uid="{00000000-0005-0000-0000-0000FB720000}"/>
    <cellStyle name="Normal 52 2 2 3 2 2 3" xfId="9311" xr:uid="{00000000-0005-0000-0000-000065240000}"/>
    <cellStyle name="Normal 52 2 2 3 2 2 3 3" xfId="24412" xr:uid="{00000000-0005-0000-0000-0000625F0000}"/>
    <cellStyle name="Normal 52 2 2 3 2 2 5" xfId="19399" xr:uid="{00000000-0005-0000-0000-0000CD4B0000}"/>
    <cellStyle name="Normal 52 2 2 3 2 3" xfId="5950" xr:uid="{00000000-0005-0000-0000-000044170000}"/>
    <cellStyle name="Normal 52 2 2 3 2 3 2" xfId="16002" xr:uid="{00000000-0005-0000-0000-0000883E0000}"/>
    <cellStyle name="Normal 52 2 2 3 2 3 2 3" xfId="31100" xr:uid="{00000000-0005-0000-0000-000082790000}"/>
    <cellStyle name="Normal 52 2 2 3 2 3 3" xfId="10982" xr:uid="{00000000-0005-0000-0000-0000EC2A0000}"/>
    <cellStyle name="Normal 52 2 2 3 2 3 3 3" xfId="26083" xr:uid="{00000000-0005-0000-0000-0000E9650000}"/>
    <cellStyle name="Normal 52 2 2 3 2 3 5" xfId="21070" xr:uid="{00000000-0005-0000-0000-000054520000}"/>
    <cellStyle name="Normal 52 2 2 3 2 4" xfId="12660" xr:uid="{00000000-0005-0000-0000-00007A310000}"/>
    <cellStyle name="Normal 52 2 2 3 2 4 3" xfId="27758" xr:uid="{00000000-0005-0000-0000-0000746C0000}"/>
    <cellStyle name="Normal 52 2 2 3 2 5" xfId="7639" xr:uid="{00000000-0005-0000-0000-0000DD1D0000}"/>
    <cellStyle name="Normal 52 2 2 3 2 5 3" xfId="22741" xr:uid="{00000000-0005-0000-0000-0000DB580000}"/>
    <cellStyle name="Normal 52 2 2 3 2 7" xfId="17728" xr:uid="{00000000-0005-0000-0000-000046450000}"/>
    <cellStyle name="Normal 52 2 2 3 3" xfId="3421" xr:uid="{00000000-0005-0000-0000-0000630D0000}"/>
    <cellStyle name="Normal 52 2 2 3 3 2" xfId="13495" xr:uid="{00000000-0005-0000-0000-0000BD340000}"/>
    <cellStyle name="Normal 52 2 2 3 3 2 3" xfId="28593" xr:uid="{00000000-0005-0000-0000-0000B76F0000}"/>
    <cellStyle name="Normal 52 2 2 3 3 3" xfId="8475" xr:uid="{00000000-0005-0000-0000-000021210000}"/>
    <cellStyle name="Normal 52 2 2 3 3 3 3" xfId="23576" xr:uid="{00000000-0005-0000-0000-00001E5C0000}"/>
    <cellStyle name="Normal 52 2 2 3 3 5" xfId="18563" xr:uid="{00000000-0005-0000-0000-000089480000}"/>
    <cellStyle name="Normal 52 2 2 3 4" xfId="5114" xr:uid="{00000000-0005-0000-0000-000000140000}"/>
    <cellStyle name="Normal 52 2 2 3 4 2" xfId="15166" xr:uid="{00000000-0005-0000-0000-0000443B0000}"/>
    <cellStyle name="Normal 52 2 2 3 4 2 3" xfId="30264" xr:uid="{00000000-0005-0000-0000-00003E760000}"/>
    <cellStyle name="Normal 52 2 2 3 4 3" xfId="10146" xr:uid="{00000000-0005-0000-0000-0000A8270000}"/>
    <cellStyle name="Normal 52 2 2 3 4 3 3" xfId="25247" xr:uid="{00000000-0005-0000-0000-0000A5620000}"/>
    <cellStyle name="Normal 52 2 2 3 4 5" xfId="20234" xr:uid="{00000000-0005-0000-0000-0000104F0000}"/>
    <cellStyle name="Normal 52 2 2 3 5" xfId="11824" xr:uid="{00000000-0005-0000-0000-0000362E0000}"/>
    <cellStyle name="Normal 52 2 2 3 5 3" xfId="26922" xr:uid="{00000000-0005-0000-0000-000030690000}"/>
    <cellStyle name="Normal 52 2 2 3 6" xfId="6803" xr:uid="{00000000-0005-0000-0000-0000991A0000}"/>
    <cellStyle name="Normal 52 2 2 3 6 3" xfId="21905" xr:uid="{00000000-0005-0000-0000-000097550000}"/>
    <cellStyle name="Normal 52 2 2 3 8" xfId="16892" xr:uid="{00000000-0005-0000-0000-000002420000}"/>
    <cellStyle name="Normal 52 2 2 4" xfId="2150" xr:uid="{00000000-0005-0000-0000-00006C080000}"/>
    <cellStyle name="Normal 52 2 2 4 2" xfId="3840" xr:uid="{00000000-0005-0000-0000-0000060F0000}"/>
    <cellStyle name="Normal 52 2 2 4 2 2" xfId="13913" xr:uid="{00000000-0005-0000-0000-00005F360000}"/>
    <cellStyle name="Normal 52 2 2 4 2 2 3" xfId="29011" xr:uid="{00000000-0005-0000-0000-000059710000}"/>
    <cellStyle name="Normal 52 2 2 4 2 3" xfId="8893" xr:uid="{00000000-0005-0000-0000-0000C3220000}"/>
    <cellStyle name="Normal 52 2 2 4 2 3 3" xfId="23994" xr:uid="{00000000-0005-0000-0000-0000C05D0000}"/>
    <cellStyle name="Normal 52 2 2 4 2 5" xfId="18981" xr:uid="{00000000-0005-0000-0000-00002B4A0000}"/>
    <cellStyle name="Normal 52 2 2 4 3" xfId="5532" xr:uid="{00000000-0005-0000-0000-0000A2150000}"/>
    <cellStyle name="Normal 52 2 2 4 3 2" xfId="15584" xr:uid="{00000000-0005-0000-0000-0000E63C0000}"/>
    <cellStyle name="Normal 52 2 2 4 3 2 3" xfId="30682" xr:uid="{00000000-0005-0000-0000-0000E0770000}"/>
    <cellStyle name="Normal 52 2 2 4 3 3" xfId="10564" xr:uid="{00000000-0005-0000-0000-00004A290000}"/>
    <cellStyle name="Normal 52 2 2 4 3 3 3" xfId="25665" xr:uid="{00000000-0005-0000-0000-000047640000}"/>
    <cellStyle name="Normal 52 2 2 4 3 5" xfId="20652" xr:uid="{00000000-0005-0000-0000-0000B2500000}"/>
    <cellStyle name="Normal 52 2 2 4 4" xfId="12242" xr:uid="{00000000-0005-0000-0000-0000D82F0000}"/>
    <cellStyle name="Normal 52 2 2 4 4 3" xfId="27340" xr:uid="{00000000-0005-0000-0000-0000D26A0000}"/>
    <cellStyle name="Normal 52 2 2 4 5" xfId="7221" xr:uid="{00000000-0005-0000-0000-00003B1C0000}"/>
    <cellStyle name="Normal 52 2 2 4 5 3" xfId="22323" xr:uid="{00000000-0005-0000-0000-000039570000}"/>
    <cellStyle name="Normal 52 2 2 4 7" xfId="17310" xr:uid="{00000000-0005-0000-0000-0000A4430000}"/>
    <cellStyle name="Normal 52 2 2 5" xfId="3003" xr:uid="{00000000-0005-0000-0000-0000C10B0000}"/>
    <cellStyle name="Normal 52 2 2 5 2" xfId="13077" xr:uid="{00000000-0005-0000-0000-00001B330000}"/>
    <cellStyle name="Normal 52 2 2 5 2 3" xfId="28175" xr:uid="{00000000-0005-0000-0000-0000156E0000}"/>
    <cellStyle name="Normal 52 2 2 5 3" xfId="8057" xr:uid="{00000000-0005-0000-0000-00007F1F0000}"/>
    <cellStyle name="Normal 52 2 2 5 3 3" xfId="23158" xr:uid="{00000000-0005-0000-0000-00007C5A0000}"/>
    <cellStyle name="Normal 52 2 2 5 5" xfId="18145" xr:uid="{00000000-0005-0000-0000-0000E7460000}"/>
    <cellStyle name="Normal 52 2 2 6" xfId="4696" xr:uid="{00000000-0005-0000-0000-00005E120000}"/>
    <cellStyle name="Normal 52 2 2 6 2" xfId="14748" xr:uid="{00000000-0005-0000-0000-0000A2390000}"/>
    <cellStyle name="Normal 52 2 2 6 2 3" xfId="29846" xr:uid="{00000000-0005-0000-0000-00009C740000}"/>
    <cellStyle name="Normal 52 2 2 6 3" xfId="9728" xr:uid="{00000000-0005-0000-0000-000006260000}"/>
    <cellStyle name="Normal 52 2 2 6 3 3" xfId="24829" xr:uid="{00000000-0005-0000-0000-000003610000}"/>
    <cellStyle name="Normal 52 2 2 6 5" xfId="19816" xr:uid="{00000000-0005-0000-0000-00006E4D0000}"/>
    <cellStyle name="Normal 52 2 2 7" xfId="11406" xr:uid="{00000000-0005-0000-0000-0000942C0000}"/>
    <cellStyle name="Normal 52 2 2 7 3" xfId="26504" xr:uid="{00000000-0005-0000-0000-00008E670000}"/>
    <cellStyle name="Normal 52 2 2 8" xfId="6385" xr:uid="{00000000-0005-0000-0000-0000F7180000}"/>
    <cellStyle name="Normal 52 2 2 8 3" xfId="21487" xr:uid="{00000000-0005-0000-0000-0000F5530000}"/>
    <cellStyle name="Normal 52 2 3" xfId="1412" xr:uid="{00000000-0005-0000-0000-00008A050000}"/>
    <cellStyle name="Normal 52 2 3 2" xfId="1833" xr:uid="{00000000-0005-0000-0000-00002F070000}"/>
    <cellStyle name="Normal 52 2 3 2 2" xfId="2672" xr:uid="{00000000-0005-0000-0000-0000760A0000}"/>
    <cellStyle name="Normal 52 2 3 2 2 2" xfId="4362" xr:uid="{00000000-0005-0000-0000-000010110000}"/>
    <cellStyle name="Normal 52 2 3 2 2 2 2" xfId="14435" xr:uid="{00000000-0005-0000-0000-000069380000}"/>
    <cellStyle name="Normal 52 2 3 2 2 2 2 3" xfId="29533" xr:uid="{00000000-0005-0000-0000-000063730000}"/>
    <cellStyle name="Normal 52 2 3 2 2 2 3" xfId="9415" xr:uid="{00000000-0005-0000-0000-0000CD240000}"/>
    <cellStyle name="Normal 52 2 3 2 2 2 3 3" xfId="24516" xr:uid="{00000000-0005-0000-0000-0000CA5F0000}"/>
    <cellStyle name="Normal 52 2 3 2 2 2 5" xfId="19503" xr:uid="{00000000-0005-0000-0000-0000354C0000}"/>
    <cellStyle name="Normal 52 2 3 2 2 3" xfId="6054" xr:uid="{00000000-0005-0000-0000-0000AC170000}"/>
    <cellStyle name="Normal 52 2 3 2 2 3 2" xfId="16106" xr:uid="{00000000-0005-0000-0000-0000F03E0000}"/>
    <cellStyle name="Normal 52 2 3 2 2 3 2 3" xfId="31204" xr:uid="{00000000-0005-0000-0000-0000EA790000}"/>
    <cellStyle name="Normal 52 2 3 2 2 3 3" xfId="11086" xr:uid="{00000000-0005-0000-0000-0000542B0000}"/>
    <cellStyle name="Normal 52 2 3 2 2 3 3 3" xfId="26187" xr:uid="{00000000-0005-0000-0000-000051660000}"/>
    <cellStyle name="Normal 52 2 3 2 2 3 5" xfId="21174" xr:uid="{00000000-0005-0000-0000-0000BC520000}"/>
    <cellStyle name="Normal 52 2 3 2 2 4" xfId="12764" xr:uid="{00000000-0005-0000-0000-0000E2310000}"/>
    <cellStyle name="Normal 52 2 3 2 2 4 3" xfId="27862" xr:uid="{00000000-0005-0000-0000-0000DC6C0000}"/>
    <cellStyle name="Normal 52 2 3 2 2 5" xfId="7743" xr:uid="{00000000-0005-0000-0000-0000451E0000}"/>
    <cellStyle name="Normal 52 2 3 2 2 5 3" xfId="22845" xr:uid="{00000000-0005-0000-0000-000043590000}"/>
    <cellStyle name="Normal 52 2 3 2 2 7" xfId="17832" xr:uid="{00000000-0005-0000-0000-0000AE450000}"/>
    <cellStyle name="Normal 52 2 3 2 3" xfId="3525" xr:uid="{00000000-0005-0000-0000-0000CB0D0000}"/>
    <cellStyle name="Normal 52 2 3 2 3 2" xfId="13599" xr:uid="{00000000-0005-0000-0000-000025350000}"/>
    <cellStyle name="Normal 52 2 3 2 3 2 3" xfId="28697" xr:uid="{00000000-0005-0000-0000-00001F700000}"/>
    <cellStyle name="Normal 52 2 3 2 3 3" xfId="8579" xr:uid="{00000000-0005-0000-0000-000089210000}"/>
    <cellStyle name="Normal 52 2 3 2 3 3 3" xfId="23680" xr:uid="{00000000-0005-0000-0000-0000865C0000}"/>
    <cellStyle name="Normal 52 2 3 2 3 5" xfId="18667" xr:uid="{00000000-0005-0000-0000-0000F1480000}"/>
    <cellStyle name="Normal 52 2 3 2 4" xfId="5218" xr:uid="{00000000-0005-0000-0000-000068140000}"/>
    <cellStyle name="Normal 52 2 3 2 4 2" xfId="15270" xr:uid="{00000000-0005-0000-0000-0000AC3B0000}"/>
    <cellStyle name="Normal 52 2 3 2 4 2 3" xfId="30368" xr:uid="{00000000-0005-0000-0000-0000A6760000}"/>
    <cellStyle name="Normal 52 2 3 2 4 3" xfId="10250" xr:uid="{00000000-0005-0000-0000-000010280000}"/>
    <cellStyle name="Normal 52 2 3 2 4 3 3" xfId="25351" xr:uid="{00000000-0005-0000-0000-00000D630000}"/>
    <cellStyle name="Normal 52 2 3 2 4 5" xfId="20338" xr:uid="{00000000-0005-0000-0000-0000784F0000}"/>
    <cellStyle name="Normal 52 2 3 2 5" xfId="11928" xr:uid="{00000000-0005-0000-0000-00009E2E0000}"/>
    <cellStyle name="Normal 52 2 3 2 5 3" xfId="27026" xr:uid="{00000000-0005-0000-0000-000098690000}"/>
    <cellStyle name="Normal 52 2 3 2 6" xfId="6907" xr:uid="{00000000-0005-0000-0000-0000011B0000}"/>
    <cellStyle name="Normal 52 2 3 2 6 3" xfId="22009" xr:uid="{00000000-0005-0000-0000-0000FF550000}"/>
    <cellStyle name="Normal 52 2 3 2 8" xfId="16996" xr:uid="{00000000-0005-0000-0000-00006A420000}"/>
    <cellStyle name="Normal 52 2 3 3" xfId="2254" xr:uid="{00000000-0005-0000-0000-0000D4080000}"/>
    <cellStyle name="Normal 52 2 3 3 2" xfId="3944" xr:uid="{00000000-0005-0000-0000-00006E0F0000}"/>
    <cellStyle name="Normal 52 2 3 3 2 2" xfId="14017" xr:uid="{00000000-0005-0000-0000-0000C7360000}"/>
    <cellStyle name="Normal 52 2 3 3 2 2 3" xfId="29115" xr:uid="{00000000-0005-0000-0000-0000C1710000}"/>
    <cellStyle name="Normal 52 2 3 3 2 3" xfId="8997" xr:uid="{00000000-0005-0000-0000-00002B230000}"/>
    <cellStyle name="Normal 52 2 3 3 2 3 3" xfId="24098" xr:uid="{00000000-0005-0000-0000-0000285E0000}"/>
    <cellStyle name="Normal 52 2 3 3 2 5" xfId="19085" xr:uid="{00000000-0005-0000-0000-0000934A0000}"/>
    <cellStyle name="Normal 52 2 3 3 3" xfId="5636" xr:uid="{00000000-0005-0000-0000-00000A160000}"/>
    <cellStyle name="Normal 52 2 3 3 3 2" xfId="15688" xr:uid="{00000000-0005-0000-0000-00004E3D0000}"/>
    <cellStyle name="Normal 52 2 3 3 3 2 3" xfId="30786" xr:uid="{00000000-0005-0000-0000-000048780000}"/>
    <cellStyle name="Normal 52 2 3 3 3 3" xfId="10668" xr:uid="{00000000-0005-0000-0000-0000B2290000}"/>
    <cellStyle name="Normal 52 2 3 3 3 3 3" xfId="25769" xr:uid="{00000000-0005-0000-0000-0000AF640000}"/>
    <cellStyle name="Normal 52 2 3 3 3 5" xfId="20756" xr:uid="{00000000-0005-0000-0000-00001A510000}"/>
    <cellStyle name="Normal 52 2 3 3 4" xfId="12346" xr:uid="{00000000-0005-0000-0000-000040300000}"/>
    <cellStyle name="Normal 52 2 3 3 4 3" xfId="27444" xr:uid="{00000000-0005-0000-0000-00003A6B0000}"/>
    <cellStyle name="Normal 52 2 3 3 5" xfId="7325" xr:uid="{00000000-0005-0000-0000-0000A31C0000}"/>
    <cellStyle name="Normal 52 2 3 3 5 3" xfId="22427" xr:uid="{00000000-0005-0000-0000-0000A1570000}"/>
    <cellStyle name="Normal 52 2 3 3 7" xfId="17414" xr:uid="{00000000-0005-0000-0000-00000C440000}"/>
    <cellStyle name="Normal 52 2 3 4" xfId="3107" xr:uid="{00000000-0005-0000-0000-0000290C0000}"/>
    <cellStyle name="Normal 52 2 3 4 2" xfId="13181" xr:uid="{00000000-0005-0000-0000-000083330000}"/>
    <cellStyle name="Normal 52 2 3 4 2 3" xfId="28279" xr:uid="{00000000-0005-0000-0000-00007D6E0000}"/>
    <cellStyle name="Normal 52 2 3 4 3" xfId="8161" xr:uid="{00000000-0005-0000-0000-0000E71F0000}"/>
    <cellStyle name="Normal 52 2 3 4 3 3" xfId="23262" xr:uid="{00000000-0005-0000-0000-0000E45A0000}"/>
    <cellStyle name="Normal 52 2 3 4 5" xfId="18249" xr:uid="{00000000-0005-0000-0000-00004F470000}"/>
    <cellStyle name="Normal 52 2 3 5" xfId="4800" xr:uid="{00000000-0005-0000-0000-0000C6120000}"/>
    <cellStyle name="Normal 52 2 3 5 2" xfId="14852" xr:uid="{00000000-0005-0000-0000-00000A3A0000}"/>
    <cellStyle name="Normal 52 2 3 5 2 3" xfId="29950" xr:uid="{00000000-0005-0000-0000-000004750000}"/>
    <cellStyle name="Normal 52 2 3 5 3" xfId="9832" xr:uid="{00000000-0005-0000-0000-00006E260000}"/>
    <cellStyle name="Normal 52 2 3 5 3 3" xfId="24933" xr:uid="{00000000-0005-0000-0000-00006B610000}"/>
    <cellStyle name="Normal 52 2 3 5 5" xfId="19920" xr:uid="{00000000-0005-0000-0000-0000D64D0000}"/>
    <cellStyle name="Normal 52 2 3 6" xfId="11510" xr:uid="{00000000-0005-0000-0000-0000FC2C0000}"/>
    <cellStyle name="Normal 52 2 3 6 3" xfId="26608" xr:uid="{00000000-0005-0000-0000-0000F6670000}"/>
    <cellStyle name="Normal 52 2 3 7" xfId="6489" xr:uid="{00000000-0005-0000-0000-00005F190000}"/>
    <cellStyle name="Normal 52 2 3 7 3" xfId="21591" xr:uid="{00000000-0005-0000-0000-00005D540000}"/>
    <cellStyle name="Normal 52 2 3 9" xfId="16578" xr:uid="{00000000-0005-0000-0000-0000C8400000}"/>
    <cellStyle name="Normal 52 2 4" xfId="1625" xr:uid="{00000000-0005-0000-0000-00005F060000}"/>
    <cellStyle name="Normal 52 2 4 2" xfId="2464" xr:uid="{00000000-0005-0000-0000-0000A6090000}"/>
    <cellStyle name="Normal 52 2 4 2 2" xfId="4154" xr:uid="{00000000-0005-0000-0000-000040100000}"/>
    <cellStyle name="Normal 52 2 4 2 2 2" xfId="14227" xr:uid="{00000000-0005-0000-0000-000099370000}"/>
    <cellStyle name="Normal 52 2 4 2 2 2 3" xfId="29325" xr:uid="{00000000-0005-0000-0000-000093720000}"/>
    <cellStyle name="Normal 52 2 4 2 2 3" xfId="9207" xr:uid="{00000000-0005-0000-0000-0000FD230000}"/>
    <cellStyle name="Normal 52 2 4 2 2 3 3" xfId="24308" xr:uid="{00000000-0005-0000-0000-0000FA5E0000}"/>
    <cellStyle name="Normal 52 2 4 2 2 5" xfId="19295" xr:uid="{00000000-0005-0000-0000-0000654B0000}"/>
    <cellStyle name="Normal 52 2 4 2 3" xfId="5846" xr:uid="{00000000-0005-0000-0000-0000DC160000}"/>
    <cellStyle name="Normal 52 2 4 2 3 2" xfId="15898" xr:uid="{00000000-0005-0000-0000-0000203E0000}"/>
    <cellStyle name="Normal 52 2 4 2 3 2 3" xfId="30996" xr:uid="{00000000-0005-0000-0000-00001A790000}"/>
    <cellStyle name="Normal 52 2 4 2 3 3" xfId="10878" xr:uid="{00000000-0005-0000-0000-0000842A0000}"/>
    <cellStyle name="Normal 52 2 4 2 3 3 3" xfId="25979" xr:uid="{00000000-0005-0000-0000-000081650000}"/>
    <cellStyle name="Normal 52 2 4 2 3 5" xfId="20966" xr:uid="{00000000-0005-0000-0000-0000EC510000}"/>
    <cellStyle name="Normal 52 2 4 2 4" xfId="12556" xr:uid="{00000000-0005-0000-0000-000012310000}"/>
    <cellStyle name="Normal 52 2 4 2 4 3" xfId="27654" xr:uid="{00000000-0005-0000-0000-00000C6C0000}"/>
    <cellStyle name="Normal 52 2 4 2 5" xfId="7535" xr:uid="{00000000-0005-0000-0000-0000751D0000}"/>
    <cellStyle name="Normal 52 2 4 2 5 3" xfId="22637" xr:uid="{00000000-0005-0000-0000-000073580000}"/>
    <cellStyle name="Normal 52 2 4 2 7" xfId="17624" xr:uid="{00000000-0005-0000-0000-0000DE440000}"/>
    <cellStyle name="Normal 52 2 4 3" xfId="3317" xr:uid="{00000000-0005-0000-0000-0000FB0C0000}"/>
    <cellStyle name="Normal 52 2 4 3 2" xfId="13391" xr:uid="{00000000-0005-0000-0000-000055340000}"/>
    <cellStyle name="Normal 52 2 4 3 2 3" xfId="28489" xr:uid="{00000000-0005-0000-0000-00004F6F0000}"/>
    <cellStyle name="Normal 52 2 4 3 3" xfId="8371" xr:uid="{00000000-0005-0000-0000-0000B9200000}"/>
    <cellStyle name="Normal 52 2 4 3 3 3" xfId="23472" xr:uid="{00000000-0005-0000-0000-0000B65B0000}"/>
    <cellStyle name="Normal 52 2 4 3 5" xfId="18459" xr:uid="{00000000-0005-0000-0000-000021480000}"/>
    <cellStyle name="Normal 52 2 4 4" xfId="5010" xr:uid="{00000000-0005-0000-0000-000098130000}"/>
    <cellStyle name="Normal 52 2 4 4 2" xfId="15062" xr:uid="{00000000-0005-0000-0000-0000DC3A0000}"/>
    <cellStyle name="Normal 52 2 4 4 2 3" xfId="30160" xr:uid="{00000000-0005-0000-0000-0000D6750000}"/>
    <cellStyle name="Normal 52 2 4 4 3" xfId="10042" xr:uid="{00000000-0005-0000-0000-000040270000}"/>
    <cellStyle name="Normal 52 2 4 4 3 3" xfId="25143" xr:uid="{00000000-0005-0000-0000-00003D620000}"/>
    <cellStyle name="Normal 52 2 4 4 5" xfId="20130" xr:uid="{00000000-0005-0000-0000-0000A84E0000}"/>
    <cellStyle name="Normal 52 2 4 5" xfId="11720" xr:uid="{00000000-0005-0000-0000-0000CE2D0000}"/>
    <cellStyle name="Normal 52 2 4 5 3" xfId="26818" xr:uid="{00000000-0005-0000-0000-0000C8680000}"/>
    <cellStyle name="Normal 52 2 4 6" xfId="6699" xr:uid="{00000000-0005-0000-0000-0000311A0000}"/>
    <cellStyle name="Normal 52 2 4 6 3" xfId="21801" xr:uid="{00000000-0005-0000-0000-00002F550000}"/>
    <cellStyle name="Normal 52 2 4 8" xfId="16788" xr:uid="{00000000-0005-0000-0000-00009A410000}"/>
    <cellStyle name="Normal 52 2 5" xfId="2046" xr:uid="{00000000-0005-0000-0000-000004080000}"/>
    <cellStyle name="Normal 52 2 5 2" xfId="3736" xr:uid="{00000000-0005-0000-0000-00009E0E0000}"/>
    <cellStyle name="Normal 52 2 5 2 2" xfId="13809" xr:uid="{00000000-0005-0000-0000-0000F7350000}"/>
    <cellStyle name="Normal 52 2 5 2 2 3" xfId="28907" xr:uid="{00000000-0005-0000-0000-0000F1700000}"/>
    <cellStyle name="Normal 52 2 5 2 3" xfId="8789" xr:uid="{00000000-0005-0000-0000-00005B220000}"/>
    <cellStyle name="Normal 52 2 5 2 3 3" xfId="23890" xr:uid="{00000000-0005-0000-0000-0000585D0000}"/>
    <cellStyle name="Normal 52 2 5 2 5" xfId="18877" xr:uid="{00000000-0005-0000-0000-0000C3490000}"/>
    <cellStyle name="Normal 52 2 5 3" xfId="5428" xr:uid="{00000000-0005-0000-0000-00003A150000}"/>
    <cellStyle name="Normal 52 2 5 3 2" xfId="15480" xr:uid="{00000000-0005-0000-0000-00007E3C0000}"/>
    <cellStyle name="Normal 52 2 5 3 2 3" xfId="30578" xr:uid="{00000000-0005-0000-0000-000078770000}"/>
    <cellStyle name="Normal 52 2 5 3 3" xfId="10460" xr:uid="{00000000-0005-0000-0000-0000E2280000}"/>
    <cellStyle name="Normal 52 2 5 3 3 3" xfId="25561" xr:uid="{00000000-0005-0000-0000-0000DF630000}"/>
    <cellStyle name="Normal 52 2 5 3 5" xfId="20548" xr:uid="{00000000-0005-0000-0000-00004A500000}"/>
    <cellStyle name="Normal 52 2 5 4" xfId="12138" xr:uid="{00000000-0005-0000-0000-0000702F0000}"/>
    <cellStyle name="Normal 52 2 5 4 3" xfId="27236" xr:uid="{00000000-0005-0000-0000-00006A6A0000}"/>
    <cellStyle name="Normal 52 2 5 5" xfId="7117" xr:uid="{00000000-0005-0000-0000-0000D31B0000}"/>
    <cellStyle name="Normal 52 2 5 5 3" xfId="22219" xr:uid="{00000000-0005-0000-0000-0000D1560000}"/>
    <cellStyle name="Normal 52 2 5 7" xfId="17206" xr:uid="{00000000-0005-0000-0000-00003C430000}"/>
    <cellStyle name="Normal 52 2 6" xfId="2899" xr:uid="{00000000-0005-0000-0000-0000590B0000}"/>
    <cellStyle name="Normal 52 2 6 2" xfId="12973" xr:uid="{00000000-0005-0000-0000-0000B3320000}"/>
    <cellStyle name="Normal 52 2 6 2 3" xfId="28071" xr:uid="{00000000-0005-0000-0000-0000AD6D0000}"/>
    <cellStyle name="Normal 52 2 6 3" xfId="7953" xr:uid="{00000000-0005-0000-0000-0000171F0000}"/>
    <cellStyle name="Normal 52 2 6 3 3" xfId="23054" xr:uid="{00000000-0005-0000-0000-0000145A0000}"/>
    <cellStyle name="Normal 52 2 6 5" xfId="18041" xr:uid="{00000000-0005-0000-0000-00007F460000}"/>
    <cellStyle name="Normal 52 2 7" xfId="4592" xr:uid="{00000000-0005-0000-0000-0000F6110000}"/>
    <cellStyle name="Normal 52 2 7 2" xfId="14644" xr:uid="{00000000-0005-0000-0000-00003A390000}"/>
    <cellStyle name="Normal 52 2 7 2 3" xfId="29742" xr:uid="{00000000-0005-0000-0000-000034740000}"/>
    <cellStyle name="Normal 52 2 7 3" xfId="9624" xr:uid="{00000000-0005-0000-0000-00009E250000}"/>
    <cellStyle name="Normal 52 2 7 3 3" xfId="24725" xr:uid="{00000000-0005-0000-0000-00009B600000}"/>
    <cellStyle name="Normal 52 2 7 5" xfId="19712" xr:uid="{00000000-0005-0000-0000-0000064D0000}"/>
    <cellStyle name="Normal 52 2 8" xfId="11302" xr:uid="{00000000-0005-0000-0000-00002C2C0000}"/>
    <cellStyle name="Normal 52 2 8 3" xfId="26400" xr:uid="{00000000-0005-0000-0000-000026670000}"/>
    <cellStyle name="Normal 52 2 9" xfId="6281" xr:uid="{00000000-0005-0000-0000-00008F180000}"/>
    <cellStyle name="Normal 52 2 9 3" xfId="21383" xr:uid="{00000000-0005-0000-0000-00008D530000}"/>
    <cellStyle name="Normal 52 3" xfId="1245" xr:uid="{00000000-0005-0000-0000-0000E3040000}"/>
    <cellStyle name="Normal 52 3 10" xfId="16422" xr:uid="{00000000-0005-0000-0000-00002C400000}"/>
    <cellStyle name="Normal 52 3 2" xfId="1464" xr:uid="{00000000-0005-0000-0000-0000BE050000}"/>
    <cellStyle name="Normal 52 3 2 2" xfId="1885" xr:uid="{00000000-0005-0000-0000-000063070000}"/>
    <cellStyle name="Normal 52 3 2 2 2" xfId="2724" xr:uid="{00000000-0005-0000-0000-0000AA0A0000}"/>
    <cellStyle name="Normal 52 3 2 2 2 2" xfId="4414" xr:uid="{00000000-0005-0000-0000-000044110000}"/>
    <cellStyle name="Normal 52 3 2 2 2 2 2" xfId="14487" xr:uid="{00000000-0005-0000-0000-00009D380000}"/>
    <cellStyle name="Normal 52 3 2 2 2 2 2 3" xfId="29585" xr:uid="{00000000-0005-0000-0000-000097730000}"/>
    <cellStyle name="Normal 52 3 2 2 2 2 3" xfId="9467" xr:uid="{00000000-0005-0000-0000-000001250000}"/>
    <cellStyle name="Normal 52 3 2 2 2 2 3 3" xfId="24568" xr:uid="{00000000-0005-0000-0000-0000FE5F0000}"/>
    <cellStyle name="Normal 52 3 2 2 2 2 5" xfId="19555" xr:uid="{00000000-0005-0000-0000-0000694C0000}"/>
    <cellStyle name="Normal 52 3 2 2 2 3" xfId="6106" xr:uid="{00000000-0005-0000-0000-0000E0170000}"/>
    <cellStyle name="Normal 52 3 2 2 2 3 2" xfId="16158" xr:uid="{00000000-0005-0000-0000-0000243F0000}"/>
    <cellStyle name="Normal 52 3 2 2 2 3 2 3" xfId="31256" xr:uid="{00000000-0005-0000-0000-00001E7A0000}"/>
    <cellStyle name="Normal 52 3 2 2 2 3 3" xfId="11138" xr:uid="{00000000-0005-0000-0000-0000882B0000}"/>
    <cellStyle name="Normal 52 3 2 2 2 3 3 3" xfId="26239" xr:uid="{00000000-0005-0000-0000-000085660000}"/>
    <cellStyle name="Normal 52 3 2 2 2 3 5" xfId="21226" xr:uid="{00000000-0005-0000-0000-0000F0520000}"/>
    <cellStyle name="Normal 52 3 2 2 2 4" xfId="12816" xr:uid="{00000000-0005-0000-0000-000016320000}"/>
    <cellStyle name="Normal 52 3 2 2 2 4 3" xfId="27914" xr:uid="{00000000-0005-0000-0000-0000106D0000}"/>
    <cellStyle name="Normal 52 3 2 2 2 5" xfId="7795" xr:uid="{00000000-0005-0000-0000-0000791E0000}"/>
    <cellStyle name="Normal 52 3 2 2 2 5 3" xfId="22897" xr:uid="{00000000-0005-0000-0000-000077590000}"/>
    <cellStyle name="Normal 52 3 2 2 2 7" xfId="17884" xr:uid="{00000000-0005-0000-0000-0000E2450000}"/>
    <cellStyle name="Normal 52 3 2 2 3" xfId="3577" xr:uid="{00000000-0005-0000-0000-0000FF0D0000}"/>
    <cellStyle name="Normal 52 3 2 2 3 2" xfId="13651" xr:uid="{00000000-0005-0000-0000-000059350000}"/>
    <cellStyle name="Normal 52 3 2 2 3 2 3" xfId="28749" xr:uid="{00000000-0005-0000-0000-000053700000}"/>
    <cellStyle name="Normal 52 3 2 2 3 3" xfId="8631" xr:uid="{00000000-0005-0000-0000-0000BD210000}"/>
    <cellStyle name="Normal 52 3 2 2 3 3 3" xfId="23732" xr:uid="{00000000-0005-0000-0000-0000BA5C0000}"/>
    <cellStyle name="Normal 52 3 2 2 3 5" xfId="18719" xr:uid="{00000000-0005-0000-0000-000025490000}"/>
    <cellStyle name="Normal 52 3 2 2 4" xfId="5270" xr:uid="{00000000-0005-0000-0000-00009C140000}"/>
    <cellStyle name="Normal 52 3 2 2 4 2" xfId="15322" xr:uid="{00000000-0005-0000-0000-0000E03B0000}"/>
    <cellStyle name="Normal 52 3 2 2 4 2 3" xfId="30420" xr:uid="{00000000-0005-0000-0000-0000DA760000}"/>
    <cellStyle name="Normal 52 3 2 2 4 3" xfId="10302" xr:uid="{00000000-0005-0000-0000-000044280000}"/>
    <cellStyle name="Normal 52 3 2 2 4 3 3" xfId="25403" xr:uid="{00000000-0005-0000-0000-000041630000}"/>
    <cellStyle name="Normal 52 3 2 2 4 5" xfId="20390" xr:uid="{00000000-0005-0000-0000-0000AC4F0000}"/>
    <cellStyle name="Normal 52 3 2 2 5" xfId="11980" xr:uid="{00000000-0005-0000-0000-0000D22E0000}"/>
    <cellStyle name="Normal 52 3 2 2 5 3" xfId="27078" xr:uid="{00000000-0005-0000-0000-0000CC690000}"/>
    <cellStyle name="Normal 52 3 2 2 6" xfId="6959" xr:uid="{00000000-0005-0000-0000-0000351B0000}"/>
    <cellStyle name="Normal 52 3 2 2 6 3" xfId="22061" xr:uid="{00000000-0005-0000-0000-000033560000}"/>
    <cellStyle name="Normal 52 3 2 2 8" xfId="17048" xr:uid="{00000000-0005-0000-0000-00009E420000}"/>
    <cellStyle name="Normal 52 3 2 3" xfId="2306" xr:uid="{00000000-0005-0000-0000-000008090000}"/>
    <cellStyle name="Normal 52 3 2 3 2" xfId="3996" xr:uid="{00000000-0005-0000-0000-0000A20F0000}"/>
    <cellStyle name="Normal 52 3 2 3 2 2" xfId="14069" xr:uid="{00000000-0005-0000-0000-0000FB360000}"/>
    <cellStyle name="Normal 52 3 2 3 2 2 3" xfId="29167" xr:uid="{00000000-0005-0000-0000-0000F5710000}"/>
    <cellStyle name="Normal 52 3 2 3 2 3" xfId="9049" xr:uid="{00000000-0005-0000-0000-00005F230000}"/>
    <cellStyle name="Normal 52 3 2 3 2 3 3" xfId="24150" xr:uid="{00000000-0005-0000-0000-00005C5E0000}"/>
    <cellStyle name="Normal 52 3 2 3 2 5" xfId="19137" xr:uid="{00000000-0005-0000-0000-0000C74A0000}"/>
    <cellStyle name="Normal 52 3 2 3 3" xfId="5688" xr:uid="{00000000-0005-0000-0000-00003E160000}"/>
    <cellStyle name="Normal 52 3 2 3 3 2" xfId="15740" xr:uid="{00000000-0005-0000-0000-0000823D0000}"/>
    <cellStyle name="Normal 52 3 2 3 3 2 3" xfId="30838" xr:uid="{00000000-0005-0000-0000-00007C780000}"/>
    <cellStyle name="Normal 52 3 2 3 3 3" xfId="10720" xr:uid="{00000000-0005-0000-0000-0000E6290000}"/>
    <cellStyle name="Normal 52 3 2 3 3 3 3" xfId="25821" xr:uid="{00000000-0005-0000-0000-0000E3640000}"/>
    <cellStyle name="Normal 52 3 2 3 3 5" xfId="20808" xr:uid="{00000000-0005-0000-0000-00004E510000}"/>
    <cellStyle name="Normal 52 3 2 3 4" xfId="12398" xr:uid="{00000000-0005-0000-0000-000074300000}"/>
    <cellStyle name="Normal 52 3 2 3 4 3" xfId="27496" xr:uid="{00000000-0005-0000-0000-00006E6B0000}"/>
    <cellStyle name="Normal 52 3 2 3 5" xfId="7377" xr:uid="{00000000-0005-0000-0000-0000D71C0000}"/>
    <cellStyle name="Normal 52 3 2 3 5 3" xfId="22479" xr:uid="{00000000-0005-0000-0000-0000D5570000}"/>
    <cellStyle name="Normal 52 3 2 3 7" xfId="17466" xr:uid="{00000000-0005-0000-0000-000040440000}"/>
    <cellStyle name="Normal 52 3 2 4" xfId="3159" xr:uid="{00000000-0005-0000-0000-00005D0C0000}"/>
    <cellStyle name="Normal 52 3 2 4 2" xfId="13233" xr:uid="{00000000-0005-0000-0000-0000B7330000}"/>
    <cellStyle name="Normal 52 3 2 4 2 3" xfId="28331" xr:uid="{00000000-0005-0000-0000-0000B16E0000}"/>
    <cellStyle name="Normal 52 3 2 4 3" xfId="8213" xr:uid="{00000000-0005-0000-0000-00001B200000}"/>
    <cellStyle name="Normal 52 3 2 4 3 3" xfId="23314" xr:uid="{00000000-0005-0000-0000-0000185B0000}"/>
    <cellStyle name="Normal 52 3 2 4 5" xfId="18301" xr:uid="{00000000-0005-0000-0000-000083470000}"/>
    <cellStyle name="Normal 52 3 2 5" xfId="4852" xr:uid="{00000000-0005-0000-0000-0000FA120000}"/>
    <cellStyle name="Normal 52 3 2 5 2" xfId="14904" xr:uid="{00000000-0005-0000-0000-00003E3A0000}"/>
    <cellStyle name="Normal 52 3 2 5 2 3" xfId="30002" xr:uid="{00000000-0005-0000-0000-000038750000}"/>
    <cellStyle name="Normal 52 3 2 5 3" xfId="9884" xr:uid="{00000000-0005-0000-0000-0000A2260000}"/>
    <cellStyle name="Normal 52 3 2 5 3 3" xfId="24985" xr:uid="{00000000-0005-0000-0000-00009F610000}"/>
    <cellStyle name="Normal 52 3 2 5 5" xfId="19972" xr:uid="{00000000-0005-0000-0000-00000A4E0000}"/>
    <cellStyle name="Normal 52 3 2 6" xfId="11562" xr:uid="{00000000-0005-0000-0000-0000302D0000}"/>
    <cellStyle name="Normal 52 3 2 6 3" xfId="26660" xr:uid="{00000000-0005-0000-0000-00002A680000}"/>
    <cellStyle name="Normal 52 3 2 7" xfId="6541" xr:uid="{00000000-0005-0000-0000-000093190000}"/>
    <cellStyle name="Normal 52 3 2 7 3" xfId="21643" xr:uid="{00000000-0005-0000-0000-000091540000}"/>
    <cellStyle name="Normal 52 3 2 9" xfId="16630" xr:uid="{00000000-0005-0000-0000-0000FC400000}"/>
    <cellStyle name="Normal 52 3 3" xfId="1677" xr:uid="{00000000-0005-0000-0000-000093060000}"/>
    <cellStyle name="Normal 52 3 3 2" xfId="2516" xr:uid="{00000000-0005-0000-0000-0000DA090000}"/>
    <cellStyle name="Normal 52 3 3 2 2" xfId="4206" xr:uid="{00000000-0005-0000-0000-000074100000}"/>
    <cellStyle name="Normal 52 3 3 2 2 2" xfId="14279" xr:uid="{00000000-0005-0000-0000-0000CD370000}"/>
    <cellStyle name="Normal 52 3 3 2 2 2 3" xfId="29377" xr:uid="{00000000-0005-0000-0000-0000C7720000}"/>
    <cellStyle name="Normal 52 3 3 2 2 3" xfId="9259" xr:uid="{00000000-0005-0000-0000-000031240000}"/>
    <cellStyle name="Normal 52 3 3 2 2 3 3" xfId="24360" xr:uid="{00000000-0005-0000-0000-00002E5F0000}"/>
    <cellStyle name="Normal 52 3 3 2 2 5" xfId="19347" xr:uid="{00000000-0005-0000-0000-0000994B0000}"/>
    <cellStyle name="Normal 52 3 3 2 3" xfId="5898" xr:uid="{00000000-0005-0000-0000-000010170000}"/>
    <cellStyle name="Normal 52 3 3 2 3 2" xfId="15950" xr:uid="{00000000-0005-0000-0000-0000543E0000}"/>
    <cellStyle name="Normal 52 3 3 2 3 2 3" xfId="31048" xr:uid="{00000000-0005-0000-0000-00004E790000}"/>
    <cellStyle name="Normal 52 3 3 2 3 3" xfId="10930" xr:uid="{00000000-0005-0000-0000-0000B82A0000}"/>
    <cellStyle name="Normal 52 3 3 2 3 3 3" xfId="26031" xr:uid="{00000000-0005-0000-0000-0000B5650000}"/>
    <cellStyle name="Normal 52 3 3 2 3 5" xfId="21018" xr:uid="{00000000-0005-0000-0000-000020520000}"/>
    <cellStyle name="Normal 52 3 3 2 4" xfId="12608" xr:uid="{00000000-0005-0000-0000-000046310000}"/>
    <cellStyle name="Normal 52 3 3 2 4 3" xfId="27706" xr:uid="{00000000-0005-0000-0000-0000406C0000}"/>
    <cellStyle name="Normal 52 3 3 2 5" xfId="7587" xr:uid="{00000000-0005-0000-0000-0000A91D0000}"/>
    <cellStyle name="Normal 52 3 3 2 5 3" xfId="22689" xr:uid="{00000000-0005-0000-0000-0000A7580000}"/>
    <cellStyle name="Normal 52 3 3 2 7" xfId="17676" xr:uid="{00000000-0005-0000-0000-000012450000}"/>
    <cellStyle name="Normal 52 3 3 3" xfId="3369" xr:uid="{00000000-0005-0000-0000-00002F0D0000}"/>
    <cellStyle name="Normal 52 3 3 3 2" xfId="13443" xr:uid="{00000000-0005-0000-0000-000089340000}"/>
    <cellStyle name="Normal 52 3 3 3 2 3" xfId="28541" xr:uid="{00000000-0005-0000-0000-0000836F0000}"/>
    <cellStyle name="Normal 52 3 3 3 3" xfId="8423" xr:uid="{00000000-0005-0000-0000-0000ED200000}"/>
    <cellStyle name="Normal 52 3 3 3 3 3" xfId="23524" xr:uid="{00000000-0005-0000-0000-0000EA5B0000}"/>
    <cellStyle name="Normal 52 3 3 3 5" xfId="18511" xr:uid="{00000000-0005-0000-0000-000055480000}"/>
    <cellStyle name="Normal 52 3 3 4" xfId="5062" xr:uid="{00000000-0005-0000-0000-0000CC130000}"/>
    <cellStyle name="Normal 52 3 3 4 2" xfId="15114" xr:uid="{00000000-0005-0000-0000-0000103B0000}"/>
    <cellStyle name="Normal 52 3 3 4 2 3" xfId="30212" xr:uid="{00000000-0005-0000-0000-00000A760000}"/>
    <cellStyle name="Normal 52 3 3 4 3" xfId="10094" xr:uid="{00000000-0005-0000-0000-000074270000}"/>
    <cellStyle name="Normal 52 3 3 4 3 3" xfId="25195" xr:uid="{00000000-0005-0000-0000-000071620000}"/>
    <cellStyle name="Normal 52 3 3 4 5" xfId="20182" xr:uid="{00000000-0005-0000-0000-0000DC4E0000}"/>
    <cellStyle name="Normal 52 3 3 5" xfId="11772" xr:uid="{00000000-0005-0000-0000-0000022E0000}"/>
    <cellStyle name="Normal 52 3 3 5 3" xfId="26870" xr:uid="{00000000-0005-0000-0000-0000FC680000}"/>
    <cellStyle name="Normal 52 3 3 6" xfId="6751" xr:uid="{00000000-0005-0000-0000-0000651A0000}"/>
    <cellStyle name="Normal 52 3 3 6 3" xfId="21853" xr:uid="{00000000-0005-0000-0000-000063550000}"/>
    <cellStyle name="Normal 52 3 3 8" xfId="16840" xr:uid="{00000000-0005-0000-0000-0000CE410000}"/>
    <cellStyle name="Normal 52 3 4" xfId="2098" xr:uid="{00000000-0005-0000-0000-000038080000}"/>
    <cellStyle name="Normal 52 3 4 2" xfId="3788" xr:uid="{00000000-0005-0000-0000-0000D20E0000}"/>
    <cellStyle name="Normal 52 3 4 2 2" xfId="13861" xr:uid="{00000000-0005-0000-0000-00002B360000}"/>
    <cellStyle name="Normal 52 3 4 2 2 3" xfId="28959" xr:uid="{00000000-0005-0000-0000-000025710000}"/>
    <cellStyle name="Normal 52 3 4 2 3" xfId="8841" xr:uid="{00000000-0005-0000-0000-00008F220000}"/>
    <cellStyle name="Normal 52 3 4 2 3 3" xfId="23942" xr:uid="{00000000-0005-0000-0000-00008C5D0000}"/>
    <cellStyle name="Normal 52 3 4 2 5" xfId="18929" xr:uid="{00000000-0005-0000-0000-0000F7490000}"/>
    <cellStyle name="Normal 52 3 4 3" xfId="5480" xr:uid="{00000000-0005-0000-0000-00006E150000}"/>
    <cellStyle name="Normal 52 3 4 3 2" xfId="15532" xr:uid="{00000000-0005-0000-0000-0000B23C0000}"/>
    <cellStyle name="Normal 52 3 4 3 2 3" xfId="30630" xr:uid="{00000000-0005-0000-0000-0000AC770000}"/>
    <cellStyle name="Normal 52 3 4 3 3" xfId="10512" xr:uid="{00000000-0005-0000-0000-000016290000}"/>
    <cellStyle name="Normal 52 3 4 3 3 3" xfId="25613" xr:uid="{00000000-0005-0000-0000-000013640000}"/>
    <cellStyle name="Normal 52 3 4 3 5" xfId="20600" xr:uid="{00000000-0005-0000-0000-00007E500000}"/>
    <cellStyle name="Normal 52 3 4 4" xfId="12190" xr:uid="{00000000-0005-0000-0000-0000A42F0000}"/>
    <cellStyle name="Normal 52 3 4 4 3" xfId="27288" xr:uid="{00000000-0005-0000-0000-00009E6A0000}"/>
    <cellStyle name="Normal 52 3 4 5" xfId="7169" xr:uid="{00000000-0005-0000-0000-0000071C0000}"/>
    <cellStyle name="Normal 52 3 4 5 3" xfId="22271" xr:uid="{00000000-0005-0000-0000-000005570000}"/>
    <cellStyle name="Normal 52 3 4 7" xfId="17258" xr:uid="{00000000-0005-0000-0000-000070430000}"/>
    <cellStyle name="Normal 52 3 5" xfId="2951" xr:uid="{00000000-0005-0000-0000-00008D0B0000}"/>
    <cellStyle name="Normal 52 3 5 2" xfId="13025" xr:uid="{00000000-0005-0000-0000-0000E7320000}"/>
    <cellStyle name="Normal 52 3 5 2 3" xfId="28123" xr:uid="{00000000-0005-0000-0000-0000E16D0000}"/>
    <cellStyle name="Normal 52 3 5 3" xfId="8005" xr:uid="{00000000-0005-0000-0000-00004B1F0000}"/>
    <cellStyle name="Normal 52 3 5 3 3" xfId="23106" xr:uid="{00000000-0005-0000-0000-0000485A0000}"/>
    <cellStyle name="Normal 52 3 5 5" xfId="18093" xr:uid="{00000000-0005-0000-0000-0000B3460000}"/>
    <cellStyle name="Normal 52 3 6" xfId="4644" xr:uid="{00000000-0005-0000-0000-00002A120000}"/>
    <cellStyle name="Normal 52 3 6 2" xfId="14696" xr:uid="{00000000-0005-0000-0000-00006E390000}"/>
    <cellStyle name="Normal 52 3 6 2 3" xfId="29794" xr:uid="{00000000-0005-0000-0000-000068740000}"/>
    <cellStyle name="Normal 52 3 6 3" xfId="9676" xr:uid="{00000000-0005-0000-0000-0000D2250000}"/>
    <cellStyle name="Normal 52 3 6 3 3" xfId="24777" xr:uid="{00000000-0005-0000-0000-0000CF600000}"/>
    <cellStyle name="Normal 52 3 6 5" xfId="19764" xr:uid="{00000000-0005-0000-0000-00003A4D0000}"/>
    <cellStyle name="Normal 52 3 7" xfId="11354" xr:uid="{00000000-0005-0000-0000-0000602C0000}"/>
    <cellStyle name="Normal 52 3 7 3" xfId="26452" xr:uid="{00000000-0005-0000-0000-00005A670000}"/>
    <cellStyle name="Normal 52 3 8" xfId="6333" xr:uid="{00000000-0005-0000-0000-0000C3180000}"/>
    <cellStyle name="Normal 52 3 8 3" xfId="21435" xr:uid="{00000000-0005-0000-0000-0000C1530000}"/>
    <cellStyle name="Normal 52 4" xfId="1358" xr:uid="{00000000-0005-0000-0000-000054050000}"/>
    <cellStyle name="Normal 52 4 2" xfId="1781" xr:uid="{00000000-0005-0000-0000-0000FB060000}"/>
    <cellStyle name="Normal 52 4 2 2" xfId="2620" xr:uid="{00000000-0005-0000-0000-0000420A0000}"/>
    <cellStyle name="Normal 52 4 2 2 2" xfId="4310" xr:uid="{00000000-0005-0000-0000-0000DC100000}"/>
    <cellStyle name="Normal 52 4 2 2 2 2" xfId="14383" xr:uid="{00000000-0005-0000-0000-000035380000}"/>
    <cellStyle name="Normal 52 4 2 2 2 2 3" xfId="29481" xr:uid="{00000000-0005-0000-0000-00002F730000}"/>
    <cellStyle name="Normal 52 4 2 2 2 3" xfId="9363" xr:uid="{00000000-0005-0000-0000-000099240000}"/>
    <cellStyle name="Normal 52 4 2 2 2 3 3" xfId="24464" xr:uid="{00000000-0005-0000-0000-0000965F0000}"/>
    <cellStyle name="Normal 52 4 2 2 2 5" xfId="19451" xr:uid="{00000000-0005-0000-0000-0000014C0000}"/>
    <cellStyle name="Normal 52 4 2 2 3" xfId="6002" xr:uid="{00000000-0005-0000-0000-000078170000}"/>
    <cellStyle name="Normal 52 4 2 2 3 2" xfId="16054" xr:uid="{00000000-0005-0000-0000-0000BC3E0000}"/>
    <cellStyle name="Normal 52 4 2 2 3 2 3" xfId="31152" xr:uid="{00000000-0005-0000-0000-0000B6790000}"/>
    <cellStyle name="Normal 52 4 2 2 3 3" xfId="11034" xr:uid="{00000000-0005-0000-0000-0000202B0000}"/>
    <cellStyle name="Normal 52 4 2 2 3 3 3" xfId="26135" xr:uid="{00000000-0005-0000-0000-00001D660000}"/>
    <cellStyle name="Normal 52 4 2 2 3 5" xfId="21122" xr:uid="{00000000-0005-0000-0000-000088520000}"/>
    <cellStyle name="Normal 52 4 2 2 4" xfId="12712" xr:uid="{00000000-0005-0000-0000-0000AE310000}"/>
    <cellStyle name="Normal 52 4 2 2 4 3" xfId="27810" xr:uid="{00000000-0005-0000-0000-0000A86C0000}"/>
    <cellStyle name="Normal 52 4 2 2 5" xfId="7691" xr:uid="{00000000-0005-0000-0000-0000111E0000}"/>
    <cellStyle name="Normal 52 4 2 2 5 3" xfId="22793" xr:uid="{00000000-0005-0000-0000-00000F590000}"/>
    <cellStyle name="Normal 52 4 2 2 7" xfId="17780" xr:uid="{00000000-0005-0000-0000-00007A450000}"/>
    <cellStyle name="Normal 52 4 2 3" xfId="3473" xr:uid="{00000000-0005-0000-0000-0000970D0000}"/>
    <cellStyle name="Normal 52 4 2 3 2" xfId="13547" xr:uid="{00000000-0005-0000-0000-0000F1340000}"/>
    <cellStyle name="Normal 52 4 2 3 2 3" xfId="28645" xr:uid="{00000000-0005-0000-0000-0000EB6F0000}"/>
    <cellStyle name="Normal 52 4 2 3 3" xfId="8527" xr:uid="{00000000-0005-0000-0000-000055210000}"/>
    <cellStyle name="Normal 52 4 2 3 3 3" xfId="23628" xr:uid="{00000000-0005-0000-0000-0000525C0000}"/>
    <cellStyle name="Normal 52 4 2 3 5" xfId="18615" xr:uid="{00000000-0005-0000-0000-0000BD480000}"/>
    <cellStyle name="Normal 52 4 2 4" xfId="5166" xr:uid="{00000000-0005-0000-0000-000034140000}"/>
    <cellStyle name="Normal 52 4 2 4 2" xfId="15218" xr:uid="{00000000-0005-0000-0000-0000783B0000}"/>
    <cellStyle name="Normal 52 4 2 4 2 3" xfId="30316" xr:uid="{00000000-0005-0000-0000-000072760000}"/>
    <cellStyle name="Normal 52 4 2 4 3" xfId="10198" xr:uid="{00000000-0005-0000-0000-0000DC270000}"/>
    <cellStyle name="Normal 52 4 2 4 3 3" xfId="25299" xr:uid="{00000000-0005-0000-0000-0000D9620000}"/>
    <cellStyle name="Normal 52 4 2 4 5" xfId="20286" xr:uid="{00000000-0005-0000-0000-0000444F0000}"/>
    <cellStyle name="Normal 52 4 2 5" xfId="11876" xr:uid="{00000000-0005-0000-0000-00006A2E0000}"/>
    <cellStyle name="Normal 52 4 2 5 3" xfId="26974" xr:uid="{00000000-0005-0000-0000-000064690000}"/>
    <cellStyle name="Normal 52 4 2 6" xfId="6855" xr:uid="{00000000-0005-0000-0000-0000CD1A0000}"/>
    <cellStyle name="Normal 52 4 2 6 3" xfId="21957" xr:uid="{00000000-0005-0000-0000-0000CB550000}"/>
    <cellStyle name="Normal 52 4 2 8" xfId="16944" xr:uid="{00000000-0005-0000-0000-000036420000}"/>
    <cellStyle name="Normal 52 4 3" xfId="2202" xr:uid="{00000000-0005-0000-0000-0000A0080000}"/>
    <cellStyle name="Normal 52 4 3 2" xfId="3892" xr:uid="{00000000-0005-0000-0000-00003A0F0000}"/>
    <cellStyle name="Normal 52 4 3 2 2" xfId="13965" xr:uid="{00000000-0005-0000-0000-000093360000}"/>
    <cellStyle name="Normal 52 4 3 2 2 3" xfId="29063" xr:uid="{00000000-0005-0000-0000-00008D710000}"/>
    <cellStyle name="Normal 52 4 3 2 3" xfId="8945" xr:uid="{00000000-0005-0000-0000-0000F7220000}"/>
    <cellStyle name="Normal 52 4 3 2 3 3" xfId="24046" xr:uid="{00000000-0005-0000-0000-0000F45D0000}"/>
    <cellStyle name="Normal 52 4 3 2 5" xfId="19033" xr:uid="{00000000-0005-0000-0000-00005F4A0000}"/>
    <cellStyle name="Normal 52 4 3 3" xfId="5584" xr:uid="{00000000-0005-0000-0000-0000D6150000}"/>
    <cellStyle name="Normal 52 4 3 3 2" xfId="15636" xr:uid="{00000000-0005-0000-0000-00001A3D0000}"/>
    <cellStyle name="Normal 52 4 3 3 2 3" xfId="30734" xr:uid="{00000000-0005-0000-0000-000014780000}"/>
    <cellStyle name="Normal 52 4 3 3 3" xfId="10616" xr:uid="{00000000-0005-0000-0000-00007E290000}"/>
    <cellStyle name="Normal 52 4 3 3 3 3" xfId="25717" xr:uid="{00000000-0005-0000-0000-00007B640000}"/>
    <cellStyle name="Normal 52 4 3 3 5" xfId="20704" xr:uid="{00000000-0005-0000-0000-0000E6500000}"/>
    <cellStyle name="Normal 52 4 3 4" xfId="12294" xr:uid="{00000000-0005-0000-0000-00000C300000}"/>
    <cellStyle name="Normal 52 4 3 4 3" xfId="27392" xr:uid="{00000000-0005-0000-0000-0000066B0000}"/>
    <cellStyle name="Normal 52 4 3 5" xfId="7273" xr:uid="{00000000-0005-0000-0000-00006F1C0000}"/>
    <cellStyle name="Normal 52 4 3 5 3" xfId="22375" xr:uid="{00000000-0005-0000-0000-00006D570000}"/>
    <cellStyle name="Normal 52 4 3 7" xfId="17362" xr:uid="{00000000-0005-0000-0000-0000D8430000}"/>
    <cellStyle name="Normal 52 4 4" xfId="3055" xr:uid="{00000000-0005-0000-0000-0000F50B0000}"/>
    <cellStyle name="Normal 52 4 4 2" xfId="13129" xr:uid="{00000000-0005-0000-0000-00004F330000}"/>
    <cellStyle name="Normal 52 4 4 2 3" xfId="28227" xr:uid="{00000000-0005-0000-0000-0000496E0000}"/>
    <cellStyle name="Normal 52 4 4 3" xfId="8109" xr:uid="{00000000-0005-0000-0000-0000B31F0000}"/>
    <cellStyle name="Normal 52 4 4 3 3" xfId="23210" xr:uid="{00000000-0005-0000-0000-0000B05A0000}"/>
    <cellStyle name="Normal 52 4 4 5" xfId="18197" xr:uid="{00000000-0005-0000-0000-00001B470000}"/>
    <cellStyle name="Normal 52 4 5" xfId="4748" xr:uid="{00000000-0005-0000-0000-000092120000}"/>
    <cellStyle name="Normal 52 4 5 2" xfId="14800" xr:uid="{00000000-0005-0000-0000-0000D6390000}"/>
    <cellStyle name="Normal 52 4 5 2 3" xfId="29898" xr:uid="{00000000-0005-0000-0000-0000D0740000}"/>
    <cellStyle name="Normal 52 4 5 3" xfId="9780" xr:uid="{00000000-0005-0000-0000-00003A260000}"/>
    <cellStyle name="Normal 52 4 5 3 3" xfId="24881" xr:uid="{00000000-0005-0000-0000-000037610000}"/>
    <cellStyle name="Normal 52 4 5 5" xfId="19868" xr:uid="{00000000-0005-0000-0000-0000A24D0000}"/>
    <cellStyle name="Normal 52 4 6" xfId="11458" xr:uid="{00000000-0005-0000-0000-0000C82C0000}"/>
    <cellStyle name="Normal 52 4 6 3" xfId="26556" xr:uid="{00000000-0005-0000-0000-0000C2670000}"/>
    <cellStyle name="Normal 52 4 7" xfId="6437" xr:uid="{00000000-0005-0000-0000-00002B190000}"/>
    <cellStyle name="Normal 52 4 7 3" xfId="21539" xr:uid="{00000000-0005-0000-0000-000029540000}"/>
    <cellStyle name="Normal 52 4 9" xfId="16526" xr:uid="{00000000-0005-0000-0000-000094400000}"/>
    <cellStyle name="Normal 52 5" xfId="1571" xr:uid="{00000000-0005-0000-0000-000029060000}"/>
    <cellStyle name="Normal 52 5 2" xfId="2412" xr:uid="{00000000-0005-0000-0000-000072090000}"/>
    <cellStyle name="Normal 52 5 2 2" xfId="4102" xr:uid="{00000000-0005-0000-0000-00000C100000}"/>
    <cellStyle name="Normal 52 5 2 2 2" xfId="14175" xr:uid="{00000000-0005-0000-0000-000065370000}"/>
    <cellStyle name="Normal 52 5 2 2 2 3" xfId="29273" xr:uid="{00000000-0005-0000-0000-00005F720000}"/>
    <cellStyle name="Normal 52 5 2 2 3" xfId="9155" xr:uid="{00000000-0005-0000-0000-0000C9230000}"/>
    <cellStyle name="Normal 52 5 2 2 3 3" xfId="24256" xr:uid="{00000000-0005-0000-0000-0000C65E0000}"/>
    <cellStyle name="Normal 52 5 2 2 5" xfId="19243" xr:uid="{00000000-0005-0000-0000-0000314B0000}"/>
    <cellStyle name="Normal 52 5 2 3" xfId="5794" xr:uid="{00000000-0005-0000-0000-0000A8160000}"/>
    <cellStyle name="Normal 52 5 2 3 2" xfId="15846" xr:uid="{00000000-0005-0000-0000-0000EC3D0000}"/>
    <cellStyle name="Normal 52 5 2 3 2 3" xfId="30944" xr:uid="{00000000-0005-0000-0000-0000E6780000}"/>
    <cellStyle name="Normal 52 5 2 3 3" xfId="10826" xr:uid="{00000000-0005-0000-0000-0000502A0000}"/>
    <cellStyle name="Normal 52 5 2 3 3 3" xfId="25927" xr:uid="{00000000-0005-0000-0000-00004D650000}"/>
    <cellStyle name="Normal 52 5 2 3 5" xfId="20914" xr:uid="{00000000-0005-0000-0000-0000B8510000}"/>
    <cellStyle name="Normal 52 5 2 4" xfId="12504" xr:uid="{00000000-0005-0000-0000-0000DE300000}"/>
    <cellStyle name="Normal 52 5 2 4 3" xfId="27602" xr:uid="{00000000-0005-0000-0000-0000D86B0000}"/>
    <cellStyle name="Normal 52 5 2 5" xfId="7483" xr:uid="{00000000-0005-0000-0000-0000411D0000}"/>
    <cellStyle name="Normal 52 5 2 5 3" xfId="22585" xr:uid="{00000000-0005-0000-0000-00003F580000}"/>
    <cellStyle name="Normal 52 5 2 7" xfId="17572" xr:uid="{00000000-0005-0000-0000-0000AA440000}"/>
    <cellStyle name="Normal 52 5 3" xfId="3265" xr:uid="{00000000-0005-0000-0000-0000C70C0000}"/>
    <cellStyle name="Normal 52 5 3 2" xfId="13339" xr:uid="{00000000-0005-0000-0000-000021340000}"/>
    <cellStyle name="Normal 52 5 3 2 3" xfId="28437" xr:uid="{00000000-0005-0000-0000-00001B6F0000}"/>
    <cellStyle name="Normal 52 5 3 3" xfId="8319" xr:uid="{00000000-0005-0000-0000-000085200000}"/>
    <cellStyle name="Normal 52 5 3 3 3" xfId="23420" xr:uid="{00000000-0005-0000-0000-0000825B0000}"/>
    <cellStyle name="Normal 52 5 3 5" xfId="18407" xr:uid="{00000000-0005-0000-0000-0000ED470000}"/>
    <cellStyle name="Normal 52 5 4" xfId="4958" xr:uid="{00000000-0005-0000-0000-000064130000}"/>
    <cellStyle name="Normal 52 5 4 2" xfId="15010" xr:uid="{00000000-0005-0000-0000-0000A83A0000}"/>
    <cellStyle name="Normal 52 5 4 2 3" xfId="30108" xr:uid="{00000000-0005-0000-0000-0000A2750000}"/>
    <cellStyle name="Normal 52 5 4 3" xfId="9990" xr:uid="{00000000-0005-0000-0000-00000C270000}"/>
    <cellStyle name="Normal 52 5 4 3 3" xfId="25091" xr:uid="{00000000-0005-0000-0000-000009620000}"/>
    <cellStyle name="Normal 52 5 4 5" xfId="20078" xr:uid="{00000000-0005-0000-0000-0000744E0000}"/>
    <cellStyle name="Normal 52 5 5" xfId="11668" xr:uid="{00000000-0005-0000-0000-00009A2D0000}"/>
    <cellStyle name="Normal 52 5 5 3" xfId="26766" xr:uid="{00000000-0005-0000-0000-000094680000}"/>
    <cellStyle name="Normal 52 5 6" xfId="6647" xr:uid="{00000000-0005-0000-0000-0000FD190000}"/>
    <cellStyle name="Normal 52 5 6 3" xfId="21749" xr:uid="{00000000-0005-0000-0000-0000FB540000}"/>
    <cellStyle name="Normal 52 5 8" xfId="16736" xr:uid="{00000000-0005-0000-0000-000066410000}"/>
    <cellStyle name="Normal 52 6" xfId="1992" xr:uid="{00000000-0005-0000-0000-0000CE070000}"/>
    <cellStyle name="Normal 52 6 2" xfId="3684" xr:uid="{00000000-0005-0000-0000-00006A0E0000}"/>
    <cellStyle name="Normal 52 6 2 2" xfId="13757" xr:uid="{00000000-0005-0000-0000-0000C3350000}"/>
    <cellStyle name="Normal 52 6 2 2 3" xfId="28855" xr:uid="{00000000-0005-0000-0000-0000BD700000}"/>
    <cellStyle name="Normal 52 6 2 3" xfId="8737" xr:uid="{00000000-0005-0000-0000-000027220000}"/>
    <cellStyle name="Normal 52 6 2 3 3" xfId="23838" xr:uid="{00000000-0005-0000-0000-0000245D0000}"/>
    <cellStyle name="Normal 52 6 2 5" xfId="18825" xr:uid="{00000000-0005-0000-0000-00008F490000}"/>
    <cellStyle name="Normal 52 6 3" xfId="5376" xr:uid="{00000000-0005-0000-0000-000006150000}"/>
    <cellStyle name="Normal 52 6 3 2" xfId="15428" xr:uid="{00000000-0005-0000-0000-00004A3C0000}"/>
    <cellStyle name="Normal 52 6 3 2 3" xfId="30526" xr:uid="{00000000-0005-0000-0000-000044770000}"/>
    <cellStyle name="Normal 52 6 3 3" xfId="10408" xr:uid="{00000000-0005-0000-0000-0000AE280000}"/>
    <cellStyle name="Normal 52 6 3 3 3" xfId="25509" xr:uid="{00000000-0005-0000-0000-0000AB630000}"/>
    <cellStyle name="Normal 52 6 3 5" xfId="20496" xr:uid="{00000000-0005-0000-0000-000016500000}"/>
    <cellStyle name="Normal 52 6 4" xfId="12086" xr:uid="{00000000-0005-0000-0000-00003C2F0000}"/>
    <cellStyle name="Normal 52 6 4 3" xfId="27184" xr:uid="{00000000-0005-0000-0000-0000366A0000}"/>
    <cellStyle name="Normal 52 6 5" xfId="7065" xr:uid="{00000000-0005-0000-0000-00009F1B0000}"/>
    <cellStyle name="Normal 52 6 5 3" xfId="22167" xr:uid="{00000000-0005-0000-0000-00009D560000}"/>
    <cellStyle name="Normal 52 6 7" xfId="17154" xr:uid="{00000000-0005-0000-0000-000008430000}"/>
    <cellStyle name="Normal 52 7" xfId="2843" xr:uid="{00000000-0005-0000-0000-0000210B0000}"/>
    <cellStyle name="Normal 52 7 2" xfId="12921" xr:uid="{00000000-0005-0000-0000-00007F320000}"/>
    <cellStyle name="Normal 52 7 2 3" xfId="28019" xr:uid="{00000000-0005-0000-0000-0000796D0000}"/>
    <cellStyle name="Normal 52 7 3" xfId="7901" xr:uid="{00000000-0005-0000-0000-0000E31E0000}"/>
    <cellStyle name="Normal 52 7 3 3" xfId="23002" xr:uid="{00000000-0005-0000-0000-0000E0590000}"/>
    <cellStyle name="Normal 52 7 5" xfId="17989" xr:uid="{00000000-0005-0000-0000-00004B460000}"/>
    <cellStyle name="Normal 52 8" xfId="4537" xr:uid="{00000000-0005-0000-0000-0000BF110000}"/>
    <cellStyle name="Normal 52 8 2" xfId="14592" xr:uid="{00000000-0005-0000-0000-000006390000}"/>
    <cellStyle name="Normal 52 8 2 3" xfId="29690" xr:uid="{00000000-0005-0000-0000-000000740000}"/>
    <cellStyle name="Normal 52 8 3" xfId="9572" xr:uid="{00000000-0005-0000-0000-00006A250000}"/>
    <cellStyle name="Normal 52 8 3 3" xfId="24673" xr:uid="{00000000-0005-0000-0000-000067600000}"/>
    <cellStyle name="Normal 52 8 5" xfId="19660" xr:uid="{00000000-0005-0000-0000-0000D24C0000}"/>
    <cellStyle name="Normal 52 9" xfId="11248" xr:uid="{00000000-0005-0000-0000-0000F62B0000}"/>
    <cellStyle name="Normal 52 9 3" xfId="26348" xr:uid="{00000000-0005-0000-0000-0000F2660000}"/>
    <cellStyle name="Normal 53" xfId="869" xr:uid="{00000000-0005-0000-0000-00006A030000}"/>
    <cellStyle name="Normal 53 10" xfId="6228" xr:uid="{00000000-0005-0000-0000-00005A180000}"/>
    <cellStyle name="Normal 53 10 3" xfId="21332" xr:uid="{00000000-0005-0000-0000-00005A530000}"/>
    <cellStyle name="Normal 53 11" xfId="35448" xr:uid="{9DDA0E17-9154-4C58-8689-8745DAA31206}"/>
    <cellStyle name="Normal 53 12" xfId="16317" xr:uid="{00000000-0005-0000-0000-0000C33F0000}"/>
    <cellStyle name="Normal 53 2" xfId="1192" xr:uid="{00000000-0005-0000-0000-0000AE040000}"/>
    <cellStyle name="Normal 53 2 11" xfId="16371" xr:uid="{00000000-0005-0000-0000-0000F93F0000}"/>
    <cellStyle name="Normal 53 2 2" xfId="1300" xr:uid="{00000000-0005-0000-0000-00001A050000}"/>
    <cellStyle name="Normal 53 2 2 10" xfId="16475" xr:uid="{00000000-0005-0000-0000-000061400000}"/>
    <cellStyle name="Normal 53 2 2 2" xfId="1517" xr:uid="{00000000-0005-0000-0000-0000F3050000}"/>
    <cellStyle name="Normal 53 2 2 2 2" xfId="1938" xr:uid="{00000000-0005-0000-0000-000098070000}"/>
    <cellStyle name="Normal 53 2 2 2 2 2" xfId="2777" xr:uid="{00000000-0005-0000-0000-0000DF0A0000}"/>
    <cellStyle name="Normal 53 2 2 2 2 2 2" xfId="4467" xr:uid="{00000000-0005-0000-0000-000079110000}"/>
    <cellStyle name="Normal 53 2 2 2 2 2 2 2" xfId="14540" xr:uid="{00000000-0005-0000-0000-0000D2380000}"/>
    <cellStyle name="Normal 53 2 2 2 2 2 2 2 3" xfId="29638" xr:uid="{00000000-0005-0000-0000-0000CC730000}"/>
    <cellStyle name="Normal 53 2 2 2 2 2 2 3" xfId="9520" xr:uid="{00000000-0005-0000-0000-000036250000}"/>
    <cellStyle name="Normal 53 2 2 2 2 2 2 3 3" xfId="24621" xr:uid="{00000000-0005-0000-0000-000033600000}"/>
    <cellStyle name="Normal 53 2 2 2 2 2 2 5" xfId="19608" xr:uid="{00000000-0005-0000-0000-00009E4C0000}"/>
    <cellStyle name="Normal 53 2 2 2 2 2 3" xfId="6159" xr:uid="{00000000-0005-0000-0000-000015180000}"/>
    <cellStyle name="Normal 53 2 2 2 2 2 3 2" xfId="16211" xr:uid="{00000000-0005-0000-0000-0000593F0000}"/>
    <cellStyle name="Normal 53 2 2 2 2 2 3 3" xfId="11191" xr:uid="{00000000-0005-0000-0000-0000BD2B0000}"/>
    <cellStyle name="Normal 53 2 2 2 2 2 3 3 3" xfId="26292" xr:uid="{00000000-0005-0000-0000-0000BA660000}"/>
    <cellStyle name="Normal 53 2 2 2 2 2 3 5" xfId="21279" xr:uid="{00000000-0005-0000-0000-000025530000}"/>
    <cellStyle name="Normal 53 2 2 2 2 2 4" xfId="12869" xr:uid="{00000000-0005-0000-0000-00004B320000}"/>
    <cellStyle name="Normal 53 2 2 2 2 2 4 3" xfId="27967" xr:uid="{00000000-0005-0000-0000-0000456D0000}"/>
    <cellStyle name="Normal 53 2 2 2 2 2 5" xfId="7848" xr:uid="{00000000-0005-0000-0000-0000AE1E0000}"/>
    <cellStyle name="Normal 53 2 2 2 2 2 5 3" xfId="22950" xr:uid="{00000000-0005-0000-0000-0000AC590000}"/>
    <cellStyle name="Normal 53 2 2 2 2 2 7" xfId="17937" xr:uid="{00000000-0005-0000-0000-000017460000}"/>
    <cellStyle name="Normal 53 2 2 2 2 3" xfId="3630" xr:uid="{00000000-0005-0000-0000-0000340E0000}"/>
    <cellStyle name="Normal 53 2 2 2 2 3 2" xfId="13704" xr:uid="{00000000-0005-0000-0000-00008E350000}"/>
    <cellStyle name="Normal 53 2 2 2 2 3 2 3" xfId="28802" xr:uid="{00000000-0005-0000-0000-000088700000}"/>
    <cellStyle name="Normal 53 2 2 2 2 3 3" xfId="8684" xr:uid="{00000000-0005-0000-0000-0000F2210000}"/>
    <cellStyle name="Normal 53 2 2 2 2 3 3 3" xfId="23785" xr:uid="{00000000-0005-0000-0000-0000EF5C0000}"/>
    <cellStyle name="Normal 53 2 2 2 2 3 5" xfId="18772" xr:uid="{00000000-0005-0000-0000-00005A490000}"/>
    <cellStyle name="Normal 53 2 2 2 2 4" xfId="5323" xr:uid="{00000000-0005-0000-0000-0000D1140000}"/>
    <cellStyle name="Normal 53 2 2 2 2 4 2" xfId="15375" xr:uid="{00000000-0005-0000-0000-0000153C0000}"/>
    <cellStyle name="Normal 53 2 2 2 2 4 2 3" xfId="30473" xr:uid="{00000000-0005-0000-0000-00000F770000}"/>
    <cellStyle name="Normal 53 2 2 2 2 4 3" xfId="10355" xr:uid="{00000000-0005-0000-0000-000079280000}"/>
    <cellStyle name="Normal 53 2 2 2 2 4 3 3" xfId="25456" xr:uid="{00000000-0005-0000-0000-000076630000}"/>
    <cellStyle name="Normal 53 2 2 2 2 4 5" xfId="20443" xr:uid="{00000000-0005-0000-0000-0000E14F0000}"/>
    <cellStyle name="Normal 53 2 2 2 2 5" xfId="12033" xr:uid="{00000000-0005-0000-0000-0000072F0000}"/>
    <cellStyle name="Normal 53 2 2 2 2 5 3" xfId="27131" xr:uid="{00000000-0005-0000-0000-0000016A0000}"/>
    <cellStyle name="Normal 53 2 2 2 2 6" xfId="7012" xr:uid="{00000000-0005-0000-0000-00006A1B0000}"/>
    <cellStyle name="Normal 53 2 2 2 2 6 3" xfId="22114" xr:uid="{00000000-0005-0000-0000-000068560000}"/>
    <cellStyle name="Normal 53 2 2 2 2 8" xfId="17101" xr:uid="{00000000-0005-0000-0000-0000D3420000}"/>
    <cellStyle name="Normal 53 2 2 2 3" xfId="2359" xr:uid="{00000000-0005-0000-0000-00003D090000}"/>
    <cellStyle name="Normal 53 2 2 2 3 2" xfId="4049" xr:uid="{00000000-0005-0000-0000-0000D70F0000}"/>
    <cellStyle name="Normal 53 2 2 2 3 2 2" xfId="14122" xr:uid="{00000000-0005-0000-0000-000030370000}"/>
    <cellStyle name="Normal 53 2 2 2 3 2 2 3" xfId="29220" xr:uid="{00000000-0005-0000-0000-00002A720000}"/>
    <cellStyle name="Normal 53 2 2 2 3 2 3" xfId="9102" xr:uid="{00000000-0005-0000-0000-000094230000}"/>
    <cellStyle name="Normal 53 2 2 2 3 2 3 3" xfId="24203" xr:uid="{00000000-0005-0000-0000-0000915E0000}"/>
    <cellStyle name="Normal 53 2 2 2 3 2 5" xfId="19190" xr:uid="{00000000-0005-0000-0000-0000FC4A0000}"/>
    <cellStyle name="Normal 53 2 2 2 3 3" xfId="5741" xr:uid="{00000000-0005-0000-0000-000073160000}"/>
    <cellStyle name="Normal 53 2 2 2 3 3 2" xfId="15793" xr:uid="{00000000-0005-0000-0000-0000B73D0000}"/>
    <cellStyle name="Normal 53 2 2 2 3 3 2 3" xfId="30891" xr:uid="{00000000-0005-0000-0000-0000B1780000}"/>
    <cellStyle name="Normal 53 2 2 2 3 3 3" xfId="10773" xr:uid="{00000000-0005-0000-0000-00001B2A0000}"/>
    <cellStyle name="Normal 53 2 2 2 3 3 3 3" xfId="25874" xr:uid="{00000000-0005-0000-0000-000018650000}"/>
    <cellStyle name="Normal 53 2 2 2 3 3 5" xfId="20861" xr:uid="{00000000-0005-0000-0000-000083510000}"/>
    <cellStyle name="Normal 53 2 2 2 3 4" xfId="12451" xr:uid="{00000000-0005-0000-0000-0000A9300000}"/>
    <cellStyle name="Normal 53 2 2 2 3 4 3" xfId="27549" xr:uid="{00000000-0005-0000-0000-0000A36B0000}"/>
    <cellStyle name="Normal 53 2 2 2 3 5" xfId="7430" xr:uid="{00000000-0005-0000-0000-00000C1D0000}"/>
    <cellStyle name="Normal 53 2 2 2 3 5 3" xfId="22532" xr:uid="{00000000-0005-0000-0000-00000A580000}"/>
    <cellStyle name="Normal 53 2 2 2 3 7" xfId="17519" xr:uid="{00000000-0005-0000-0000-000075440000}"/>
    <cellStyle name="Normal 53 2 2 2 4" xfId="3212" xr:uid="{00000000-0005-0000-0000-0000920C0000}"/>
    <cellStyle name="Normal 53 2 2 2 4 2" xfId="13286" xr:uid="{00000000-0005-0000-0000-0000EC330000}"/>
    <cellStyle name="Normal 53 2 2 2 4 2 3" xfId="28384" xr:uid="{00000000-0005-0000-0000-0000E66E0000}"/>
    <cellStyle name="Normal 53 2 2 2 4 3" xfId="8266" xr:uid="{00000000-0005-0000-0000-000050200000}"/>
    <cellStyle name="Normal 53 2 2 2 4 3 3" xfId="23367" xr:uid="{00000000-0005-0000-0000-00004D5B0000}"/>
    <cellStyle name="Normal 53 2 2 2 4 5" xfId="18354" xr:uid="{00000000-0005-0000-0000-0000B8470000}"/>
    <cellStyle name="Normal 53 2 2 2 5" xfId="4905" xr:uid="{00000000-0005-0000-0000-00002F130000}"/>
    <cellStyle name="Normal 53 2 2 2 5 2" xfId="14957" xr:uid="{00000000-0005-0000-0000-0000733A0000}"/>
    <cellStyle name="Normal 53 2 2 2 5 2 3" xfId="30055" xr:uid="{00000000-0005-0000-0000-00006D750000}"/>
    <cellStyle name="Normal 53 2 2 2 5 3" xfId="9937" xr:uid="{00000000-0005-0000-0000-0000D7260000}"/>
    <cellStyle name="Normal 53 2 2 2 5 3 3" xfId="25038" xr:uid="{00000000-0005-0000-0000-0000D4610000}"/>
    <cellStyle name="Normal 53 2 2 2 5 5" xfId="20025" xr:uid="{00000000-0005-0000-0000-00003F4E0000}"/>
    <cellStyle name="Normal 53 2 2 2 6" xfId="11615" xr:uid="{00000000-0005-0000-0000-0000652D0000}"/>
    <cellStyle name="Normal 53 2 2 2 6 3" xfId="26713" xr:uid="{00000000-0005-0000-0000-00005F680000}"/>
    <cellStyle name="Normal 53 2 2 2 7" xfId="6594" xr:uid="{00000000-0005-0000-0000-0000C8190000}"/>
    <cellStyle name="Normal 53 2 2 2 7 3" xfId="21696" xr:uid="{00000000-0005-0000-0000-0000C6540000}"/>
    <cellStyle name="Normal 53 2 2 2 9" xfId="16683" xr:uid="{00000000-0005-0000-0000-000031410000}"/>
    <cellStyle name="Normal 53 2 2 3" xfId="1730" xr:uid="{00000000-0005-0000-0000-0000C8060000}"/>
    <cellStyle name="Normal 53 2 2 3 2" xfId="2569" xr:uid="{00000000-0005-0000-0000-00000F0A0000}"/>
    <cellStyle name="Normal 53 2 2 3 2 2" xfId="4259" xr:uid="{00000000-0005-0000-0000-0000A9100000}"/>
    <cellStyle name="Normal 53 2 2 3 2 2 2" xfId="14332" xr:uid="{00000000-0005-0000-0000-000002380000}"/>
    <cellStyle name="Normal 53 2 2 3 2 2 2 3" xfId="29430" xr:uid="{00000000-0005-0000-0000-0000FC720000}"/>
    <cellStyle name="Normal 53 2 2 3 2 2 3" xfId="9312" xr:uid="{00000000-0005-0000-0000-000066240000}"/>
    <cellStyle name="Normal 53 2 2 3 2 2 3 3" xfId="24413" xr:uid="{00000000-0005-0000-0000-0000635F0000}"/>
    <cellStyle name="Normal 53 2 2 3 2 2 5" xfId="19400" xr:uid="{00000000-0005-0000-0000-0000CE4B0000}"/>
    <cellStyle name="Normal 53 2 2 3 2 3" xfId="5951" xr:uid="{00000000-0005-0000-0000-000045170000}"/>
    <cellStyle name="Normal 53 2 2 3 2 3 2" xfId="16003" xr:uid="{00000000-0005-0000-0000-0000893E0000}"/>
    <cellStyle name="Normal 53 2 2 3 2 3 2 3" xfId="31101" xr:uid="{00000000-0005-0000-0000-000083790000}"/>
    <cellStyle name="Normal 53 2 2 3 2 3 3" xfId="10983" xr:uid="{00000000-0005-0000-0000-0000ED2A0000}"/>
    <cellStyle name="Normal 53 2 2 3 2 3 3 3" xfId="26084" xr:uid="{00000000-0005-0000-0000-0000EA650000}"/>
    <cellStyle name="Normal 53 2 2 3 2 3 5" xfId="21071" xr:uid="{00000000-0005-0000-0000-000055520000}"/>
    <cellStyle name="Normal 53 2 2 3 2 4" xfId="12661" xr:uid="{00000000-0005-0000-0000-00007B310000}"/>
    <cellStyle name="Normal 53 2 2 3 2 4 3" xfId="27759" xr:uid="{00000000-0005-0000-0000-0000756C0000}"/>
    <cellStyle name="Normal 53 2 2 3 2 5" xfId="7640" xr:uid="{00000000-0005-0000-0000-0000DE1D0000}"/>
    <cellStyle name="Normal 53 2 2 3 2 5 3" xfId="22742" xr:uid="{00000000-0005-0000-0000-0000DC580000}"/>
    <cellStyle name="Normal 53 2 2 3 2 7" xfId="17729" xr:uid="{00000000-0005-0000-0000-000047450000}"/>
    <cellStyle name="Normal 53 2 2 3 3" xfId="3422" xr:uid="{00000000-0005-0000-0000-0000640D0000}"/>
    <cellStyle name="Normal 53 2 2 3 3 2" xfId="13496" xr:uid="{00000000-0005-0000-0000-0000BE340000}"/>
    <cellStyle name="Normal 53 2 2 3 3 2 3" xfId="28594" xr:uid="{00000000-0005-0000-0000-0000B86F0000}"/>
    <cellStyle name="Normal 53 2 2 3 3 3" xfId="8476" xr:uid="{00000000-0005-0000-0000-000022210000}"/>
    <cellStyle name="Normal 53 2 2 3 3 3 3" xfId="23577" xr:uid="{00000000-0005-0000-0000-00001F5C0000}"/>
    <cellStyle name="Normal 53 2 2 3 3 5" xfId="18564" xr:uid="{00000000-0005-0000-0000-00008A480000}"/>
    <cellStyle name="Normal 53 2 2 3 4" xfId="5115" xr:uid="{00000000-0005-0000-0000-000001140000}"/>
    <cellStyle name="Normal 53 2 2 3 4 2" xfId="15167" xr:uid="{00000000-0005-0000-0000-0000453B0000}"/>
    <cellStyle name="Normal 53 2 2 3 4 2 3" xfId="30265" xr:uid="{00000000-0005-0000-0000-00003F760000}"/>
    <cellStyle name="Normal 53 2 2 3 4 3" xfId="10147" xr:uid="{00000000-0005-0000-0000-0000A9270000}"/>
    <cellStyle name="Normal 53 2 2 3 4 3 3" xfId="25248" xr:uid="{00000000-0005-0000-0000-0000A6620000}"/>
    <cellStyle name="Normal 53 2 2 3 4 5" xfId="20235" xr:uid="{00000000-0005-0000-0000-0000114F0000}"/>
    <cellStyle name="Normal 53 2 2 3 5" xfId="11825" xr:uid="{00000000-0005-0000-0000-0000372E0000}"/>
    <cellStyle name="Normal 53 2 2 3 5 3" xfId="26923" xr:uid="{00000000-0005-0000-0000-000031690000}"/>
    <cellStyle name="Normal 53 2 2 3 6" xfId="6804" xr:uid="{00000000-0005-0000-0000-00009A1A0000}"/>
    <cellStyle name="Normal 53 2 2 3 6 3" xfId="21906" xr:uid="{00000000-0005-0000-0000-000098550000}"/>
    <cellStyle name="Normal 53 2 2 3 8" xfId="16893" xr:uid="{00000000-0005-0000-0000-000003420000}"/>
    <cellStyle name="Normal 53 2 2 4" xfId="2151" xr:uid="{00000000-0005-0000-0000-00006D080000}"/>
    <cellStyle name="Normal 53 2 2 4 2" xfId="3841" xr:uid="{00000000-0005-0000-0000-0000070F0000}"/>
    <cellStyle name="Normal 53 2 2 4 2 2" xfId="13914" xr:uid="{00000000-0005-0000-0000-000060360000}"/>
    <cellStyle name="Normal 53 2 2 4 2 2 3" xfId="29012" xr:uid="{00000000-0005-0000-0000-00005A710000}"/>
    <cellStyle name="Normal 53 2 2 4 2 3" xfId="8894" xr:uid="{00000000-0005-0000-0000-0000C4220000}"/>
    <cellStyle name="Normal 53 2 2 4 2 3 3" xfId="23995" xr:uid="{00000000-0005-0000-0000-0000C15D0000}"/>
    <cellStyle name="Normal 53 2 2 4 2 5" xfId="18982" xr:uid="{00000000-0005-0000-0000-00002C4A0000}"/>
    <cellStyle name="Normal 53 2 2 4 3" xfId="5533" xr:uid="{00000000-0005-0000-0000-0000A3150000}"/>
    <cellStyle name="Normal 53 2 2 4 3 2" xfId="15585" xr:uid="{00000000-0005-0000-0000-0000E73C0000}"/>
    <cellStyle name="Normal 53 2 2 4 3 2 3" xfId="30683" xr:uid="{00000000-0005-0000-0000-0000E1770000}"/>
    <cellStyle name="Normal 53 2 2 4 3 3" xfId="10565" xr:uid="{00000000-0005-0000-0000-00004B290000}"/>
    <cellStyle name="Normal 53 2 2 4 3 3 3" xfId="25666" xr:uid="{00000000-0005-0000-0000-000048640000}"/>
    <cellStyle name="Normal 53 2 2 4 3 5" xfId="20653" xr:uid="{00000000-0005-0000-0000-0000B3500000}"/>
    <cellStyle name="Normal 53 2 2 4 4" xfId="12243" xr:uid="{00000000-0005-0000-0000-0000D92F0000}"/>
    <cellStyle name="Normal 53 2 2 4 4 3" xfId="27341" xr:uid="{00000000-0005-0000-0000-0000D36A0000}"/>
    <cellStyle name="Normal 53 2 2 4 5" xfId="7222" xr:uid="{00000000-0005-0000-0000-00003C1C0000}"/>
    <cellStyle name="Normal 53 2 2 4 5 3" xfId="22324" xr:uid="{00000000-0005-0000-0000-00003A570000}"/>
    <cellStyle name="Normal 53 2 2 4 7" xfId="17311" xr:uid="{00000000-0005-0000-0000-0000A5430000}"/>
    <cellStyle name="Normal 53 2 2 5" xfId="3004" xr:uid="{00000000-0005-0000-0000-0000C20B0000}"/>
    <cellStyle name="Normal 53 2 2 5 2" xfId="13078" xr:uid="{00000000-0005-0000-0000-00001C330000}"/>
    <cellStyle name="Normal 53 2 2 5 2 3" xfId="28176" xr:uid="{00000000-0005-0000-0000-0000166E0000}"/>
    <cellStyle name="Normal 53 2 2 5 3" xfId="8058" xr:uid="{00000000-0005-0000-0000-0000801F0000}"/>
    <cellStyle name="Normal 53 2 2 5 3 3" xfId="23159" xr:uid="{00000000-0005-0000-0000-00007D5A0000}"/>
    <cellStyle name="Normal 53 2 2 5 5" xfId="18146" xr:uid="{00000000-0005-0000-0000-0000E8460000}"/>
    <cellStyle name="Normal 53 2 2 6" xfId="4697" xr:uid="{00000000-0005-0000-0000-00005F120000}"/>
    <cellStyle name="Normal 53 2 2 6 2" xfId="14749" xr:uid="{00000000-0005-0000-0000-0000A3390000}"/>
    <cellStyle name="Normal 53 2 2 6 2 3" xfId="29847" xr:uid="{00000000-0005-0000-0000-00009D740000}"/>
    <cellStyle name="Normal 53 2 2 6 3" xfId="9729" xr:uid="{00000000-0005-0000-0000-000007260000}"/>
    <cellStyle name="Normal 53 2 2 6 3 3" xfId="24830" xr:uid="{00000000-0005-0000-0000-000004610000}"/>
    <cellStyle name="Normal 53 2 2 6 5" xfId="19817" xr:uid="{00000000-0005-0000-0000-00006F4D0000}"/>
    <cellStyle name="Normal 53 2 2 7" xfId="11407" xr:uid="{00000000-0005-0000-0000-0000952C0000}"/>
    <cellStyle name="Normal 53 2 2 7 3" xfId="26505" xr:uid="{00000000-0005-0000-0000-00008F670000}"/>
    <cellStyle name="Normal 53 2 2 8" xfId="6386" xr:uid="{00000000-0005-0000-0000-0000F8180000}"/>
    <cellStyle name="Normal 53 2 2 8 3" xfId="21488" xr:uid="{00000000-0005-0000-0000-0000F6530000}"/>
    <cellStyle name="Normal 53 2 3" xfId="1413" xr:uid="{00000000-0005-0000-0000-00008B050000}"/>
    <cellStyle name="Normal 53 2 3 2" xfId="1834" xr:uid="{00000000-0005-0000-0000-000030070000}"/>
    <cellStyle name="Normal 53 2 3 2 2" xfId="2673" xr:uid="{00000000-0005-0000-0000-0000770A0000}"/>
    <cellStyle name="Normal 53 2 3 2 2 2" xfId="4363" xr:uid="{00000000-0005-0000-0000-000011110000}"/>
    <cellStyle name="Normal 53 2 3 2 2 2 2" xfId="14436" xr:uid="{00000000-0005-0000-0000-00006A380000}"/>
    <cellStyle name="Normal 53 2 3 2 2 2 2 3" xfId="29534" xr:uid="{00000000-0005-0000-0000-000064730000}"/>
    <cellStyle name="Normal 53 2 3 2 2 2 3" xfId="9416" xr:uid="{00000000-0005-0000-0000-0000CE240000}"/>
    <cellStyle name="Normal 53 2 3 2 2 2 3 3" xfId="24517" xr:uid="{00000000-0005-0000-0000-0000CB5F0000}"/>
    <cellStyle name="Normal 53 2 3 2 2 2 5" xfId="19504" xr:uid="{00000000-0005-0000-0000-0000364C0000}"/>
    <cellStyle name="Normal 53 2 3 2 2 3" xfId="6055" xr:uid="{00000000-0005-0000-0000-0000AD170000}"/>
    <cellStyle name="Normal 53 2 3 2 2 3 2" xfId="16107" xr:uid="{00000000-0005-0000-0000-0000F13E0000}"/>
    <cellStyle name="Normal 53 2 3 2 2 3 2 3" xfId="31205" xr:uid="{00000000-0005-0000-0000-0000EB790000}"/>
    <cellStyle name="Normal 53 2 3 2 2 3 3" xfId="11087" xr:uid="{00000000-0005-0000-0000-0000552B0000}"/>
    <cellStyle name="Normal 53 2 3 2 2 3 3 3" xfId="26188" xr:uid="{00000000-0005-0000-0000-000052660000}"/>
    <cellStyle name="Normal 53 2 3 2 2 3 5" xfId="21175" xr:uid="{00000000-0005-0000-0000-0000BD520000}"/>
    <cellStyle name="Normal 53 2 3 2 2 4" xfId="12765" xr:uid="{00000000-0005-0000-0000-0000E3310000}"/>
    <cellStyle name="Normal 53 2 3 2 2 4 3" xfId="27863" xr:uid="{00000000-0005-0000-0000-0000DD6C0000}"/>
    <cellStyle name="Normal 53 2 3 2 2 5" xfId="7744" xr:uid="{00000000-0005-0000-0000-0000461E0000}"/>
    <cellStyle name="Normal 53 2 3 2 2 5 3" xfId="22846" xr:uid="{00000000-0005-0000-0000-000044590000}"/>
    <cellStyle name="Normal 53 2 3 2 2 7" xfId="17833" xr:uid="{00000000-0005-0000-0000-0000AF450000}"/>
    <cellStyle name="Normal 53 2 3 2 3" xfId="3526" xr:uid="{00000000-0005-0000-0000-0000CC0D0000}"/>
    <cellStyle name="Normal 53 2 3 2 3 2" xfId="13600" xr:uid="{00000000-0005-0000-0000-000026350000}"/>
    <cellStyle name="Normal 53 2 3 2 3 2 3" xfId="28698" xr:uid="{00000000-0005-0000-0000-000020700000}"/>
    <cellStyle name="Normal 53 2 3 2 3 3" xfId="8580" xr:uid="{00000000-0005-0000-0000-00008A210000}"/>
    <cellStyle name="Normal 53 2 3 2 3 3 3" xfId="23681" xr:uid="{00000000-0005-0000-0000-0000875C0000}"/>
    <cellStyle name="Normal 53 2 3 2 3 5" xfId="18668" xr:uid="{00000000-0005-0000-0000-0000F2480000}"/>
    <cellStyle name="Normal 53 2 3 2 4" xfId="5219" xr:uid="{00000000-0005-0000-0000-000069140000}"/>
    <cellStyle name="Normal 53 2 3 2 4 2" xfId="15271" xr:uid="{00000000-0005-0000-0000-0000AD3B0000}"/>
    <cellStyle name="Normal 53 2 3 2 4 2 3" xfId="30369" xr:uid="{00000000-0005-0000-0000-0000A7760000}"/>
    <cellStyle name="Normal 53 2 3 2 4 3" xfId="10251" xr:uid="{00000000-0005-0000-0000-000011280000}"/>
    <cellStyle name="Normal 53 2 3 2 4 3 3" xfId="25352" xr:uid="{00000000-0005-0000-0000-00000E630000}"/>
    <cellStyle name="Normal 53 2 3 2 4 5" xfId="20339" xr:uid="{00000000-0005-0000-0000-0000794F0000}"/>
    <cellStyle name="Normal 53 2 3 2 5" xfId="11929" xr:uid="{00000000-0005-0000-0000-00009F2E0000}"/>
    <cellStyle name="Normal 53 2 3 2 5 3" xfId="27027" xr:uid="{00000000-0005-0000-0000-000099690000}"/>
    <cellStyle name="Normal 53 2 3 2 6" xfId="6908" xr:uid="{00000000-0005-0000-0000-0000021B0000}"/>
    <cellStyle name="Normal 53 2 3 2 6 3" xfId="22010" xr:uid="{00000000-0005-0000-0000-000000560000}"/>
    <cellStyle name="Normal 53 2 3 2 8" xfId="16997" xr:uid="{00000000-0005-0000-0000-00006B420000}"/>
    <cellStyle name="Normal 53 2 3 3" xfId="2255" xr:uid="{00000000-0005-0000-0000-0000D5080000}"/>
    <cellStyle name="Normal 53 2 3 3 2" xfId="3945" xr:uid="{00000000-0005-0000-0000-00006F0F0000}"/>
    <cellStyle name="Normal 53 2 3 3 2 2" xfId="14018" xr:uid="{00000000-0005-0000-0000-0000C8360000}"/>
    <cellStyle name="Normal 53 2 3 3 2 2 3" xfId="29116" xr:uid="{00000000-0005-0000-0000-0000C2710000}"/>
    <cellStyle name="Normal 53 2 3 3 2 3" xfId="8998" xr:uid="{00000000-0005-0000-0000-00002C230000}"/>
    <cellStyle name="Normal 53 2 3 3 2 3 3" xfId="24099" xr:uid="{00000000-0005-0000-0000-0000295E0000}"/>
    <cellStyle name="Normal 53 2 3 3 2 5" xfId="19086" xr:uid="{00000000-0005-0000-0000-0000944A0000}"/>
    <cellStyle name="Normal 53 2 3 3 3" xfId="5637" xr:uid="{00000000-0005-0000-0000-00000B160000}"/>
    <cellStyle name="Normal 53 2 3 3 3 2" xfId="15689" xr:uid="{00000000-0005-0000-0000-00004F3D0000}"/>
    <cellStyle name="Normal 53 2 3 3 3 2 3" xfId="30787" xr:uid="{00000000-0005-0000-0000-000049780000}"/>
    <cellStyle name="Normal 53 2 3 3 3 3" xfId="10669" xr:uid="{00000000-0005-0000-0000-0000B3290000}"/>
    <cellStyle name="Normal 53 2 3 3 3 3 3" xfId="25770" xr:uid="{00000000-0005-0000-0000-0000B0640000}"/>
    <cellStyle name="Normal 53 2 3 3 3 5" xfId="20757" xr:uid="{00000000-0005-0000-0000-00001B510000}"/>
    <cellStyle name="Normal 53 2 3 3 4" xfId="12347" xr:uid="{00000000-0005-0000-0000-000041300000}"/>
    <cellStyle name="Normal 53 2 3 3 4 3" xfId="27445" xr:uid="{00000000-0005-0000-0000-00003B6B0000}"/>
    <cellStyle name="Normal 53 2 3 3 5" xfId="7326" xr:uid="{00000000-0005-0000-0000-0000A41C0000}"/>
    <cellStyle name="Normal 53 2 3 3 5 3" xfId="22428" xr:uid="{00000000-0005-0000-0000-0000A2570000}"/>
    <cellStyle name="Normal 53 2 3 3 7" xfId="17415" xr:uid="{00000000-0005-0000-0000-00000D440000}"/>
    <cellStyle name="Normal 53 2 3 4" xfId="3108" xr:uid="{00000000-0005-0000-0000-00002A0C0000}"/>
    <cellStyle name="Normal 53 2 3 4 2" xfId="13182" xr:uid="{00000000-0005-0000-0000-000084330000}"/>
    <cellStyle name="Normal 53 2 3 4 2 3" xfId="28280" xr:uid="{00000000-0005-0000-0000-00007E6E0000}"/>
    <cellStyle name="Normal 53 2 3 4 3" xfId="8162" xr:uid="{00000000-0005-0000-0000-0000E81F0000}"/>
    <cellStyle name="Normal 53 2 3 4 3 3" xfId="23263" xr:uid="{00000000-0005-0000-0000-0000E55A0000}"/>
    <cellStyle name="Normal 53 2 3 4 5" xfId="18250" xr:uid="{00000000-0005-0000-0000-000050470000}"/>
    <cellStyle name="Normal 53 2 3 5" xfId="4801" xr:uid="{00000000-0005-0000-0000-0000C7120000}"/>
    <cellStyle name="Normal 53 2 3 5 2" xfId="14853" xr:uid="{00000000-0005-0000-0000-00000B3A0000}"/>
    <cellStyle name="Normal 53 2 3 5 2 3" xfId="29951" xr:uid="{00000000-0005-0000-0000-000005750000}"/>
    <cellStyle name="Normal 53 2 3 5 3" xfId="9833" xr:uid="{00000000-0005-0000-0000-00006F260000}"/>
    <cellStyle name="Normal 53 2 3 5 3 3" xfId="24934" xr:uid="{00000000-0005-0000-0000-00006C610000}"/>
    <cellStyle name="Normal 53 2 3 5 5" xfId="19921" xr:uid="{00000000-0005-0000-0000-0000D74D0000}"/>
    <cellStyle name="Normal 53 2 3 6" xfId="11511" xr:uid="{00000000-0005-0000-0000-0000FD2C0000}"/>
    <cellStyle name="Normal 53 2 3 6 3" xfId="26609" xr:uid="{00000000-0005-0000-0000-0000F7670000}"/>
    <cellStyle name="Normal 53 2 3 7" xfId="6490" xr:uid="{00000000-0005-0000-0000-000060190000}"/>
    <cellStyle name="Normal 53 2 3 7 3" xfId="21592" xr:uid="{00000000-0005-0000-0000-00005E540000}"/>
    <cellStyle name="Normal 53 2 3 9" xfId="16579" xr:uid="{00000000-0005-0000-0000-0000C9400000}"/>
    <cellStyle name="Normal 53 2 4" xfId="1626" xr:uid="{00000000-0005-0000-0000-000060060000}"/>
    <cellStyle name="Normal 53 2 4 2" xfId="2465" xr:uid="{00000000-0005-0000-0000-0000A7090000}"/>
    <cellStyle name="Normal 53 2 4 2 2" xfId="4155" xr:uid="{00000000-0005-0000-0000-000041100000}"/>
    <cellStyle name="Normal 53 2 4 2 2 2" xfId="14228" xr:uid="{00000000-0005-0000-0000-00009A370000}"/>
    <cellStyle name="Normal 53 2 4 2 2 2 3" xfId="29326" xr:uid="{00000000-0005-0000-0000-000094720000}"/>
    <cellStyle name="Normal 53 2 4 2 2 3" xfId="9208" xr:uid="{00000000-0005-0000-0000-0000FE230000}"/>
    <cellStyle name="Normal 53 2 4 2 2 3 3" xfId="24309" xr:uid="{00000000-0005-0000-0000-0000FB5E0000}"/>
    <cellStyle name="Normal 53 2 4 2 2 5" xfId="19296" xr:uid="{00000000-0005-0000-0000-0000664B0000}"/>
    <cellStyle name="Normal 53 2 4 2 3" xfId="5847" xr:uid="{00000000-0005-0000-0000-0000DD160000}"/>
    <cellStyle name="Normal 53 2 4 2 3 2" xfId="15899" xr:uid="{00000000-0005-0000-0000-0000213E0000}"/>
    <cellStyle name="Normal 53 2 4 2 3 2 3" xfId="30997" xr:uid="{00000000-0005-0000-0000-00001B790000}"/>
    <cellStyle name="Normal 53 2 4 2 3 3" xfId="10879" xr:uid="{00000000-0005-0000-0000-0000852A0000}"/>
    <cellStyle name="Normal 53 2 4 2 3 3 3" xfId="25980" xr:uid="{00000000-0005-0000-0000-000082650000}"/>
    <cellStyle name="Normal 53 2 4 2 3 5" xfId="20967" xr:uid="{00000000-0005-0000-0000-0000ED510000}"/>
    <cellStyle name="Normal 53 2 4 2 4" xfId="12557" xr:uid="{00000000-0005-0000-0000-000013310000}"/>
    <cellStyle name="Normal 53 2 4 2 4 3" xfId="27655" xr:uid="{00000000-0005-0000-0000-00000D6C0000}"/>
    <cellStyle name="Normal 53 2 4 2 5" xfId="7536" xr:uid="{00000000-0005-0000-0000-0000761D0000}"/>
    <cellStyle name="Normal 53 2 4 2 5 3" xfId="22638" xr:uid="{00000000-0005-0000-0000-000074580000}"/>
    <cellStyle name="Normal 53 2 4 2 7" xfId="17625" xr:uid="{00000000-0005-0000-0000-0000DF440000}"/>
    <cellStyle name="Normal 53 2 4 3" xfId="3318" xr:uid="{00000000-0005-0000-0000-0000FC0C0000}"/>
    <cellStyle name="Normal 53 2 4 3 2" xfId="13392" xr:uid="{00000000-0005-0000-0000-000056340000}"/>
    <cellStyle name="Normal 53 2 4 3 2 3" xfId="28490" xr:uid="{00000000-0005-0000-0000-0000506F0000}"/>
    <cellStyle name="Normal 53 2 4 3 3" xfId="8372" xr:uid="{00000000-0005-0000-0000-0000BA200000}"/>
    <cellStyle name="Normal 53 2 4 3 3 3" xfId="23473" xr:uid="{00000000-0005-0000-0000-0000B75B0000}"/>
    <cellStyle name="Normal 53 2 4 3 5" xfId="18460" xr:uid="{00000000-0005-0000-0000-000022480000}"/>
    <cellStyle name="Normal 53 2 4 4" xfId="5011" xr:uid="{00000000-0005-0000-0000-000099130000}"/>
    <cellStyle name="Normal 53 2 4 4 2" xfId="15063" xr:uid="{00000000-0005-0000-0000-0000DD3A0000}"/>
    <cellStyle name="Normal 53 2 4 4 2 3" xfId="30161" xr:uid="{00000000-0005-0000-0000-0000D7750000}"/>
    <cellStyle name="Normal 53 2 4 4 3" xfId="10043" xr:uid="{00000000-0005-0000-0000-000041270000}"/>
    <cellStyle name="Normal 53 2 4 4 3 3" xfId="25144" xr:uid="{00000000-0005-0000-0000-00003E620000}"/>
    <cellStyle name="Normal 53 2 4 4 5" xfId="20131" xr:uid="{00000000-0005-0000-0000-0000A94E0000}"/>
    <cellStyle name="Normal 53 2 4 5" xfId="11721" xr:uid="{00000000-0005-0000-0000-0000CF2D0000}"/>
    <cellStyle name="Normal 53 2 4 5 3" xfId="26819" xr:uid="{00000000-0005-0000-0000-0000C9680000}"/>
    <cellStyle name="Normal 53 2 4 6" xfId="6700" xr:uid="{00000000-0005-0000-0000-0000321A0000}"/>
    <cellStyle name="Normal 53 2 4 6 3" xfId="21802" xr:uid="{00000000-0005-0000-0000-000030550000}"/>
    <cellStyle name="Normal 53 2 4 8" xfId="16789" xr:uid="{00000000-0005-0000-0000-00009B410000}"/>
    <cellStyle name="Normal 53 2 5" xfId="2047" xr:uid="{00000000-0005-0000-0000-000005080000}"/>
    <cellStyle name="Normal 53 2 5 2" xfId="3737" xr:uid="{00000000-0005-0000-0000-00009F0E0000}"/>
    <cellStyle name="Normal 53 2 5 2 2" xfId="13810" xr:uid="{00000000-0005-0000-0000-0000F8350000}"/>
    <cellStyle name="Normal 53 2 5 2 2 3" xfId="28908" xr:uid="{00000000-0005-0000-0000-0000F2700000}"/>
    <cellStyle name="Normal 53 2 5 2 3" xfId="8790" xr:uid="{00000000-0005-0000-0000-00005C220000}"/>
    <cellStyle name="Normal 53 2 5 2 3 3" xfId="23891" xr:uid="{00000000-0005-0000-0000-0000595D0000}"/>
    <cellStyle name="Normal 53 2 5 2 5" xfId="18878" xr:uid="{00000000-0005-0000-0000-0000C4490000}"/>
    <cellStyle name="Normal 53 2 5 3" xfId="5429" xr:uid="{00000000-0005-0000-0000-00003B150000}"/>
    <cellStyle name="Normal 53 2 5 3 2" xfId="15481" xr:uid="{00000000-0005-0000-0000-00007F3C0000}"/>
    <cellStyle name="Normal 53 2 5 3 2 3" xfId="30579" xr:uid="{00000000-0005-0000-0000-000079770000}"/>
    <cellStyle name="Normal 53 2 5 3 3" xfId="10461" xr:uid="{00000000-0005-0000-0000-0000E3280000}"/>
    <cellStyle name="Normal 53 2 5 3 3 3" xfId="25562" xr:uid="{00000000-0005-0000-0000-0000E0630000}"/>
    <cellStyle name="Normal 53 2 5 3 5" xfId="20549" xr:uid="{00000000-0005-0000-0000-00004B500000}"/>
    <cellStyle name="Normal 53 2 5 4" xfId="12139" xr:uid="{00000000-0005-0000-0000-0000712F0000}"/>
    <cellStyle name="Normal 53 2 5 4 3" xfId="27237" xr:uid="{00000000-0005-0000-0000-00006B6A0000}"/>
    <cellStyle name="Normal 53 2 5 5" xfId="7118" xr:uid="{00000000-0005-0000-0000-0000D41B0000}"/>
    <cellStyle name="Normal 53 2 5 5 3" xfId="22220" xr:uid="{00000000-0005-0000-0000-0000D2560000}"/>
    <cellStyle name="Normal 53 2 5 7" xfId="17207" xr:uid="{00000000-0005-0000-0000-00003D430000}"/>
    <cellStyle name="Normal 53 2 6" xfId="2900" xr:uid="{00000000-0005-0000-0000-00005A0B0000}"/>
    <cellStyle name="Normal 53 2 6 2" xfId="12974" xr:uid="{00000000-0005-0000-0000-0000B4320000}"/>
    <cellStyle name="Normal 53 2 6 2 3" xfId="28072" xr:uid="{00000000-0005-0000-0000-0000AE6D0000}"/>
    <cellStyle name="Normal 53 2 6 3" xfId="7954" xr:uid="{00000000-0005-0000-0000-0000181F0000}"/>
    <cellStyle name="Normal 53 2 6 3 3" xfId="23055" xr:uid="{00000000-0005-0000-0000-0000155A0000}"/>
    <cellStyle name="Normal 53 2 6 5" xfId="18042" xr:uid="{00000000-0005-0000-0000-000080460000}"/>
    <cellStyle name="Normal 53 2 7" xfId="4593" xr:uid="{00000000-0005-0000-0000-0000F7110000}"/>
    <cellStyle name="Normal 53 2 7 2" xfId="14645" xr:uid="{00000000-0005-0000-0000-00003B390000}"/>
    <cellStyle name="Normal 53 2 7 2 3" xfId="29743" xr:uid="{00000000-0005-0000-0000-000035740000}"/>
    <cellStyle name="Normal 53 2 7 3" xfId="9625" xr:uid="{00000000-0005-0000-0000-00009F250000}"/>
    <cellStyle name="Normal 53 2 7 3 3" xfId="24726" xr:uid="{00000000-0005-0000-0000-00009C600000}"/>
    <cellStyle name="Normal 53 2 7 5" xfId="19713" xr:uid="{00000000-0005-0000-0000-0000074D0000}"/>
    <cellStyle name="Normal 53 2 8" xfId="11303" xr:uid="{00000000-0005-0000-0000-00002D2C0000}"/>
    <cellStyle name="Normal 53 2 8 3" xfId="26401" xr:uid="{00000000-0005-0000-0000-000027670000}"/>
    <cellStyle name="Normal 53 2 9" xfId="6282" xr:uid="{00000000-0005-0000-0000-000090180000}"/>
    <cellStyle name="Normal 53 2 9 3" xfId="21384" xr:uid="{00000000-0005-0000-0000-00008E530000}"/>
    <cellStyle name="Normal 53 3" xfId="1246" xr:uid="{00000000-0005-0000-0000-0000E4040000}"/>
    <cellStyle name="Normal 53 3 10" xfId="16423" xr:uid="{00000000-0005-0000-0000-00002D400000}"/>
    <cellStyle name="Normal 53 3 2" xfId="1465" xr:uid="{00000000-0005-0000-0000-0000BF050000}"/>
    <cellStyle name="Normal 53 3 2 2" xfId="1886" xr:uid="{00000000-0005-0000-0000-000064070000}"/>
    <cellStyle name="Normal 53 3 2 2 2" xfId="2725" xr:uid="{00000000-0005-0000-0000-0000AB0A0000}"/>
    <cellStyle name="Normal 53 3 2 2 2 2" xfId="4415" xr:uid="{00000000-0005-0000-0000-000045110000}"/>
    <cellStyle name="Normal 53 3 2 2 2 2 2" xfId="14488" xr:uid="{00000000-0005-0000-0000-00009E380000}"/>
    <cellStyle name="Normal 53 3 2 2 2 2 2 3" xfId="29586" xr:uid="{00000000-0005-0000-0000-000098730000}"/>
    <cellStyle name="Normal 53 3 2 2 2 2 3" xfId="9468" xr:uid="{00000000-0005-0000-0000-000002250000}"/>
    <cellStyle name="Normal 53 3 2 2 2 2 3 3" xfId="24569" xr:uid="{00000000-0005-0000-0000-0000FF5F0000}"/>
    <cellStyle name="Normal 53 3 2 2 2 2 5" xfId="19556" xr:uid="{00000000-0005-0000-0000-00006A4C0000}"/>
    <cellStyle name="Normal 53 3 2 2 2 3" xfId="6107" xr:uid="{00000000-0005-0000-0000-0000E1170000}"/>
    <cellStyle name="Normal 53 3 2 2 2 3 2" xfId="16159" xr:uid="{00000000-0005-0000-0000-0000253F0000}"/>
    <cellStyle name="Normal 53 3 2 2 2 3 2 3" xfId="31257" xr:uid="{00000000-0005-0000-0000-00001F7A0000}"/>
    <cellStyle name="Normal 53 3 2 2 2 3 3" xfId="11139" xr:uid="{00000000-0005-0000-0000-0000892B0000}"/>
    <cellStyle name="Normal 53 3 2 2 2 3 3 3" xfId="26240" xr:uid="{00000000-0005-0000-0000-000086660000}"/>
    <cellStyle name="Normal 53 3 2 2 2 3 5" xfId="21227" xr:uid="{00000000-0005-0000-0000-0000F1520000}"/>
    <cellStyle name="Normal 53 3 2 2 2 4" xfId="12817" xr:uid="{00000000-0005-0000-0000-000017320000}"/>
    <cellStyle name="Normal 53 3 2 2 2 4 3" xfId="27915" xr:uid="{00000000-0005-0000-0000-0000116D0000}"/>
    <cellStyle name="Normal 53 3 2 2 2 5" xfId="7796" xr:uid="{00000000-0005-0000-0000-00007A1E0000}"/>
    <cellStyle name="Normal 53 3 2 2 2 5 3" xfId="22898" xr:uid="{00000000-0005-0000-0000-000078590000}"/>
    <cellStyle name="Normal 53 3 2 2 2 7" xfId="17885" xr:uid="{00000000-0005-0000-0000-0000E3450000}"/>
    <cellStyle name="Normal 53 3 2 2 3" xfId="3578" xr:uid="{00000000-0005-0000-0000-0000000E0000}"/>
    <cellStyle name="Normal 53 3 2 2 3 2" xfId="13652" xr:uid="{00000000-0005-0000-0000-00005A350000}"/>
    <cellStyle name="Normal 53 3 2 2 3 2 3" xfId="28750" xr:uid="{00000000-0005-0000-0000-000054700000}"/>
    <cellStyle name="Normal 53 3 2 2 3 3" xfId="8632" xr:uid="{00000000-0005-0000-0000-0000BE210000}"/>
    <cellStyle name="Normal 53 3 2 2 3 3 3" xfId="23733" xr:uid="{00000000-0005-0000-0000-0000BB5C0000}"/>
    <cellStyle name="Normal 53 3 2 2 3 5" xfId="18720" xr:uid="{00000000-0005-0000-0000-000026490000}"/>
    <cellStyle name="Normal 53 3 2 2 4" xfId="5271" xr:uid="{00000000-0005-0000-0000-00009D140000}"/>
    <cellStyle name="Normal 53 3 2 2 4 2" xfId="15323" xr:uid="{00000000-0005-0000-0000-0000E13B0000}"/>
    <cellStyle name="Normal 53 3 2 2 4 2 3" xfId="30421" xr:uid="{00000000-0005-0000-0000-0000DB760000}"/>
    <cellStyle name="Normal 53 3 2 2 4 3" xfId="10303" xr:uid="{00000000-0005-0000-0000-000045280000}"/>
    <cellStyle name="Normal 53 3 2 2 4 3 3" xfId="25404" xr:uid="{00000000-0005-0000-0000-000042630000}"/>
    <cellStyle name="Normal 53 3 2 2 4 5" xfId="20391" xr:uid="{00000000-0005-0000-0000-0000AD4F0000}"/>
    <cellStyle name="Normal 53 3 2 2 5" xfId="11981" xr:uid="{00000000-0005-0000-0000-0000D32E0000}"/>
    <cellStyle name="Normal 53 3 2 2 5 3" xfId="27079" xr:uid="{00000000-0005-0000-0000-0000CD690000}"/>
    <cellStyle name="Normal 53 3 2 2 6" xfId="6960" xr:uid="{00000000-0005-0000-0000-0000361B0000}"/>
    <cellStyle name="Normal 53 3 2 2 6 3" xfId="22062" xr:uid="{00000000-0005-0000-0000-000034560000}"/>
    <cellStyle name="Normal 53 3 2 2 8" xfId="17049" xr:uid="{00000000-0005-0000-0000-00009F420000}"/>
    <cellStyle name="Normal 53 3 2 3" xfId="2307" xr:uid="{00000000-0005-0000-0000-000009090000}"/>
    <cellStyle name="Normal 53 3 2 3 2" xfId="3997" xr:uid="{00000000-0005-0000-0000-0000A30F0000}"/>
    <cellStyle name="Normal 53 3 2 3 2 2" xfId="14070" xr:uid="{00000000-0005-0000-0000-0000FC360000}"/>
    <cellStyle name="Normal 53 3 2 3 2 2 3" xfId="29168" xr:uid="{00000000-0005-0000-0000-0000F6710000}"/>
    <cellStyle name="Normal 53 3 2 3 2 3" xfId="9050" xr:uid="{00000000-0005-0000-0000-000060230000}"/>
    <cellStyle name="Normal 53 3 2 3 2 3 3" xfId="24151" xr:uid="{00000000-0005-0000-0000-00005D5E0000}"/>
    <cellStyle name="Normal 53 3 2 3 2 5" xfId="19138" xr:uid="{00000000-0005-0000-0000-0000C84A0000}"/>
    <cellStyle name="Normal 53 3 2 3 3" xfId="5689" xr:uid="{00000000-0005-0000-0000-00003F160000}"/>
    <cellStyle name="Normal 53 3 2 3 3 2" xfId="15741" xr:uid="{00000000-0005-0000-0000-0000833D0000}"/>
    <cellStyle name="Normal 53 3 2 3 3 2 3" xfId="30839" xr:uid="{00000000-0005-0000-0000-00007D780000}"/>
    <cellStyle name="Normal 53 3 2 3 3 3" xfId="10721" xr:uid="{00000000-0005-0000-0000-0000E7290000}"/>
    <cellStyle name="Normal 53 3 2 3 3 3 3" xfId="25822" xr:uid="{00000000-0005-0000-0000-0000E4640000}"/>
    <cellStyle name="Normal 53 3 2 3 3 5" xfId="20809" xr:uid="{00000000-0005-0000-0000-00004F510000}"/>
    <cellStyle name="Normal 53 3 2 3 4" xfId="12399" xr:uid="{00000000-0005-0000-0000-000075300000}"/>
    <cellStyle name="Normal 53 3 2 3 4 3" xfId="27497" xr:uid="{00000000-0005-0000-0000-00006F6B0000}"/>
    <cellStyle name="Normal 53 3 2 3 5" xfId="7378" xr:uid="{00000000-0005-0000-0000-0000D81C0000}"/>
    <cellStyle name="Normal 53 3 2 3 5 3" xfId="22480" xr:uid="{00000000-0005-0000-0000-0000D6570000}"/>
    <cellStyle name="Normal 53 3 2 3 7" xfId="17467" xr:uid="{00000000-0005-0000-0000-000041440000}"/>
    <cellStyle name="Normal 53 3 2 4" xfId="3160" xr:uid="{00000000-0005-0000-0000-00005E0C0000}"/>
    <cellStyle name="Normal 53 3 2 4 2" xfId="13234" xr:uid="{00000000-0005-0000-0000-0000B8330000}"/>
    <cellStyle name="Normal 53 3 2 4 2 3" xfId="28332" xr:uid="{00000000-0005-0000-0000-0000B26E0000}"/>
    <cellStyle name="Normal 53 3 2 4 3" xfId="8214" xr:uid="{00000000-0005-0000-0000-00001C200000}"/>
    <cellStyle name="Normal 53 3 2 4 3 3" xfId="23315" xr:uid="{00000000-0005-0000-0000-0000195B0000}"/>
    <cellStyle name="Normal 53 3 2 4 5" xfId="18302" xr:uid="{00000000-0005-0000-0000-000084470000}"/>
    <cellStyle name="Normal 53 3 2 5" xfId="4853" xr:uid="{00000000-0005-0000-0000-0000FB120000}"/>
    <cellStyle name="Normal 53 3 2 5 2" xfId="14905" xr:uid="{00000000-0005-0000-0000-00003F3A0000}"/>
    <cellStyle name="Normal 53 3 2 5 2 3" xfId="30003" xr:uid="{00000000-0005-0000-0000-000039750000}"/>
    <cellStyle name="Normal 53 3 2 5 3" xfId="9885" xr:uid="{00000000-0005-0000-0000-0000A3260000}"/>
    <cellStyle name="Normal 53 3 2 5 3 3" xfId="24986" xr:uid="{00000000-0005-0000-0000-0000A0610000}"/>
    <cellStyle name="Normal 53 3 2 5 5" xfId="19973" xr:uid="{00000000-0005-0000-0000-00000B4E0000}"/>
    <cellStyle name="Normal 53 3 2 6" xfId="11563" xr:uid="{00000000-0005-0000-0000-0000312D0000}"/>
    <cellStyle name="Normal 53 3 2 6 3" xfId="26661" xr:uid="{00000000-0005-0000-0000-00002B680000}"/>
    <cellStyle name="Normal 53 3 2 7" xfId="6542" xr:uid="{00000000-0005-0000-0000-000094190000}"/>
    <cellStyle name="Normal 53 3 2 7 3" xfId="21644" xr:uid="{00000000-0005-0000-0000-000092540000}"/>
    <cellStyle name="Normal 53 3 2 9" xfId="16631" xr:uid="{00000000-0005-0000-0000-0000FD400000}"/>
    <cellStyle name="Normal 53 3 3" xfId="1678" xr:uid="{00000000-0005-0000-0000-000094060000}"/>
    <cellStyle name="Normal 53 3 3 2" xfId="2517" xr:uid="{00000000-0005-0000-0000-0000DB090000}"/>
    <cellStyle name="Normal 53 3 3 2 2" xfId="4207" xr:uid="{00000000-0005-0000-0000-000075100000}"/>
    <cellStyle name="Normal 53 3 3 2 2 2" xfId="14280" xr:uid="{00000000-0005-0000-0000-0000CE370000}"/>
    <cellStyle name="Normal 53 3 3 2 2 2 3" xfId="29378" xr:uid="{00000000-0005-0000-0000-0000C8720000}"/>
    <cellStyle name="Normal 53 3 3 2 2 3" xfId="9260" xr:uid="{00000000-0005-0000-0000-000032240000}"/>
    <cellStyle name="Normal 53 3 3 2 2 3 3" xfId="24361" xr:uid="{00000000-0005-0000-0000-00002F5F0000}"/>
    <cellStyle name="Normal 53 3 3 2 2 5" xfId="19348" xr:uid="{00000000-0005-0000-0000-00009A4B0000}"/>
    <cellStyle name="Normal 53 3 3 2 3" xfId="5899" xr:uid="{00000000-0005-0000-0000-000011170000}"/>
    <cellStyle name="Normal 53 3 3 2 3 2" xfId="15951" xr:uid="{00000000-0005-0000-0000-0000553E0000}"/>
    <cellStyle name="Normal 53 3 3 2 3 2 3" xfId="31049" xr:uid="{00000000-0005-0000-0000-00004F790000}"/>
    <cellStyle name="Normal 53 3 3 2 3 3" xfId="10931" xr:uid="{00000000-0005-0000-0000-0000B92A0000}"/>
    <cellStyle name="Normal 53 3 3 2 3 3 3" xfId="26032" xr:uid="{00000000-0005-0000-0000-0000B6650000}"/>
    <cellStyle name="Normal 53 3 3 2 3 5" xfId="21019" xr:uid="{00000000-0005-0000-0000-000021520000}"/>
    <cellStyle name="Normal 53 3 3 2 4" xfId="12609" xr:uid="{00000000-0005-0000-0000-000047310000}"/>
    <cellStyle name="Normal 53 3 3 2 4 3" xfId="27707" xr:uid="{00000000-0005-0000-0000-0000416C0000}"/>
    <cellStyle name="Normal 53 3 3 2 5" xfId="7588" xr:uid="{00000000-0005-0000-0000-0000AA1D0000}"/>
    <cellStyle name="Normal 53 3 3 2 5 3" xfId="22690" xr:uid="{00000000-0005-0000-0000-0000A8580000}"/>
    <cellStyle name="Normal 53 3 3 2 7" xfId="17677" xr:uid="{00000000-0005-0000-0000-000013450000}"/>
    <cellStyle name="Normal 53 3 3 3" xfId="3370" xr:uid="{00000000-0005-0000-0000-0000300D0000}"/>
    <cellStyle name="Normal 53 3 3 3 2" xfId="13444" xr:uid="{00000000-0005-0000-0000-00008A340000}"/>
    <cellStyle name="Normal 53 3 3 3 2 3" xfId="28542" xr:uid="{00000000-0005-0000-0000-0000846F0000}"/>
    <cellStyle name="Normal 53 3 3 3 3" xfId="8424" xr:uid="{00000000-0005-0000-0000-0000EE200000}"/>
    <cellStyle name="Normal 53 3 3 3 3 3" xfId="23525" xr:uid="{00000000-0005-0000-0000-0000EB5B0000}"/>
    <cellStyle name="Normal 53 3 3 3 5" xfId="18512" xr:uid="{00000000-0005-0000-0000-000056480000}"/>
    <cellStyle name="Normal 53 3 3 4" xfId="5063" xr:uid="{00000000-0005-0000-0000-0000CD130000}"/>
    <cellStyle name="Normal 53 3 3 4 2" xfId="15115" xr:uid="{00000000-0005-0000-0000-0000113B0000}"/>
    <cellStyle name="Normal 53 3 3 4 2 3" xfId="30213" xr:uid="{00000000-0005-0000-0000-00000B760000}"/>
    <cellStyle name="Normal 53 3 3 4 3" xfId="10095" xr:uid="{00000000-0005-0000-0000-000075270000}"/>
    <cellStyle name="Normal 53 3 3 4 3 3" xfId="25196" xr:uid="{00000000-0005-0000-0000-000072620000}"/>
    <cellStyle name="Normal 53 3 3 4 5" xfId="20183" xr:uid="{00000000-0005-0000-0000-0000DD4E0000}"/>
    <cellStyle name="Normal 53 3 3 5" xfId="11773" xr:uid="{00000000-0005-0000-0000-0000032E0000}"/>
    <cellStyle name="Normal 53 3 3 5 3" xfId="26871" xr:uid="{00000000-0005-0000-0000-0000FD680000}"/>
    <cellStyle name="Normal 53 3 3 6" xfId="6752" xr:uid="{00000000-0005-0000-0000-0000661A0000}"/>
    <cellStyle name="Normal 53 3 3 6 3" xfId="21854" xr:uid="{00000000-0005-0000-0000-000064550000}"/>
    <cellStyle name="Normal 53 3 3 8" xfId="16841" xr:uid="{00000000-0005-0000-0000-0000CF410000}"/>
    <cellStyle name="Normal 53 3 4" xfId="2099" xr:uid="{00000000-0005-0000-0000-000039080000}"/>
    <cellStyle name="Normal 53 3 4 2" xfId="3789" xr:uid="{00000000-0005-0000-0000-0000D30E0000}"/>
    <cellStyle name="Normal 53 3 4 2 2" xfId="13862" xr:uid="{00000000-0005-0000-0000-00002C360000}"/>
    <cellStyle name="Normal 53 3 4 2 2 3" xfId="28960" xr:uid="{00000000-0005-0000-0000-000026710000}"/>
    <cellStyle name="Normal 53 3 4 2 3" xfId="8842" xr:uid="{00000000-0005-0000-0000-000090220000}"/>
    <cellStyle name="Normal 53 3 4 2 3 3" xfId="23943" xr:uid="{00000000-0005-0000-0000-00008D5D0000}"/>
    <cellStyle name="Normal 53 3 4 2 5" xfId="18930" xr:uid="{00000000-0005-0000-0000-0000F8490000}"/>
    <cellStyle name="Normal 53 3 4 3" xfId="5481" xr:uid="{00000000-0005-0000-0000-00006F150000}"/>
    <cellStyle name="Normal 53 3 4 3 2" xfId="15533" xr:uid="{00000000-0005-0000-0000-0000B33C0000}"/>
    <cellStyle name="Normal 53 3 4 3 2 3" xfId="30631" xr:uid="{00000000-0005-0000-0000-0000AD770000}"/>
    <cellStyle name="Normal 53 3 4 3 3" xfId="10513" xr:uid="{00000000-0005-0000-0000-000017290000}"/>
    <cellStyle name="Normal 53 3 4 3 3 3" xfId="25614" xr:uid="{00000000-0005-0000-0000-000014640000}"/>
    <cellStyle name="Normal 53 3 4 3 5" xfId="20601" xr:uid="{00000000-0005-0000-0000-00007F500000}"/>
    <cellStyle name="Normal 53 3 4 4" xfId="12191" xr:uid="{00000000-0005-0000-0000-0000A52F0000}"/>
    <cellStyle name="Normal 53 3 4 4 3" xfId="27289" xr:uid="{00000000-0005-0000-0000-00009F6A0000}"/>
    <cellStyle name="Normal 53 3 4 5" xfId="7170" xr:uid="{00000000-0005-0000-0000-0000081C0000}"/>
    <cellStyle name="Normal 53 3 4 5 3" xfId="22272" xr:uid="{00000000-0005-0000-0000-000006570000}"/>
    <cellStyle name="Normal 53 3 4 7" xfId="17259" xr:uid="{00000000-0005-0000-0000-000071430000}"/>
    <cellStyle name="Normal 53 3 5" xfId="2952" xr:uid="{00000000-0005-0000-0000-00008E0B0000}"/>
    <cellStyle name="Normal 53 3 5 2" xfId="13026" xr:uid="{00000000-0005-0000-0000-0000E8320000}"/>
    <cellStyle name="Normal 53 3 5 2 3" xfId="28124" xr:uid="{00000000-0005-0000-0000-0000E26D0000}"/>
    <cellStyle name="Normal 53 3 5 3" xfId="8006" xr:uid="{00000000-0005-0000-0000-00004C1F0000}"/>
    <cellStyle name="Normal 53 3 5 3 3" xfId="23107" xr:uid="{00000000-0005-0000-0000-0000495A0000}"/>
    <cellStyle name="Normal 53 3 5 5" xfId="18094" xr:uid="{00000000-0005-0000-0000-0000B4460000}"/>
    <cellStyle name="Normal 53 3 6" xfId="4645" xr:uid="{00000000-0005-0000-0000-00002B120000}"/>
    <cellStyle name="Normal 53 3 6 2" xfId="14697" xr:uid="{00000000-0005-0000-0000-00006F390000}"/>
    <cellStyle name="Normal 53 3 6 2 3" xfId="29795" xr:uid="{00000000-0005-0000-0000-000069740000}"/>
    <cellStyle name="Normal 53 3 6 3" xfId="9677" xr:uid="{00000000-0005-0000-0000-0000D3250000}"/>
    <cellStyle name="Normal 53 3 6 3 3" xfId="24778" xr:uid="{00000000-0005-0000-0000-0000D0600000}"/>
    <cellStyle name="Normal 53 3 6 5" xfId="19765" xr:uid="{00000000-0005-0000-0000-00003B4D0000}"/>
    <cellStyle name="Normal 53 3 7" xfId="11355" xr:uid="{00000000-0005-0000-0000-0000612C0000}"/>
    <cellStyle name="Normal 53 3 7 3" xfId="26453" xr:uid="{00000000-0005-0000-0000-00005B670000}"/>
    <cellStyle name="Normal 53 3 8" xfId="6334" xr:uid="{00000000-0005-0000-0000-0000C4180000}"/>
    <cellStyle name="Normal 53 3 8 3" xfId="21436" xr:uid="{00000000-0005-0000-0000-0000C2530000}"/>
    <cellStyle name="Normal 53 4" xfId="1359" xr:uid="{00000000-0005-0000-0000-000055050000}"/>
    <cellStyle name="Normal 53 4 2" xfId="1782" xr:uid="{00000000-0005-0000-0000-0000FC060000}"/>
    <cellStyle name="Normal 53 4 2 2" xfId="2621" xr:uid="{00000000-0005-0000-0000-0000430A0000}"/>
    <cellStyle name="Normal 53 4 2 2 2" xfId="4311" xr:uid="{00000000-0005-0000-0000-0000DD100000}"/>
    <cellStyle name="Normal 53 4 2 2 2 2" xfId="14384" xr:uid="{00000000-0005-0000-0000-000036380000}"/>
    <cellStyle name="Normal 53 4 2 2 2 2 3" xfId="29482" xr:uid="{00000000-0005-0000-0000-000030730000}"/>
    <cellStyle name="Normal 53 4 2 2 2 3" xfId="9364" xr:uid="{00000000-0005-0000-0000-00009A240000}"/>
    <cellStyle name="Normal 53 4 2 2 2 3 3" xfId="24465" xr:uid="{00000000-0005-0000-0000-0000975F0000}"/>
    <cellStyle name="Normal 53 4 2 2 2 5" xfId="19452" xr:uid="{00000000-0005-0000-0000-0000024C0000}"/>
    <cellStyle name="Normal 53 4 2 2 3" xfId="6003" xr:uid="{00000000-0005-0000-0000-000079170000}"/>
    <cellStyle name="Normal 53 4 2 2 3 2" xfId="16055" xr:uid="{00000000-0005-0000-0000-0000BD3E0000}"/>
    <cellStyle name="Normal 53 4 2 2 3 2 3" xfId="31153" xr:uid="{00000000-0005-0000-0000-0000B7790000}"/>
    <cellStyle name="Normal 53 4 2 2 3 3" xfId="11035" xr:uid="{00000000-0005-0000-0000-0000212B0000}"/>
    <cellStyle name="Normal 53 4 2 2 3 3 3" xfId="26136" xr:uid="{00000000-0005-0000-0000-00001E660000}"/>
    <cellStyle name="Normal 53 4 2 2 3 5" xfId="21123" xr:uid="{00000000-0005-0000-0000-000089520000}"/>
    <cellStyle name="Normal 53 4 2 2 4" xfId="12713" xr:uid="{00000000-0005-0000-0000-0000AF310000}"/>
    <cellStyle name="Normal 53 4 2 2 4 3" xfId="27811" xr:uid="{00000000-0005-0000-0000-0000A96C0000}"/>
    <cellStyle name="Normal 53 4 2 2 5" xfId="7692" xr:uid="{00000000-0005-0000-0000-0000121E0000}"/>
    <cellStyle name="Normal 53 4 2 2 5 3" xfId="22794" xr:uid="{00000000-0005-0000-0000-000010590000}"/>
    <cellStyle name="Normal 53 4 2 2 7" xfId="17781" xr:uid="{00000000-0005-0000-0000-00007B450000}"/>
    <cellStyle name="Normal 53 4 2 3" xfId="3474" xr:uid="{00000000-0005-0000-0000-0000980D0000}"/>
    <cellStyle name="Normal 53 4 2 3 2" xfId="13548" xr:uid="{00000000-0005-0000-0000-0000F2340000}"/>
    <cellStyle name="Normal 53 4 2 3 2 3" xfId="28646" xr:uid="{00000000-0005-0000-0000-0000EC6F0000}"/>
    <cellStyle name="Normal 53 4 2 3 3" xfId="8528" xr:uid="{00000000-0005-0000-0000-000056210000}"/>
    <cellStyle name="Normal 53 4 2 3 3 3" xfId="23629" xr:uid="{00000000-0005-0000-0000-0000535C0000}"/>
    <cellStyle name="Normal 53 4 2 3 5" xfId="18616" xr:uid="{00000000-0005-0000-0000-0000BE480000}"/>
    <cellStyle name="Normal 53 4 2 4" xfId="5167" xr:uid="{00000000-0005-0000-0000-000035140000}"/>
    <cellStyle name="Normal 53 4 2 4 2" xfId="15219" xr:uid="{00000000-0005-0000-0000-0000793B0000}"/>
    <cellStyle name="Normal 53 4 2 4 2 3" xfId="30317" xr:uid="{00000000-0005-0000-0000-000073760000}"/>
    <cellStyle name="Normal 53 4 2 4 3" xfId="10199" xr:uid="{00000000-0005-0000-0000-0000DD270000}"/>
    <cellStyle name="Normal 53 4 2 4 3 3" xfId="25300" xr:uid="{00000000-0005-0000-0000-0000DA620000}"/>
    <cellStyle name="Normal 53 4 2 4 5" xfId="20287" xr:uid="{00000000-0005-0000-0000-0000454F0000}"/>
    <cellStyle name="Normal 53 4 2 5" xfId="11877" xr:uid="{00000000-0005-0000-0000-00006B2E0000}"/>
    <cellStyle name="Normal 53 4 2 5 3" xfId="26975" xr:uid="{00000000-0005-0000-0000-000065690000}"/>
    <cellStyle name="Normal 53 4 2 6" xfId="6856" xr:uid="{00000000-0005-0000-0000-0000CE1A0000}"/>
    <cellStyle name="Normal 53 4 2 6 3" xfId="21958" xr:uid="{00000000-0005-0000-0000-0000CC550000}"/>
    <cellStyle name="Normal 53 4 2 8" xfId="16945" xr:uid="{00000000-0005-0000-0000-000037420000}"/>
    <cellStyle name="Normal 53 4 3" xfId="2203" xr:uid="{00000000-0005-0000-0000-0000A1080000}"/>
    <cellStyle name="Normal 53 4 3 2" xfId="3893" xr:uid="{00000000-0005-0000-0000-00003B0F0000}"/>
    <cellStyle name="Normal 53 4 3 2 2" xfId="13966" xr:uid="{00000000-0005-0000-0000-000094360000}"/>
    <cellStyle name="Normal 53 4 3 2 2 3" xfId="29064" xr:uid="{00000000-0005-0000-0000-00008E710000}"/>
    <cellStyle name="Normal 53 4 3 2 3" xfId="8946" xr:uid="{00000000-0005-0000-0000-0000F8220000}"/>
    <cellStyle name="Normal 53 4 3 2 3 3" xfId="24047" xr:uid="{00000000-0005-0000-0000-0000F55D0000}"/>
    <cellStyle name="Normal 53 4 3 2 5" xfId="19034" xr:uid="{00000000-0005-0000-0000-0000604A0000}"/>
    <cellStyle name="Normal 53 4 3 3" xfId="5585" xr:uid="{00000000-0005-0000-0000-0000D7150000}"/>
    <cellStyle name="Normal 53 4 3 3 2" xfId="15637" xr:uid="{00000000-0005-0000-0000-00001B3D0000}"/>
    <cellStyle name="Normal 53 4 3 3 2 3" xfId="30735" xr:uid="{00000000-0005-0000-0000-000015780000}"/>
    <cellStyle name="Normal 53 4 3 3 3" xfId="10617" xr:uid="{00000000-0005-0000-0000-00007F290000}"/>
    <cellStyle name="Normal 53 4 3 3 3 3" xfId="25718" xr:uid="{00000000-0005-0000-0000-00007C640000}"/>
    <cellStyle name="Normal 53 4 3 3 5" xfId="20705" xr:uid="{00000000-0005-0000-0000-0000E7500000}"/>
    <cellStyle name="Normal 53 4 3 4" xfId="12295" xr:uid="{00000000-0005-0000-0000-00000D300000}"/>
    <cellStyle name="Normal 53 4 3 4 3" xfId="27393" xr:uid="{00000000-0005-0000-0000-0000076B0000}"/>
    <cellStyle name="Normal 53 4 3 5" xfId="7274" xr:uid="{00000000-0005-0000-0000-0000701C0000}"/>
    <cellStyle name="Normal 53 4 3 5 3" xfId="22376" xr:uid="{00000000-0005-0000-0000-00006E570000}"/>
    <cellStyle name="Normal 53 4 3 7" xfId="17363" xr:uid="{00000000-0005-0000-0000-0000D9430000}"/>
    <cellStyle name="Normal 53 4 4" xfId="3056" xr:uid="{00000000-0005-0000-0000-0000F60B0000}"/>
    <cellStyle name="Normal 53 4 4 2" xfId="13130" xr:uid="{00000000-0005-0000-0000-000050330000}"/>
    <cellStyle name="Normal 53 4 4 2 3" xfId="28228" xr:uid="{00000000-0005-0000-0000-00004A6E0000}"/>
    <cellStyle name="Normal 53 4 4 3" xfId="8110" xr:uid="{00000000-0005-0000-0000-0000B41F0000}"/>
    <cellStyle name="Normal 53 4 4 3 3" xfId="23211" xr:uid="{00000000-0005-0000-0000-0000B15A0000}"/>
    <cellStyle name="Normal 53 4 4 5" xfId="18198" xr:uid="{00000000-0005-0000-0000-00001C470000}"/>
    <cellStyle name="Normal 53 4 5" xfId="4749" xr:uid="{00000000-0005-0000-0000-000093120000}"/>
    <cellStyle name="Normal 53 4 5 2" xfId="14801" xr:uid="{00000000-0005-0000-0000-0000D7390000}"/>
    <cellStyle name="Normal 53 4 5 2 3" xfId="29899" xr:uid="{00000000-0005-0000-0000-0000D1740000}"/>
    <cellStyle name="Normal 53 4 5 3" xfId="9781" xr:uid="{00000000-0005-0000-0000-00003B260000}"/>
    <cellStyle name="Normal 53 4 5 3 3" xfId="24882" xr:uid="{00000000-0005-0000-0000-000038610000}"/>
    <cellStyle name="Normal 53 4 5 5" xfId="19869" xr:uid="{00000000-0005-0000-0000-0000A34D0000}"/>
    <cellStyle name="Normal 53 4 6" xfId="11459" xr:uid="{00000000-0005-0000-0000-0000C92C0000}"/>
    <cellStyle name="Normal 53 4 6 3" xfId="26557" xr:uid="{00000000-0005-0000-0000-0000C3670000}"/>
    <cellStyle name="Normal 53 4 7" xfId="6438" xr:uid="{00000000-0005-0000-0000-00002C190000}"/>
    <cellStyle name="Normal 53 4 7 3" xfId="21540" xr:uid="{00000000-0005-0000-0000-00002A540000}"/>
    <cellStyle name="Normal 53 4 9" xfId="16527" xr:uid="{00000000-0005-0000-0000-000095400000}"/>
    <cellStyle name="Normal 53 5" xfId="1572" xr:uid="{00000000-0005-0000-0000-00002A060000}"/>
    <cellStyle name="Normal 53 5 2" xfId="2413" xr:uid="{00000000-0005-0000-0000-000073090000}"/>
    <cellStyle name="Normal 53 5 2 2" xfId="4103" xr:uid="{00000000-0005-0000-0000-00000D100000}"/>
    <cellStyle name="Normal 53 5 2 2 2" xfId="14176" xr:uid="{00000000-0005-0000-0000-000066370000}"/>
    <cellStyle name="Normal 53 5 2 2 2 3" xfId="29274" xr:uid="{00000000-0005-0000-0000-000060720000}"/>
    <cellStyle name="Normal 53 5 2 2 3" xfId="9156" xr:uid="{00000000-0005-0000-0000-0000CA230000}"/>
    <cellStyle name="Normal 53 5 2 2 3 3" xfId="24257" xr:uid="{00000000-0005-0000-0000-0000C75E0000}"/>
    <cellStyle name="Normal 53 5 2 2 5" xfId="19244" xr:uid="{00000000-0005-0000-0000-0000324B0000}"/>
    <cellStyle name="Normal 53 5 2 3" xfId="5795" xr:uid="{00000000-0005-0000-0000-0000A9160000}"/>
    <cellStyle name="Normal 53 5 2 3 2" xfId="15847" xr:uid="{00000000-0005-0000-0000-0000ED3D0000}"/>
    <cellStyle name="Normal 53 5 2 3 2 3" xfId="30945" xr:uid="{00000000-0005-0000-0000-0000E7780000}"/>
    <cellStyle name="Normal 53 5 2 3 3" xfId="10827" xr:uid="{00000000-0005-0000-0000-0000512A0000}"/>
    <cellStyle name="Normal 53 5 2 3 3 3" xfId="25928" xr:uid="{00000000-0005-0000-0000-00004E650000}"/>
    <cellStyle name="Normal 53 5 2 3 5" xfId="20915" xr:uid="{00000000-0005-0000-0000-0000B9510000}"/>
    <cellStyle name="Normal 53 5 2 4" xfId="12505" xr:uid="{00000000-0005-0000-0000-0000DF300000}"/>
    <cellStyle name="Normal 53 5 2 4 3" xfId="27603" xr:uid="{00000000-0005-0000-0000-0000D96B0000}"/>
    <cellStyle name="Normal 53 5 2 5" xfId="7484" xr:uid="{00000000-0005-0000-0000-0000421D0000}"/>
    <cellStyle name="Normal 53 5 2 5 3" xfId="22586" xr:uid="{00000000-0005-0000-0000-000040580000}"/>
    <cellStyle name="Normal 53 5 2 7" xfId="17573" xr:uid="{00000000-0005-0000-0000-0000AB440000}"/>
    <cellStyle name="Normal 53 5 3" xfId="3266" xr:uid="{00000000-0005-0000-0000-0000C80C0000}"/>
    <cellStyle name="Normal 53 5 3 2" xfId="13340" xr:uid="{00000000-0005-0000-0000-000022340000}"/>
    <cellStyle name="Normal 53 5 3 2 3" xfId="28438" xr:uid="{00000000-0005-0000-0000-00001C6F0000}"/>
    <cellStyle name="Normal 53 5 3 3" xfId="8320" xr:uid="{00000000-0005-0000-0000-000086200000}"/>
    <cellStyle name="Normal 53 5 3 3 3" xfId="23421" xr:uid="{00000000-0005-0000-0000-0000835B0000}"/>
    <cellStyle name="Normal 53 5 3 5" xfId="18408" xr:uid="{00000000-0005-0000-0000-0000EE470000}"/>
    <cellStyle name="Normal 53 5 4" xfId="4959" xr:uid="{00000000-0005-0000-0000-000065130000}"/>
    <cellStyle name="Normal 53 5 4 2" xfId="15011" xr:uid="{00000000-0005-0000-0000-0000A93A0000}"/>
    <cellStyle name="Normal 53 5 4 2 3" xfId="30109" xr:uid="{00000000-0005-0000-0000-0000A3750000}"/>
    <cellStyle name="Normal 53 5 4 3" xfId="9991" xr:uid="{00000000-0005-0000-0000-00000D270000}"/>
    <cellStyle name="Normal 53 5 4 3 3" xfId="25092" xr:uid="{00000000-0005-0000-0000-00000A620000}"/>
    <cellStyle name="Normal 53 5 4 5" xfId="20079" xr:uid="{00000000-0005-0000-0000-0000754E0000}"/>
    <cellStyle name="Normal 53 5 5" xfId="11669" xr:uid="{00000000-0005-0000-0000-00009B2D0000}"/>
    <cellStyle name="Normal 53 5 5 3" xfId="26767" xr:uid="{00000000-0005-0000-0000-000095680000}"/>
    <cellStyle name="Normal 53 5 6" xfId="6648" xr:uid="{00000000-0005-0000-0000-0000FE190000}"/>
    <cellStyle name="Normal 53 5 6 3" xfId="21750" xr:uid="{00000000-0005-0000-0000-0000FC540000}"/>
    <cellStyle name="Normal 53 5 8" xfId="16737" xr:uid="{00000000-0005-0000-0000-000067410000}"/>
    <cellStyle name="Normal 53 6" xfId="1993" xr:uid="{00000000-0005-0000-0000-0000CF070000}"/>
    <cellStyle name="Normal 53 6 2" xfId="3685" xr:uid="{00000000-0005-0000-0000-00006B0E0000}"/>
    <cellStyle name="Normal 53 6 2 2" xfId="13758" xr:uid="{00000000-0005-0000-0000-0000C4350000}"/>
    <cellStyle name="Normal 53 6 2 2 3" xfId="28856" xr:uid="{00000000-0005-0000-0000-0000BE700000}"/>
    <cellStyle name="Normal 53 6 2 3" xfId="8738" xr:uid="{00000000-0005-0000-0000-000028220000}"/>
    <cellStyle name="Normal 53 6 2 3 3" xfId="23839" xr:uid="{00000000-0005-0000-0000-0000255D0000}"/>
    <cellStyle name="Normal 53 6 2 5" xfId="18826" xr:uid="{00000000-0005-0000-0000-000090490000}"/>
    <cellStyle name="Normal 53 6 3" xfId="5377" xr:uid="{00000000-0005-0000-0000-000007150000}"/>
    <cellStyle name="Normal 53 6 3 2" xfId="15429" xr:uid="{00000000-0005-0000-0000-00004B3C0000}"/>
    <cellStyle name="Normal 53 6 3 2 3" xfId="30527" xr:uid="{00000000-0005-0000-0000-000045770000}"/>
    <cellStyle name="Normal 53 6 3 3" xfId="10409" xr:uid="{00000000-0005-0000-0000-0000AF280000}"/>
    <cellStyle name="Normal 53 6 3 3 3" xfId="25510" xr:uid="{00000000-0005-0000-0000-0000AC630000}"/>
    <cellStyle name="Normal 53 6 3 5" xfId="20497" xr:uid="{00000000-0005-0000-0000-000017500000}"/>
    <cellStyle name="Normal 53 6 4" xfId="12087" xr:uid="{00000000-0005-0000-0000-00003D2F0000}"/>
    <cellStyle name="Normal 53 6 4 3" xfId="27185" xr:uid="{00000000-0005-0000-0000-0000376A0000}"/>
    <cellStyle name="Normal 53 6 5" xfId="7066" xr:uid="{00000000-0005-0000-0000-0000A01B0000}"/>
    <cellStyle name="Normal 53 6 5 3" xfId="22168" xr:uid="{00000000-0005-0000-0000-00009E560000}"/>
    <cellStyle name="Normal 53 6 7" xfId="17155" xr:uid="{00000000-0005-0000-0000-000009430000}"/>
    <cellStyle name="Normal 53 7" xfId="2844" xr:uid="{00000000-0005-0000-0000-0000220B0000}"/>
    <cellStyle name="Normal 53 7 2" xfId="12922" xr:uid="{00000000-0005-0000-0000-000080320000}"/>
    <cellStyle name="Normal 53 7 2 3" xfId="28020" xr:uid="{00000000-0005-0000-0000-00007A6D0000}"/>
    <cellStyle name="Normal 53 7 3" xfId="7902" xr:uid="{00000000-0005-0000-0000-0000E41E0000}"/>
    <cellStyle name="Normal 53 7 3 3" xfId="23003" xr:uid="{00000000-0005-0000-0000-0000E1590000}"/>
    <cellStyle name="Normal 53 7 5" xfId="17990" xr:uid="{00000000-0005-0000-0000-00004C460000}"/>
    <cellStyle name="Normal 53 8" xfId="4538" xr:uid="{00000000-0005-0000-0000-0000C0110000}"/>
    <cellStyle name="Normal 53 8 2" xfId="14593" xr:uid="{00000000-0005-0000-0000-000007390000}"/>
    <cellStyle name="Normal 53 8 2 3" xfId="29691" xr:uid="{00000000-0005-0000-0000-000001740000}"/>
    <cellStyle name="Normal 53 8 3" xfId="9573" xr:uid="{00000000-0005-0000-0000-00006B250000}"/>
    <cellStyle name="Normal 53 8 3 3" xfId="24674" xr:uid="{00000000-0005-0000-0000-000068600000}"/>
    <cellStyle name="Normal 53 8 5" xfId="19661" xr:uid="{00000000-0005-0000-0000-0000D34C0000}"/>
    <cellStyle name="Normal 53 9" xfId="11249" xr:uid="{00000000-0005-0000-0000-0000F72B0000}"/>
    <cellStyle name="Normal 53 9 3" xfId="26349" xr:uid="{00000000-0005-0000-0000-0000F3660000}"/>
    <cellStyle name="Normal 54" xfId="870" xr:uid="{00000000-0005-0000-0000-00006B030000}"/>
    <cellStyle name="Normal 54 2" xfId="871" xr:uid="{00000000-0005-0000-0000-00006C030000}"/>
    <cellStyle name="Normal 55" xfId="872" xr:uid="{00000000-0005-0000-0000-00006D030000}"/>
    <cellStyle name="Normal 55 10" xfId="6229" xr:uid="{00000000-0005-0000-0000-00005B180000}"/>
    <cellStyle name="Normal 55 10 3" xfId="21333" xr:uid="{00000000-0005-0000-0000-00005B530000}"/>
    <cellStyle name="Normal 55 12" xfId="16318" xr:uid="{00000000-0005-0000-0000-0000C43F0000}"/>
    <cellStyle name="Normal 55 2" xfId="1193" xr:uid="{00000000-0005-0000-0000-0000AF040000}"/>
    <cellStyle name="Normal 55 2 11" xfId="16372" xr:uid="{00000000-0005-0000-0000-0000FA3F0000}"/>
    <cellStyle name="Normal 55 2 2" xfId="1301" xr:uid="{00000000-0005-0000-0000-00001B050000}"/>
    <cellStyle name="Normal 55 2 2 10" xfId="16476" xr:uid="{00000000-0005-0000-0000-000062400000}"/>
    <cellStyle name="Normal 55 2 2 2" xfId="1518" xr:uid="{00000000-0005-0000-0000-0000F4050000}"/>
    <cellStyle name="Normal 55 2 2 2 2" xfId="1939" xr:uid="{00000000-0005-0000-0000-000099070000}"/>
    <cellStyle name="Normal 55 2 2 2 2 2" xfId="2778" xr:uid="{00000000-0005-0000-0000-0000E00A0000}"/>
    <cellStyle name="Normal 55 2 2 2 2 2 2" xfId="4468" xr:uid="{00000000-0005-0000-0000-00007A110000}"/>
    <cellStyle name="Normal 55 2 2 2 2 2 2 2" xfId="14541" xr:uid="{00000000-0005-0000-0000-0000D3380000}"/>
    <cellStyle name="Normal 55 2 2 2 2 2 2 2 3" xfId="29639" xr:uid="{00000000-0005-0000-0000-0000CD730000}"/>
    <cellStyle name="Normal 55 2 2 2 2 2 2 3" xfId="9521" xr:uid="{00000000-0005-0000-0000-000037250000}"/>
    <cellStyle name="Normal 55 2 2 2 2 2 2 3 3" xfId="24622" xr:uid="{00000000-0005-0000-0000-000034600000}"/>
    <cellStyle name="Normal 55 2 2 2 2 2 2 5" xfId="19609" xr:uid="{00000000-0005-0000-0000-00009F4C0000}"/>
    <cellStyle name="Normal 55 2 2 2 2 2 3" xfId="6160" xr:uid="{00000000-0005-0000-0000-000016180000}"/>
    <cellStyle name="Normal 55 2 2 2 2 2 3 2" xfId="16212" xr:uid="{00000000-0005-0000-0000-00005A3F0000}"/>
    <cellStyle name="Normal 55 2 2 2 2 2 3 3" xfId="11192" xr:uid="{00000000-0005-0000-0000-0000BE2B0000}"/>
    <cellStyle name="Normal 55 2 2 2 2 2 3 3 3" xfId="26293" xr:uid="{00000000-0005-0000-0000-0000BB660000}"/>
    <cellStyle name="Normal 55 2 2 2 2 2 3 5" xfId="21280" xr:uid="{00000000-0005-0000-0000-000026530000}"/>
    <cellStyle name="Normal 55 2 2 2 2 2 4" xfId="12870" xr:uid="{00000000-0005-0000-0000-00004C320000}"/>
    <cellStyle name="Normal 55 2 2 2 2 2 4 3" xfId="27968" xr:uid="{00000000-0005-0000-0000-0000466D0000}"/>
    <cellStyle name="Normal 55 2 2 2 2 2 5" xfId="7849" xr:uid="{00000000-0005-0000-0000-0000AF1E0000}"/>
    <cellStyle name="Normal 55 2 2 2 2 2 5 3" xfId="22951" xr:uid="{00000000-0005-0000-0000-0000AD590000}"/>
    <cellStyle name="Normal 55 2 2 2 2 2 7" xfId="17938" xr:uid="{00000000-0005-0000-0000-000018460000}"/>
    <cellStyle name="Normal 55 2 2 2 2 3" xfId="3631" xr:uid="{00000000-0005-0000-0000-0000350E0000}"/>
    <cellStyle name="Normal 55 2 2 2 2 3 2" xfId="13705" xr:uid="{00000000-0005-0000-0000-00008F350000}"/>
    <cellStyle name="Normal 55 2 2 2 2 3 2 3" xfId="28803" xr:uid="{00000000-0005-0000-0000-000089700000}"/>
    <cellStyle name="Normal 55 2 2 2 2 3 3" xfId="8685" xr:uid="{00000000-0005-0000-0000-0000F3210000}"/>
    <cellStyle name="Normal 55 2 2 2 2 3 3 3" xfId="23786" xr:uid="{00000000-0005-0000-0000-0000F05C0000}"/>
    <cellStyle name="Normal 55 2 2 2 2 3 5" xfId="18773" xr:uid="{00000000-0005-0000-0000-00005B490000}"/>
    <cellStyle name="Normal 55 2 2 2 2 4" xfId="5324" xr:uid="{00000000-0005-0000-0000-0000D2140000}"/>
    <cellStyle name="Normal 55 2 2 2 2 4 2" xfId="15376" xr:uid="{00000000-0005-0000-0000-0000163C0000}"/>
    <cellStyle name="Normal 55 2 2 2 2 4 2 3" xfId="30474" xr:uid="{00000000-0005-0000-0000-000010770000}"/>
    <cellStyle name="Normal 55 2 2 2 2 4 3" xfId="10356" xr:uid="{00000000-0005-0000-0000-00007A280000}"/>
    <cellStyle name="Normal 55 2 2 2 2 4 3 3" xfId="25457" xr:uid="{00000000-0005-0000-0000-000077630000}"/>
    <cellStyle name="Normal 55 2 2 2 2 4 5" xfId="20444" xr:uid="{00000000-0005-0000-0000-0000E24F0000}"/>
    <cellStyle name="Normal 55 2 2 2 2 5" xfId="12034" xr:uid="{00000000-0005-0000-0000-0000082F0000}"/>
    <cellStyle name="Normal 55 2 2 2 2 5 3" xfId="27132" xr:uid="{00000000-0005-0000-0000-0000026A0000}"/>
    <cellStyle name="Normal 55 2 2 2 2 6" xfId="7013" xr:uid="{00000000-0005-0000-0000-00006B1B0000}"/>
    <cellStyle name="Normal 55 2 2 2 2 6 3" xfId="22115" xr:uid="{00000000-0005-0000-0000-000069560000}"/>
    <cellStyle name="Normal 55 2 2 2 2 8" xfId="17102" xr:uid="{00000000-0005-0000-0000-0000D4420000}"/>
    <cellStyle name="Normal 55 2 2 2 3" xfId="2360" xr:uid="{00000000-0005-0000-0000-00003E090000}"/>
    <cellStyle name="Normal 55 2 2 2 3 2" xfId="4050" xr:uid="{00000000-0005-0000-0000-0000D80F0000}"/>
    <cellStyle name="Normal 55 2 2 2 3 2 2" xfId="14123" xr:uid="{00000000-0005-0000-0000-000031370000}"/>
    <cellStyle name="Normal 55 2 2 2 3 2 2 3" xfId="29221" xr:uid="{00000000-0005-0000-0000-00002B720000}"/>
    <cellStyle name="Normal 55 2 2 2 3 2 3" xfId="9103" xr:uid="{00000000-0005-0000-0000-000095230000}"/>
    <cellStyle name="Normal 55 2 2 2 3 2 3 3" xfId="24204" xr:uid="{00000000-0005-0000-0000-0000925E0000}"/>
    <cellStyle name="Normal 55 2 2 2 3 2 5" xfId="19191" xr:uid="{00000000-0005-0000-0000-0000FD4A0000}"/>
    <cellStyle name="Normal 55 2 2 2 3 3" xfId="5742" xr:uid="{00000000-0005-0000-0000-000074160000}"/>
    <cellStyle name="Normal 55 2 2 2 3 3 2" xfId="15794" xr:uid="{00000000-0005-0000-0000-0000B83D0000}"/>
    <cellStyle name="Normal 55 2 2 2 3 3 2 3" xfId="30892" xr:uid="{00000000-0005-0000-0000-0000B2780000}"/>
    <cellStyle name="Normal 55 2 2 2 3 3 3" xfId="10774" xr:uid="{00000000-0005-0000-0000-00001C2A0000}"/>
    <cellStyle name="Normal 55 2 2 2 3 3 3 3" xfId="25875" xr:uid="{00000000-0005-0000-0000-000019650000}"/>
    <cellStyle name="Normal 55 2 2 2 3 3 5" xfId="20862" xr:uid="{00000000-0005-0000-0000-000084510000}"/>
    <cellStyle name="Normal 55 2 2 2 3 4" xfId="12452" xr:uid="{00000000-0005-0000-0000-0000AA300000}"/>
    <cellStyle name="Normal 55 2 2 2 3 4 3" xfId="27550" xr:uid="{00000000-0005-0000-0000-0000A46B0000}"/>
    <cellStyle name="Normal 55 2 2 2 3 5" xfId="7431" xr:uid="{00000000-0005-0000-0000-00000D1D0000}"/>
    <cellStyle name="Normal 55 2 2 2 3 5 3" xfId="22533" xr:uid="{00000000-0005-0000-0000-00000B580000}"/>
    <cellStyle name="Normal 55 2 2 2 3 7" xfId="17520" xr:uid="{00000000-0005-0000-0000-000076440000}"/>
    <cellStyle name="Normal 55 2 2 2 4" xfId="3213" xr:uid="{00000000-0005-0000-0000-0000930C0000}"/>
    <cellStyle name="Normal 55 2 2 2 4 2" xfId="13287" xr:uid="{00000000-0005-0000-0000-0000ED330000}"/>
    <cellStyle name="Normal 55 2 2 2 4 2 3" xfId="28385" xr:uid="{00000000-0005-0000-0000-0000E76E0000}"/>
    <cellStyle name="Normal 55 2 2 2 4 3" xfId="8267" xr:uid="{00000000-0005-0000-0000-000051200000}"/>
    <cellStyle name="Normal 55 2 2 2 4 3 3" xfId="23368" xr:uid="{00000000-0005-0000-0000-00004E5B0000}"/>
    <cellStyle name="Normal 55 2 2 2 4 5" xfId="18355" xr:uid="{00000000-0005-0000-0000-0000B9470000}"/>
    <cellStyle name="Normal 55 2 2 2 5" xfId="4906" xr:uid="{00000000-0005-0000-0000-000030130000}"/>
    <cellStyle name="Normal 55 2 2 2 5 2" xfId="14958" xr:uid="{00000000-0005-0000-0000-0000743A0000}"/>
    <cellStyle name="Normal 55 2 2 2 5 2 3" xfId="30056" xr:uid="{00000000-0005-0000-0000-00006E750000}"/>
    <cellStyle name="Normal 55 2 2 2 5 3" xfId="9938" xr:uid="{00000000-0005-0000-0000-0000D8260000}"/>
    <cellStyle name="Normal 55 2 2 2 5 3 3" xfId="25039" xr:uid="{00000000-0005-0000-0000-0000D5610000}"/>
    <cellStyle name="Normal 55 2 2 2 5 5" xfId="20026" xr:uid="{00000000-0005-0000-0000-0000404E0000}"/>
    <cellStyle name="Normal 55 2 2 2 6" xfId="11616" xr:uid="{00000000-0005-0000-0000-0000662D0000}"/>
    <cellStyle name="Normal 55 2 2 2 6 3" xfId="26714" xr:uid="{00000000-0005-0000-0000-000060680000}"/>
    <cellStyle name="Normal 55 2 2 2 7" xfId="6595" xr:uid="{00000000-0005-0000-0000-0000C9190000}"/>
    <cellStyle name="Normal 55 2 2 2 7 3" xfId="21697" xr:uid="{00000000-0005-0000-0000-0000C7540000}"/>
    <cellStyle name="Normal 55 2 2 2 9" xfId="16684" xr:uid="{00000000-0005-0000-0000-000032410000}"/>
    <cellStyle name="Normal 55 2 2 3" xfId="1731" xr:uid="{00000000-0005-0000-0000-0000C9060000}"/>
    <cellStyle name="Normal 55 2 2 3 2" xfId="2570" xr:uid="{00000000-0005-0000-0000-0000100A0000}"/>
    <cellStyle name="Normal 55 2 2 3 2 2" xfId="4260" xr:uid="{00000000-0005-0000-0000-0000AA100000}"/>
    <cellStyle name="Normal 55 2 2 3 2 2 2" xfId="14333" xr:uid="{00000000-0005-0000-0000-000003380000}"/>
    <cellStyle name="Normal 55 2 2 3 2 2 2 3" xfId="29431" xr:uid="{00000000-0005-0000-0000-0000FD720000}"/>
    <cellStyle name="Normal 55 2 2 3 2 2 3" xfId="9313" xr:uid="{00000000-0005-0000-0000-000067240000}"/>
    <cellStyle name="Normal 55 2 2 3 2 2 3 3" xfId="24414" xr:uid="{00000000-0005-0000-0000-0000645F0000}"/>
    <cellStyle name="Normal 55 2 2 3 2 2 5" xfId="19401" xr:uid="{00000000-0005-0000-0000-0000CF4B0000}"/>
    <cellStyle name="Normal 55 2 2 3 2 3" xfId="5952" xr:uid="{00000000-0005-0000-0000-000046170000}"/>
    <cellStyle name="Normal 55 2 2 3 2 3 2" xfId="16004" xr:uid="{00000000-0005-0000-0000-00008A3E0000}"/>
    <cellStyle name="Normal 55 2 2 3 2 3 2 3" xfId="31102" xr:uid="{00000000-0005-0000-0000-000084790000}"/>
    <cellStyle name="Normal 55 2 2 3 2 3 3" xfId="10984" xr:uid="{00000000-0005-0000-0000-0000EE2A0000}"/>
    <cellStyle name="Normal 55 2 2 3 2 3 3 3" xfId="26085" xr:uid="{00000000-0005-0000-0000-0000EB650000}"/>
    <cellStyle name="Normal 55 2 2 3 2 3 5" xfId="21072" xr:uid="{00000000-0005-0000-0000-000056520000}"/>
    <cellStyle name="Normal 55 2 2 3 2 4" xfId="12662" xr:uid="{00000000-0005-0000-0000-00007C310000}"/>
    <cellStyle name="Normal 55 2 2 3 2 4 3" xfId="27760" xr:uid="{00000000-0005-0000-0000-0000766C0000}"/>
    <cellStyle name="Normal 55 2 2 3 2 5" xfId="7641" xr:uid="{00000000-0005-0000-0000-0000DF1D0000}"/>
    <cellStyle name="Normal 55 2 2 3 2 5 3" xfId="22743" xr:uid="{00000000-0005-0000-0000-0000DD580000}"/>
    <cellStyle name="Normal 55 2 2 3 2 7" xfId="17730" xr:uid="{00000000-0005-0000-0000-000048450000}"/>
    <cellStyle name="Normal 55 2 2 3 3" xfId="3423" xr:uid="{00000000-0005-0000-0000-0000650D0000}"/>
    <cellStyle name="Normal 55 2 2 3 3 2" xfId="13497" xr:uid="{00000000-0005-0000-0000-0000BF340000}"/>
    <cellStyle name="Normal 55 2 2 3 3 2 3" xfId="28595" xr:uid="{00000000-0005-0000-0000-0000B96F0000}"/>
    <cellStyle name="Normal 55 2 2 3 3 3" xfId="8477" xr:uid="{00000000-0005-0000-0000-000023210000}"/>
    <cellStyle name="Normal 55 2 2 3 3 3 3" xfId="23578" xr:uid="{00000000-0005-0000-0000-0000205C0000}"/>
    <cellStyle name="Normal 55 2 2 3 3 5" xfId="18565" xr:uid="{00000000-0005-0000-0000-00008B480000}"/>
    <cellStyle name="Normal 55 2 2 3 4" xfId="5116" xr:uid="{00000000-0005-0000-0000-000002140000}"/>
    <cellStyle name="Normal 55 2 2 3 4 2" xfId="15168" xr:uid="{00000000-0005-0000-0000-0000463B0000}"/>
    <cellStyle name="Normal 55 2 2 3 4 2 3" xfId="30266" xr:uid="{00000000-0005-0000-0000-000040760000}"/>
    <cellStyle name="Normal 55 2 2 3 4 3" xfId="10148" xr:uid="{00000000-0005-0000-0000-0000AA270000}"/>
    <cellStyle name="Normal 55 2 2 3 4 3 3" xfId="25249" xr:uid="{00000000-0005-0000-0000-0000A7620000}"/>
    <cellStyle name="Normal 55 2 2 3 4 5" xfId="20236" xr:uid="{00000000-0005-0000-0000-0000124F0000}"/>
    <cellStyle name="Normal 55 2 2 3 5" xfId="11826" xr:uid="{00000000-0005-0000-0000-0000382E0000}"/>
    <cellStyle name="Normal 55 2 2 3 5 3" xfId="26924" xr:uid="{00000000-0005-0000-0000-000032690000}"/>
    <cellStyle name="Normal 55 2 2 3 6" xfId="6805" xr:uid="{00000000-0005-0000-0000-00009B1A0000}"/>
    <cellStyle name="Normal 55 2 2 3 6 3" xfId="21907" xr:uid="{00000000-0005-0000-0000-000099550000}"/>
    <cellStyle name="Normal 55 2 2 3 8" xfId="16894" xr:uid="{00000000-0005-0000-0000-000004420000}"/>
    <cellStyle name="Normal 55 2 2 4" xfId="2152" xr:uid="{00000000-0005-0000-0000-00006E080000}"/>
    <cellStyle name="Normal 55 2 2 4 2" xfId="3842" xr:uid="{00000000-0005-0000-0000-0000080F0000}"/>
    <cellStyle name="Normal 55 2 2 4 2 2" xfId="13915" xr:uid="{00000000-0005-0000-0000-000061360000}"/>
    <cellStyle name="Normal 55 2 2 4 2 2 3" xfId="29013" xr:uid="{00000000-0005-0000-0000-00005B710000}"/>
    <cellStyle name="Normal 55 2 2 4 2 3" xfId="8895" xr:uid="{00000000-0005-0000-0000-0000C5220000}"/>
    <cellStyle name="Normal 55 2 2 4 2 3 3" xfId="23996" xr:uid="{00000000-0005-0000-0000-0000C25D0000}"/>
    <cellStyle name="Normal 55 2 2 4 2 5" xfId="18983" xr:uid="{00000000-0005-0000-0000-00002D4A0000}"/>
    <cellStyle name="Normal 55 2 2 4 3" xfId="5534" xr:uid="{00000000-0005-0000-0000-0000A4150000}"/>
    <cellStyle name="Normal 55 2 2 4 3 2" xfId="15586" xr:uid="{00000000-0005-0000-0000-0000E83C0000}"/>
    <cellStyle name="Normal 55 2 2 4 3 2 3" xfId="30684" xr:uid="{00000000-0005-0000-0000-0000E2770000}"/>
    <cellStyle name="Normal 55 2 2 4 3 3" xfId="10566" xr:uid="{00000000-0005-0000-0000-00004C290000}"/>
    <cellStyle name="Normal 55 2 2 4 3 3 3" xfId="25667" xr:uid="{00000000-0005-0000-0000-000049640000}"/>
    <cellStyle name="Normal 55 2 2 4 3 5" xfId="20654" xr:uid="{00000000-0005-0000-0000-0000B4500000}"/>
    <cellStyle name="Normal 55 2 2 4 4" xfId="12244" xr:uid="{00000000-0005-0000-0000-0000DA2F0000}"/>
    <cellStyle name="Normal 55 2 2 4 4 3" xfId="27342" xr:uid="{00000000-0005-0000-0000-0000D46A0000}"/>
    <cellStyle name="Normal 55 2 2 4 5" xfId="7223" xr:uid="{00000000-0005-0000-0000-00003D1C0000}"/>
    <cellStyle name="Normal 55 2 2 4 5 3" xfId="22325" xr:uid="{00000000-0005-0000-0000-00003B570000}"/>
    <cellStyle name="Normal 55 2 2 4 7" xfId="17312" xr:uid="{00000000-0005-0000-0000-0000A6430000}"/>
    <cellStyle name="Normal 55 2 2 5" xfId="3005" xr:uid="{00000000-0005-0000-0000-0000C30B0000}"/>
    <cellStyle name="Normal 55 2 2 5 2" xfId="13079" xr:uid="{00000000-0005-0000-0000-00001D330000}"/>
    <cellStyle name="Normal 55 2 2 5 2 3" xfId="28177" xr:uid="{00000000-0005-0000-0000-0000176E0000}"/>
    <cellStyle name="Normal 55 2 2 5 3" xfId="8059" xr:uid="{00000000-0005-0000-0000-0000811F0000}"/>
    <cellStyle name="Normal 55 2 2 5 3 3" xfId="23160" xr:uid="{00000000-0005-0000-0000-00007E5A0000}"/>
    <cellStyle name="Normal 55 2 2 5 5" xfId="18147" xr:uid="{00000000-0005-0000-0000-0000E9460000}"/>
    <cellStyle name="Normal 55 2 2 6" xfId="4698" xr:uid="{00000000-0005-0000-0000-000060120000}"/>
    <cellStyle name="Normal 55 2 2 6 2" xfId="14750" xr:uid="{00000000-0005-0000-0000-0000A4390000}"/>
    <cellStyle name="Normal 55 2 2 6 2 3" xfId="29848" xr:uid="{00000000-0005-0000-0000-00009E740000}"/>
    <cellStyle name="Normal 55 2 2 6 3" xfId="9730" xr:uid="{00000000-0005-0000-0000-000008260000}"/>
    <cellStyle name="Normal 55 2 2 6 3 3" xfId="24831" xr:uid="{00000000-0005-0000-0000-000005610000}"/>
    <cellStyle name="Normal 55 2 2 6 5" xfId="19818" xr:uid="{00000000-0005-0000-0000-0000704D0000}"/>
    <cellStyle name="Normal 55 2 2 7" xfId="11408" xr:uid="{00000000-0005-0000-0000-0000962C0000}"/>
    <cellStyle name="Normal 55 2 2 7 3" xfId="26506" xr:uid="{00000000-0005-0000-0000-000090670000}"/>
    <cellStyle name="Normal 55 2 2 8" xfId="6387" xr:uid="{00000000-0005-0000-0000-0000F9180000}"/>
    <cellStyle name="Normal 55 2 2 8 3" xfId="21489" xr:uid="{00000000-0005-0000-0000-0000F7530000}"/>
    <cellStyle name="Normal 55 2 3" xfId="1414" xr:uid="{00000000-0005-0000-0000-00008C050000}"/>
    <cellStyle name="Normal 55 2 3 2" xfId="1835" xr:uid="{00000000-0005-0000-0000-000031070000}"/>
    <cellStyle name="Normal 55 2 3 2 2" xfId="2674" xr:uid="{00000000-0005-0000-0000-0000780A0000}"/>
    <cellStyle name="Normal 55 2 3 2 2 2" xfId="4364" xr:uid="{00000000-0005-0000-0000-000012110000}"/>
    <cellStyle name="Normal 55 2 3 2 2 2 2" xfId="14437" xr:uid="{00000000-0005-0000-0000-00006B380000}"/>
    <cellStyle name="Normal 55 2 3 2 2 2 2 3" xfId="29535" xr:uid="{00000000-0005-0000-0000-000065730000}"/>
    <cellStyle name="Normal 55 2 3 2 2 2 3" xfId="9417" xr:uid="{00000000-0005-0000-0000-0000CF240000}"/>
    <cellStyle name="Normal 55 2 3 2 2 2 3 3" xfId="24518" xr:uid="{00000000-0005-0000-0000-0000CC5F0000}"/>
    <cellStyle name="Normal 55 2 3 2 2 2 5" xfId="19505" xr:uid="{00000000-0005-0000-0000-0000374C0000}"/>
    <cellStyle name="Normal 55 2 3 2 2 3" xfId="6056" xr:uid="{00000000-0005-0000-0000-0000AE170000}"/>
    <cellStyle name="Normal 55 2 3 2 2 3 2" xfId="16108" xr:uid="{00000000-0005-0000-0000-0000F23E0000}"/>
    <cellStyle name="Normal 55 2 3 2 2 3 2 3" xfId="31206" xr:uid="{00000000-0005-0000-0000-0000EC790000}"/>
    <cellStyle name="Normal 55 2 3 2 2 3 3" xfId="11088" xr:uid="{00000000-0005-0000-0000-0000562B0000}"/>
    <cellStyle name="Normal 55 2 3 2 2 3 3 3" xfId="26189" xr:uid="{00000000-0005-0000-0000-000053660000}"/>
    <cellStyle name="Normal 55 2 3 2 2 3 5" xfId="21176" xr:uid="{00000000-0005-0000-0000-0000BE520000}"/>
    <cellStyle name="Normal 55 2 3 2 2 4" xfId="12766" xr:uid="{00000000-0005-0000-0000-0000E4310000}"/>
    <cellStyle name="Normal 55 2 3 2 2 4 3" xfId="27864" xr:uid="{00000000-0005-0000-0000-0000DE6C0000}"/>
    <cellStyle name="Normal 55 2 3 2 2 5" xfId="7745" xr:uid="{00000000-0005-0000-0000-0000471E0000}"/>
    <cellStyle name="Normal 55 2 3 2 2 5 3" xfId="22847" xr:uid="{00000000-0005-0000-0000-000045590000}"/>
    <cellStyle name="Normal 55 2 3 2 2 7" xfId="17834" xr:uid="{00000000-0005-0000-0000-0000B0450000}"/>
    <cellStyle name="Normal 55 2 3 2 3" xfId="3527" xr:uid="{00000000-0005-0000-0000-0000CD0D0000}"/>
    <cellStyle name="Normal 55 2 3 2 3 2" xfId="13601" xr:uid="{00000000-0005-0000-0000-000027350000}"/>
    <cellStyle name="Normal 55 2 3 2 3 2 3" xfId="28699" xr:uid="{00000000-0005-0000-0000-000021700000}"/>
    <cellStyle name="Normal 55 2 3 2 3 3" xfId="8581" xr:uid="{00000000-0005-0000-0000-00008B210000}"/>
    <cellStyle name="Normal 55 2 3 2 3 3 3" xfId="23682" xr:uid="{00000000-0005-0000-0000-0000885C0000}"/>
    <cellStyle name="Normal 55 2 3 2 3 5" xfId="18669" xr:uid="{00000000-0005-0000-0000-0000F3480000}"/>
    <cellStyle name="Normal 55 2 3 2 4" xfId="5220" xr:uid="{00000000-0005-0000-0000-00006A140000}"/>
    <cellStyle name="Normal 55 2 3 2 4 2" xfId="15272" xr:uid="{00000000-0005-0000-0000-0000AE3B0000}"/>
    <cellStyle name="Normal 55 2 3 2 4 2 3" xfId="30370" xr:uid="{00000000-0005-0000-0000-0000A8760000}"/>
    <cellStyle name="Normal 55 2 3 2 4 3" xfId="10252" xr:uid="{00000000-0005-0000-0000-000012280000}"/>
    <cellStyle name="Normal 55 2 3 2 4 3 3" xfId="25353" xr:uid="{00000000-0005-0000-0000-00000F630000}"/>
    <cellStyle name="Normal 55 2 3 2 4 5" xfId="20340" xr:uid="{00000000-0005-0000-0000-00007A4F0000}"/>
    <cellStyle name="Normal 55 2 3 2 5" xfId="11930" xr:uid="{00000000-0005-0000-0000-0000A02E0000}"/>
    <cellStyle name="Normal 55 2 3 2 5 3" xfId="27028" xr:uid="{00000000-0005-0000-0000-00009A690000}"/>
    <cellStyle name="Normal 55 2 3 2 6" xfId="6909" xr:uid="{00000000-0005-0000-0000-0000031B0000}"/>
    <cellStyle name="Normal 55 2 3 2 6 3" xfId="22011" xr:uid="{00000000-0005-0000-0000-000001560000}"/>
    <cellStyle name="Normal 55 2 3 2 8" xfId="16998" xr:uid="{00000000-0005-0000-0000-00006C420000}"/>
    <cellStyle name="Normal 55 2 3 3" xfId="2256" xr:uid="{00000000-0005-0000-0000-0000D6080000}"/>
    <cellStyle name="Normal 55 2 3 3 2" xfId="3946" xr:uid="{00000000-0005-0000-0000-0000700F0000}"/>
    <cellStyle name="Normal 55 2 3 3 2 2" xfId="14019" xr:uid="{00000000-0005-0000-0000-0000C9360000}"/>
    <cellStyle name="Normal 55 2 3 3 2 2 3" xfId="29117" xr:uid="{00000000-0005-0000-0000-0000C3710000}"/>
    <cellStyle name="Normal 55 2 3 3 2 3" xfId="8999" xr:uid="{00000000-0005-0000-0000-00002D230000}"/>
    <cellStyle name="Normal 55 2 3 3 2 3 3" xfId="24100" xr:uid="{00000000-0005-0000-0000-00002A5E0000}"/>
    <cellStyle name="Normal 55 2 3 3 2 5" xfId="19087" xr:uid="{00000000-0005-0000-0000-0000954A0000}"/>
    <cellStyle name="Normal 55 2 3 3 3" xfId="5638" xr:uid="{00000000-0005-0000-0000-00000C160000}"/>
    <cellStyle name="Normal 55 2 3 3 3 2" xfId="15690" xr:uid="{00000000-0005-0000-0000-0000503D0000}"/>
    <cellStyle name="Normal 55 2 3 3 3 2 3" xfId="30788" xr:uid="{00000000-0005-0000-0000-00004A780000}"/>
    <cellStyle name="Normal 55 2 3 3 3 3" xfId="10670" xr:uid="{00000000-0005-0000-0000-0000B4290000}"/>
    <cellStyle name="Normal 55 2 3 3 3 3 3" xfId="25771" xr:uid="{00000000-0005-0000-0000-0000B1640000}"/>
    <cellStyle name="Normal 55 2 3 3 3 5" xfId="20758" xr:uid="{00000000-0005-0000-0000-00001C510000}"/>
    <cellStyle name="Normal 55 2 3 3 4" xfId="12348" xr:uid="{00000000-0005-0000-0000-000042300000}"/>
    <cellStyle name="Normal 55 2 3 3 4 3" xfId="27446" xr:uid="{00000000-0005-0000-0000-00003C6B0000}"/>
    <cellStyle name="Normal 55 2 3 3 5" xfId="7327" xr:uid="{00000000-0005-0000-0000-0000A51C0000}"/>
    <cellStyle name="Normal 55 2 3 3 5 3" xfId="22429" xr:uid="{00000000-0005-0000-0000-0000A3570000}"/>
    <cellStyle name="Normal 55 2 3 3 7" xfId="17416" xr:uid="{00000000-0005-0000-0000-00000E440000}"/>
    <cellStyle name="Normal 55 2 3 4" xfId="3109" xr:uid="{00000000-0005-0000-0000-00002B0C0000}"/>
    <cellStyle name="Normal 55 2 3 4 2" xfId="13183" xr:uid="{00000000-0005-0000-0000-000085330000}"/>
    <cellStyle name="Normal 55 2 3 4 2 3" xfId="28281" xr:uid="{00000000-0005-0000-0000-00007F6E0000}"/>
    <cellStyle name="Normal 55 2 3 4 3" xfId="8163" xr:uid="{00000000-0005-0000-0000-0000E91F0000}"/>
    <cellStyle name="Normal 55 2 3 4 3 3" xfId="23264" xr:uid="{00000000-0005-0000-0000-0000E65A0000}"/>
    <cellStyle name="Normal 55 2 3 4 5" xfId="18251" xr:uid="{00000000-0005-0000-0000-000051470000}"/>
    <cellStyle name="Normal 55 2 3 5" xfId="4802" xr:uid="{00000000-0005-0000-0000-0000C8120000}"/>
    <cellStyle name="Normal 55 2 3 5 2" xfId="14854" xr:uid="{00000000-0005-0000-0000-00000C3A0000}"/>
    <cellStyle name="Normal 55 2 3 5 2 3" xfId="29952" xr:uid="{00000000-0005-0000-0000-000006750000}"/>
    <cellStyle name="Normal 55 2 3 5 3" xfId="9834" xr:uid="{00000000-0005-0000-0000-000070260000}"/>
    <cellStyle name="Normal 55 2 3 5 3 3" xfId="24935" xr:uid="{00000000-0005-0000-0000-00006D610000}"/>
    <cellStyle name="Normal 55 2 3 5 5" xfId="19922" xr:uid="{00000000-0005-0000-0000-0000D84D0000}"/>
    <cellStyle name="Normal 55 2 3 6" xfId="11512" xr:uid="{00000000-0005-0000-0000-0000FE2C0000}"/>
    <cellStyle name="Normal 55 2 3 6 3" xfId="26610" xr:uid="{00000000-0005-0000-0000-0000F8670000}"/>
    <cellStyle name="Normal 55 2 3 7" xfId="6491" xr:uid="{00000000-0005-0000-0000-000061190000}"/>
    <cellStyle name="Normal 55 2 3 7 3" xfId="21593" xr:uid="{00000000-0005-0000-0000-00005F540000}"/>
    <cellStyle name="Normal 55 2 3 9" xfId="16580" xr:uid="{00000000-0005-0000-0000-0000CA400000}"/>
    <cellStyle name="Normal 55 2 4" xfId="1627" xr:uid="{00000000-0005-0000-0000-000061060000}"/>
    <cellStyle name="Normal 55 2 4 2" xfId="2466" xr:uid="{00000000-0005-0000-0000-0000A8090000}"/>
    <cellStyle name="Normal 55 2 4 2 2" xfId="4156" xr:uid="{00000000-0005-0000-0000-000042100000}"/>
    <cellStyle name="Normal 55 2 4 2 2 2" xfId="14229" xr:uid="{00000000-0005-0000-0000-00009B370000}"/>
    <cellStyle name="Normal 55 2 4 2 2 2 3" xfId="29327" xr:uid="{00000000-0005-0000-0000-000095720000}"/>
    <cellStyle name="Normal 55 2 4 2 2 3" xfId="9209" xr:uid="{00000000-0005-0000-0000-0000FF230000}"/>
    <cellStyle name="Normal 55 2 4 2 2 3 3" xfId="24310" xr:uid="{00000000-0005-0000-0000-0000FC5E0000}"/>
    <cellStyle name="Normal 55 2 4 2 2 5" xfId="19297" xr:uid="{00000000-0005-0000-0000-0000674B0000}"/>
    <cellStyle name="Normal 55 2 4 2 3" xfId="5848" xr:uid="{00000000-0005-0000-0000-0000DE160000}"/>
    <cellStyle name="Normal 55 2 4 2 3 2" xfId="15900" xr:uid="{00000000-0005-0000-0000-0000223E0000}"/>
    <cellStyle name="Normal 55 2 4 2 3 2 3" xfId="30998" xr:uid="{00000000-0005-0000-0000-00001C790000}"/>
    <cellStyle name="Normal 55 2 4 2 3 3" xfId="10880" xr:uid="{00000000-0005-0000-0000-0000862A0000}"/>
    <cellStyle name="Normal 55 2 4 2 3 3 3" xfId="25981" xr:uid="{00000000-0005-0000-0000-000083650000}"/>
    <cellStyle name="Normal 55 2 4 2 3 5" xfId="20968" xr:uid="{00000000-0005-0000-0000-0000EE510000}"/>
    <cellStyle name="Normal 55 2 4 2 4" xfId="12558" xr:uid="{00000000-0005-0000-0000-000014310000}"/>
    <cellStyle name="Normal 55 2 4 2 4 3" xfId="27656" xr:uid="{00000000-0005-0000-0000-00000E6C0000}"/>
    <cellStyle name="Normal 55 2 4 2 5" xfId="7537" xr:uid="{00000000-0005-0000-0000-0000771D0000}"/>
    <cellStyle name="Normal 55 2 4 2 5 3" xfId="22639" xr:uid="{00000000-0005-0000-0000-000075580000}"/>
    <cellStyle name="Normal 55 2 4 2 7" xfId="17626" xr:uid="{00000000-0005-0000-0000-0000E0440000}"/>
    <cellStyle name="Normal 55 2 4 3" xfId="3319" xr:uid="{00000000-0005-0000-0000-0000FD0C0000}"/>
    <cellStyle name="Normal 55 2 4 3 2" xfId="13393" xr:uid="{00000000-0005-0000-0000-000057340000}"/>
    <cellStyle name="Normal 55 2 4 3 2 3" xfId="28491" xr:uid="{00000000-0005-0000-0000-0000516F0000}"/>
    <cellStyle name="Normal 55 2 4 3 3" xfId="8373" xr:uid="{00000000-0005-0000-0000-0000BB200000}"/>
    <cellStyle name="Normal 55 2 4 3 3 3" xfId="23474" xr:uid="{00000000-0005-0000-0000-0000B85B0000}"/>
    <cellStyle name="Normal 55 2 4 3 5" xfId="18461" xr:uid="{00000000-0005-0000-0000-000023480000}"/>
    <cellStyle name="Normal 55 2 4 4" xfId="5012" xr:uid="{00000000-0005-0000-0000-00009A130000}"/>
    <cellStyle name="Normal 55 2 4 4 2" xfId="15064" xr:uid="{00000000-0005-0000-0000-0000DE3A0000}"/>
    <cellStyle name="Normal 55 2 4 4 2 3" xfId="30162" xr:uid="{00000000-0005-0000-0000-0000D8750000}"/>
    <cellStyle name="Normal 55 2 4 4 3" xfId="10044" xr:uid="{00000000-0005-0000-0000-000042270000}"/>
    <cellStyle name="Normal 55 2 4 4 3 3" xfId="25145" xr:uid="{00000000-0005-0000-0000-00003F620000}"/>
    <cellStyle name="Normal 55 2 4 4 5" xfId="20132" xr:uid="{00000000-0005-0000-0000-0000AA4E0000}"/>
    <cellStyle name="Normal 55 2 4 5" xfId="11722" xr:uid="{00000000-0005-0000-0000-0000D02D0000}"/>
    <cellStyle name="Normal 55 2 4 5 3" xfId="26820" xr:uid="{00000000-0005-0000-0000-0000CA680000}"/>
    <cellStyle name="Normal 55 2 4 6" xfId="6701" xr:uid="{00000000-0005-0000-0000-0000331A0000}"/>
    <cellStyle name="Normal 55 2 4 6 3" xfId="21803" xr:uid="{00000000-0005-0000-0000-000031550000}"/>
    <cellStyle name="Normal 55 2 4 8" xfId="16790" xr:uid="{00000000-0005-0000-0000-00009C410000}"/>
    <cellStyle name="Normal 55 2 5" xfId="2048" xr:uid="{00000000-0005-0000-0000-000006080000}"/>
    <cellStyle name="Normal 55 2 5 2" xfId="3738" xr:uid="{00000000-0005-0000-0000-0000A00E0000}"/>
    <cellStyle name="Normal 55 2 5 2 2" xfId="13811" xr:uid="{00000000-0005-0000-0000-0000F9350000}"/>
    <cellStyle name="Normal 55 2 5 2 2 3" xfId="28909" xr:uid="{00000000-0005-0000-0000-0000F3700000}"/>
    <cellStyle name="Normal 55 2 5 2 3" xfId="8791" xr:uid="{00000000-0005-0000-0000-00005D220000}"/>
    <cellStyle name="Normal 55 2 5 2 3 3" xfId="23892" xr:uid="{00000000-0005-0000-0000-00005A5D0000}"/>
    <cellStyle name="Normal 55 2 5 2 5" xfId="18879" xr:uid="{00000000-0005-0000-0000-0000C5490000}"/>
    <cellStyle name="Normal 55 2 5 3" xfId="5430" xr:uid="{00000000-0005-0000-0000-00003C150000}"/>
    <cellStyle name="Normal 55 2 5 3 2" xfId="15482" xr:uid="{00000000-0005-0000-0000-0000803C0000}"/>
    <cellStyle name="Normal 55 2 5 3 2 3" xfId="30580" xr:uid="{00000000-0005-0000-0000-00007A770000}"/>
    <cellStyle name="Normal 55 2 5 3 3" xfId="10462" xr:uid="{00000000-0005-0000-0000-0000E4280000}"/>
    <cellStyle name="Normal 55 2 5 3 3 3" xfId="25563" xr:uid="{00000000-0005-0000-0000-0000E1630000}"/>
    <cellStyle name="Normal 55 2 5 3 5" xfId="20550" xr:uid="{00000000-0005-0000-0000-00004C500000}"/>
    <cellStyle name="Normal 55 2 5 4" xfId="12140" xr:uid="{00000000-0005-0000-0000-0000722F0000}"/>
    <cellStyle name="Normal 55 2 5 4 3" xfId="27238" xr:uid="{00000000-0005-0000-0000-00006C6A0000}"/>
    <cellStyle name="Normal 55 2 5 5" xfId="7119" xr:uid="{00000000-0005-0000-0000-0000D51B0000}"/>
    <cellStyle name="Normal 55 2 5 5 3" xfId="22221" xr:uid="{00000000-0005-0000-0000-0000D3560000}"/>
    <cellStyle name="Normal 55 2 5 7" xfId="17208" xr:uid="{00000000-0005-0000-0000-00003E430000}"/>
    <cellStyle name="Normal 55 2 6" xfId="2901" xr:uid="{00000000-0005-0000-0000-00005B0B0000}"/>
    <cellStyle name="Normal 55 2 6 2" xfId="12975" xr:uid="{00000000-0005-0000-0000-0000B5320000}"/>
    <cellStyle name="Normal 55 2 6 2 3" xfId="28073" xr:uid="{00000000-0005-0000-0000-0000AF6D0000}"/>
    <cellStyle name="Normal 55 2 6 3" xfId="7955" xr:uid="{00000000-0005-0000-0000-0000191F0000}"/>
    <cellStyle name="Normal 55 2 6 3 3" xfId="23056" xr:uid="{00000000-0005-0000-0000-0000165A0000}"/>
    <cellStyle name="Normal 55 2 6 5" xfId="18043" xr:uid="{00000000-0005-0000-0000-000081460000}"/>
    <cellStyle name="Normal 55 2 7" xfId="4594" xr:uid="{00000000-0005-0000-0000-0000F8110000}"/>
    <cellStyle name="Normal 55 2 7 2" xfId="14646" xr:uid="{00000000-0005-0000-0000-00003C390000}"/>
    <cellStyle name="Normal 55 2 7 2 3" xfId="29744" xr:uid="{00000000-0005-0000-0000-000036740000}"/>
    <cellStyle name="Normal 55 2 7 3" xfId="9626" xr:uid="{00000000-0005-0000-0000-0000A0250000}"/>
    <cellStyle name="Normal 55 2 7 3 3" xfId="24727" xr:uid="{00000000-0005-0000-0000-00009D600000}"/>
    <cellStyle name="Normal 55 2 7 5" xfId="19714" xr:uid="{00000000-0005-0000-0000-0000084D0000}"/>
    <cellStyle name="Normal 55 2 8" xfId="11304" xr:uid="{00000000-0005-0000-0000-00002E2C0000}"/>
    <cellStyle name="Normal 55 2 8 3" xfId="26402" xr:uid="{00000000-0005-0000-0000-000028670000}"/>
    <cellStyle name="Normal 55 2 9" xfId="6283" xr:uid="{00000000-0005-0000-0000-000091180000}"/>
    <cellStyle name="Normal 55 2 9 3" xfId="21385" xr:uid="{00000000-0005-0000-0000-00008F530000}"/>
    <cellStyle name="Normal 55 3" xfId="1247" xr:uid="{00000000-0005-0000-0000-0000E5040000}"/>
    <cellStyle name="Normal 55 3 10" xfId="16424" xr:uid="{00000000-0005-0000-0000-00002E400000}"/>
    <cellStyle name="Normal 55 3 2" xfId="1466" xr:uid="{00000000-0005-0000-0000-0000C0050000}"/>
    <cellStyle name="Normal 55 3 2 2" xfId="1887" xr:uid="{00000000-0005-0000-0000-000065070000}"/>
    <cellStyle name="Normal 55 3 2 2 2" xfId="2726" xr:uid="{00000000-0005-0000-0000-0000AC0A0000}"/>
    <cellStyle name="Normal 55 3 2 2 2 2" xfId="4416" xr:uid="{00000000-0005-0000-0000-000046110000}"/>
    <cellStyle name="Normal 55 3 2 2 2 2 2" xfId="14489" xr:uid="{00000000-0005-0000-0000-00009F380000}"/>
    <cellStyle name="Normal 55 3 2 2 2 2 2 3" xfId="29587" xr:uid="{00000000-0005-0000-0000-000099730000}"/>
    <cellStyle name="Normal 55 3 2 2 2 2 3" xfId="9469" xr:uid="{00000000-0005-0000-0000-000003250000}"/>
    <cellStyle name="Normal 55 3 2 2 2 2 3 3" xfId="24570" xr:uid="{00000000-0005-0000-0000-000000600000}"/>
    <cellStyle name="Normal 55 3 2 2 2 2 5" xfId="19557" xr:uid="{00000000-0005-0000-0000-00006B4C0000}"/>
    <cellStyle name="Normal 55 3 2 2 2 3" xfId="6108" xr:uid="{00000000-0005-0000-0000-0000E2170000}"/>
    <cellStyle name="Normal 55 3 2 2 2 3 2" xfId="16160" xr:uid="{00000000-0005-0000-0000-0000263F0000}"/>
    <cellStyle name="Normal 55 3 2 2 2 3 2 3" xfId="31258" xr:uid="{00000000-0005-0000-0000-0000207A0000}"/>
    <cellStyle name="Normal 55 3 2 2 2 3 3" xfId="11140" xr:uid="{00000000-0005-0000-0000-00008A2B0000}"/>
    <cellStyle name="Normal 55 3 2 2 2 3 3 3" xfId="26241" xr:uid="{00000000-0005-0000-0000-000087660000}"/>
    <cellStyle name="Normal 55 3 2 2 2 3 5" xfId="21228" xr:uid="{00000000-0005-0000-0000-0000F2520000}"/>
    <cellStyle name="Normal 55 3 2 2 2 4" xfId="12818" xr:uid="{00000000-0005-0000-0000-000018320000}"/>
    <cellStyle name="Normal 55 3 2 2 2 4 3" xfId="27916" xr:uid="{00000000-0005-0000-0000-0000126D0000}"/>
    <cellStyle name="Normal 55 3 2 2 2 5" xfId="7797" xr:uid="{00000000-0005-0000-0000-00007B1E0000}"/>
    <cellStyle name="Normal 55 3 2 2 2 5 3" xfId="22899" xr:uid="{00000000-0005-0000-0000-000079590000}"/>
    <cellStyle name="Normal 55 3 2 2 2 7" xfId="17886" xr:uid="{00000000-0005-0000-0000-0000E4450000}"/>
    <cellStyle name="Normal 55 3 2 2 3" xfId="3579" xr:uid="{00000000-0005-0000-0000-0000010E0000}"/>
    <cellStyle name="Normal 55 3 2 2 3 2" xfId="13653" xr:uid="{00000000-0005-0000-0000-00005B350000}"/>
    <cellStyle name="Normal 55 3 2 2 3 2 3" xfId="28751" xr:uid="{00000000-0005-0000-0000-000055700000}"/>
    <cellStyle name="Normal 55 3 2 2 3 3" xfId="8633" xr:uid="{00000000-0005-0000-0000-0000BF210000}"/>
    <cellStyle name="Normal 55 3 2 2 3 3 3" xfId="23734" xr:uid="{00000000-0005-0000-0000-0000BC5C0000}"/>
    <cellStyle name="Normal 55 3 2 2 3 5" xfId="18721" xr:uid="{00000000-0005-0000-0000-000027490000}"/>
    <cellStyle name="Normal 55 3 2 2 4" xfId="5272" xr:uid="{00000000-0005-0000-0000-00009E140000}"/>
    <cellStyle name="Normal 55 3 2 2 4 2" xfId="15324" xr:uid="{00000000-0005-0000-0000-0000E23B0000}"/>
    <cellStyle name="Normal 55 3 2 2 4 2 3" xfId="30422" xr:uid="{00000000-0005-0000-0000-0000DC760000}"/>
    <cellStyle name="Normal 55 3 2 2 4 3" xfId="10304" xr:uid="{00000000-0005-0000-0000-000046280000}"/>
    <cellStyle name="Normal 55 3 2 2 4 3 3" xfId="25405" xr:uid="{00000000-0005-0000-0000-000043630000}"/>
    <cellStyle name="Normal 55 3 2 2 4 5" xfId="20392" xr:uid="{00000000-0005-0000-0000-0000AE4F0000}"/>
    <cellStyle name="Normal 55 3 2 2 5" xfId="11982" xr:uid="{00000000-0005-0000-0000-0000D42E0000}"/>
    <cellStyle name="Normal 55 3 2 2 5 3" xfId="27080" xr:uid="{00000000-0005-0000-0000-0000CE690000}"/>
    <cellStyle name="Normal 55 3 2 2 6" xfId="6961" xr:uid="{00000000-0005-0000-0000-0000371B0000}"/>
    <cellStyle name="Normal 55 3 2 2 6 3" xfId="22063" xr:uid="{00000000-0005-0000-0000-000035560000}"/>
    <cellStyle name="Normal 55 3 2 2 8" xfId="17050" xr:uid="{00000000-0005-0000-0000-0000A0420000}"/>
    <cellStyle name="Normal 55 3 2 3" xfId="2308" xr:uid="{00000000-0005-0000-0000-00000A090000}"/>
    <cellStyle name="Normal 55 3 2 3 2" xfId="3998" xr:uid="{00000000-0005-0000-0000-0000A40F0000}"/>
    <cellStyle name="Normal 55 3 2 3 2 2" xfId="14071" xr:uid="{00000000-0005-0000-0000-0000FD360000}"/>
    <cellStyle name="Normal 55 3 2 3 2 2 3" xfId="29169" xr:uid="{00000000-0005-0000-0000-0000F7710000}"/>
    <cellStyle name="Normal 55 3 2 3 2 3" xfId="9051" xr:uid="{00000000-0005-0000-0000-000061230000}"/>
    <cellStyle name="Normal 55 3 2 3 2 3 3" xfId="24152" xr:uid="{00000000-0005-0000-0000-00005E5E0000}"/>
    <cellStyle name="Normal 55 3 2 3 2 5" xfId="19139" xr:uid="{00000000-0005-0000-0000-0000C94A0000}"/>
    <cellStyle name="Normal 55 3 2 3 3" xfId="5690" xr:uid="{00000000-0005-0000-0000-000040160000}"/>
    <cellStyle name="Normal 55 3 2 3 3 2" xfId="15742" xr:uid="{00000000-0005-0000-0000-0000843D0000}"/>
    <cellStyle name="Normal 55 3 2 3 3 2 3" xfId="30840" xr:uid="{00000000-0005-0000-0000-00007E780000}"/>
    <cellStyle name="Normal 55 3 2 3 3 3" xfId="10722" xr:uid="{00000000-0005-0000-0000-0000E8290000}"/>
    <cellStyle name="Normal 55 3 2 3 3 3 3" xfId="25823" xr:uid="{00000000-0005-0000-0000-0000E5640000}"/>
    <cellStyle name="Normal 55 3 2 3 3 5" xfId="20810" xr:uid="{00000000-0005-0000-0000-000050510000}"/>
    <cellStyle name="Normal 55 3 2 3 4" xfId="12400" xr:uid="{00000000-0005-0000-0000-000076300000}"/>
    <cellStyle name="Normal 55 3 2 3 4 3" xfId="27498" xr:uid="{00000000-0005-0000-0000-0000706B0000}"/>
    <cellStyle name="Normal 55 3 2 3 5" xfId="7379" xr:uid="{00000000-0005-0000-0000-0000D91C0000}"/>
    <cellStyle name="Normal 55 3 2 3 5 3" xfId="22481" xr:uid="{00000000-0005-0000-0000-0000D7570000}"/>
    <cellStyle name="Normal 55 3 2 3 7" xfId="17468" xr:uid="{00000000-0005-0000-0000-000042440000}"/>
    <cellStyle name="Normal 55 3 2 4" xfId="3161" xr:uid="{00000000-0005-0000-0000-00005F0C0000}"/>
    <cellStyle name="Normal 55 3 2 4 2" xfId="13235" xr:uid="{00000000-0005-0000-0000-0000B9330000}"/>
    <cellStyle name="Normal 55 3 2 4 2 3" xfId="28333" xr:uid="{00000000-0005-0000-0000-0000B36E0000}"/>
    <cellStyle name="Normal 55 3 2 4 3" xfId="8215" xr:uid="{00000000-0005-0000-0000-00001D200000}"/>
    <cellStyle name="Normal 55 3 2 4 3 3" xfId="23316" xr:uid="{00000000-0005-0000-0000-00001A5B0000}"/>
    <cellStyle name="Normal 55 3 2 4 5" xfId="18303" xr:uid="{00000000-0005-0000-0000-000085470000}"/>
    <cellStyle name="Normal 55 3 2 5" xfId="4854" xr:uid="{00000000-0005-0000-0000-0000FC120000}"/>
    <cellStyle name="Normal 55 3 2 5 2" xfId="14906" xr:uid="{00000000-0005-0000-0000-0000403A0000}"/>
    <cellStyle name="Normal 55 3 2 5 2 3" xfId="30004" xr:uid="{00000000-0005-0000-0000-00003A750000}"/>
    <cellStyle name="Normal 55 3 2 5 3" xfId="9886" xr:uid="{00000000-0005-0000-0000-0000A4260000}"/>
    <cellStyle name="Normal 55 3 2 5 3 3" xfId="24987" xr:uid="{00000000-0005-0000-0000-0000A1610000}"/>
    <cellStyle name="Normal 55 3 2 5 5" xfId="19974" xr:uid="{00000000-0005-0000-0000-00000C4E0000}"/>
    <cellStyle name="Normal 55 3 2 6" xfId="11564" xr:uid="{00000000-0005-0000-0000-0000322D0000}"/>
    <cellStyle name="Normal 55 3 2 6 3" xfId="26662" xr:uid="{00000000-0005-0000-0000-00002C680000}"/>
    <cellStyle name="Normal 55 3 2 7" xfId="6543" xr:uid="{00000000-0005-0000-0000-000095190000}"/>
    <cellStyle name="Normal 55 3 2 7 3" xfId="21645" xr:uid="{00000000-0005-0000-0000-000093540000}"/>
    <cellStyle name="Normal 55 3 2 9" xfId="16632" xr:uid="{00000000-0005-0000-0000-0000FE400000}"/>
    <cellStyle name="Normal 55 3 3" xfId="1679" xr:uid="{00000000-0005-0000-0000-000095060000}"/>
    <cellStyle name="Normal 55 3 3 2" xfId="2518" xr:uid="{00000000-0005-0000-0000-0000DC090000}"/>
    <cellStyle name="Normal 55 3 3 2 2" xfId="4208" xr:uid="{00000000-0005-0000-0000-000076100000}"/>
    <cellStyle name="Normal 55 3 3 2 2 2" xfId="14281" xr:uid="{00000000-0005-0000-0000-0000CF370000}"/>
    <cellStyle name="Normal 55 3 3 2 2 2 3" xfId="29379" xr:uid="{00000000-0005-0000-0000-0000C9720000}"/>
    <cellStyle name="Normal 55 3 3 2 2 3" xfId="9261" xr:uid="{00000000-0005-0000-0000-000033240000}"/>
    <cellStyle name="Normal 55 3 3 2 2 3 3" xfId="24362" xr:uid="{00000000-0005-0000-0000-0000305F0000}"/>
    <cellStyle name="Normal 55 3 3 2 2 5" xfId="19349" xr:uid="{00000000-0005-0000-0000-00009B4B0000}"/>
    <cellStyle name="Normal 55 3 3 2 3" xfId="5900" xr:uid="{00000000-0005-0000-0000-000012170000}"/>
    <cellStyle name="Normal 55 3 3 2 3 2" xfId="15952" xr:uid="{00000000-0005-0000-0000-0000563E0000}"/>
    <cellStyle name="Normal 55 3 3 2 3 2 3" xfId="31050" xr:uid="{00000000-0005-0000-0000-000050790000}"/>
    <cellStyle name="Normal 55 3 3 2 3 3" xfId="10932" xr:uid="{00000000-0005-0000-0000-0000BA2A0000}"/>
    <cellStyle name="Normal 55 3 3 2 3 3 3" xfId="26033" xr:uid="{00000000-0005-0000-0000-0000B7650000}"/>
    <cellStyle name="Normal 55 3 3 2 3 5" xfId="21020" xr:uid="{00000000-0005-0000-0000-000022520000}"/>
    <cellStyle name="Normal 55 3 3 2 4" xfId="12610" xr:uid="{00000000-0005-0000-0000-000048310000}"/>
    <cellStyle name="Normal 55 3 3 2 4 3" xfId="27708" xr:uid="{00000000-0005-0000-0000-0000426C0000}"/>
    <cellStyle name="Normal 55 3 3 2 5" xfId="7589" xr:uid="{00000000-0005-0000-0000-0000AB1D0000}"/>
    <cellStyle name="Normal 55 3 3 2 5 3" xfId="22691" xr:uid="{00000000-0005-0000-0000-0000A9580000}"/>
    <cellStyle name="Normal 55 3 3 2 7" xfId="17678" xr:uid="{00000000-0005-0000-0000-000014450000}"/>
    <cellStyle name="Normal 55 3 3 3" xfId="3371" xr:uid="{00000000-0005-0000-0000-0000310D0000}"/>
    <cellStyle name="Normal 55 3 3 3 2" xfId="13445" xr:uid="{00000000-0005-0000-0000-00008B340000}"/>
    <cellStyle name="Normal 55 3 3 3 2 3" xfId="28543" xr:uid="{00000000-0005-0000-0000-0000856F0000}"/>
    <cellStyle name="Normal 55 3 3 3 3" xfId="8425" xr:uid="{00000000-0005-0000-0000-0000EF200000}"/>
    <cellStyle name="Normal 55 3 3 3 3 3" xfId="23526" xr:uid="{00000000-0005-0000-0000-0000EC5B0000}"/>
    <cellStyle name="Normal 55 3 3 3 5" xfId="18513" xr:uid="{00000000-0005-0000-0000-000057480000}"/>
    <cellStyle name="Normal 55 3 3 4" xfId="5064" xr:uid="{00000000-0005-0000-0000-0000CE130000}"/>
    <cellStyle name="Normal 55 3 3 4 2" xfId="15116" xr:uid="{00000000-0005-0000-0000-0000123B0000}"/>
    <cellStyle name="Normal 55 3 3 4 2 3" xfId="30214" xr:uid="{00000000-0005-0000-0000-00000C760000}"/>
    <cellStyle name="Normal 55 3 3 4 3" xfId="10096" xr:uid="{00000000-0005-0000-0000-000076270000}"/>
    <cellStyle name="Normal 55 3 3 4 3 3" xfId="25197" xr:uid="{00000000-0005-0000-0000-000073620000}"/>
    <cellStyle name="Normal 55 3 3 4 5" xfId="20184" xr:uid="{00000000-0005-0000-0000-0000DE4E0000}"/>
    <cellStyle name="Normal 55 3 3 5" xfId="11774" xr:uid="{00000000-0005-0000-0000-0000042E0000}"/>
    <cellStyle name="Normal 55 3 3 5 3" xfId="26872" xr:uid="{00000000-0005-0000-0000-0000FE680000}"/>
    <cellStyle name="Normal 55 3 3 6" xfId="6753" xr:uid="{00000000-0005-0000-0000-0000671A0000}"/>
    <cellStyle name="Normal 55 3 3 6 3" xfId="21855" xr:uid="{00000000-0005-0000-0000-000065550000}"/>
    <cellStyle name="Normal 55 3 3 8" xfId="16842" xr:uid="{00000000-0005-0000-0000-0000D0410000}"/>
    <cellStyle name="Normal 55 3 4" xfId="2100" xr:uid="{00000000-0005-0000-0000-00003A080000}"/>
    <cellStyle name="Normal 55 3 4 2" xfId="3790" xr:uid="{00000000-0005-0000-0000-0000D40E0000}"/>
    <cellStyle name="Normal 55 3 4 2 2" xfId="13863" xr:uid="{00000000-0005-0000-0000-00002D360000}"/>
    <cellStyle name="Normal 55 3 4 2 2 3" xfId="28961" xr:uid="{00000000-0005-0000-0000-000027710000}"/>
    <cellStyle name="Normal 55 3 4 2 3" xfId="8843" xr:uid="{00000000-0005-0000-0000-000091220000}"/>
    <cellStyle name="Normal 55 3 4 2 3 3" xfId="23944" xr:uid="{00000000-0005-0000-0000-00008E5D0000}"/>
    <cellStyle name="Normal 55 3 4 2 5" xfId="18931" xr:uid="{00000000-0005-0000-0000-0000F9490000}"/>
    <cellStyle name="Normal 55 3 4 3" xfId="5482" xr:uid="{00000000-0005-0000-0000-000070150000}"/>
    <cellStyle name="Normal 55 3 4 3 2" xfId="15534" xr:uid="{00000000-0005-0000-0000-0000B43C0000}"/>
    <cellStyle name="Normal 55 3 4 3 2 3" xfId="30632" xr:uid="{00000000-0005-0000-0000-0000AE770000}"/>
    <cellStyle name="Normal 55 3 4 3 3" xfId="10514" xr:uid="{00000000-0005-0000-0000-000018290000}"/>
    <cellStyle name="Normal 55 3 4 3 3 3" xfId="25615" xr:uid="{00000000-0005-0000-0000-000015640000}"/>
    <cellStyle name="Normal 55 3 4 3 5" xfId="20602" xr:uid="{00000000-0005-0000-0000-000080500000}"/>
    <cellStyle name="Normal 55 3 4 4" xfId="12192" xr:uid="{00000000-0005-0000-0000-0000A62F0000}"/>
    <cellStyle name="Normal 55 3 4 4 3" xfId="27290" xr:uid="{00000000-0005-0000-0000-0000A06A0000}"/>
    <cellStyle name="Normal 55 3 4 5" xfId="7171" xr:uid="{00000000-0005-0000-0000-0000091C0000}"/>
    <cellStyle name="Normal 55 3 4 5 3" xfId="22273" xr:uid="{00000000-0005-0000-0000-000007570000}"/>
    <cellStyle name="Normal 55 3 4 7" xfId="17260" xr:uid="{00000000-0005-0000-0000-000072430000}"/>
    <cellStyle name="Normal 55 3 5" xfId="2953" xr:uid="{00000000-0005-0000-0000-00008F0B0000}"/>
    <cellStyle name="Normal 55 3 5 2" xfId="13027" xr:uid="{00000000-0005-0000-0000-0000E9320000}"/>
    <cellStyle name="Normal 55 3 5 2 3" xfId="28125" xr:uid="{00000000-0005-0000-0000-0000E36D0000}"/>
    <cellStyle name="Normal 55 3 5 3" xfId="8007" xr:uid="{00000000-0005-0000-0000-00004D1F0000}"/>
    <cellStyle name="Normal 55 3 5 3 3" xfId="23108" xr:uid="{00000000-0005-0000-0000-00004A5A0000}"/>
    <cellStyle name="Normal 55 3 5 5" xfId="18095" xr:uid="{00000000-0005-0000-0000-0000B5460000}"/>
    <cellStyle name="Normal 55 3 6" xfId="4646" xr:uid="{00000000-0005-0000-0000-00002C120000}"/>
    <cellStyle name="Normal 55 3 6 2" xfId="14698" xr:uid="{00000000-0005-0000-0000-000070390000}"/>
    <cellStyle name="Normal 55 3 6 2 3" xfId="29796" xr:uid="{00000000-0005-0000-0000-00006A740000}"/>
    <cellStyle name="Normal 55 3 6 3" xfId="9678" xr:uid="{00000000-0005-0000-0000-0000D4250000}"/>
    <cellStyle name="Normal 55 3 6 3 3" xfId="24779" xr:uid="{00000000-0005-0000-0000-0000D1600000}"/>
    <cellStyle name="Normal 55 3 6 5" xfId="19766" xr:uid="{00000000-0005-0000-0000-00003C4D0000}"/>
    <cellStyle name="Normal 55 3 7" xfId="11356" xr:uid="{00000000-0005-0000-0000-0000622C0000}"/>
    <cellStyle name="Normal 55 3 7 3" xfId="26454" xr:uid="{00000000-0005-0000-0000-00005C670000}"/>
    <cellStyle name="Normal 55 3 8" xfId="6335" xr:uid="{00000000-0005-0000-0000-0000C5180000}"/>
    <cellStyle name="Normal 55 3 8 3" xfId="21437" xr:uid="{00000000-0005-0000-0000-0000C3530000}"/>
    <cellStyle name="Normal 55 4" xfId="1360" xr:uid="{00000000-0005-0000-0000-000056050000}"/>
    <cellStyle name="Normal 55 4 2" xfId="1783" xr:uid="{00000000-0005-0000-0000-0000FD060000}"/>
    <cellStyle name="Normal 55 4 2 2" xfId="2622" xr:uid="{00000000-0005-0000-0000-0000440A0000}"/>
    <cellStyle name="Normal 55 4 2 2 2" xfId="4312" xr:uid="{00000000-0005-0000-0000-0000DE100000}"/>
    <cellStyle name="Normal 55 4 2 2 2 2" xfId="14385" xr:uid="{00000000-0005-0000-0000-000037380000}"/>
    <cellStyle name="Normal 55 4 2 2 2 2 3" xfId="29483" xr:uid="{00000000-0005-0000-0000-000031730000}"/>
    <cellStyle name="Normal 55 4 2 2 2 3" xfId="9365" xr:uid="{00000000-0005-0000-0000-00009B240000}"/>
    <cellStyle name="Normal 55 4 2 2 2 3 3" xfId="24466" xr:uid="{00000000-0005-0000-0000-0000985F0000}"/>
    <cellStyle name="Normal 55 4 2 2 2 5" xfId="19453" xr:uid="{00000000-0005-0000-0000-0000034C0000}"/>
    <cellStyle name="Normal 55 4 2 2 3" xfId="6004" xr:uid="{00000000-0005-0000-0000-00007A170000}"/>
    <cellStyle name="Normal 55 4 2 2 3 2" xfId="16056" xr:uid="{00000000-0005-0000-0000-0000BE3E0000}"/>
    <cellStyle name="Normal 55 4 2 2 3 2 3" xfId="31154" xr:uid="{00000000-0005-0000-0000-0000B8790000}"/>
    <cellStyle name="Normal 55 4 2 2 3 3" xfId="11036" xr:uid="{00000000-0005-0000-0000-0000222B0000}"/>
    <cellStyle name="Normal 55 4 2 2 3 3 3" xfId="26137" xr:uid="{00000000-0005-0000-0000-00001F660000}"/>
    <cellStyle name="Normal 55 4 2 2 3 5" xfId="21124" xr:uid="{00000000-0005-0000-0000-00008A520000}"/>
    <cellStyle name="Normal 55 4 2 2 4" xfId="12714" xr:uid="{00000000-0005-0000-0000-0000B0310000}"/>
    <cellStyle name="Normal 55 4 2 2 4 3" xfId="27812" xr:uid="{00000000-0005-0000-0000-0000AA6C0000}"/>
    <cellStyle name="Normal 55 4 2 2 5" xfId="7693" xr:uid="{00000000-0005-0000-0000-0000131E0000}"/>
    <cellStyle name="Normal 55 4 2 2 5 3" xfId="22795" xr:uid="{00000000-0005-0000-0000-000011590000}"/>
    <cellStyle name="Normal 55 4 2 2 7" xfId="17782" xr:uid="{00000000-0005-0000-0000-00007C450000}"/>
    <cellStyle name="Normal 55 4 2 3" xfId="3475" xr:uid="{00000000-0005-0000-0000-0000990D0000}"/>
    <cellStyle name="Normal 55 4 2 3 2" xfId="13549" xr:uid="{00000000-0005-0000-0000-0000F3340000}"/>
    <cellStyle name="Normal 55 4 2 3 2 3" xfId="28647" xr:uid="{00000000-0005-0000-0000-0000ED6F0000}"/>
    <cellStyle name="Normal 55 4 2 3 3" xfId="8529" xr:uid="{00000000-0005-0000-0000-000057210000}"/>
    <cellStyle name="Normal 55 4 2 3 3 3" xfId="23630" xr:uid="{00000000-0005-0000-0000-0000545C0000}"/>
    <cellStyle name="Normal 55 4 2 3 5" xfId="18617" xr:uid="{00000000-0005-0000-0000-0000BF480000}"/>
    <cellStyle name="Normal 55 4 2 4" xfId="5168" xr:uid="{00000000-0005-0000-0000-000036140000}"/>
    <cellStyle name="Normal 55 4 2 4 2" xfId="15220" xr:uid="{00000000-0005-0000-0000-00007A3B0000}"/>
    <cellStyle name="Normal 55 4 2 4 2 3" xfId="30318" xr:uid="{00000000-0005-0000-0000-000074760000}"/>
    <cellStyle name="Normal 55 4 2 4 3" xfId="10200" xr:uid="{00000000-0005-0000-0000-0000DE270000}"/>
    <cellStyle name="Normal 55 4 2 4 3 3" xfId="25301" xr:uid="{00000000-0005-0000-0000-0000DB620000}"/>
    <cellStyle name="Normal 55 4 2 4 5" xfId="20288" xr:uid="{00000000-0005-0000-0000-0000464F0000}"/>
    <cellStyle name="Normal 55 4 2 5" xfId="11878" xr:uid="{00000000-0005-0000-0000-00006C2E0000}"/>
    <cellStyle name="Normal 55 4 2 5 3" xfId="26976" xr:uid="{00000000-0005-0000-0000-000066690000}"/>
    <cellStyle name="Normal 55 4 2 6" xfId="6857" xr:uid="{00000000-0005-0000-0000-0000CF1A0000}"/>
    <cellStyle name="Normal 55 4 2 6 3" xfId="21959" xr:uid="{00000000-0005-0000-0000-0000CD550000}"/>
    <cellStyle name="Normal 55 4 2 8" xfId="16946" xr:uid="{00000000-0005-0000-0000-000038420000}"/>
    <cellStyle name="Normal 55 4 3" xfId="2204" xr:uid="{00000000-0005-0000-0000-0000A2080000}"/>
    <cellStyle name="Normal 55 4 3 2" xfId="3894" xr:uid="{00000000-0005-0000-0000-00003C0F0000}"/>
    <cellStyle name="Normal 55 4 3 2 2" xfId="13967" xr:uid="{00000000-0005-0000-0000-000095360000}"/>
    <cellStyle name="Normal 55 4 3 2 2 3" xfId="29065" xr:uid="{00000000-0005-0000-0000-00008F710000}"/>
    <cellStyle name="Normal 55 4 3 2 3" xfId="8947" xr:uid="{00000000-0005-0000-0000-0000F9220000}"/>
    <cellStyle name="Normal 55 4 3 2 3 3" xfId="24048" xr:uid="{00000000-0005-0000-0000-0000F65D0000}"/>
    <cellStyle name="Normal 55 4 3 2 5" xfId="19035" xr:uid="{00000000-0005-0000-0000-0000614A0000}"/>
    <cellStyle name="Normal 55 4 3 3" xfId="5586" xr:uid="{00000000-0005-0000-0000-0000D8150000}"/>
    <cellStyle name="Normal 55 4 3 3 2" xfId="15638" xr:uid="{00000000-0005-0000-0000-00001C3D0000}"/>
    <cellStyle name="Normal 55 4 3 3 2 3" xfId="30736" xr:uid="{00000000-0005-0000-0000-000016780000}"/>
    <cellStyle name="Normal 55 4 3 3 3" xfId="10618" xr:uid="{00000000-0005-0000-0000-000080290000}"/>
    <cellStyle name="Normal 55 4 3 3 3 3" xfId="25719" xr:uid="{00000000-0005-0000-0000-00007D640000}"/>
    <cellStyle name="Normal 55 4 3 3 5" xfId="20706" xr:uid="{00000000-0005-0000-0000-0000E8500000}"/>
    <cellStyle name="Normal 55 4 3 4" xfId="12296" xr:uid="{00000000-0005-0000-0000-00000E300000}"/>
    <cellStyle name="Normal 55 4 3 4 3" xfId="27394" xr:uid="{00000000-0005-0000-0000-0000086B0000}"/>
    <cellStyle name="Normal 55 4 3 5" xfId="7275" xr:uid="{00000000-0005-0000-0000-0000711C0000}"/>
    <cellStyle name="Normal 55 4 3 5 3" xfId="22377" xr:uid="{00000000-0005-0000-0000-00006F570000}"/>
    <cellStyle name="Normal 55 4 3 7" xfId="17364" xr:uid="{00000000-0005-0000-0000-0000DA430000}"/>
    <cellStyle name="Normal 55 4 4" xfId="3057" xr:uid="{00000000-0005-0000-0000-0000F70B0000}"/>
    <cellStyle name="Normal 55 4 4 2" xfId="13131" xr:uid="{00000000-0005-0000-0000-000051330000}"/>
    <cellStyle name="Normal 55 4 4 2 3" xfId="28229" xr:uid="{00000000-0005-0000-0000-00004B6E0000}"/>
    <cellStyle name="Normal 55 4 4 3" xfId="8111" xr:uid="{00000000-0005-0000-0000-0000B51F0000}"/>
    <cellStyle name="Normal 55 4 4 3 3" xfId="23212" xr:uid="{00000000-0005-0000-0000-0000B25A0000}"/>
    <cellStyle name="Normal 55 4 4 5" xfId="18199" xr:uid="{00000000-0005-0000-0000-00001D470000}"/>
    <cellStyle name="Normal 55 4 5" xfId="4750" xr:uid="{00000000-0005-0000-0000-000094120000}"/>
    <cellStyle name="Normal 55 4 5 2" xfId="14802" xr:uid="{00000000-0005-0000-0000-0000D8390000}"/>
    <cellStyle name="Normal 55 4 5 2 3" xfId="29900" xr:uid="{00000000-0005-0000-0000-0000D2740000}"/>
    <cellStyle name="Normal 55 4 5 3" xfId="9782" xr:uid="{00000000-0005-0000-0000-00003C260000}"/>
    <cellStyle name="Normal 55 4 5 3 3" xfId="24883" xr:uid="{00000000-0005-0000-0000-000039610000}"/>
    <cellStyle name="Normal 55 4 5 5" xfId="19870" xr:uid="{00000000-0005-0000-0000-0000A44D0000}"/>
    <cellStyle name="Normal 55 4 6" xfId="11460" xr:uid="{00000000-0005-0000-0000-0000CA2C0000}"/>
    <cellStyle name="Normal 55 4 6 3" xfId="26558" xr:uid="{00000000-0005-0000-0000-0000C4670000}"/>
    <cellStyle name="Normal 55 4 7" xfId="6439" xr:uid="{00000000-0005-0000-0000-00002D190000}"/>
    <cellStyle name="Normal 55 4 7 3" xfId="21541" xr:uid="{00000000-0005-0000-0000-00002B540000}"/>
    <cellStyle name="Normal 55 4 9" xfId="16528" xr:uid="{00000000-0005-0000-0000-000096400000}"/>
    <cellStyle name="Normal 55 5" xfId="1573" xr:uid="{00000000-0005-0000-0000-00002B060000}"/>
    <cellStyle name="Normal 55 5 2" xfId="2414" xr:uid="{00000000-0005-0000-0000-000074090000}"/>
    <cellStyle name="Normal 55 5 2 2" xfId="4104" xr:uid="{00000000-0005-0000-0000-00000E100000}"/>
    <cellStyle name="Normal 55 5 2 2 2" xfId="14177" xr:uid="{00000000-0005-0000-0000-000067370000}"/>
    <cellStyle name="Normal 55 5 2 2 2 3" xfId="29275" xr:uid="{00000000-0005-0000-0000-000061720000}"/>
    <cellStyle name="Normal 55 5 2 2 3" xfId="9157" xr:uid="{00000000-0005-0000-0000-0000CB230000}"/>
    <cellStyle name="Normal 55 5 2 2 3 3" xfId="24258" xr:uid="{00000000-0005-0000-0000-0000C85E0000}"/>
    <cellStyle name="Normal 55 5 2 2 5" xfId="19245" xr:uid="{00000000-0005-0000-0000-0000334B0000}"/>
    <cellStyle name="Normal 55 5 2 3" xfId="5796" xr:uid="{00000000-0005-0000-0000-0000AA160000}"/>
    <cellStyle name="Normal 55 5 2 3 2" xfId="15848" xr:uid="{00000000-0005-0000-0000-0000EE3D0000}"/>
    <cellStyle name="Normal 55 5 2 3 2 3" xfId="30946" xr:uid="{00000000-0005-0000-0000-0000E8780000}"/>
    <cellStyle name="Normal 55 5 2 3 3" xfId="10828" xr:uid="{00000000-0005-0000-0000-0000522A0000}"/>
    <cellStyle name="Normal 55 5 2 3 3 3" xfId="25929" xr:uid="{00000000-0005-0000-0000-00004F650000}"/>
    <cellStyle name="Normal 55 5 2 3 5" xfId="20916" xr:uid="{00000000-0005-0000-0000-0000BA510000}"/>
    <cellStyle name="Normal 55 5 2 4" xfId="12506" xr:uid="{00000000-0005-0000-0000-0000E0300000}"/>
    <cellStyle name="Normal 55 5 2 4 3" xfId="27604" xr:uid="{00000000-0005-0000-0000-0000DA6B0000}"/>
    <cellStyle name="Normal 55 5 2 5" xfId="7485" xr:uid="{00000000-0005-0000-0000-0000431D0000}"/>
    <cellStyle name="Normal 55 5 2 5 3" xfId="22587" xr:uid="{00000000-0005-0000-0000-000041580000}"/>
    <cellStyle name="Normal 55 5 2 7" xfId="17574" xr:uid="{00000000-0005-0000-0000-0000AC440000}"/>
    <cellStyle name="Normal 55 5 3" xfId="3267" xr:uid="{00000000-0005-0000-0000-0000C90C0000}"/>
    <cellStyle name="Normal 55 5 3 2" xfId="13341" xr:uid="{00000000-0005-0000-0000-000023340000}"/>
    <cellStyle name="Normal 55 5 3 2 3" xfId="28439" xr:uid="{00000000-0005-0000-0000-00001D6F0000}"/>
    <cellStyle name="Normal 55 5 3 3" xfId="8321" xr:uid="{00000000-0005-0000-0000-000087200000}"/>
    <cellStyle name="Normal 55 5 3 3 3" xfId="23422" xr:uid="{00000000-0005-0000-0000-0000845B0000}"/>
    <cellStyle name="Normal 55 5 3 5" xfId="18409" xr:uid="{00000000-0005-0000-0000-0000EF470000}"/>
    <cellStyle name="Normal 55 5 4" xfId="4960" xr:uid="{00000000-0005-0000-0000-000066130000}"/>
    <cellStyle name="Normal 55 5 4 2" xfId="15012" xr:uid="{00000000-0005-0000-0000-0000AA3A0000}"/>
    <cellStyle name="Normal 55 5 4 2 3" xfId="30110" xr:uid="{00000000-0005-0000-0000-0000A4750000}"/>
    <cellStyle name="Normal 55 5 4 3" xfId="9992" xr:uid="{00000000-0005-0000-0000-00000E270000}"/>
    <cellStyle name="Normal 55 5 4 3 3" xfId="25093" xr:uid="{00000000-0005-0000-0000-00000B620000}"/>
    <cellStyle name="Normal 55 5 4 5" xfId="20080" xr:uid="{00000000-0005-0000-0000-0000764E0000}"/>
    <cellStyle name="Normal 55 5 5" xfId="11670" xr:uid="{00000000-0005-0000-0000-00009C2D0000}"/>
    <cellStyle name="Normal 55 5 5 3" xfId="26768" xr:uid="{00000000-0005-0000-0000-000096680000}"/>
    <cellStyle name="Normal 55 5 6" xfId="6649" xr:uid="{00000000-0005-0000-0000-0000FF190000}"/>
    <cellStyle name="Normal 55 5 6 3" xfId="21751" xr:uid="{00000000-0005-0000-0000-0000FD540000}"/>
    <cellStyle name="Normal 55 5 8" xfId="16738" xr:uid="{00000000-0005-0000-0000-000068410000}"/>
    <cellStyle name="Normal 55 6" xfId="1994" xr:uid="{00000000-0005-0000-0000-0000D0070000}"/>
    <cellStyle name="Normal 55 6 2" xfId="3686" xr:uid="{00000000-0005-0000-0000-00006C0E0000}"/>
    <cellStyle name="Normal 55 6 2 2" xfId="13759" xr:uid="{00000000-0005-0000-0000-0000C5350000}"/>
    <cellStyle name="Normal 55 6 2 2 3" xfId="28857" xr:uid="{00000000-0005-0000-0000-0000BF700000}"/>
    <cellStyle name="Normal 55 6 2 3" xfId="8739" xr:uid="{00000000-0005-0000-0000-000029220000}"/>
    <cellStyle name="Normal 55 6 2 3 3" xfId="23840" xr:uid="{00000000-0005-0000-0000-0000265D0000}"/>
    <cellStyle name="Normal 55 6 2 5" xfId="18827" xr:uid="{00000000-0005-0000-0000-000091490000}"/>
    <cellStyle name="Normal 55 6 3" xfId="5378" xr:uid="{00000000-0005-0000-0000-000008150000}"/>
    <cellStyle name="Normal 55 6 3 2" xfId="15430" xr:uid="{00000000-0005-0000-0000-00004C3C0000}"/>
    <cellStyle name="Normal 55 6 3 2 3" xfId="30528" xr:uid="{00000000-0005-0000-0000-000046770000}"/>
    <cellStyle name="Normal 55 6 3 3" xfId="10410" xr:uid="{00000000-0005-0000-0000-0000B0280000}"/>
    <cellStyle name="Normal 55 6 3 3 3" xfId="25511" xr:uid="{00000000-0005-0000-0000-0000AD630000}"/>
    <cellStyle name="Normal 55 6 3 5" xfId="20498" xr:uid="{00000000-0005-0000-0000-000018500000}"/>
    <cellStyle name="Normal 55 6 4" xfId="12088" xr:uid="{00000000-0005-0000-0000-00003E2F0000}"/>
    <cellStyle name="Normal 55 6 4 3" xfId="27186" xr:uid="{00000000-0005-0000-0000-0000386A0000}"/>
    <cellStyle name="Normal 55 6 5" xfId="7067" xr:uid="{00000000-0005-0000-0000-0000A11B0000}"/>
    <cellStyle name="Normal 55 6 5 3" xfId="22169" xr:uid="{00000000-0005-0000-0000-00009F560000}"/>
    <cellStyle name="Normal 55 6 7" xfId="17156" xr:uid="{00000000-0005-0000-0000-00000A430000}"/>
    <cellStyle name="Normal 55 7" xfId="2845" xr:uid="{00000000-0005-0000-0000-0000230B0000}"/>
    <cellStyle name="Normal 55 7 2" xfId="12923" xr:uid="{00000000-0005-0000-0000-000081320000}"/>
    <cellStyle name="Normal 55 7 2 3" xfId="28021" xr:uid="{00000000-0005-0000-0000-00007B6D0000}"/>
    <cellStyle name="Normal 55 7 3" xfId="7903" xr:uid="{00000000-0005-0000-0000-0000E51E0000}"/>
    <cellStyle name="Normal 55 7 3 3" xfId="23004" xr:uid="{00000000-0005-0000-0000-0000E2590000}"/>
    <cellStyle name="Normal 55 7 5" xfId="17991" xr:uid="{00000000-0005-0000-0000-00004D460000}"/>
    <cellStyle name="Normal 55 8" xfId="4539" xr:uid="{00000000-0005-0000-0000-0000C1110000}"/>
    <cellStyle name="Normal 55 8 2" xfId="14594" xr:uid="{00000000-0005-0000-0000-000008390000}"/>
    <cellStyle name="Normal 55 8 2 3" xfId="29692" xr:uid="{00000000-0005-0000-0000-000002740000}"/>
    <cellStyle name="Normal 55 8 3" xfId="9574" xr:uid="{00000000-0005-0000-0000-00006C250000}"/>
    <cellStyle name="Normal 55 8 3 3" xfId="24675" xr:uid="{00000000-0005-0000-0000-000069600000}"/>
    <cellStyle name="Normal 55 8 5" xfId="19662" xr:uid="{00000000-0005-0000-0000-0000D44C0000}"/>
    <cellStyle name="Normal 55 9" xfId="11250" xr:uid="{00000000-0005-0000-0000-0000F82B0000}"/>
    <cellStyle name="Normal 55 9 3" xfId="26350" xr:uid="{00000000-0005-0000-0000-0000F4660000}"/>
    <cellStyle name="Normal 56" xfId="873" xr:uid="{00000000-0005-0000-0000-00006E030000}"/>
    <cellStyle name="Normal 56 10" xfId="6230" xr:uid="{00000000-0005-0000-0000-00005C180000}"/>
    <cellStyle name="Normal 56 10 3" xfId="21334" xr:uid="{00000000-0005-0000-0000-00005C530000}"/>
    <cellStyle name="Normal 56 11" xfId="35449" xr:uid="{755C4B54-7F82-4DDA-BAE3-899549A42C72}"/>
    <cellStyle name="Normal 56 12" xfId="16319" xr:uid="{00000000-0005-0000-0000-0000C53F0000}"/>
    <cellStyle name="Normal 56 2" xfId="1194" xr:uid="{00000000-0005-0000-0000-0000B0040000}"/>
    <cellStyle name="Normal 56 2 11" xfId="16373" xr:uid="{00000000-0005-0000-0000-0000FB3F0000}"/>
    <cellStyle name="Normal 56 2 2" xfId="1302" xr:uid="{00000000-0005-0000-0000-00001C050000}"/>
    <cellStyle name="Normal 56 2 2 10" xfId="16477" xr:uid="{00000000-0005-0000-0000-000063400000}"/>
    <cellStyle name="Normal 56 2 2 2" xfId="1519" xr:uid="{00000000-0005-0000-0000-0000F5050000}"/>
    <cellStyle name="Normal 56 2 2 2 2" xfId="1940" xr:uid="{00000000-0005-0000-0000-00009A070000}"/>
    <cellStyle name="Normal 56 2 2 2 2 2" xfId="2779" xr:uid="{00000000-0005-0000-0000-0000E10A0000}"/>
    <cellStyle name="Normal 56 2 2 2 2 2 2" xfId="4469" xr:uid="{00000000-0005-0000-0000-00007B110000}"/>
    <cellStyle name="Normal 56 2 2 2 2 2 2 2" xfId="14542" xr:uid="{00000000-0005-0000-0000-0000D4380000}"/>
    <cellStyle name="Normal 56 2 2 2 2 2 2 2 3" xfId="29640" xr:uid="{00000000-0005-0000-0000-0000CE730000}"/>
    <cellStyle name="Normal 56 2 2 2 2 2 2 3" xfId="9522" xr:uid="{00000000-0005-0000-0000-000038250000}"/>
    <cellStyle name="Normal 56 2 2 2 2 2 2 3 3" xfId="24623" xr:uid="{00000000-0005-0000-0000-000035600000}"/>
    <cellStyle name="Normal 56 2 2 2 2 2 2 5" xfId="19610" xr:uid="{00000000-0005-0000-0000-0000A04C0000}"/>
    <cellStyle name="Normal 56 2 2 2 2 2 3" xfId="6161" xr:uid="{00000000-0005-0000-0000-000017180000}"/>
    <cellStyle name="Normal 56 2 2 2 2 2 3 2" xfId="16213" xr:uid="{00000000-0005-0000-0000-00005B3F0000}"/>
    <cellStyle name="Normal 56 2 2 2 2 2 3 3" xfId="11193" xr:uid="{00000000-0005-0000-0000-0000BF2B0000}"/>
    <cellStyle name="Normal 56 2 2 2 2 2 3 3 3" xfId="26294" xr:uid="{00000000-0005-0000-0000-0000BC660000}"/>
    <cellStyle name="Normal 56 2 2 2 2 2 3 5" xfId="21281" xr:uid="{00000000-0005-0000-0000-000027530000}"/>
    <cellStyle name="Normal 56 2 2 2 2 2 4" xfId="12871" xr:uid="{00000000-0005-0000-0000-00004D320000}"/>
    <cellStyle name="Normal 56 2 2 2 2 2 4 3" xfId="27969" xr:uid="{00000000-0005-0000-0000-0000476D0000}"/>
    <cellStyle name="Normal 56 2 2 2 2 2 5" xfId="7850" xr:uid="{00000000-0005-0000-0000-0000B01E0000}"/>
    <cellStyle name="Normal 56 2 2 2 2 2 5 3" xfId="22952" xr:uid="{00000000-0005-0000-0000-0000AE590000}"/>
    <cellStyle name="Normal 56 2 2 2 2 2 7" xfId="17939" xr:uid="{00000000-0005-0000-0000-000019460000}"/>
    <cellStyle name="Normal 56 2 2 2 2 3" xfId="3632" xr:uid="{00000000-0005-0000-0000-0000360E0000}"/>
    <cellStyle name="Normal 56 2 2 2 2 3 2" xfId="13706" xr:uid="{00000000-0005-0000-0000-000090350000}"/>
    <cellStyle name="Normal 56 2 2 2 2 3 2 3" xfId="28804" xr:uid="{00000000-0005-0000-0000-00008A700000}"/>
    <cellStyle name="Normal 56 2 2 2 2 3 3" xfId="8686" xr:uid="{00000000-0005-0000-0000-0000F4210000}"/>
    <cellStyle name="Normal 56 2 2 2 2 3 3 3" xfId="23787" xr:uid="{00000000-0005-0000-0000-0000F15C0000}"/>
    <cellStyle name="Normal 56 2 2 2 2 3 5" xfId="18774" xr:uid="{00000000-0005-0000-0000-00005C490000}"/>
    <cellStyle name="Normal 56 2 2 2 2 4" xfId="5325" xr:uid="{00000000-0005-0000-0000-0000D3140000}"/>
    <cellStyle name="Normal 56 2 2 2 2 4 2" xfId="15377" xr:uid="{00000000-0005-0000-0000-0000173C0000}"/>
    <cellStyle name="Normal 56 2 2 2 2 4 2 3" xfId="30475" xr:uid="{00000000-0005-0000-0000-000011770000}"/>
    <cellStyle name="Normal 56 2 2 2 2 4 3" xfId="10357" xr:uid="{00000000-0005-0000-0000-00007B280000}"/>
    <cellStyle name="Normal 56 2 2 2 2 4 3 3" xfId="25458" xr:uid="{00000000-0005-0000-0000-000078630000}"/>
    <cellStyle name="Normal 56 2 2 2 2 4 5" xfId="20445" xr:uid="{00000000-0005-0000-0000-0000E34F0000}"/>
    <cellStyle name="Normal 56 2 2 2 2 5" xfId="12035" xr:uid="{00000000-0005-0000-0000-0000092F0000}"/>
    <cellStyle name="Normal 56 2 2 2 2 5 3" xfId="27133" xr:uid="{00000000-0005-0000-0000-0000036A0000}"/>
    <cellStyle name="Normal 56 2 2 2 2 6" xfId="7014" xr:uid="{00000000-0005-0000-0000-00006C1B0000}"/>
    <cellStyle name="Normal 56 2 2 2 2 6 3" xfId="22116" xr:uid="{00000000-0005-0000-0000-00006A560000}"/>
    <cellStyle name="Normal 56 2 2 2 2 8" xfId="17103" xr:uid="{00000000-0005-0000-0000-0000D5420000}"/>
    <cellStyle name="Normal 56 2 2 2 3" xfId="2361" xr:uid="{00000000-0005-0000-0000-00003F090000}"/>
    <cellStyle name="Normal 56 2 2 2 3 2" xfId="4051" xr:uid="{00000000-0005-0000-0000-0000D90F0000}"/>
    <cellStyle name="Normal 56 2 2 2 3 2 2" xfId="14124" xr:uid="{00000000-0005-0000-0000-000032370000}"/>
    <cellStyle name="Normal 56 2 2 2 3 2 2 3" xfId="29222" xr:uid="{00000000-0005-0000-0000-00002C720000}"/>
    <cellStyle name="Normal 56 2 2 2 3 2 3" xfId="9104" xr:uid="{00000000-0005-0000-0000-000096230000}"/>
    <cellStyle name="Normal 56 2 2 2 3 2 3 3" xfId="24205" xr:uid="{00000000-0005-0000-0000-0000935E0000}"/>
    <cellStyle name="Normal 56 2 2 2 3 2 5" xfId="19192" xr:uid="{00000000-0005-0000-0000-0000FE4A0000}"/>
    <cellStyle name="Normal 56 2 2 2 3 3" xfId="5743" xr:uid="{00000000-0005-0000-0000-000075160000}"/>
    <cellStyle name="Normal 56 2 2 2 3 3 2" xfId="15795" xr:uid="{00000000-0005-0000-0000-0000B93D0000}"/>
    <cellStyle name="Normal 56 2 2 2 3 3 2 3" xfId="30893" xr:uid="{00000000-0005-0000-0000-0000B3780000}"/>
    <cellStyle name="Normal 56 2 2 2 3 3 3" xfId="10775" xr:uid="{00000000-0005-0000-0000-00001D2A0000}"/>
    <cellStyle name="Normal 56 2 2 2 3 3 3 3" xfId="25876" xr:uid="{00000000-0005-0000-0000-00001A650000}"/>
    <cellStyle name="Normal 56 2 2 2 3 3 5" xfId="20863" xr:uid="{00000000-0005-0000-0000-000085510000}"/>
    <cellStyle name="Normal 56 2 2 2 3 4" xfId="12453" xr:uid="{00000000-0005-0000-0000-0000AB300000}"/>
    <cellStyle name="Normal 56 2 2 2 3 4 3" xfId="27551" xr:uid="{00000000-0005-0000-0000-0000A56B0000}"/>
    <cellStyle name="Normal 56 2 2 2 3 5" xfId="7432" xr:uid="{00000000-0005-0000-0000-00000E1D0000}"/>
    <cellStyle name="Normal 56 2 2 2 3 5 3" xfId="22534" xr:uid="{00000000-0005-0000-0000-00000C580000}"/>
    <cellStyle name="Normal 56 2 2 2 3 7" xfId="17521" xr:uid="{00000000-0005-0000-0000-000077440000}"/>
    <cellStyle name="Normal 56 2 2 2 4" xfId="3214" xr:uid="{00000000-0005-0000-0000-0000940C0000}"/>
    <cellStyle name="Normal 56 2 2 2 4 2" xfId="13288" xr:uid="{00000000-0005-0000-0000-0000EE330000}"/>
    <cellStyle name="Normal 56 2 2 2 4 2 3" xfId="28386" xr:uid="{00000000-0005-0000-0000-0000E86E0000}"/>
    <cellStyle name="Normal 56 2 2 2 4 3" xfId="8268" xr:uid="{00000000-0005-0000-0000-000052200000}"/>
    <cellStyle name="Normal 56 2 2 2 4 3 3" xfId="23369" xr:uid="{00000000-0005-0000-0000-00004F5B0000}"/>
    <cellStyle name="Normal 56 2 2 2 4 5" xfId="18356" xr:uid="{00000000-0005-0000-0000-0000BA470000}"/>
    <cellStyle name="Normal 56 2 2 2 5" xfId="4907" xr:uid="{00000000-0005-0000-0000-000031130000}"/>
    <cellStyle name="Normal 56 2 2 2 5 2" xfId="14959" xr:uid="{00000000-0005-0000-0000-0000753A0000}"/>
    <cellStyle name="Normal 56 2 2 2 5 2 3" xfId="30057" xr:uid="{00000000-0005-0000-0000-00006F750000}"/>
    <cellStyle name="Normal 56 2 2 2 5 3" xfId="9939" xr:uid="{00000000-0005-0000-0000-0000D9260000}"/>
    <cellStyle name="Normal 56 2 2 2 5 3 3" xfId="25040" xr:uid="{00000000-0005-0000-0000-0000D6610000}"/>
    <cellStyle name="Normal 56 2 2 2 5 5" xfId="20027" xr:uid="{00000000-0005-0000-0000-0000414E0000}"/>
    <cellStyle name="Normal 56 2 2 2 6" xfId="11617" xr:uid="{00000000-0005-0000-0000-0000672D0000}"/>
    <cellStyle name="Normal 56 2 2 2 6 3" xfId="26715" xr:uid="{00000000-0005-0000-0000-000061680000}"/>
    <cellStyle name="Normal 56 2 2 2 7" xfId="6596" xr:uid="{00000000-0005-0000-0000-0000CA190000}"/>
    <cellStyle name="Normal 56 2 2 2 7 3" xfId="21698" xr:uid="{00000000-0005-0000-0000-0000C8540000}"/>
    <cellStyle name="Normal 56 2 2 2 9" xfId="16685" xr:uid="{00000000-0005-0000-0000-000033410000}"/>
    <cellStyle name="Normal 56 2 2 3" xfId="1732" xr:uid="{00000000-0005-0000-0000-0000CA060000}"/>
    <cellStyle name="Normal 56 2 2 3 2" xfId="2571" xr:uid="{00000000-0005-0000-0000-0000110A0000}"/>
    <cellStyle name="Normal 56 2 2 3 2 2" xfId="4261" xr:uid="{00000000-0005-0000-0000-0000AB100000}"/>
    <cellStyle name="Normal 56 2 2 3 2 2 2" xfId="14334" xr:uid="{00000000-0005-0000-0000-000004380000}"/>
    <cellStyle name="Normal 56 2 2 3 2 2 2 3" xfId="29432" xr:uid="{00000000-0005-0000-0000-0000FE720000}"/>
    <cellStyle name="Normal 56 2 2 3 2 2 3" xfId="9314" xr:uid="{00000000-0005-0000-0000-000068240000}"/>
    <cellStyle name="Normal 56 2 2 3 2 2 3 3" xfId="24415" xr:uid="{00000000-0005-0000-0000-0000655F0000}"/>
    <cellStyle name="Normal 56 2 2 3 2 2 5" xfId="19402" xr:uid="{00000000-0005-0000-0000-0000D04B0000}"/>
    <cellStyle name="Normal 56 2 2 3 2 3" xfId="5953" xr:uid="{00000000-0005-0000-0000-000047170000}"/>
    <cellStyle name="Normal 56 2 2 3 2 3 2" xfId="16005" xr:uid="{00000000-0005-0000-0000-00008B3E0000}"/>
    <cellStyle name="Normal 56 2 2 3 2 3 2 3" xfId="31103" xr:uid="{00000000-0005-0000-0000-000085790000}"/>
    <cellStyle name="Normal 56 2 2 3 2 3 3" xfId="10985" xr:uid="{00000000-0005-0000-0000-0000EF2A0000}"/>
    <cellStyle name="Normal 56 2 2 3 2 3 3 3" xfId="26086" xr:uid="{00000000-0005-0000-0000-0000EC650000}"/>
    <cellStyle name="Normal 56 2 2 3 2 3 5" xfId="21073" xr:uid="{00000000-0005-0000-0000-000057520000}"/>
    <cellStyle name="Normal 56 2 2 3 2 4" xfId="12663" xr:uid="{00000000-0005-0000-0000-00007D310000}"/>
    <cellStyle name="Normal 56 2 2 3 2 4 3" xfId="27761" xr:uid="{00000000-0005-0000-0000-0000776C0000}"/>
    <cellStyle name="Normal 56 2 2 3 2 5" xfId="7642" xr:uid="{00000000-0005-0000-0000-0000E01D0000}"/>
    <cellStyle name="Normal 56 2 2 3 2 5 3" xfId="22744" xr:uid="{00000000-0005-0000-0000-0000DE580000}"/>
    <cellStyle name="Normal 56 2 2 3 2 7" xfId="17731" xr:uid="{00000000-0005-0000-0000-000049450000}"/>
    <cellStyle name="Normal 56 2 2 3 3" xfId="3424" xr:uid="{00000000-0005-0000-0000-0000660D0000}"/>
    <cellStyle name="Normal 56 2 2 3 3 2" xfId="13498" xr:uid="{00000000-0005-0000-0000-0000C0340000}"/>
    <cellStyle name="Normal 56 2 2 3 3 2 3" xfId="28596" xr:uid="{00000000-0005-0000-0000-0000BA6F0000}"/>
    <cellStyle name="Normal 56 2 2 3 3 3" xfId="8478" xr:uid="{00000000-0005-0000-0000-000024210000}"/>
    <cellStyle name="Normal 56 2 2 3 3 3 3" xfId="23579" xr:uid="{00000000-0005-0000-0000-0000215C0000}"/>
    <cellStyle name="Normal 56 2 2 3 3 5" xfId="18566" xr:uid="{00000000-0005-0000-0000-00008C480000}"/>
    <cellStyle name="Normal 56 2 2 3 4" xfId="5117" xr:uid="{00000000-0005-0000-0000-000003140000}"/>
    <cellStyle name="Normal 56 2 2 3 4 2" xfId="15169" xr:uid="{00000000-0005-0000-0000-0000473B0000}"/>
    <cellStyle name="Normal 56 2 2 3 4 2 3" xfId="30267" xr:uid="{00000000-0005-0000-0000-000041760000}"/>
    <cellStyle name="Normal 56 2 2 3 4 3" xfId="10149" xr:uid="{00000000-0005-0000-0000-0000AB270000}"/>
    <cellStyle name="Normal 56 2 2 3 4 3 3" xfId="25250" xr:uid="{00000000-0005-0000-0000-0000A8620000}"/>
    <cellStyle name="Normal 56 2 2 3 4 5" xfId="20237" xr:uid="{00000000-0005-0000-0000-0000134F0000}"/>
    <cellStyle name="Normal 56 2 2 3 5" xfId="11827" xr:uid="{00000000-0005-0000-0000-0000392E0000}"/>
    <cellStyle name="Normal 56 2 2 3 5 3" xfId="26925" xr:uid="{00000000-0005-0000-0000-000033690000}"/>
    <cellStyle name="Normal 56 2 2 3 6" xfId="6806" xr:uid="{00000000-0005-0000-0000-00009C1A0000}"/>
    <cellStyle name="Normal 56 2 2 3 6 3" xfId="21908" xr:uid="{00000000-0005-0000-0000-00009A550000}"/>
    <cellStyle name="Normal 56 2 2 3 8" xfId="16895" xr:uid="{00000000-0005-0000-0000-000005420000}"/>
    <cellStyle name="Normal 56 2 2 4" xfId="2153" xr:uid="{00000000-0005-0000-0000-00006F080000}"/>
    <cellStyle name="Normal 56 2 2 4 2" xfId="3843" xr:uid="{00000000-0005-0000-0000-0000090F0000}"/>
    <cellStyle name="Normal 56 2 2 4 2 2" xfId="13916" xr:uid="{00000000-0005-0000-0000-000062360000}"/>
    <cellStyle name="Normal 56 2 2 4 2 2 3" xfId="29014" xr:uid="{00000000-0005-0000-0000-00005C710000}"/>
    <cellStyle name="Normal 56 2 2 4 2 3" xfId="8896" xr:uid="{00000000-0005-0000-0000-0000C6220000}"/>
    <cellStyle name="Normal 56 2 2 4 2 3 3" xfId="23997" xr:uid="{00000000-0005-0000-0000-0000C35D0000}"/>
    <cellStyle name="Normal 56 2 2 4 2 5" xfId="18984" xr:uid="{00000000-0005-0000-0000-00002E4A0000}"/>
    <cellStyle name="Normal 56 2 2 4 3" xfId="5535" xr:uid="{00000000-0005-0000-0000-0000A5150000}"/>
    <cellStyle name="Normal 56 2 2 4 3 2" xfId="15587" xr:uid="{00000000-0005-0000-0000-0000E93C0000}"/>
    <cellStyle name="Normal 56 2 2 4 3 2 3" xfId="30685" xr:uid="{00000000-0005-0000-0000-0000E3770000}"/>
    <cellStyle name="Normal 56 2 2 4 3 3" xfId="10567" xr:uid="{00000000-0005-0000-0000-00004D290000}"/>
    <cellStyle name="Normal 56 2 2 4 3 3 3" xfId="25668" xr:uid="{00000000-0005-0000-0000-00004A640000}"/>
    <cellStyle name="Normal 56 2 2 4 3 5" xfId="20655" xr:uid="{00000000-0005-0000-0000-0000B5500000}"/>
    <cellStyle name="Normal 56 2 2 4 4" xfId="12245" xr:uid="{00000000-0005-0000-0000-0000DB2F0000}"/>
    <cellStyle name="Normal 56 2 2 4 4 3" xfId="27343" xr:uid="{00000000-0005-0000-0000-0000D56A0000}"/>
    <cellStyle name="Normal 56 2 2 4 5" xfId="7224" xr:uid="{00000000-0005-0000-0000-00003E1C0000}"/>
    <cellStyle name="Normal 56 2 2 4 5 3" xfId="22326" xr:uid="{00000000-0005-0000-0000-00003C570000}"/>
    <cellStyle name="Normal 56 2 2 4 7" xfId="17313" xr:uid="{00000000-0005-0000-0000-0000A7430000}"/>
    <cellStyle name="Normal 56 2 2 5" xfId="3006" xr:uid="{00000000-0005-0000-0000-0000C40B0000}"/>
    <cellStyle name="Normal 56 2 2 5 2" xfId="13080" xr:uid="{00000000-0005-0000-0000-00001E330000}"/>
    <cellStyle name="Normal 56 2 2 5 2 3" xfId="28178" xr:uid="{00000000-0005-0000-0000-0000186E0000}"/>
    <cellStyle name="Normal 56 2 2 5 3" xfId="8060" xr:uid="{00000000-0005-0000-0000-0000821F0000}"/>
    <cellStyle name="Normal 56 2 2 5 3 3" xfId="23161" xr:uid="{00000000-0005-0000-0000-00007F5A0000}"/>
    <cellStyle name="Normal 56 2 2 5 5" xfId="18148" xr:uid="{00000000-0005-0000-0000-0000EA460000}"/>
    <cellStyle name="Normal 56 2 2 6" xfId="4699" xr:uid="{00000000-0005-0000-0000-000061120000}"/>
    <cellStyle name="Normal 56 2 2 6 2" xfId="14751" xr:uid="{00000000-0005-0000-0000-0000A5390000}"/>
    <cellStyle name="Normal 56 2 2 6 2 3" xfId="29849" xr:uid="{00000000-0005-0000-0000-00009F740000}"/>
    <cellStyle name="Normal 56 2 2 6 3" xfId="9731" xr:uid="{00000000-0005-0000-0000-000009260000}"/>
    <cellStyle name="Normal 56 2 2 6 3 3" xfId="24832" xr:uid="{00000000-0005-0000-0000-000006610000}"/>
    <cellStyle name="Normal 56 2 2 6 5" xfId="19819" xr:uid="{00000000-0005-0000-0000-0000714D0000}"/>
    <cellStyle name="Normal 56 2 2 7" xfId="11409" xr:uid="{00000000-0005-0000-0000-0000972C0000}"/>
    <cellStyle name="Normal 56 2 2 7 3" xfId="26507" xr:uid="{00000000-0005-0000-0000-000091670000}"/>
    <cellStyle name="Normal 56 2 2 8" xfId="6388" xr:uid="{00000000-0005-0000-0000-0000FA180000}"/>
    <cellStyle name="Normal 56 2 2 8 3" xfId="21490" xr:uid="{00000000-0005-0000-0000-0000F8530000}"/>
    <cellStyle name="Normal 56 2 3" xfId="1415" xr:uid="{00000000-0005-0000-0000-00008D050000}"/>
    <cellStyle name="Normal 56 2 3 2" xfId="1836" xr:uid="{00000000-0005-0000-0000-000032070000}"/>
    <cellStyle name="Normal 56 2 3 2 2" xfId="2675" xr:uid="{00000000-0005-0000-0000-0000790A0000}"/>
    <cellStyle name="Normal 56 2 3 2 2 2" xfId="4365" xr:uid="{00000000-0005-0000-0000-000013110000}"/>
    <cellStyle name="Normal 56 2 3 2 2 2 2" xfId="14438" xr:uid="{00000000-0005-0000-0000-00006C380000}"/>
    <cellStyle name="Normal 56 2 3 2 2 2 2 3" xfId="29536" xr:uid="{00000000-0005-0000-0000-000066730000}"/>
    <cellStyle name="Normal 56 2 3 2 2 2 3" xfId="9418" xr:uid="{00000000-0005-0000-0000-0000D0240000}"/>
    <cellStyle name="Normal 56 2 3 2 2 2 3 3" xfId="24519" xr:uid="{00000000-0005-0000-0000-0000CD5F0000}"/>
    <cellStyle name="Normal 56 2 3 2 2 2 5" xfId="19506" xr:uid="{00000000-0005-0000-0000-0000384C0000}"/>
    <cellStyle name="Normal 56 2 3 2 2 3" xfId="6057" xr:uid="{00000000-0005-0000-0000-0000AF170000}"/>
    <cellStyle name="Normal 56 2 3 2 2 3 2" xfId="16109" xr:uid="{00000000-0005-0000-0000-0000F33E0000}"/>
    <cellStyle name="Normal 56 2 3 2 2 3 2 3" xfId="31207" xr:uid="{00000000-0005-0000-0000-0000ED790000}"/>
    <cellStyle name="Normal 56 2 3 2 2 3 3" xfId="11089" xr:uid="{00000000-0005-0000-0000-0000572B0000}"/>
    <cellStyle name="Normal 56 2 3 2 2 3 3 3" xfId="26190" xr:uid="{00000000-0005-0000-0000-000054660000}"/>
    <cellStyle name="Normal 56 2 3 2 2 3 5" xfId="21177" xr:uid="{00000000-0005-0000-0000-0000BF520000}"/>
    <cellStyle name="Normal 56 2 3 2 2 4" xfId="12767" xr:uid="{00000000-0005-0000-0000-0000E5310000}"/>
    <cellStyle name="Normal 56 2 3 2 2 4 3" xfId="27865" xr:uid="{00000000-0005-0000-0000-0000DF6C0000}"/>
    <cellStyle name="Normal 56 2 3 2 2 5" xfId="7746" xr:uid="{00000000-0005-0000-0000-0000481E0000}"/>
    <cellStyle name="Normal 56 2 3 2 2 5 3" xfId="22848" xr:uid="{00000000-0005-0000-0000-000046590000}"/>
    <cellStyle name="Normal 56 2 3 2 2 7" xfId="17835" xr:uid="{00000000-0005-0000-0000-0000B1450000}"/>
    <cellStyle name="Normal 56 2 3 2 3" xfId="3528" xr:uid="{00000000-0005-0000-0000-0000CE0D0000}"/>
    <cellStyle name="Normal 56 2 3 2 3 2" xfId="13602" xr:uid="{00000000-0005-0000-0000-000028350000}"/>
    <cellStyle name="Normal 56 2 3 2 3 2 3" xfId="28700" xr:uid="{00000000-0005-0000-0000-000022700000}"/>
    <cellStyle name="Normal 56 2 3 2 3 3" xfId="8582" xr:uid="{00000000-0005-0000-0000-00008C210000}"/>
    <cellStyle name="Normal 56 2 3 2 3 3 3" xfId="23683" xr:uid="{00000000-0005-0000-0000-0000895C0000}"/>
    <cellStyle name="Normal 56 2 3 2 3 5" xfId="18670" xr:uid="{00000000-0005-0000-0000-0000F4480000}"/>
    <cellStyle name="Normal 56 2 3 2 4" xfId="5221" xr:uid="{00000000-0005-0000-0000-00006B140000}"/>
    <cellStyle name="Normal 56 2 3 2 4 2" xfId="15273" xr:uid="{00000000-0005-0000-0000-0000AF3B0000}"/>
    <cellStyle name="Normal 56 2 3 2 4 2 3" xfId="30371" xr:uid="{00000000-0005-0000-0000-0000A9760000}"/>
    <cellStyle name="Normal 56 2 3 2 4 3" xfId="10253" xr:uid="{00000000-0005-0000-0000-000013280000}"/>
    <cellStyle name="Normal 56 2 3 2 4 3 3" xfId="25354" xr:uid="{00000000-0005-0000-0000-000010630000}"/>
    <cellStyle name="Normal 56 2 3 2 4 5" xfId="20341" xr:uid="{00000000-0005-0000-0000-00007B4F0000}"/>
    <cellStyle name="Normal 56 2 3 2 5" xfId="11931" xr:uid="{00000000-0005-0000-0000-0000A12E0000}"/>
    <cellStyle name="Normal 56 2 3 2 5 3" xfId="27029" xr:uid="{00000000-0005-0000-0000-00009B690000}"/>
    <cellStyle name="Normal 56 2 3 2 6" xfId="6910" xr:uid="{00000000-0005-0000-0000-0000041B0000}"/>
    <cellStyle name="Normal 56 2 3 2 6 3" xfId="22012" xr:uid="{00000000-0005-0000-0000-000002560000}"/>
    <cellStyle name="Normal 56 2 3 2 8" xfId="16999" xr:uid="{00000000-0005-0000-0000-00006D420000}"/>
    <cellStyle name="Normal 56 2 3 3" xfId="2257" xr:uid="{00000000-0005-0000-0000-0000D7080000}"/>
    <cellStyle name="Normal 56 2 3 3 2" xfId="3947" xr:uid="{00000000-0005-0000-0000-0000710F0000}"/>
    <cellStyle name="Normal 56 2 3 3 2 2" xfId="14020" xr:uid="{00000000-0005-0000-0000-0000CA360000}"/>
    <cellStyle name="Normal 56 2 3 3 2 2 3" xfId="29118" xr:uid="{00000000-0005-0000-0000-0000C4710000}"/>
    <cellStyle name="Normal 56 2 3 3 2 3" xfId="9000" xr:uid="{00000000-0005-0000-0000-00002E230000}"/>
    <cellStyle name="Normal 56 2 3 3 2 3 3" xfId="24101" xr:uid="{00000000-0005-0000-0000-00002B5E0000}"/>
    <cellStyle name="Normal 56 2 3 3 2 5" xfId="19088" xr:uid="{00000000-0005-0000-0000-0000964A0000}"/>
    <cellStyle name="Normal 56 2 3 3 3" xfId="5639" xr:uid="{00000000-0005-0000-0000-00000D160000}"/>
    <cellStyle name="Normal 56 2 3 3 3 2" xfId="15691" xr:uid="{00000000-0005-0000-0000-0000513D0000}"/>
    <cellStyle name="Normal 56 2 3 3 3 2 3" xfId="30789" xr:uid="{00000000-0005-0000-0000-00004B780000}"/>
    <cellStyle name="Normal 56 2 3 3 3 3" xfId="10671" xr:uid="{00000000-0005-0000-0000-0000B5290000}"/>
    <cellStyle name="Normal 56 2 3 3 3 3 3" xfId="25772" xr:uid="{00000000-0005-0000-0000-0000B2640000}"/>
    <cellStyle name="Normal 56 2 3 3 3 5" xfId="20759" xr:uid="{00000000-0005-0000-0000-00001D510000}"/>
    <cellStyle name="Normal 56 2 3 3 4" xfId="12349" xr:uid="{00000000-0005-0000-0000-000043300000}"/>
    <cellStyle name="Normal 56 2 3 3 4 3" xfId="27447" xr:uid="{00000000-0005-0000-0000-00003D6B0000}"/>
    <cellStyle name="Normal 56 2 3 3 5" xfId="7328" xr:uid="{00000000-0005-0000-0000-0000A61C0000}"/>
    <cellStyle name="Normal 56 2 3 3 5 3" xfId="22430" xr:uid="{00000000-0005-0000-0000-0000A4570000}"/>
    <cellStyle name="Normal 56 2 3 3 7" xfId="17417" xr:uid="{00000000-0005-0000-0000-00000F440000}"/>
    <cellStyle name="Normal 56 2 3 4" xfId="3110" xr:uid="{00000000-0005-0000-0000-00002C0C0000}"/>
    <cellStyle name="Normal 56 2 3 4 2" xfId="13184" xr:uid="{00000000-0005-0000-0000-000086330000}"/>
    <cellStyle name="Normal 56 2 3 4 2 3" xfId="28282" xr:uid="{00000000-0005-0000-0000-0000806E0000}"/>
    <cellStyle name="Normal 56 2 3 4 3" xfId="8164" xr:uid="{00000000-0005-0000-0000-0000EA1F0000}"/>
    <cellStyle name="Normal 56 2 3 4 3 3" xfId="23265" xr:uid="{00000000-0005-0000-0000-0000E75A0000}"/>
    <cellStyle name="Normal 56 2 3 4 5" xfId="18252" xr:uid="{00000000-0005-0000-0000-000052470000}"/>
    <cellStyle name="Normal 56 2 3 5" xfId="4803" xr:uid="{00000000-0005-0000-0000-0000C9120000}"/>
    <cellStyle name="Normal 56 2 3 5 2" xfId="14855" xr:uid="{00000000-0005-0000-0000-00000D3A0000}"/>
    <cellStyle name="Normal 56 2 3 5 2 3" xfId="29953" xr:uid="{00000000-0005-0000-0000-000007750000}"/>
    <cellStyle name="Normal 56 2 3 5 3" xfId="9835" xr:uid="{00000000-0005-0000-0000-000071260000}"/>
    <cellStyle name="Normal 56 2 3 5 3 3" xfId="24936" xr:uid="{00000000-0005-0000-0000-00006E610000}"/>
    <cellStyle name="Normal 56 2 3 5 5" xfId="19923" xr:uid="{00000000-0005-0000-0000-0000D94D0000}"/>
    <cellStyle name="Normal 56 2 3 6" xfId="11513" xr:uid="{00000000-0005-0000-0000-0000FF2C0000}"/>
    <cellStyle name="Normal 56 2 3 6 3" xfId="26611" xr:uid="{00000000-0005-0000-0000-0000F9670000}"/>
    <cellStyle name="Normal 56 2 3 7" xfId="6492" xr:uid="{00000000-0005-0000-0000-000062190000}"/>
    <cellStyle name="Normal 56 2 3 7 3" xfId="21594" xr:uid="{00000000-0005-0000-0000-000060540000}"/>
    <cellStyle name="Normal 56 2 3 9" xfId="16581" xr:uid="{00000000-0005-0000-0000-0000CB400000}"/>
    <cellStyle name="Normal 56 2 4" xfId="1628" xr:uid="{00000000-0005-0000-0000-000062060000}"/>
    <cellStyle name="Normal 56 2 4 2" xfId="2467" xr:uid="{00000000-0005-0000-0000-0000A9090000}"/>
    <cellStyle name="Normal 56 2 4 2 2" xfId="4157" xr:uid="{00000000-0005-0000-0000-000043100000}"/>
    <cellStyle name="Normal 56 2 4 2 2 2" xfId="14230" xr:uid="{00000000-0005-0000-0000-00009C370000}"/>
    <cellStyle name="Normal 56 2 4 2 2 2 3" xfId="29328" xr:uid="{00000000-0005-0000-0000-000096720000}"/>
    <cellStyle name="Normal 56 2 4 2 2 3" xfId="9210" xr:uid="{00000000-0005-0000-0000-000000240000}"/>
    <cellStyle name="Normal 56 2 4 2 2 3 3" xfId="24311" xr:uid="{00000000-0005-0000-0000-0000FD5E0000}"/>
    <cellStyle name="Normal 56 2 4 2 2 5" xfId="19298" xr:uid="{00000000-0005-0000-0000-0000684B0000}"/>
    <cellStyle name="Normal 56 2 4 2 3" xfId="5849" xr:uid="{00000000-0005-0000-0000-0000DF160000}"/>
    <cellStyle name="Normal 56 2 4 2 3 2" xfId="15901" xr:uid="{00000000-0005-0000-0000-0000233E0000}"/>
    <cellStyle name="Normal 56 2 4 2 3 2 3" xfId="30999" xr:uid="{00000000-0005-0000-0000-00001D790000}"/>
    <cellStyle name="Normal 56 2 4 2 3 3" xfId="10881" xr:uid="{00000000-0005-0000-0000-0000872A0000}"/>
    <cellStyle name="Normal 56 2 4 2 3 3 3" xfId="25982" xr:uid="{00000000-0005-0000-0000-000084650000}"/>
    <cellStyle name="Normal 56 2 4 2 3 5" xfId="20969" xr:uid="{00000000-0005-0000-0000-0000EF510000}"/>
    <cellStyle name="Normal 56 2 4 2 4" xfId="12559" xr:uid="{00000000-0005-0000-0000-000015310000}"/>
    <cellStyle name="Normal 56 2 4 2 4 3" xfId="27657" xr:uid="{00000000-0005-0000-0000-00000F6C0000}"/>
    <cellStyle name="Normal 56 2 4 2 5" xfId="7538" xr:uid="{00000000-0005-0000-0000-0000781D0000}"/>
    <cellStyle name="Normal 56 2 4 2 5 3" xfId="22640" xr:uid="{00000000-0005-0000-0000-000076580000}"/>
    <cellStyle name="Normal 56 2 4 2 7" xfId="17627" xr:uid="{00000000-0005-0000-0000-0000E1440000}"/>
    <cellStyle name="Normal 56 2 4 3" xfId="3320" xr:uid="{00000000-0005-0000-0000-0000FE0C0000}"/>
    <cellStyle name="Normal 56 2 4 3 2" xfId="13394" xr:uid="{00000000-0005-0000-0000-000058340000}"/>
    <cellStyle name="Normal 56 2 4 3 2 3" xfId="28492" xr:uid="{00000000-0005-0000-0000-0000526F0000}"/>
    <cellStyle name="Normal 56 2 4 3 3" xfId="8374" xr:uid="{00000000-0005-0000-0000-0000BC200000}"/>
    <cellStyle name="Normal 56 2 4 3 3 3" xfId="23475" xr:uid="{00000000-0005-0000-0000-0000B95B0000}"/>
    <cellStyle name="Normal 56 2 4 3 5" xfId="18462" xr:uid="{00000000-0005-0000-0000-000024480000}"/>
    <cellStyle name="Normal 56 2 4 4" xfId="5013" xr:uid="{00000000-0005-0000-0000-00009B130000}"/>
    <cellStyle name="Normal 56 2 4 4 2" xfId="15065" xr:uid="{00000000-0005-0000-0000-0000DF3A0000}"/>
    <cellStyle name="Normal 56 2 4 4 2 3" xfId="30163" xr:uid="{00000000-0005-0000-0000-0000D9750000}"/>
    <cellStyle name="Normal 56 2 4 4 3" xfId="10045" xr:uid="{00000000-0005-0000-0000-000043270000}"/>
    <cellStyle name="Normal 56 2 4 4 3 3" xfId="25146" xr:uid="{00000000-0005-0000-0000-000040620000}"/>
    <cellStyle name="Normal 56 2 4 4 5" xfId="20133" xr:uid="{00000000-0005-0000-0000-0000AB4E0000}"/>
    <cellStyle name="Normal 56 2 4 5" xfId="11723" xr:uid="{00000000-0005-0000-0000-0000D12D0000}"/>
    <cellStyle name="Normal 56 2 4 5 3" xfId="26821" xr:uid="{00000000-0005-0000-0000-0000CB680000}"/>
    <cellStyle name="Normal 56 2 4 6" xfId="6702" xr:uid="{00000000-0005-0000-0000-0000341A0000}"/>
    <cellStyle name="Normal 56 2 4 6 3" xfId="21804" xr:uid="{00000000-0005-0000-0000-000032550000}"/>
    <cellStyle name="Normal 56 2 4 8" xfId="16791" xr:uid="{00000000-0005-0000-0000-00009D410000}"/>
    <cellStyle name="Normal 56 2 5" xfId="2049" xr:uid="{00000000-0005-0000-0000-000007080000}"/>
    <cellStyle name="Normal 56 2 5 2" xfId="3739" xr:uid="{00000000-0005-0000-0000-0000A10E0000}"/>
    <cellStyle name="Normal 56 2 5 2 2" xfId="13812" xr:uid="{00000000-0005-0000-0000-0000FA350000}"/>
    <cellStyle name="Normal 56 2 5 2 2 3" xfId="28910" xr:uid="{00000000-0005-0000-0000-0000F4700000}"/>
    <cellStyle name="Normal 56 2 5 2 3" xfId="8792" xr:uid="{00000000-0005-0000-0000-00005E220000}"/>
    <cellStyle name="Normal 56 2 5 2 3 3" xfId="23893" xr:uid="{00000000-0005-0000-0000-00005B5D0000}"/>
    <cellStyle name="Normal 56 2 5 2 5" xfId="18880" xr:uid="{00000000-0005-0000-0000-0000C6490000}"/>
    <cellStyle name="Normal 56 2 5 3" xfId="5431" xr:uid="{00000000-0005-0000-0000-00003D150000}"/>
    <cellStyle name="Normal 56 2 5 3 2" xfId="15483" xr:uid="{00000000-0005-0000-0000-0000813C0000}"/>
    <cellStyle name="Normal 56 2 5 3 2 3" xfId="30581" xr:uid="{00000000-0005-0000-0000-00007B770000}"/>
    <cellStyle name="Normal 56 2 5 3 3" xfId="10463" xr:uid="{00000000-0005-0000-0000-0000E5280000}"/>
    <cellStyle name="Normal 56 2 5 3 3 3" xfId="25564" xr:uid="{00000000-0005-0000-0000-0000E2630000}"/>
    <cellStyle name="Normal 56 2 5 3 5" xfId="20551" xr:uid="{00000000-0005-0000-0000-00004D500000}"/>
    <cellStyle name="Normal 56 2 5 4" xfId="12141" xr:uid="{00000000-0005-0000-0000-0000732F0000}"/>
    <cellStyle name="Normal 56 2 5 4 3" xfId="27239" xr:uid="{00000000-0005-0000-0000-00006D6A0000}"/>
    <cellStyle name="Normal 56 2 5 5" xfId="7120" xr:uid="{00000000-0005-0000-0000-0000D61B0000}"/>
    <cellStyle name="Normal 56 2 5 5 3" xfId="22222" xr:uid="{00000000-0005-0000-0000-0000D4560000}"/>
    <cellStyle name="Normal 56 2 5 7" xfId="17209" xr:uid="{00000000-0005-0000-0000-00003F430000}"/>
    <cellStyle name="Normal 56 2 6" xfId="2902" xr:uid="{00000000-0005-0000-0000-00005C0B0000}"/>
    <cellStyle name="Normal 56 2 6 2" xfId="12976" xr:uid="{00000000-0005-0000-0000-0000B6320000}"/>
    <cellStyle name="Normal 56 2 6 2 3" xfId="28074" xr:uid="{00000000-0005-0000-0000-0000B06D0000}"/>
    <cellStyle name="Normal 56 2 6 3" xfId="7956" xr:uid="{00000000-0005-0000-0000-00001A1F0000}"/>
    <cellStyle name="Normal 56 2 6 3 3" xfId="23057" xr:uid="{00000000-0005-0000-0000-0000175A0000}"/>
    <cellStyle name="Normal 56 2 6 5" xfId="18044" xr:uid="{00000000-0005-0000-0000-000082460000}"/>
    <cellStyle name="Normal 56 2 7" xfId="4595" xr:uid="{00000000-0005-0000-0000-0000F9110000}"/>
    <cellStyle name="Normal 56 2 7 2" xfId="14647" xr:uid="{00000000-0005-0000-0000-00003D390000}"/>
    <cellStyle name="Normal 56 2 7 2 3" xfId="29745" xr:uid="{00000000-0005-0000-0000-000037740000}"/>
    <cellStyle name="Normal 56 2 7 3" xfId="9627" xr:uid="{00000000-0005-0000-0000-0000A1250000}"/>
    <cellStyle name="Normal 56 2 7 3 3" xfId="24728" xr:uid="{00000000-0005-0000-0000-00009E600000}"/>
    <cellStyle name="Normal 56 2 7 5" xfId="19715" xr:uid="{00000000-0005-0000-0000-0000094D0000}"/>
    <cellStyle name="Normal 56 2 8" xfId="11305" xr:uid="{00000000-0005-0000-0000-00002F2C0000}"/>
    <cellStyle name="Normal 56 2 8 3" xfId="26403" xr:uid="{00000000-0005-0000-0000-000029670000}"/>
    <cellStyle name="Normal 56 2 9" xfId="6284" xr:uid="{00000000-0005-0000-0000-000092180000}"/>
    <cellStyle name="Normal 56 2 9 3" xfId="21386" xr:uid="{00000000-0005-0000-0000-000090530000}"/>
    <cellStyle name="Normal 56 3" xfId="1248" xr:uid="{00000000-0005-0000-0000-0000E6040000}"/>
    <cellStyle name="Normal 56 3 10" xfId="16425" xr:uid="{00000000-0005-0000-0000-00002F400000}"/>
    <cellStyle name="Normal 56 3 2" xfId="1467" xr:uid="{00000000-0005-0000-0000-0000C1050000}"/>
    <cellStyle name="Normal 56 3 2 2" xfId="1888" xr:uid="{00000000-0005-0000-0000-000066070000}"/>
    <cellStyle name="Normal 56 3 2 2 2" xfId="2727" xr:uid="{00000000-0005-0000-0000-0000AD0A0000}"/>
    <cellStyle name="Normal 56 3 2 2 2 2" xfId="4417" xr:uid="{00000000-0005-0000-0000-000047110000}"/>
    <cellStyle name="Normal 56 3 2 2 2 2 2" xfId="14490" xr:uid="{00000000-0005-0000-0000-0000A0380000}"/>
    <cellStyle name="Normal 56 3 2 2 2 2 2 3" xfId="29588" xr:uid="{00000000-0005-0000-0000-00009A730000}"/>
    <cellStyle name="Normal 56 3 2 2 2 2 3" xfId="9470" xr:uid="{00000000-0005-0000-0000-000004250000}"/>
    <cellStyle name="Normal 56 3 2 2 2 2 3 3" xfId="24571" xr:uid="{00000000-0005-0000-0000-000001600000}"/>
    <cellStyle name="Normal 56 3 2 2 2 2 5" xfId="19558" xr:uid="{00000000-0005-0000-0000-00006C4C0000}"/>
    <cellStyle name="Normal 56 3 2 2 2 3" xfId="6109" xr:uid="{00000000-0005-0000-0000-0000E3170000}"/>
    <cellStyle name="Normal 56 3 2 2 2 3 2" xfId="16161" xr:uid="{00000000-0005-0000-0000-0000273F0000}"/>
    <cellStyle name="Normal 56 3 2 2 2 3 2 3" xfId="31259" xr:uid="{00000000-0005-0000-0000-0000217A0000}"/>
    <cellStyle name="Normal 56 3 2 2 2 3 3" xfId="11141" xr:uid="{00000000-0005-0000-0000-00008B2B0000}"/>
    <cellStyle name="Normal 56 3 2 2 2 3 3 3" xfId="26242" xr:uid="{00000000-0005-0000-0000-000088660000}"/>
    <cellStyle name="Normal 56 3 2 2 2 3 5" xfId="21229" xr:uid="{00000000-0005-0000-0000-0000F3520000}"/>
    <cellStyle name="Normal 56 3 2 2 2 4" xfId="12819" xr:uid="{00000000-0005-0000-0000-000019320000}"/>
    <cellStyle name="Normal 56 3 2 2 2 4 3" xfId="27917" xr:uid="{00000000-0005-0000-0000-0000136D0000}"/>
    <cellStyle name="Normal 56 3 2 2 2 5" xfId="7798" xr:uid="{00000000-0005-0000-0000-00007C1E0000}"/>
    <cellStyle name="Normal 56 3 2 2 2 5 3" xfId="22900" xr:uid="{00000000-0005-0000-0000-00007A590000}"/>
    <cellStyle name="Normal 56 3 2 2 2 7" xfId="17887" xr:uid="{00000000-0005-0000-0000-0000E5450000}"/>
    <cellStyle name="Normal 56 3 2 2 3" xfId="3580" xr:uid="{00000000-0005-0000-0000-0000020E0000}"/>
    <cellStyle name="Normal 56 3 2 2 3 2" xfId="13654" xr:uid="{00000000-0005-0000-0000-00005C350000}"/>
    <cellStyle name="Normal 56 3 2 2 3 2 3" xfId="28752" xr:uid="{00000000-0005-0000-0000-000056700000}"/>
    <cellStyle name="Normal 56 3 2 2 3 3" xfId="8634" xr:uid="{00000000-0005-0000-0000-0000C0210000}"/>
    <cellStyle name="Normal 56 3 2 2 3 3 3" xfId="23735" xr:uid="{00000000-0005-0000-0000-0000BD5C0000}"/>
    <cellStyle name="Normal 56 3 2 2 3 5" xfId="18722" xr:uid="{00000000-0005-0000-0000-000028490000}"/>
    <cellStyle name="Normal 56 3 2 2 4" xfId="5273" xr:uid="{00000000-0005-0000-0000-00009F140000}"/>
    <cellStyle name="Normal 56 3 2 2 4 2" xfId="15325" xr:uid="{00000000-0005-0000-0000-0000E33B0000}"/>
    <cellStyle name="Normal 56 3 2 2 4 2 3" xfId="30423" xr:uid="{00000000-0005-0000-0000-0000DD760000}"/>
    <cellStyle name="Normal 56 3 2 2 4 3" xfId="10305" xr:uid="{00000000-0005-0000-0000-000047280000}"/>
    <cellStyle name="Normal 56 3 2 2 4 3 3" xfId="25406" xr:uid="{00000000-0005-0000-0000-000044630000}"/>
    <cellStyle name="Normal 56 3 2 2 4 5" xfId="20393" xr:uid="{00000000-0005-0000-0000-0000AF4F0000}"/>
    <cellStyle name="Normal 56 3 2 2 5" xfId="11983" xr:uid="{00000000-0005-0000-0000-0000D52E0000}"/>
    <cellStyle name="Normal 56 3 2 2 5 3" xfId="27081" xr:uid="{00000000-0005-0000-0000-0000CF690000}"/>
    <cellStyle name="Normal 56 3 2 2 6" xfId="6962" xr:uid="{00000000-0005-0000-0000-0000381B0000}"/>
    <cellStyle name="Normal 56 3 2 2 6 3" xfId="22064" xr:uid="{00000000-0005-0000-0000-000036560000}"/>
    <cellStyle name="Normal 56 3 2 2 8" xfId="17051" xr:uid="{00000000-0005-0000-0000-0000A1420000}"/>
    <cellStyle name="Normal 56 3 2 3" xfId="2309" xr:uid="{00000000-0005-0000-0000-00000B090000}"/>
    <cellStyle name="Normal 56 3 2 3 2" xfId="3999" xr:uid="{00000000-0005-0000-0000-0000A50F0000}"/>
    <cellStyle name="Normal 56 3 2 3 2 2" xfId="14072" xr:uid="{00000000-0005-0000-0000-0000FE360000}"/>
    <cellStyle name="Normal 56 3 2 3 2 2 3" xfId="29170" xr:uid="{00000000-0005-0000-0000-0000F8710000}"/>
    <cellStyle name="Normal 56 3 2 3 2 3" xfId="9052" xr:uid="{00000000-0005-0000-0000-000062230000}"/>
    <cellStyle name="Normal 56 3 2 3 2 3 3" xfId="24153" xr:uid="{00000000-0005-0000-0000-00005F5E0000}"/>
    <cellStyle name="Normal 56 3 2 3 2 5" xfId="19140" xr:uid="{00000000-0005-0000-0000-0000CA4A0000}"/>
    <cellStyle name="Normal 56 3 2 3 3" xfId="5691" xr:uid="{00000000-0005-0000-0000-000041160000}"/>
    <cellStyle name="Normal 56 3 2 3 3 2" xfId="15743" xr:uid="{00000000-0005-0000-0000-0000853D0000}"/>
    <cellStyle name="Normal 56 3 2 3 3 2 3" xfId="30841" xr:uid="{00000000-0005-0000-0000-00007F780000}"/>
    <cellStyle name="Normal 56 3 2 3 3 3" xfId="10723" xr:uid="{00000000-0005-0000-0000-0000E9290000}"/>
    <cellStyle name="Normal 56 3 2 3 3 3 3" xfId="25824" xr:uid="{00000000-0005-0000-0000-0000E6640000}"/>
    <cellStyle name="Normal 56 3 2 3 3 5" xfId="20811" xr:uid="{00000000-0005-0000-0000-000051510000}"/>
    <cellStyle name="Normal 56 3 2 3 4" xfId="12401" xr:uid="{00000000-0005-0000-0000-000077300000}"/>
    <cellStyle name="Normal 56 3 2 3 4 3" xfId="27499" xr:uid="{00000000-0005-0000-0000-0000716B0000}"/>
    <cellStyle name="Normal 56 3 2 3 5" xfId="7380" xr:uid="{00000000-0005-0000-0000-0000DA1C0000}"/>
    <cellStyle name="Normal 56 3 2 3 5 3" xfId="22482" xr:uid="{00000000-0005-0000-0000-0000D8570000}"/>
    <cellStyle name="Normal 56 3 2 3 7" xfId="17469" xr:uid="{00000000-0005-0000-0000-000043440000}"/>
    <cellStyle name="Normal 56 3 2 4" xfId="3162" xr:uid="{00000000-0005-0000-0000-0000600C0000}"/>
    <cellStyle name="Normal 56 3 2 4 2" xfId="13236" xr:uid="{00000000-0005-0000-0000-0000BA330000}"/>
    <cellStyle name="Normal 56 3 2 4 2 3" xfId="28334" xr:uid="{00000000-0005-0000-0000-0000B46E0000}"/>
    <cellStyle name="Normal 56 3 2 4 3" xfId="8216" xr:uid="{00000000-0005-0000-0000-00001E200000}"/>
    <cellStyle name="Normal 56 3 2 4 3 3" xfId="23317" xr:uid="{00000000-0005-0000-0000-00001B5B0000}"/>
    <cellStyle name="Normal 56 3 2 4 5" xfId="18304" xr:uid="{00000000-0005-0000-0000-000086470000}"/>
    <cellStyle name="Normal 56 3 2 5" xfId="4855" xr:uid="{00000000-0005-0000-0000-0000FD120000}"/>
    <cellStyle name="Normal 56 3 2 5 2" xfId="14907" xr:uid="{00000000-0005-0000-0000-0000413A0000}"/>
    <cellStyle name="Normal 56 3 2 5 2 3" xfId="30005" xr:uid="{00000000-0005-0000-0000-00003B750000}"/>
    <cellStyle name="Normal 56 3 2 5 3" xfId="9887" xr:uid="{00000000-0005-0000-0000-0000A5260000}"/>
    <cellStyle name="Normal 56 3 2 5 3 3" xfId="24988" xr:uid="{00000000-0005-0000-0000-0000A2610000}"/>
    <cellStyle name="Normal 56 3 2 5 5" xfId="19975" xr:uid="{00000000-0005-0000-0000-00000D4E0000}"/>
    <cellStyle name="Normal 56 3 2 6" xfId="11565" xr:uid="{00000000-0005-0000-0000-0000332D0000}"/>
    <cellStyle name="Normal 56 3 2 6 3" xfId="26663" xr:uid="{00000000-0005-0000-0000-00002D680000}"/>
    <cellStyle name="Normal 56 3 2 7" xfId="6544" xr:uid="{00000000-0005-0000-0000-000096190000}"/>
    <cellStyle name="Normal 56 3 2 7 3" xfId="21646" xr:uid="{00000000-0005-0000-0000-000094540000}"/>
    <cellStyle name="Normal 56 3 2 9" xfId="16633" xr:uid="{00000000-0005-0000-0000-0000FF400000}"/>
    <cellStyle name="Normal 56 3 3" xfId="1680" xr:uid="{00000000-0005-0000-0000-000096060000}"/>
    <cellStyle name="Normal 56 3 3 2" xfId="2519" xr:uid="{00000000-0005-0000-0000-0000DD090000}"/>
    <cellStyle name="Normal 56 3 3 2 2" xfId="4209" xr:uid="{00000000-0005-0000-0000-000077100000}"/>
    <cellStyle name="Normal 56 3 3 2 2 2" xfId="14282" xr:uid="{00000000-0005-0000-0000-0000D0370000}"/>
    <cellStyle name="Normal 56 3 3 2 2 2 3" xfId="29380" xr:uid="{00000000-0005-0000-0000-0000CA720000}"/>
    <cellStyle name="Normal 56 3 3 2 2 3" xfId="9262" xr:uid="{00000000-0005-0000-0000-000034240000}"/>
    <cellStyle name="Normal 56 3 3 2 2 3 3" xfId="24363" xr:uid="{00000000-0005-0000-0000-0000315F0000}"/>
    <cellStyle name="Normal 56 3 3 2 2 5" xfId="19350" xr:uid="{00000000-0005-0000-0000-00009C4B0000}"/>
    <cellStyle name="Normal 56 3 3 2 3" xfId="5901" xr:uid="{00000000-0005-0000-0000-000013170000}"/>
    <cellStyle name="Normal 56 3 3 2 3 2" xfId="15953" xr:uid="{00000000-0005-0000-0000-0000573E0000}"/>
    <cellStyle name="Normal 56 3 3 2 3 2 3" xfId="31051" xr:uid="{00000000-0005-0000-0000-000051790000}"/>
    <cellStyle name="Normal 56 3 3 2 3 3" xfId="10933" xr:uid="{00000000-0005-0000-0000-0000BB2A0000}"/>
    <cellStyle name="Normal 56 3 3 2 3 3 3" xfId="26034" xr:uid="{00000000-0005-0000-0000-0000B8650000}"/>
    <cellStyle name="Normal 56 3 3 2 3 5" xfId="21021" xr:uid="{00000000-0005-0000-0000-000023520000}"/>
    <cellStyle name="Normal 56 3 3 2 4" xfId="12611" xr:uid="{00000000-0005-0000-0000-000049310000}"/>
    <cellStyle name="Normal 56 3 3 2 4 3" xfId="27709" xr:uid="{00000000-0005-0000-0000-0000436C0000}"/>
    <cellStyle name="Normal 56 3 3 2 5" xfId="7590" xr:uid="{00000000-0005-0000-0000-0000AC1D0000}"/>
    <cellStyle name="Normal 56 3 3 2 5 3" xfId="22692" xr:uid="{00000000-0005-0000-0000-0000AA580000}"/>
    <cellStyle name="Normal 56 3 3 2 7" xfId="17679" xr:uid="{00000000-0005-0000-0000-000015450000}"/>
    <cellStyle name="Normal 56 3 3 3" xfId="3372" xr:uid="{00000000-0005-0000-0000-0000320D0000}"/>
    <cellStyle name="Normal 56 3 3 3 2" xfId="13446" xr:uid="{00000000-0005-0000-0000-00008C340000}"/>
    <cellStyle name="Normal 56 3 3 3 2 3" xfId="28544" xr:uid="{00000000-0005-0000-0000-0000866F0000}"/>
    <cellStyle name="Normal 56 3 3 3 3" xfId="8426" xr:uid="{00000000-0005-0000-0000-0000F0200000}"/>
    <cellStyle name="Normal 56 3 3 3 3 3" xfId="23527" xr:uid="{00000000-0005-0000-0000-0000ED5B0000}"/>
    <cellStyle name="Normal 56 3 3 3 5" xfId="18514" xr:uid="{00000000-0005-0000-0000-000058480000}"/>
    <cellStyle name="Normal 56 3 3 4" xfId="5065" xr:uid="{00000000-0005-0000-0000-0000CF130000}"/>
    <cellStyle name="Normal 56 3 3 4 2" xfId="15117" xr:uid="{00000000-0005-0000-0000-0000133B0000}"/>
    <cellStyle name="Normal 56 3 3 4 2 3" xfId="30215" xr:uid="{00000000-0005-0000-0000-00000D760000}"/>
    <cellStyle name="Normal 56 3 3 4 3" xfId="10097" xr:uid="{00000000-0005-0000-0000-000077270000}"/>
    <cellStyle name="Normal 56 3 3 4 3 3" xfId="25198" xr:uid="{00000000-0005-0000-0000-000074620000}"/>
    <cellStyle name="Normal 56 3 3 4 5" xfId="20185" xr:uid="{00000000-0005-0000-0000-0000DF4E0000}"/>
    <cellStyle name="Normal 56 3 3 5" xfId="11775" xr:uid="{00000000-0005-0000-0000-0000052E0000}"/>
    <cellStyle name="Normal 56 3 3 5 3" xfId="26873" xr:uid="{00000000-0005-0000-0000-0000FF680000}"/>
    <cellStyle name="Normal 56 3 3 6" xfId="6754" xr:uid="{00000000-0005-0000-0000-0000681A0000}"/>
    <cellStyle name="Normal 56 3 3 6 3" xfId="21856" xr:uid="{00000000-0005-0000-0000-000066550000}"/>
    <cellStyle name="Normal 56 3 3 8" xfId="16843" xr:uid="{00000000-0005-0000-0000-0000D1410000}"/>
    <cellStyle name="Normal 56 3 4" xfId="2101" xr:uid="{00000000-0005-0000-0000-00003B080000}"/>
    <cellStyle name="Normal 56 3 4 2" xfId="3791" xr:uid="{00000000-0005-0000-0000-0000D50E0000}"/>
    <cellStyle name="Normal 56 3 4 2 2" xfId="13864" xr:uid="{00000000-0005-0000-0000-00002E360000}"/>
    <cellStyle name="Normal 56 3 4 2 2 3" xfId="28962" xr:uid="{00000000-0005-0000-0000-000028710000}"/>
    <cellStyle name="Normal 56 3 4 2 3" xfId="8844" xr:uid="{00000000-0005-0000-0000-000092220000}"/>
    <cellStyle name="Normal 56 3 4 2 3 3" xfId="23945" xr:uid="{00000000-0005-0000-0000-00008F5D0000}"/>
    <cellStyle name="Normal 56 3 4 2 5" xfId="18932" xr:uid="{00000000-0005-0000-0000-0000FA490000}"/>
    <cellStyle name="Normal 56 3 4 3" xfId="5483" xr:uid="{00000000-0005-0000-0000-000071150000}"/>
    <cellStyle name="Normal 56 3 4 3 2" xfId="15535" xr:uid="{00000000-0005-0000-0000-0000B53C0000}"/>
    <cellStyle name="Normal 56 3 4 3 2 3" xfId="30633" xr:uid="{00000000-0005-0000-0000-0000AF770000}"/>
    <cellStyle name="Normal 56 3 4 3 3" xfId="10515" xr:uid="{00000000-0005-0000-0000-000019290000}"/>
    <cellStyle name="Normal 56 3 4 3 3 3" xfId="25616" xr:uid="{00000000-0005-0000-0000-000016640000}"/>
    <cellStyle name="Normal 56 3 4 3 5" xfId="20603" xr:uid="{00000000-0005-0000-0000-000081500000}"/>
    <cellStyle name="Normal 56 3 4 4" xfId="12193" xr:uid="{00000000-0005-0000-0000-0000A72F0000}"/>
    <cellStyle name="Normal 56 3 4 4 3" xfId="27291" xr:uid="{00000000-0005-0000-0000-0000A16A0000}"/>
    <cellStyle name="Normal 56 3 4 5" xfId="7172" xr:uid="{00000000-0005-0000-0000-00000A1C0000}"/>
    <cellStyle name="Normal 56 3 4 5 3" xfId="22274" xr:uid="{00000000-0005-0000-0000-000008570000}"/>
    <cellStyle name="Normal 56 3 4 7" xfId="17261" xr:uid="{00000000-0005-0000-0000-000073430000}"/>
    <cellStyle name="Normal 56 3 5" xfId="2954" xr:uid="{00000000-0005-0000-0000-0000900B0000}"/>
    <cellStyle name="Normal 56 3 5 2" xfId="13028" xr:uid="{00000000-0005-0000-0000-0000EA320000}"/>
    <cellStyle name="Normal 56 3 5 2 3" xfId="28126" xr:uid="{00000000-0005-0000-0000-0000E46D0000}"/>
    <cellStyle name="Normal 56 3 5 3" xfId="8008" xr:uid="{00000000-0005-0000-0000-00004E1F0000}"/>
    <cellStyle name="Normal 56 3 5 3 3" xfId="23109" xr:uid="{00000000-0005-0000-0000-00004B5A0000}"/>
    <cellStyle name="Normal 56 3 5 5" xfId="18096" xr:uid="{00000000-0005-0000-0000-0000B6460000}"/>
    <cellStyle name="Normal 56 3 6" xfId="4647" xr:uid="{00000000-0005-0000-0000-00002D120000}"/>
    <cellStyle name="Normal 56 3 6 2" xfId="14699" xr:uid="{00000000-0005-0000-0000-000071390000}"/>
    <cellStyle name="Normal 56 3 6 2 3" xfId="29797" xr:uid="{00000000-0005-0000-0000-00006B740000}"/>
    <cellStyle name="Normal 56 3 6 3" xfId="9679" xr:uid="{00000000-0005-0000-0000-0000D5250000}"/>
    <cellStyle name="Normal 56 3 6 3 3" xfId="24780" xr:uid="{00000000-0005-0000-0000-0000D2600000}"/>
    <cellStyle name="Normal 56 3 6 5" xfId="19767" xr:uid="{00000000-0005-0000-0000-00003D4D0000}"/>
    <cellStyle name="Normal 56 3 7" xfId="11357" xr:uid="{00000000-0005-0000-0000-0000632C0000}"/>
    <cellStyle name="Normal 56 3 7 3" xfId="26455" xr:uid="{00000000-0005-0000-0000-00005D670000}"/>
    <cellStyle name="Normal 56 3 8" xfId="6336" xr:uid="{00000000-0005-0000-0000-0000C6180000}"/>
    <cellStyle name="Normal 56 3 8 3" xfId="21438" xr:uid="{00000000-0005-0000-0000-0000C4530000}"/>
    <cellStyle name="Normal 56 4" xfId="1361" xr:uid="{00000000-0005-0000-0000-000057050000}"/>
    <cellStyle name="Normal 56 4 2" xfId="1784" xr:uid="{00000000-0005-0000-0000-0000FE060000}"/>
    <cellStyle name="Normal 56 4 2 2" xfId="2623" xr:uid="{00000000-0005-0000-0000-0000450A0000}"/>
    <cellStyle name="Normal 56 4 2 2 2" xfId="4313" xr:uid="{00000000-0005-0000-0000-0000DF100000}"/>
    <cellStyle name="Normal 56 4 2 2 2 2" xfId="14386" xr:uid="{00000000-0005-0000-0000-000038380000}"/>
    <cellStyle name="Normal 56 4 2 2 2 2 3" xfId="29484" xr:uid="{00000000-0005-0000-0000-000032730000}"/>
    <cellStyle name="Normal 56 4 2 2 2 3" xfId="9366" xr:uid="{00000000-0005-0000-0000-00009C240000}"/>
    <cellStyle name="Normal 56 4 2 2 2 3 3" xfId="24467" xr:uid="{00000000-0005-0000-0000-0000995F0000}"/>
    <cellStyle name="Normal 56 4 2 2 2 5" xfId="19454" xr:uid="{00000000-0005-0000-0000-0000044C0000}"/>
    <cellStyle name="Normal 56 4 2 2 3" xfId="6005" xr:uid="{00000000-0005-0000-0000-00007B170000}"/>
    <cellStyle name="Normal 56 4 2 2 3 2" xfId="16057" xr:uid="{00000000-0005-0000-0000-0000BF3E0000}"/>
    <cellStyle name="Normal 56 4 2 2 3 2 3" xfId="31155" xr:uid="{00000000-0005-0000-0000-0000B9790000}"/>
    <cellStyle name="Normal 56 4 2 2 3 3" xfId="11037" xr:uid="{00000000-0005-0000-0000-0000232B0000}"/>
    <cellStyle name="Normal 56 4 2 2 3 3 3" xfId="26138" xr:uid="{00000000-0005-0000-0000-000020660000}"/>
    <cellStyle name="Normal 56 4 2 2 3 5" xfId="21125" xr:uid="{00000000-0005-0000-0000-00008B520000}"/>
    <cellStyle name="Normal 56 4 2 2 4" xfId="12715" xr:uid="{00000000-0005-0000-0000-0000B1310000}"/>
    <cellStyle name="Normal 56 4 2 2 4 3" xfId="27813" xr:uid="{00000000-0005-0000-0000-0000AB6C0000}"/>
    <cellStyle name="Normal 56 4 2 2 5" xfId="7694" xr:uid="{00000000-0005-0000-0000-0000141E0000}"/>
    <cellStyle name="Normal 56 4 2 2 5 3" xfId="22796" xr:uid="{00000000-0005-0000-0000-000012590000}"/>
    <cellStyle name="Normal 56 4 2 2 7" xfId="17783" xr:uid="{00000000-0005-0000-0000-00007D450000}"/>
    <cellStyle name="Normal 56 4 2 3" xfId="3476" xr:uid="{00000000-0005-0000-0000-00009A0D0000}"/>
    <cellStyle name="Normal 56 4 2 3 2" xfId="13550" xr:uid="{00000000-0005-0000-0000-0000F4340000}"/>
    <cellStyle name="Normal 56 4 2 3 2 3" xfId="28648" xr:uid="{00000000-0005-0000-0000-0000EE6F0000}"/>
    <cellStyle name="Normal 56 4 2 3 3" xfId="8530" xr:uid="{00000000-0005-0000-0000-000058210000}"/>
    <cellStyle name="Normal 56 4 2 3 3 3" xfId="23631" xr:uid="{00000000-0005-0000-0000-0000555C0000}"/>
    <cellStyle name="Normal 56 4 2 3 5" xfId="18618" xr:uid="{00000000-0005-0000-0000-0000C0480000}"/>
    <cellStyle name="Normal 56 4 2 4" xfId="5169" xr:uid="{00000000-0005-0000-0000-000037140000}"/>
    <cellStyle name="Normal 56 4 2 4 2" xfId="15221" xr:uid="{00000000-0005-0000-0000-00007B3B0000}"/>
    <cellStyle name="Normal 56 4 2 4 2 3" xfId="30319" xr:uid="{00000000-0005-0000-0000-000075760000}"/>
    <cellStyle name="Normal 56 4 2 4 3" xfId="10201" xr:uid="{00000000-0005-0000-0000-0000DF270000}"/>
    <cellStyle name="Normal 56 4 2 4 3 3" xfId="25302" xr:uid="{00000000-0005-0000-0000-0000DC620000}"/>
    <cellStyle name="Normal 56 4 2 4 5" xfId="20289" xr:uid="{00000000-0005-0000-0000-0000474F0000}"/>
    <cellStyle name="Normal 56 4 2 5" xfId="11879" xr:uid="{00000000-0005-0000-0000-00006D2E0000}"/>
    <cellStyle name="Normal 56 4 2 5 3" xfId="26977" xr:uid="{00000000-0005-0000-0000-000067690000}"/>
    <cellStyle name="Normal 56 4 2 6" xfId="6858" xr:uid="{00000000-0005-0000-0000-0000D01A0000}"/>
    <cellStyle name="Normal 56 4 2 6 3" xfId="21960" xr:uid="{00000000-0005-0000-0000-0000CE550000}"/>
    <cellStyle name="Normal 56 4 2 8" xfId="16947" xr:uid="{00000000-0005-0000-0000-000039420000}"/>
    <cellStyle name="Normal 56 4 3" xfId="2205" xr:uid="{00000000-0005-0000-0000-0000A3080000}"/>
    <cellStyle name="Normal 56 4 3 2" xfId="3895" xr:uid="{00000000-0005-0000-0000-00003D0F0000}"/>
    <cellStyle name="Normal 56 4 3 2 2" xfId="13968" xr:uid="{00000000-0005-0000-0000-000096360000}"/>
    <cellStyle name="Normal 56 4 3 2 2 3" xfId="29066" xr:uid="{00000000-0005-0000-0000-000090710000}"/>
    <cellStyle name="Normal 56 4 3 2 3" xfId="8948" xr:uid="{00000000-0005-0000-0000-0000FA220000}"/>
    <cellStyle name="Normal 56 4 3 2 3 3" xfId="24049" xr:uid="{00000000-0005-0000-0000-0000F75D0000}"/>
    <cellStyle name="Normal 56 4 3 2 5" xfId="19036" xr:uid="{00000000-0005-0000-0000-0000624A0000}"/>
    <cellStyle name="Normal 56 4 3 3" xfId="5587" xr:uid="{00000000-0005-0000-0000-0000D9150000}"/>
    <cellStyle name="Normal 56 4 3 3 2" xfId="15639" xr:uid="{00000000-0005-0000-0000-00001D3D0000}"/>
    <cellStyle name="Normal 56 4 3 3 2 3" xfId="30737" xr:uid="{00000000-0005-0000-0000-000017780000}"/>
    <cellStyle name="Normal 56 4 3 3 3" xfId="10619" xr:uid="{00000000-0005-0000-0000-000081290000}"/>
    <cellStyle name="Normal 56 4 3 3 3 3" xfId="25720" xr:uid="{00000000-0005-0000-0000-00007E640000}"/>
    <cellStyle name="Normal 56 4 3 3 5" xfId="20707" xr:uid="{00000000-0005-0000-0000-0000E9500000}"/>
    <cellStyle name="Normal 56 4 3 4" xfId="12297" xr:uid="{00000000-0005-0000-0000-00000F300000}"/>
    <cellStyle name="Normal 56 4 3 4 3" xfId="27395" xr:uid="{00000000-0005-0000-0000-0000096B0000}"/>
    <cellStyle name="Normal 56 4 3 5" xfId="7276" xr:uid="{00000000-0005-0000-0000-0000721C0000}"/>
    <cellStyle name="Normal 56 4 3 5 3" xfId="22378" xr:uid="{00000000-0005-0000-0000-000070570000}"/>
    <cellStyle name="Normal 56 4 3 7" xfId="17365" xr:uid="{00000000-0005-0000-0000-0000DB430000}"/>
    <cellStyle name="Normal 56 4 4" xfId="3058" xr:uid="{00000000-0005-0000-0000-0000F80B0000}"/>
    <cellStyle name="Normal 56 4 4 2" xfId="13132" xr:uid="{00000000-0005-0000-0000-000052330000}"/>
    <cellStyle name="Normal 56 4 4 2 3" xfId="28230" xr:uid="{00000000-0005-0000-0000-00004C6E0000}"/>
    <cellStyle name="Normal 56 4 4 3" xfId="8112" xr:uid="{00000000-0005-0000-0000-0000B61F0000}"/>
    <cellStyle name="Normal 56 4 4 3 3" xfId="23213" xr:uid="{00000000-0005-0000-0000-0000B35A0000}"/>
    <cellStyle name="Normal 56 4 4 5" xfId="18200" xr:uid="{00000000-0005-0000-0000-00001E470000}"/>
    <cellStyle name="Normal 56 4 5" xfId="4751" xr:uid="{00000000-0005-0000-0000-000095120000}"/>
    <cellStyle name="Normal 56 4 5 2" xfId="14803" xr:uid="{00000000-0005-0000-0000-0000D9390000}"/>
    <cellStyle name="Normal 56 4 5 2 3" xfId="29901" xr:uid="{00000000-0005-0000-0000-0000D3740000}"/>
    <cellStyle name="Normal 56 4 5 3" xfId="9783" xr:uid="{00000000-0005-0000-0000-00003D260000}"/>
    <cellStyle name="Normal 56 4 5 3 3" xfId="24884" xr:uid="{00000000-0005-0000-0000-00003A610000}"/>
    <cellStyle name="Normal 56 4 5 5" xfId="19871" xr:uid="{00000000-0005-0000-0000-0000A54D0000}"/>
    <cellStyle name="Normal 56 4 6" xfId="11461" xr:uid="{00000000-0005-0000-0000-0000CB2C0000}"/>
    <cellStyle name="Normal 56 4 6 3" xfId="26559" xr:uid="{00000000-0005-0000-0000-0000C5670000}"/>
    <cellStyle name="Normal 56 4 7" xfId="6440" xr:uid="{00000000-0005-0000-0000-00002E190000}"/>
    <cellStyle name="Normal 56 4 7 3" xfId="21542" xr:uid="{00000000-0005-0000-0000-00002C540000}"/>
    <cellStyle name="Normal 56 4 9" xfId="16529" xr:uid="{00000000-0005-0000-0000-000097400000}"/>
    <cellStyle name="Normal 56 5" xfId="1574" xr:uid="{00000000-0005-0000-0000-00002C060000}"/>
    <cellStyle name="Normal 56 5 2" xfId="2415" xr:uid="{00000000-0005-0000-0000-000075090000}"/>
    <cellStyle name="Normal 56 5 2 2" xfId="4105" xr:uid="{00000000-0005-0000-0000-00000F100000}"/>
    <cellStyle name="Normal 56 5 2 2 2" xfId="14178" xr:uid="{00000000-0005-0000-0000-000068370000}"/>
    <cellStyle name="Normal 56 5 2 2 2 3" xfId="29276" xr:uid="{00000000-0005-0000-0000-000062720000}"/>
    <cellStyle name="Normal 56 5 2 2 3" xfId="9158" xr:uid="{00000000-0005-0000-0000-0000CC230000}"/>
    <cellStyle name="Normal 56 5 2 2 3 3" xfId="24259" xr:uid="{00000000-0005-0000-0000-0000C95E0000}"/>
    <cellStyle name="Normal 56 5 2 2 5" xfId="19246" xr:uid="{00000000-0005-0000-0000-0000344B0000}"/>
    <cellStyle name="Normal 56 5 2 3" xfId="5797" xr:uid="{00000000-0005-0000-0000-0000AB160000}"/>
    <cellStyle name="Normal 56 5 2 3 2" xfId="15849" xr:uid="{00000000-0005-0000-0000-0000EF3D0000}"/>
    <cellStyle name="Normal 56 5 2 3 2 3" xfId="30947" xr:uid="{00000000-0005-0000-0000-0000E9780000}"/>
    <cellStyle name="Normal 56 5 2 3 3" xfId="10829" xr:uid="{00000000-0005-0000-0000-0000532A0000}"/>
    <cellStyle name="Normal 56 5 2 3 3 3" xfId="25930" xr:uid="{00000000-0005-0000-0000-000050650000}"/>
    <cellStyle name="Normal 56 5 2 3 5" xfId="20917" xr:uid="{00000000-0005-0000-0000-0000BB510000}"/>
    <cellStyle name="Normal 56 5 2 4" xfId="12507" xr:uid="{00000000-0005-0000-0000-0000E1300000}"/>
    <cellStyle name="Normal 56 5 2 4 3" xfId="27605" xr:uid="{00000000-0005-0000-0000-0000DB6B0000}"/>
    <cellStyle name="Normal 56 5 2 5" xfId="7486" xr:uid="{00000000-0005-0000-0000-0000441D0000}"/>
    <cellStyle name="Normal 56 5 2 5 3" xfId="22588" xr:uid="{00000000-0005-0000-0000-000042580000}"/>
    <cellStyle name="Normal 56 5 2 7" xfId="17575" xr:uid="{00000000-0005-0000-0000-0000AD440000}"/>
    <cellStyle name="Normal 56 5 3" xfId="3268" xr:uid="{00000000-0005-0000-0000-0000CA0C0000}"/>
    <cellStyle name="Normal 56 5 3 2" xfId="13342" xr:uid="{00000000-0005-0000-0000-000024340000}"/>
    <cellStyle name="Normal 56 5 3 2 3" xfId="28440" xr:uid="{00000000-0005-0000-0000-00001E6F0000}"/>
    <cellStyle name="Normal 56 5 3 3" xfId="8322" xr:uid="{00000000-0005-0000-0000-000088200000}"/>
    <cellStyle name="Normal 56 5 3 3 3" xfId="23423" xr:uid="{00000000-0005-0000-0000-0000855B0000}"/>
    <cellStyle name="Normal 56 5 3 5" xfId="18410" xr:uid="{00000000-0005-0000-0000-0000F0470000}"/>
    <cellStyle name="Normal 56 5 4" xfId="4961" xr:uid="{00000000-0005-0000-0000-000067130000}"/>
    <cellStyle name="Normal 56 5 4 2" xfId="15013" xr:uid="{00000000-0005-0000-0000-0000AB3A0000}"/>
    <cellStyle name="Normal 56 5 4 2 3" xfId="30111" xr:uid="{00000000-0005-0000-0000-0000A5750000}"/>
    <cellStyle name="Normal 56 5 4 3" xfId="9993" xr:uid="{00000000-0005-0000-0000-00000F270000}"/>
    <cellStyle name="Normal 56 5 4 3 3" xfId="25094" xr:uid="{00000000-0005-0000-0000-00000C620000}"/>
    <cellStyle name="Normal 56 5 4 5" xfId="20081" xr:uid="{00000000-0005-0000-0000-0000774E0000}"/>
    <cellStyle name="Normal 56 5 5" xfId="11671" xr:uid="{00000000-0005-0000-0000-00009D2D0000}"/>
    <cellStyle name="Normal 56 5 5 3" xfId="26769" xr:uid="{00000000-0005-0000-0000-000097680000}"/>
    <cellStyle name="Normal 56 5 6" xfId="6650" xr:uid="{00000000-0005-0000-0000-0000001A0000}"/>
    <cellStyle name="Normal 56 5 6 3" xfId="21752" xr:uid="{00000000-0005-0000-0000-0000FE540000}"/>
    <cellStyle name="Normal 56 5 8" xfId="16739" xr:uid="{00000000-0005-0000-0000-000069410000}"/>
    <cellStyle name="Normal 56 6" xfId="1995" xr:uid="{00000000-0005-0000-0000-0000D1070000}"/>
    <cellStyle name="Normal 56 6 2" xfId="3687" xr:uid="{00000000-0005-0000-0000-00006D0E0000}"/>
    <cellStyle name="Normal 56 6 2 2" xfId="13760" xr:uid="{00000000-0005-0000-0000-0000C6350000}"/>
    <cellStyle name="Normal 56 6 2 2 3" xfId="28858" xr:uid="{00000000-0005-0000-0000-0000C0700000}"/>
    <cellStyle name="Normal 56 6 2 3" xfId="8740" xr:uid="{00000000-0005-0000-0000-00002A220000}"/>
    <cellStyle name="Normal 56 6 2 3 3" xfId="23841" xr:uid="{00000000-0005-0000-0000-0000275D0000}"/>
    <cellStyle name="Normal 56 6 2 5" xfId="18828" xr:uid="{00000000-0005-0000-0000-000092490000}"/>
    <cellStyle name="Normal 56 6 3" xfId="5379" xr:uid="{00000000-0005-0000-0000-000009150000}"/>
    <cellStyle name="Normal 56 6 3 2" xfId="15431" xr:uid="{00000000-0005-0000-0000-00004D3C0000}"/>
    <cellStyle name="Normal 56 6 3 2 3" xfId="30529" xr:uid="{00000000-0005-0000-0000-000047770000}"/>
    <cellStyle name="Normal 56 6 3 3" xfId="10411" xr:uid="{00000000-0005-0000-0000-0000B1280000}"/>
    <cellStyle name="Normal 56 6 3 3 3" xfId="25512" xr:uid="{00000000-0005-0000-0000-0000AE630000}"/>
    <cellStyle name="Normal 56 6 3 5" xfId="20499" xr:uid="{00000000-0005-0000-0000-000019500000}"/>
    <cellStyle name="Normal 56 6 4" xfId="12089" xr:uid="{00000000-0005-0000-0000-00003F2F0000}"/>
    <cellStyle name="Normal 56 6 4 3" xfId="27187" xr:uid="{00000000-0005-0000-0000-0000396A0000}"/>
    <cellStyle name="Normal 56 6 5" xfId="7068" xr:uid="{00000000-0005-0000-0000-0000A21B0000}"/>
    <cellStyle name="Normal 56 6 5 3" xfId="22170" xr:uid="{00000000-0005-0000-0000-0000A0560000}"/>
    <cellStyle name="Normal 56 6 7" xfId="17157" xr:uid="{00000000-0005-0000-0000-00000B430000}"/>
    <cellStyle name="Normal 56 7" xfId="2846" xr:uid="{00000000-0005-0000-0000-0000240B0000}"/>
    <cellStyle name="Normal 56 7 2" xfId="12924" xr:uid="{00000000-0005-0000-0000-000082320000}"/>
    <cellStyle name="Normal 56 7 2 3" xfId="28022" xr:uid="{00000000-0005-0000-0000-00007C6D0000}"/>
    <cellStyle name="Normal 56 7 3" xfId="7904" xr:uid="{00000000-0005-0000-0000-0000E61E0000}"/>
    <cellStyle name="Normal 56 7 3 3" xfId="23005" xr:uid="{00000000-0005-0000-0000-0000E3590000}"/>
    <cellStyle name="Normal 56 7 5" xfId="17992" xr:uid="{00000000-0005-0000-0000-00004E460000}"/>
    <cellStyle name="Normal 56 8" xfId="4540" xr:uid="{00000000-0005-0000-0000-0000C2110000}"/>
    <cellStyle name="Normal 56 8 2" xfId="14595" xr:uid="{00000000-0005-0000-0000-000009390000}"/>
    <cellStyle name="Normal 56 8 2 3" xfId="29693" xr:uid="{00000000-0005-0000-0000-000003740000}"/>
    <cellStyle name="Normal 56 8 3" xfId="9575" xr:uid="{00000000-0005-0000-0000-00006D250000}"/>
    <cellStyle name="Normal 56 8 3 3" xfId="24676" xr:uid="{00000000-0005-0000-0000-00006A600000}"/>
    <cellStyle name="Normal 56 8 5" xfId="19663" xr:uid="{00000000-0005-0000-0000-0000D54C0000}"/>
    <cellStyle name="Normal 56 9" xfId="11251" xr:uid="{00000000-0005-0000-0000-0000F92B0000}"/>
    <cellStyle name="Normal 56 9 3" xfId="26351" xr:uid="{00000000-0005-0000-0000-0000F5660000}"/>
    <cellStyle name="Normal 57" xfId="874" xr:uid="{00000000-0005-0000-0000-00006F030000}"/>
    <cellStyle name="Normal 57 10" xfId="6231" xr:uid="{00000000-0005-0000-0000-00005D180000}"/>
    <cellStyle name="Normal 57 10 3" xfId="21335" xr:uid="{00000000-0005-0000-0000-00005D530000}"/>
    <cellStyle name="Normal 57 12" xfId="16320" xr:uid="{00000000-0005-0000-0000-0000C63F0000}"/>
    <cellStyle name="Normal 57 2" xfId="1195" xr:uid="{00000000-0005-0000-0000-0000B1040000}"/>
    <cellStyle name="Normal 57 2 11" xfId="16374" xr:uid="{00000000-0005-0000-0000-0000FC3F0000}"/>
    <cellStyle name="Normal 57 2 2" xfId="1303" xr:uid="{00000000-0005-0000-0000-00001D050000}"/>
    <cellStyle name="Normal 57 2 2 10" xfId="16478" xr:uid="{00000000-0005-0000-0000-000064400000}"/>
    <cellStyle name="Normal 57 2 2 2" xfId="1520" xr:uid="{00000000-0005-0000-0000-0000F6050000}"/>
    <cellStyle name="Normal 57 2 2 2 2" xfId="1941" xr:uid="{00000000-0005-0000-0000-00009B070000}"/>
    <cellStyle name="Normal 57 2 2 2 2 2" xfId="2780" xr:uid="{00000000-0005-0000-0000-0000E20A0000}"/>
    <cellStyle name="Normal 57 2 2 2 2 2 2" xfId="4470" xr:uid="{00000000-0005-0000-0000-00007C110000}"/>
    <cellStyle name="Normal 57 2 2 2 2 2 2 2" xfId="14543" xr:uid="{00000000-0005-0000-0000-0000D5380000}"/>
    <cellStyle name="Normal 57 2 2 2 2 2 2 2 3" xfId="29641" xr:uid="{00000000-0005-0000-0000-0000CF730000}"/>
    <cellStyle name="Normal 57 2 2 2 2 2 2 3" xfId="9523" xr:uid="{00000000-0005-0000-0000-000039250000}"/>
    <cellStyle name="Normal 57 2 2 2 2 2 2 3 3" xfId="24624" xr:uid="{00000000-0005-0000-0000-000036600000}"/>
    <cellStyle name="Normal 57 2 2 2 2 2 2 5" xfId="19611" xr:uid="{00000000-0005-0000-0000-0000A14C0000}"/>
    <cellStyle name="Normal 57 2 2 2 2 2 3" xfId="6162" xr:uid="{00000000-0005-0000-0000-000018180000}"/>
    <cellStyle name="Normal 57 2 2 2 2 2 3 2" xfId="16214" xr:uid="{00000000-0005-0000-0000-00005C3F0000}"/>
    <cellStyle name="Normal 57 2 2 2 2 2 3 3" xfId="11194" xr:uid="{00000000-0005-0000-0000-0000C02B0000}"/>
    <cellStyle name="Normal 57 2 2 2 2 2 3 3 3" xfId="26295" xr:uid="{00000000-0005-0000-0000-0000BD660000}"/>
    <cellStyle name="Normal 57 2 2 2 2 2 3 5" xfId="21282" xr:uid="{00000000-0005-0000-0000-000028530000}"/>
    <cellStyle name="Normal 57 2 2 2 2 2 4" xfId="12872" xr:uid="{00000000-0005-0000-0000-00004E320000}"/>
    <cellStyle name="Normal 57 2 2 2 2 2 4 3" xfId="27970" xr:uid="{00000000-0005-0000-0000-0000486D0000}"/>
    <cellStyle name="Normal 57 2 2 2 2 2 5" xfId="7851" xr:uid="{00000000-0005-0000-0000-0000B11E0000}"/>
    <cellStyle name="Normal 57 2 2 2 2 2 5 3" xfId="22953" xr:uid="{00000000-0005-0000-0000-0000AF590000}"/>
    <cellStyle name="Normal 57 2 2 2 2 2 7" xfId="17940" xr:uid="{00000000-0005-0000-0000-00001A460000}"/>
    <cellStyle name="Normal 57 2 2 2 2 3" xfId="3633" xr:uid="{00000000-0005-0000-0000-0000370E0000}"/>
    <cellStyle name="Normal 57 2 2 2 2 3 2" xfId="13707" xr:uid="{00000000-0005-0000-0000-000091350000}"/>
    <cellStyle name="Normal 57 2 2 2 2 3 2 3" xfId="28805" xr:uid="{00000000-0005-0000-0000-00008B700000}"/>
    <cellStyle name="Normal 57 2 2 2 2 3 3" xfId="8687" xr:uid="{00000000-0005-0000-0000-0000F5210000}"/>
    <cellStyle name="Normal 57 2 2 2 2 3 3 3" xfId="23788" xr:uid="{00000000-0005-0000-0000-0000F25C0000}"/>
    <cellStyle name="Normal 57 2 2 2 2 3 5" xfId="18775" xr:uid="{00000000-0005-0000-0000-00005D490000}"/>
    <cellStyle name="Normal 57 2 2 2 2 4" xfId="5326" xr:uid="{00000000-0005-0000-0000-0000D4140000}"/>
    <cellStyle name="Normal 57 2 2 2 2 4 2" xfId="15378" xr:uid="{00000000-0005-0000-0000-0000183C0000}"/>
    <cellStyle name="Normal 57 2 2 2 2 4 2 3" xfId="30476" xr:uid="{00000000-0005-0000-0000-000012770000}"/>
    <cellStyle name="Normal 57 2 2 2 2 4 3" xfId="10358" xr:uid="{00000000-0005-0000-0000-00007C280000}"/>
    <cellStyle name="Normal 57 2 2 2 2 4 3 3" xfId="25459" xr:uid="{00000000-0005-0000-0000-000079630000}"/>
    <cellStyle name="Normal 57 2 2 2 2 4 5" xfId="20446" xr:uid="{00000000-0005-0000-0000-0000E44F0000}"/>
    <cellStyle name="Normal 57 2 2 2 2 5" xfId="12036" xr:uid="{00000000-0005-0000-0000-00000A2F0000}"/>
    <cellStyle name="Normal 57 2 2 2 2 5 3" xfId="27134" xr:uid="{00000000-0005-0000-0000-0000046A0000}"/>
    <cellStyle name="Normal 57 2 2 2 2 6" xfId="7015" xr:uid="{00000000-0005-0000-0000-00006D1B0000}"/>
    <cellStyle name="Normal 57 2 2 2 2 6 3" xfId="22117" xr:uid="{00000000-0005-0000-0000-00006B560000}"/>
    <cellStyle name="Normal 57 2 2 2 2 8" xfId="17104" xr:uid="{00000000-0005-0000-0000-0000D6420000}"/>
    <cellStyle name="Normal 57 2 2 2 3" xfId="2362" xr:uid="{00000000-0005-0000-0000-000040090000}"/>
    <cellStyle name="Normal 57 2 2 2 3 2" xfId="4052" xr:uid="{00000000-0005-0000-0000-0000DA0F0000}"/>
    <cellStyle name="Normal 57 2 2 2 3 2 2" xfId="14125" xr:uid="{00000000-0005-0000-0000-000033370000}"/>
    <cellStyle name="Normal 57 2 2 2 3 2 2 3" xfId="29223" xr:uid="{00000000-0005-0000-0000-00002D720000}"/>
    <cellStyle name="Normal 57 2 2 2 3 2 3" xfId="9105" xr:uid="{00000000-0005-0000-0000-000097230000}"/>
    <cellStyle name="Normal 57 2 2 2 3 2 3 3" xfId="24206" xr:uid="{00000000-0005-0000-0000-0000945E0000}"/>
    <cellStyle name="Normal 57 2 2 2 3 2 5" xfId="19193" xr:uid="{00000000-0005-0000-0000-0000FF4A0000}"/>
    <cellStyle name="Normal 57 2 2 2 3 3" xfId="5744" xr:uid="{00000000-0005-0000-0000-000076160000}"/>
    <cellStyle name="Normal 57 2 2 2 3 3 2" xfId="15796" xr:uid="{00000000-0005-0000-0000-0000BA3D0000}"/>
    <cellStyle name="Normal 57 2 2 2 3 3 2 3" xfId="30894" xr:uid="{00000000-0005-0000-0000-0000B4780000}"/>
    <cellStyle name="Normal 57 2 2 2 3 3 3" xfId="10776" xr:uid="{00000000-0005-0000-0000-00001E2A0000}"/>
    <cellStyle name="Normal 57 2 2 2 3 3 3 3" xfId="25877" xr:uid="{00000000-0005-0000-0000-00001B650000}"/>
    <cellStyle name="Normal 57 2 2 2 3 3 5" xfId="20864" xr:uid="{00000000-0005-0000-0000-000086510000}"/>
    <cellStyle name="Normal 57 2 2 2 3 4" xfId="12454" xr:uid="{00000000-0005-0000-0000-0000AC300000}"/>
    <cellStyle name="Normal 57 2 2 2 3 4 3" xfId="27552" xr:uid="{00000000-0005-0000-0000-0000A66B0000}"/>
    <cellStyle name="Normal 57 2 2 2 3 5" xfId="7433" xr:uid="{00000000-0005-0000-0000-00000F1D0000}"/>
    <cellStyle name="Normal 57 2 2 2 3 5 3" xfId="22535" xr:uid="{00000000-0005-0000-0000-00000D580000}"/>
    <cellStyle name="Normal 57 2 2 2 3 7" xfId="17522" xr:uid="{00000000-0005-0000-0000-000078440000}"/>
    <cellStyle name="Normal 57 2 2 2 4" xfId="3215" xr:uid="{00000000-0005-0000-0000-0000950C0000}"/>
    <cellStyle name="Normal 57 2 2 2 4 2" xfId="13289" xr:uid="{00000000-0005-0000-0000-0000EF330000}"/>
    <cellStyle name="Normal 57 2 2 2 4 2 3" xfId="28387" xr:uid="{00000000-0005-0000-0000-0000E96E0000}"/>
    <cellStyle name="Normal 57 2 2 2 4 3" xfId="8269" xr:uid="{00000000-0005-0000-0000-000053200000}"/>
    <cellStyle name="Normal 57 2 2 2 4 3 3" xfId="23370" xr:uid="{00000000-0005-0000-0000-0000505B0000}"/>
    <cellStyle name="Normal 57 2 2 2 4 5" xfId="18357" xr:uid="{00000000-0005-0000-0000-0000BB470000}"/>
    <cellStyle name="Normal 57 2 2 2 5" xfId="4908" xr:uid="{00000000-0005-0000-0000-000032130000}"/>
    <cellStyle name="Normal 57 2 2 2 5 2" xfId="14960" xr:uid="{00000000-0005-0000-0000-0000763A0000}"/>
    <cellStyle name="Normal 57 2 2 2 5 2 3" xfId="30058" xr:uid="{00000000-0005-0000-0000-000070750000}"/>
    <cellStyle name="Normal 57 2 2 2 5 3" xfId="9940" xr:uid="{00000000-0005-0000-0000-0000DA260000}"/>
    <cellStyle name="Normal 57 2 2 2 5 3 3" xfId="25041" xr:uid="{00000000-0005-0000-0000-0000D7610000}"/>
    <cellStyle name="Normal 57 2 2 2 5 5" xfId="20028" xr:uid="{00000000-0005-0000-0000-0000424E0000}"/>
    <cellStyle name="Normal 57 2 2 2 6" xfId="11618" xr:uid="{00000000-0005-0000-0000-0000682D0000}"/>
    <cellStyle name="Normal 57 2 2 2 6 3" xfId="26716" xr:uid="{00000000-0005-0000-0000-000062680000}"/>
    <cellStyle name="Normal 57 2 2 2 7" xfId="6597" xr:uid="{00000000-0005-0000-0000-0000CB190000}"/>
    <cellStyle name="Normal 57 2 2 2 7 3" xfId="21699" xr:uid="{00000000-0005-0000-0000-0000C9540000}"/>
    <cellStyle name="Normal 57 2 2 2 9" xfId="16686" xr:uid="{00000000-0005-0000-0000-000034410000}"/>
    <cellStyle name="Normal 57 2 2 3" xfId="1733" xr:uid="{00000000-0005-0000-0000-0000CB060000}"/>
    <cellStyle name="Normal 57 2 2 3 2" xfId="2572" xr:uid="{00000000-0005-0000-0000-0000120A0000}"/>
    <cellStyle name="Normal 57 2 2 3 2 2" xfId="4262" xr:uid="{00000000-0005-0000-0000-0000AC100000}"/>
    <cellStyle name="Normal 57 2 2 3 2 2 2" xfId="14335" xr:uid="{00000000-0005-0000-0000-000005380000}"/>
    <cellStyle name="Normal 57 2 2 3 2 2 2 3" xfId="29433" xr:uid="{00000000-0005-0000-0000-0000FF720000}"/>
    <cellStyle name="Normal 57 2 2 3 2 2 3" xfId="9315" xr:uid="{00000000-0005-0000-0000-000069240000}"/>
    <cellStyle name="Normal 57 2 2 3 2 2 3 3" xfId="24416" xr:uid="{00000000-0005-0000-0000-0000665F0000}"/>
    <cellStyle name="Normal 57 2 2 3 2 2 5" xfId="19403" xr:uid="{00000000-0005-0000-0000-0000D14B0000}"/>
    <cellStyle name="Normal 57 2 2 3 2 3" xfId="5954" xr:uid="{00000000-0005-0000-0000-000048170000}"/>
    <cellStyle name="Normal 57 2 2 3 2 3 2" xfId="16006" xr:uid="{00000000-0005-0000-0000-00008C3E0000}"/>
    <cellStyle name="Normal 57 2 2 3 2 3 2 3" xfId="31104" xr:uid="{00000000-0005-0000-0000-000086790000}"/>
    <cellStyle name="Normal 57 2 2 3 2 3 3" xfId="10986" xr:uid="{00000000-0005-0000-0000-0000F02A0000}"/>
    <cellStyle name="Normal 57 2 2 3 2 3 3 3" xfId="26087" xr:uid="{00000000-0005-0000-0000-0000ED650000}"/>
    <cellStyle name="Normal 57 2 2 3 2 3 5" xfId="21074" xr:uid="{00000000-0005-0000-0000-000058520000}"/>
    <cellStyle name="Normal 57 2 2 3 2 4" xfId="12664" xr:uid="{00000000-0005-0000-0000-00007E310000}"/>
    <cellStyle name="Normal 57 2 2 3 2 4 3" xfId="27762" xr:uid="{00000000-0005-0000-0000-0000786C0000}"/>
    <cellStyle name="Normal 57 2 2 3 2 5" xfId="7643" xr:uid="{00000000-0005-0000-0000-0000E11D0000}"/>
    <cellStyle name="Normal 57 2 2 3 2 5 3" xfId="22745" xr:uid="{00000000-0005-0000-0000-0000DF580000}"/>
    <cellStyle name="Normal 57 2 2 3 2 7" xfId="17732" xr:uid="{00000000-0005-0000-0000-00004A450000}"/>
    <cellStyle name="Normal 57 2 2 3 3" xfId="3425" xr:uid="{00000000-0005-0000-0000-0000670D0000}"/>
    <cellStyle name="Normal 57 2 2 3 3 2" xfId="13499" xr:uid="{00000000-0005-0000-0000-0000C1340000}"/>
    <cellStyle name="Normal 57 2 2 3 3 2 3" xfId="28597" xr:uid="{00000000-0005-0000-0000-0000BB6F0000}"/>
    <cellStyle name="Normal 57 2 2 3 3 3" xfId="8479" xr:uid="{00000000-0005-0000-0000-000025210000}"/>
    <cellStyle name="Normal 57 2 2 3 3 3 3" xfId="23580" xr:uid="{00000000-0005-0000-0000-0000225C0000}"/>
    <cellStyle name="Normal 57 2 2 3 3 5" xfId="18567" xr:uid="{00000000-0005-0000-0000-00008D480000}"/>
    <cellStyle name="Normal 57 2 2 3 4" xfId="5118" xr:uid="{00000000-0005-0000-0000-000004140000}"/>
    <cellStyle name="Normal 57 2 2 3 4 2" xfId="15170" xr:uid="{00000000-0005-0000-0000-0000483B0000}"/>
    <cellStyle name="Normal 57 2 2 3 4 2 3" xfId="30268" xr:uid="{00000000-0005-0000-0000-000042760000}"/>
    <cellStyle name="Normal 57 2 2 3 4 3" xfId="10150" xr:uid="{00000000-0005-0000-0000-0000AC270000}"/>
    <cellStyle name="Normal 57 2 2 3 4 3 3" xfId="25251" xr:uid="{00000000-0005-0000-0000-0000A9620000}"/>
    <cellStyle name="Normal 57 2 2 3 4 5" xfId="20238" xr:uid="{00000000-0005-0000-0000-0000144F0000}"/>
    <cellStyle name="Normal 57 2 2 3 5" xfId="11828" xr:uid="{00000000-0005-0000-0000-00003A2E0000}"/>
    <cellStyle name="Normal 57 2 2 3 5 3" xfId="26926" xr:uid="{00000000-0005-0000-0000-000034690000}"/>
    <cellStyle name="Normal 57 2 2 3 6" xfId="6807" xr:uid="{00000000-0005-0000-0000-00009D1A0000}"/>
    <cellStyle name="Normal 57 2 2 3 6 3" xfId="21909" xr:uid="{00000000-0005-0000-0000-00009B550000}"/>
    <cellStyle name="Normal 57 2 2 3 8" xfId="16896" xr:uid="{00000000-0005-0000-0000-000006420000}"/>
    <cellStyle name="Normal 57 2 2 4" xfId="2154" xr:uid="{00000000-0005-0000-0000-000070080000}"/>
    <cellStyle name="Normal 57 2 2 4 2" xfId="3844" xr:uid="{00000000-0005-0000-0000-00000A0F0000}"/>
    <cellStyle name="Normal 57 2 2 4 2 2" xfId="13917" xr:uid="{00000000-0005-0000-0000-000063360000}"/>
    <cellStyle name="Normal 57 2 2 4 2 2 3" xfId="29015" xr:uid="{00000000-0005-0000-0000-00005D710000}"/>
    <cellStyle name="Normal 57 2 2 4 2 3" xfId="8897" xr:uid="{00000000-0005-0000-0000-0000C7220000}"/>
    <cellStyle name="Normal 57 2 2 4 2 3 3" xfId="23998" xr:uid="{00000000-0005-0000-0000-0000C45D0000}"/>
    <cellStyle name="Normal 57 2 2 4 2 5" xfId="18985" xr:uid="{00000000-0005-0000-0000-00002F4A0000}"/>
    <cellStyle name="Normal 57 2 2 4 3" xfId="5536" xr:uid="{00000000-0005-0000-0000-0000A6150000}"/>
    <cellStyle name="Normal 57 2 2 4 3 2" xfId="15588" xr:uid="{00000000-0005-0000-0000-0000EA3C0000}"/>
    <cellStyle name="Normal 57 2 2 4 3 2 3" xfId="30686" xr:uid="{00000000-0005-0000-0000-0000E4770000}"/>
    <cellStyle name="Normal 57 2 2 4 3 3" xfId="10568" xr:uid="{00000000-0005-0000-0000-00004E290000}"/>
    <cellStyle name="Normal 57 2 2 4 3 3 3" xfId="25669" xr:uid="{00000000-0005-0000-0000-00004B640000}"/>
    <cellStyle name="Normal 57 2 2 4 3 5" xfId="20656" xr:uid="{00000000-0005-0000-0000-0000B6500000}"/>
    <cellStyle name="Normal 57 2 2 4 4" xfId="12246" xr:uid="{00000000-0005-0000-0000-0000DC2F0000}"/>
    <cellStyle name="Normal 57 2 2 4 4 3" xfId="27344" xr:uid="{00000000-0005-0000-0000-0000D66A0000}"/>
    <cellStyle name="Normal 57 2 2 4 5" xfId="7225" xr:uid="{00000000-0005-0000-0000-00003F1C0000}"/>
    <cellStyle name="Normal 57 2 2 4 5 3" xfId="22327" xr:uid="{00000000-0005-0000-0000-00003D570000}"/>
    <cellStyle name="Normal 57 2 2 4 7" xfId="17314" xr:uid="{00000000-0005-0000-0000-0000A8430000}"/>
    <cellStyle name="Normal 57 2 2 5" xfId="3007" xr:uid="{00000000-0005-0000-0000-0000C50B0000}"/>
    <cellStyle name="Normal 57 2 2 5 2" xfId="13081" xr:uid="{00000000-0005-0000-0000-00001F330000}"/>
    <cellStyle name="Normal 57 2 2 5 2 3" xfId="28179" xr:uid="{00000000-0005-0000-0000-0000196E0000}"/>
    <cellStyle name="Normal 57 2 2 5 3" xfId="8061" xr:uid="{00000000-0005-0000-0000-0000831F0000}"/>
    <cellStyle name="Normal 57 2 2 5 3 3" xfId="23162" xr:uid="{00000000-0005-0000-0000-0000805A0000}"/>
    <cellStyle name="Normal 57 2 2 5 5" xfId="18149" xr:uid="{00000000-0005-0000-0000-0000EB460000}"/>
    <cellStyle name="Normal 57 2 2 6" xfId="4700" xr:uid="{00000000-0005-0000-0000-000062120000}"/>
    <cellStyle name="Normal 57 2 2 6 2" xfId="14752" xr:uid="{00000000-0005-0000-0000-0000A6390000}"/>
    <cellStyle name="Normal 57 2 2 6 2 3" xfId="29850" xr:uid="{00000000-0005-0000-0000-0000A0740000}"/>
    <cellStyle name="Normal 57 2 2 6 3" xfId="9732" xr:uid="{00000000-0005-0000-0000-00000A260000}"/>
    <cellStyle name="Normal 57 2 2 6 3 3" xfId="24833" xr:uid="{00000000-0005-0000-0000-000007610000}"/>
    <cellStyle name="Normal 57 2 2 6 5" xfId="19820" xr:uid="{00000000-0005-0000-0000-0000724D0000}"/>
    <cellStyle name="Normal 57 2 2 7" xfId="11410" xr:uid="{00000000-0005-0000-0000-0000982C0000}"/>
    <cellStyle name="Normal 57 2 2 7 3" xfId="26508" xr:uid="{00000000-0005-0000-0000-000092670000}"/>
    <cellStyle name="Normal 57 2 2 8" xfId="6389" xr:uid="{00000000-0005-0000-0000-0000FB180000}"/>
    <cellStyle name="Normal 57 2 2 8 3" xfId="21491" xr:uid="{00000000-0005-0000-0000-0000F9530000}"/>
    <cellStyle name="Normal 57 2 3" xfId="1416" xr:uid="{00000000-0005-0000-0000-00008E050000}"/>
    <cellStyle name="Normal 57 2 3 2" xfId="1837" xr:uid="{00000000-0005-0000-0000-000033070000}"/>
    <cellStyle name="Normal 57 2 3 2 2" xfId="2676" xr:uid="{00000000-0005-0000-0000-00007A0A0000}"/>
    <cellStyle name="Normal 57 2 3 2 2 2" xfId="4366" xr:uid="{00000000-0005-0000-0000-000014110000}"/>
    <cellStyle name="Normal 57 2 3 2 2 2 2" xfId="14439" xr:uid="{00000000-0005-0000-0000-00006D380000}"/>
    <cellStyle name="Normal 57 2 3 2 2 2 2 3" xfId="29537" xr:uid="{00000000-0005-0000-0000-000067730000}"/>
    <cellStyle name="Normal 57 2 3 2 2 2 3" xfId="9419" xr:uid="{00000000-0005-0000-0000-0000D1240000}"/>
    <cellStyle name="Normal 57 2 3 2 2 2 3 3" xfId="24520" xr:uid="{00000000-0005-0000-0000-0000CE5F0000}"/>
    <cellStyle name="Normal 57 2 3 2 2 2 5" xfId="19507" xr:uid="{00000000-0005-0000-0000-0000394C0000}"/>
    <cellStyle name="Normal 57 2 3 2 2 3" xfId="6058" xr:uid="{00000000-0005-0000-0000-0000B0170000}"/>
    <cellStyle name="Normal 57 2 3 2 2 3 2" xfId="16110" xr:uid="{00000000-0005-0000-0000-0000F43E0000}"/>
    <cellStyle name="Normal 57 2 3 2 2 3 2 3" xfId="31208" xr:uid="{00000000-0005-0000-0000-0000EE790000}"/>
    <cellStyle name="Normal 57 2 3 2 2 3 3" xfId="11090" xr:uid="{00000000-0005-0000-0000-0000582B0000}"/>
    <cellStyle name="Normal 57 2 3 2 2 3 3 3" xfId="26191" xr:uid="{00000000-0005-0000-0000-000055660000}"/>
    <cellStyle name="Normal 57 2 3 2 2 3 5" xfId="21178" xr:uid="{00000000-0005-0000-0000-0000C0520000}"/>
    <cellStyle name="Normal 57 2 3 2 2 4" xfId="12768" xr:uid="{00000000-0005-0000-0000-0000E6310000}"/>
    <cellStyle name="Normal 57 2 3 2 2 4 3" xfId="27866" xr:uid="{00000000-0005-0000-0000-0000E06C0000}"/>
    <cellStyle name="Normal 57 2 3 2 2 5" xfId="7747" xr:uid="{00000000-0005-0000-0000-0000491E0000}"/>
    <cellStyle name="Normal 57 2 3 2 2 5 3" xfId="22849" xr:uid="{00000000-0005-0000-0000-000047590000}"/>
    <cellStyle name="Normal 57 2 3 2 2 7" xfId="17836" xr:uid="{00000000-0005-0000-0000-0000B2450000}"/>
    <cellStyle name="Normal 57 2 3 2 3" xfId="3529" xr:uid="{00000000-0005-0000-0000-0000CF0D0000}"/>
    <cellStyle name="Normal 57 2 3 2 3 2" xfId="13603" xr:uid="{00000000-0005-0000-0000-000029350000}"/>
    <cellStyle name="Normal 57 2 3 2 3 2 3" xfId="28701" xr:uid="{00000000-0005-0000-0000-000023700000}"/>
    <cellStyle name="Normal 57 2 3 2 3 3" xfId="8583" xr:uid="{00000000-0005-0000-0000-00008D210000}"/>
    <cellStyle name="Normal 57 2 3 2 3 3 3" xfId="23684" xr:uid="{00000000-0005-0000-0000-00008A5C0000}"/>
    <cellStyle name="Normal 57 2 3 2 3 5" xfId="18671" xr:uid="{00000000-0005-0000-0000-0000F5480000}"/>
    <cellStyle name="Normal 57 2 3 2 4" xfId="5222" xr:uid="{00000000-0005-0000-0000-00006C140000}"/>
    <cellStyle name="Normal 57 2 3 2 4 2" xfId="15274" xr:uid="{00000000-0005-0000-0000-0000B03B0000}"/>
    <cellStyle name="Normal 57 2 3 2 4 2 3" xfId="30372" xr:uid="{00000000-0005-0000-0000-0000AA760000}"/>
    <cellStyle name="Normal 57 2 3 2 4 3" xfId="10254" xr:uid="{00000000-0005-0000-0000-000014280000}"/>
    <cellStyle name="Normal 57 2 3 2 4 3 3" xfId="25355" xr:uid="{00000000-0005-0000-0000-000011630000}"/>
    <cellStyle name="Normal 57 2 3 2 4 5" xfId="20342" xr:uid="{00000000-0005-0000-0000-00007C4F0000}"/>
    <cellStyle name="Normal 57 2 3 2 5" xfId="11932" xr:uid="{00000000-0005-0000-0000-0000A22E0000}"/>
    <cellStyle name="Normal 57 2 3 2 5 3" xfId="27030" xr:uid="{00000000-0005-0000-0000-00009C690000}"/>
    <cellStyle name="Normal 57 2 3 2 6" xfId="6911" xr:uid="{00000000-0005-0000-0000-0000051B0000}"/>
    <cellStyle name="Normal 57 2 3 2 6 3" xfId="22013" xr:uid="{00000000-0005-0000-0000-000003560000}"/>
    <cellStyle name="Normal 57 2 3 2 8" xfId="17000" xr:uid="{00000000-0005-0000-0000-00006E420000}"/>
    <cellStyle name="Normal 57 2 3 3" xfId="2258" xr:uid="{00000000-0005-0000-0000-0000D8080000}"/>
    <cellStyle name="Normal 57 2 3 3 2" xfId="3948" xr:uid="{00000000-0005-0000-0000-0000720F0000}"/>
    <cellStyle name="Normal 57 2 3 3 2 2" xfId="14021" xr:uid="{00000000-0005-0000-0000-0000CB360000}"/>
    <cellStyle name="Normal 57 2 3 3 2 2 3" xfId="29119" xr:uid="{00000000-0005-0000-0000-0000C5710000}"/>
    <cellStyle name="Normal 57 2 3 3 2 3" xfId="9001" xr:uid="{00000000-0005-0000-0000-00002F230000}"/>
    <cellStyle name="Normal 57 2 3 3 2 3 3" xfId="24102" xr:uid="{00000000-0005-0000-0000-00002C5E0000}"/>
    <cellStyle name="Normal 57 2 3 3 2 5" xfId="19089" xr:uid="{00000000-0005-0000-0000-0000974A0000}"/>
    <cellStyle name="Normal 57 2 3 3 3" xfId="5640" xr:uid="{00000000-0005-0000-0000-00000E160000}"/>
    <cellStyle name="Normal 57 2 3 3 3 2" xfId="15692" xr:uid="{00000000-0005-0000-0000-0000523D0000}"/>
    <cellStyle name="Normal 57 2 3 3 3 2 3" xfId="30790" xr:uid="{00000000-0005-0000-0000-00004C780000}"/>
    <cellStyle name="Normal 57 2 3 3 3 3" xfId="10672" xr:uid="{00000000-0005-0000-0000-0000B6290000}"/>
    <cellStyle name="Normal 57 2 3 3 3 3 3" xfId="25773" xr:uid="{00000000-0005-0000-0000-0000B3640000}"/>
    <cellStyle name="Normal 57 2 3 3 3 5" xfId="20760" xr:uid="{00000000-0005-0000-0000-00001E510000}"/>
    <cellStyle name="Normal 57 2 3 3 4" xfId="12350" xr:uid="{00000000-0005-0000-0000-000044300000}"/>
    <cellStyle name="Normal 57 2 3 3 4 3" xfId="27448" xr:uid="{00000000-0005-0000-0000-00003E6B0000}"/>
    <cellStyle name="Normal 57 2 3 3 5" xfId="7329" xr:uid="{00000000-0005-0000-0000-0000A71C0000}"/>
    <cellStyle name="Normal 57 2 3 3 5 3" xfId="22431" xr:uid="{00000000-0005-0000-0000-0000A5570000}"/>
    <cellStyle name="Normal 57 2 3 3 7" xfId="17418" xr:uid="{00000000-0005-0000-0000-000010440000}"/>
    <cellStyle name="Normal 57 2 3 4" xfId="3111" xr:uid="{00000000-0005-0000-0000-00002D0C0000}"/>
    <cellStyle name="Normal 57 2 3 4 2" xfId="13185" xr:uid="{00000000-0005-0000-0000-000087330000}"/>
    <cellStyle name="Normal 57 2 3 4 2 3" xfId="28283" xr:uid="{00000000-0005-0000-0000-0000816E0000}"/>
    <cellStyle name="Normal 57 2 3 4 3" xfId="8165" xr:uid="{00000000-0005-0000-0000-0000EB1F0000}"/>
    <cellStyle name="Normal 57 2 3 4 3 3" xfId="23266" xr:uid="{00000000-0005-0000-0000-0000E85A0000}"/>
    <cellStyle name="Normal 57 2 3 4 5" xfId="18253" xr:uid="{00000000-0005-0000-0000-000053470000}"/>
    <cellStyle name="Normal 57 2 3 5" xfId="4804" xr:uid="{00000000-0005-0000-0000-0000CA120000}"/>
    <cellStyle name="Normal 57 2 3 5 2" xfId="14856" xr:uid="{00000000-0005-0000-0000-00000E3A0000}"/>
    <cellStyle name="Normal 57 2 3 5 2 3" xfId="29954" xr:uid="{00000000-0005-0000-0000-000008750000}"/>
    <cellStyle name="Normal 57 2 3 5 3" xfId="9836" xr:uid="{00000000-0005-0000-0000-000072260000}"/>
    <cellStyle name="Normal 57 2 3 5 3 3" xfId="24937" xr:uid="{00000000-0005-0000-0000-00006F610000}"/>
    <cellStyle name="Normal 57 2 3 5 5" xfId="19924" xr:uid="{00000000-0005-0000-0000-0000DA4D0000}"/>
    <cellStyle name="Normal 57 2 3 6" xfId="11514" xr:uid="{00000000-0005-0000-0000-0000002D0000}"/>
    <cellStyle name="Normal 57 2 3 6 3" xfId="26612" xr:uid="{00000000-0005-0000-0000-0000FA670000}"/>
    <cellStyle name="Normal 57 2 3 7" xfId="6493" xr:uid="{00000000-0005-0000-0000-000063190000}"/>
    <cellStyle name="Normal 57 2 3 7 3" xfId="21595" xr:uid="{00000000-0005-0000-0000-000061540000}"/>
    <cellStyle name="Normal 57 2 3 9" xfId="16582" xr:uid="{00000000-0005-0000-0000-0000CC400000}"/>
    <cellStyle name="Normal 57 2 4" xfId="1629" xr:uid="{00000000-0005-0000-0000-000063060000}"/>
    <cellStyle name="Normal 57 2 4 2" xfId="2468" xr:uid="{00000000-0005-0000-0000-0000AA090000}"/>
    <cellStyle name="Normal 57 2 4 2 2" xfId="4158" xr:uid="{00000000-0005-0000-0000-000044100000}"/>
    <cellStyle name="Normal 57 2 4 2 2 2" xfId="14231" xr:uid="{00000000-0005-0000-0000-00009D370000}"/>
    <cellStyle name="Normal 57 2 4 2 2 2 3" xfId="29329" xr:uid="{00000000-0005-0000-0000-000097720000}"/>
    <cellStyle name="Normal 57 2 4 2 2 3" xfId="9211" xr:uid="{00000000-0005-0000-0000-000001240000}"/>
    <cellStyle name="Normal 57 2 4 2 2 3 3" xfId="24312" xr:uid="{00000000-0005-0000-0000-0000FE5E0000}"/>
    <cellStyle name="Normal 57 2 4 2 2 5" xfId="19299" xr:uid="{00000000-0005-0000-0000-0000694B0000}"/>
    <cellStyle name="Normal 57 2 4 2 3" xfId="5850" xr:uid="{00000000-0005-0000-0000-0000E0160000}"/>
    <cellStyle name="Normal 57 2 4 2 3 2" xfId="15902" xr:uid="{00000000-0005-0000-0000-0000243E0000}"/>
    <cellStyle name="Normal 57 2 4 2 3 2 3" xfId="31000" xr:uid="{00000000-0005-0000-0000-00001E790000}"/>
    <cellStyle name="Normal 57 2 4 2 3 3" xfId="10882" xr:uid="{00000000-0005-0000-0000-0000882A0000}"/>
    <cellStyle name="Normal 57 2 4 2 3 3 3" xfId="25983" xr:uid="{00000000-0005-0000-0000-000085650000}"/>
    <cellStyle name="Normal 57 2 4 2 3 5" xfId="20970" xr:uid="{00000000-0005-0000-0000-0000F0510000}"/>
    <cellStyle name="Normal 57 2 4 2 4" xfId="12560" xr:uid="{00000000-0005-0000-0000-000016310000}"/>
    <cellStyle name="Normal 57 2 4 2 4 3" xfId="27658" xr:uid="{00000000-0005-0000-0000-0000106C0000}"/>
    <cellStyle name="Normal 57 2 4 2 5" xfId="7539" xr:uid="{00000000-0005-0000-0000-0000791D0000}"/>
    <cellStyle name="Normal 57 2 4 2 5 3" xfId="22641" xr:uid="{00000000-0005-0000-0000-000077580000}"/>
    <cellStyle name="Normal 57 2 4 2 7" xfId="17628" xr:uid="{00000000-0005-0000-0000-0000E2440000}"/>
    <cellStyle name="Normal 57 2 4 3" xfId="3321" xr:uid="{00000000-0005-0000-0000-0000FF0C0000}"/>
    <cellStyle name="Normal 57 2 4 3 2" xfId="13395" xr:uid="{00000000-0005-0000-0000-000059340000}"/>
    <cellStyle name="Normal 57 2 4 3 2 3" xfId="28493" xr:uid="{00000000-0005-0000-0000-0000536F0000}"/>
    <cellStyle name="Normal 57 2 4 3 3" xfId="8375" xr:uid="{00000000-0005-0000-0000-0000BD200000}"/>
    <cellStyle name="Normal 57 2 4 3 3 3" xfId="23476" xr:uid="{00000000-0005-0000-0000-0000BA5B0000}"/>
    <cellStyle name="Normal 57 2 4 3 5" xfId="18463" xr:uid="{00000000-0005-0000-0000-000025480000}"/>
    <cellStyle name="Normal 57 2 4 4" xfId="5014" xr:uid="{00000000-0005-0000-0000-00009C130000}"/>
    <cellStyle name="Normal 57 2 4 4 2" xfId="15066" xr:uid="{00000000-0005-0000-0000-0000E03A0000}"/>
    <cellStyle name="Normal 57 2 4 4 2 3" xfId="30164" xr:uid="{00000000-0005-0000-0000-0000DA750000}"/>
    <cellStyle name="Normal 57 2 4 4 3" xfId="10046" xr:uid="{00000000-0005-0000-0000-000044270000}"/>
    <cellStyle name="Normal 57 2 4 4 3 3" xfId="25147" xr:uid="{00000000-0005-0000-0000-000041620000}"/>
    <cellStyle name="Normal 57 2 4 4 5" xfId="20134" xr:uid="{00000000-0005-0000-0000-0000AC4E0000}"/>
    <cellStyle name="Normal 57 2 4 5" xfId="11724" xr:uid="{00000000-0005-0000-0000-0000D22D0000}"/>
    <cellStyle name="Normal 57 2 4 5 3" xfId="26822" xr:uid="{00000000-0005-0000-0000-0000CC680000}"/>
    <cellStyle name="Normal 57 2 4 6" xfId="6703" xr:uid="{00000000-0005-0000-0000-0000351A0000}"/>
    <cellStyle name="Normal 57 2 4 6 3" xfId="21805" xr:uid="{00000000-0005-0000-0000-000033550000}"/>
    <cellStyle name="Normal 57 2 4 8" xfId="16792" xr:uid="{00000000-0005-0000-0000-00009E410000}"/>
    <cellStyle name="Normal 57 2 5" xfId="2050" xr:uid="{00000000-0005-0000-0000-000008080000}"/>
    <cellStyle name="Normal 57 2 5 2" xfId="3740" xr:uid="{00000000-0005-0000-0000-0000A20E0000}"/>
    <cellStyle name="Normal 57 2 5 2 2" xfId="13813" xr:uid="{00000000-0005-0000-0000-0000FB350000}"/>
    <cellStyle name="Normal 57 2 5 2 2 3" xfId="28911" xr:uid="{00000000-0005-0000-0000-0000F5700000}"/>
    <cellStyle name="Normal 57 2 5 2 3" xfId="8793" xr:uid="{00000000-0005-0000-0000-00005F220000}"/>
    <cellStyle name="Normal 57 2 5 2 3 3" xfId="23894" xr:uid="{00000000-0005-0000-0000-00005C5D0000}"/>
    <cellStyle name="Normal 57 2 5 2 5" xfId="18881" xr:uid="{00000000-0005-0000-0000-0000C7490000}"/>
    <cellStyle name="Normal 57 2 5 3" xfId="5432" xr:uid="{00000000-0005-0000-0000-00003E150000}"/>
    <cellStyle name="Normal 57 2 5 3 2" xfId="15484" xr:uid="{00000000-0005-0000-0000-0000823C0000}"/>
    <cellStyle name="Normal 57 2 5 3 2 3" xfId="30582" xr:uid="{00000000-0005-0000-0000-00007C770000}"/>
    <cellStyle name="Normal 57 2 5 3 3" xfId="10464" xr:uid="{00000000-0005-0000-0000-0000E6280000}"/>
    <cellStyle name="Normal 57 2 5 3 3 3" xfId="25565" xr:uid="{00000000-0005-0000-0000-0000E3630000}"/>
    <cellStyle name="Normal 57 2 5 3 5" xfId="20552" xr:uid="{00000000-0005-0000-0000-00004E500000}"/>
    <cellStyle name="Normal 57 2 5 4" xfId="12142" xr:uid="{00000000-0005-0000-0000-0000742F0000}"/>
    <cellStyle name="Normal 57 2 5 4 3" xfId="27240" xr:uid="{00000000-0005-0000-0000-00006E6A0000}"/>
    <cellStyle name="Normal 57 2 5 5" xfId="7121" xr:uid="{00000000-0005-0000-0000-0000D71B0000}"/>
    <cellStyle name="Normal 57 2 5 5 3" xfId="22223" xr:uid="{00000000-0005-0000-0000-0000D5560000}"/>
    <cellStyle name="Normal 57 2 5 7" xfId="17210" xr:uid="{00000000-0005-0000-0000-000040430000}"/>
    <cellStyle name="Normal 57 2 6" xfId="2903" xr:uid="{00000000-0005-0000-0000-00005D0B0000}"/>
    <cellStyle name="Normal 57 2 6 2" xfId="12977" xr:uid="{00000000-0005-0000-0000-0000B7320000}"/>
    <cellStyle name="Normal 57 2 6 2 3" xfId="28075" xr:uid="{00000000-0005-0000-0000-0000B16D0000}"/>
    <cellStyle name="Normal 57 2 6 3" xfId="7957" xr:uid="{00000000-0005-0000-0000-00001B1F0000}"/>
    <cellStyle name="Normal 57 2 6 3 3" xfId="23058" xr:uid="{00000000-0005-0000-0000-0000185A0000}"/>
    <cellStyle name="Normal 57 2 6 5" xfId="18045" xr:uid="{00000000-0005-0000-0000-000083460000}"/>
    <cellStyle name="Normal 57 2 7" xfId="4596" xr:uid="{00000000-0005-0000-0000-0000FA110000}"/>
    <cellStyle name="Normal 57 2 7 2" xfId="14648" xr:uid="{00000000-0005-0000-0000-00003E390000}"/>
    <cellStyle name="Normal 57 2 7 2 3" xfId="29746" xr:uid="{00000000-0005-0000-0000-000038740000}"/>
    <cellStyle name="Normal 57 2 7 3" xfId="9628" xr:uid="{00000000-0005-0000-0000-0000A2250000}"/>
    <cellStyle name="Normal 57 2 7 3 3" xfId="24729" xr:uid="{00000000-0005-0000-0000-00009F600000}"/>
    <cellStyle name="Normal 57 2 7 5" xfId="19716" xr:uid="{00000000-0005-0000-0000-00000A4D0000}"/>
    <cellStyle name="Normal 57 2 8" xfId="11306" xr:uid="{00000000-0005-0000-0000-0000302C0000}"/>
    <cellStyle name="Normal 57 2 8 3" xfId="26404" xr:uid="{00000000-0005-0000-0000-00002A670000}"/>
    <cellStyle name="Normal 57 2 9" xfId="6285" xr:uid="{00000000-0005-0000-0000-000093180000}"/>
    <cellStyle name="Normal 57 2 9 3" xfId="21387" xr:uid="{00000000-0005-0000-0000-000091530000}"/>
    <cellStyle name="Normal 57 3" xfId="1249" xr:uid="{00000000-0005-0000-0000-0000E7040000}"/>
    <cellStyle name="Normal 57 3 10" xfId="16426" xr:uid="{00000000-0005-0000-0000-000030400000}"/>
    <cellStyle name="Normal 57 3 2" xfId="1468" xr:uid="{00000000-0005-0000-0000-0000C2050000}"/>
    <cellStyle name="Normal 57 3 2 2" xfId="1889" xr:uid="{00000000-0005-0000-0000-000067070000}"/>
    <cellStyle name="Normal 57 3 2 2 2" xfId="2728" xr:uid="{00000000-0005-0000-0000-0000AE0A0000}"/>
    <cellStyle name="Normal 57 3 2 2 2 2" xfId="4418" xr:uid="{00000000-0005-0000-0000-000048110000}"/>
    <cellStyle name="Normal 57 3 2 2 2 2 2" xfId="14491" xr:uid="{00000000-0005-0000-0000-0000A1380000}"/>
    <cellStyle name="Normal 57 3 2 2 2 2 2 3" xfId="29589" xr:uid="{00000000-0005-0000-0000-00009B730000}"/>
    <cellStyle name="Normal 57 3 2 2 2 2 3" xfId="9471" xr:uid="{00000000-0005-0000-0000-000005250000}"/>
    <cellStyle name="Normal 57 3 2 2 2 2 3 3" xfId="24572" xr:uid="{00000000-0005-0000-0000-000002600000}"/>
    <cellStyle name="Normal 57 3 2 2 2 2 5" xfId="19559" xr:uid="{00000000-0005-0000-0000-00006D4C0000}"/>
    <cellStyle name="Normal 57 3 2 2 2 3" xfId="6110" xr:uid="{00000000-0005-0000-0000-0000E4170000}"/>
    <cellStyle name="Normal 57 3 2 2 2 3 2" xfId="16162" xr:uid="{00000000-0005-0000-0000-0000283F0000}"/>
    <cellStyle name="Normal 57 3 2 2 2 3 2 3" xfId="31260" xr:uid="{00000000-0005-0000-0000-0000227A0000}"/>
    <cellStyle name="Normal 57 3 2 2 2 3 3" xfId="11142" xr:uid="{00000000-0005-0000-0000-00008C2B0000}"/>
    <cellStyle name="Normal 57 3 2 2 2 3 3 3" xfId="26243" xr:uid="{00000000-0005-0000-0000-000089660000}"/>
    <cellStyle name="Normal 57 3 2 2 2 3 5" xfId="21230" xr:uid="{00000000-0005-0000-0000-0000F4520000}"/>
    <cellStyle name="Normal 57 3 2 2 2 4" xfId="12820" xr:uid="{00000000-0005-0000-0000-00001A320000}"/>
    <cellStyle name="Normal 57 3 2 2 2 4 3" xfId="27918" xr:uid="{00000000-0005-0000-0000-0000146D0000}"/>
    <cellStyle name="Normal 57 3 2 2 2 5" xfId="7799" xr:uid="{00000000-0005-0000-0000-00007D1E0000}"/>
    <cellStyle name="Normal 57 3 2 2 2 5 3" xfId="22901" xr:uid="{00000000-0005-0000-0000-00007B590000}"/>
    <cellStyle name="Normal 57 3 2 2 2 7" xfId="17888" xr:uid="{00000000-0005-0000-0000-0000E6450000}"/>
    <cellStyle name="Normal 57 3 2 2 3" xfId="3581" xr:uid="{00000000-0005-0000-0000-0000030E0000}"/>
    <cellStyle name="Normal 57 3 2 2 3 2" xfId="13655" xr:uid="{00000000-0005-0000-0000-00005D350000}"/>
    <cellStyle name="Normal 57 3 2 2 3 2 3" xfId="28753" xr:uid="{00000000-0005-0000-0000-000057700000}"/>
    <cellStyle name="Normal 57 3 2 2 3 3" xfId="8635" xr:uid="{00000000-0005-0000-0000-0000C1210000}"/>
    <cellStyle name="Normal 57 3 2 2 3 3 3" xfId="23736" xr:uid="{00000000-0005-0000-0000-0000BE5C0000}"/>
    <cellStyle name="Normal 57 3 2 2 3 5" xfId="18723" xr:uid="{00000000-0005-0000-0000-000029490000}"/>
    <cellStyle name="Normal 57 3 2 2 4" xfId="5274" xr:uid="{00000000-0005-0000-0000-0000A0140000}"/>
    <cellStyle name="Normal 57 3 2 2 4 2" xfId="15326" xr:uid="{00000000-0005-0000-0000-0000E43B0000}"/>
    <cellStyle name="Normal 57 3 2 2 4 2 3" xfId="30424" xr:uid="{00000000-0005-0000-0000-0000DE760000}"/>
    <cellStyle name="Normal 57 3 2 2 4 3" xfId="10306" xr:uid="{00000000-0005-0000-0000-000048280000}"/>
    <cellStyle name="Normal 57 3 2 2 4 3 3" xfId="25407" xr:uid="{00000000-0005-0000-0000-000045630000}"/>
    <cellStyle name="Normal 57 3 2 2 4 5" xfId="20394" xr:uid="{00000000-0005-0000-0000-0000B04F0000}"/>
    <cellStyle name="Normal 57 3 2 2 5" xfId="11984" xr:uid="{00000000-0005-0000-0000-0000D62E0000}"/>
    <cellStyle name="Normal 57 3 2 2 5 3" xfId="27082" xr:uid="{00000000-0005-0000-0000-0000D0690000}"/>
    <cellStyle name="Normal 57 3 2 2 6" xfId="6963" xr:uid="{00000000-0005-0000-0000-0000391B0000}"/>
    <cellStyle name="Normal 57 3 2 2 6 3" xfId="22065" xr:uid="{00000000-0005-0000-0000-000037560000}"/>
    <cellStyle name="Normal 57 3 2 2 8" xfId="17052" xr:uid="{00000000-0005-0000-0000-0000A2420000}"/>
    <cellStyle name="Normal 57 3 2 3" xfId="2310" xr:uid="{00000000-0005-0000-0000-00000C090000}"/>
    <cellStyle name="Normal 57 3 2 3 2" xfId="4000" xr:uid="{00000000-0005-0000-0000-0000A60F0000}"/>
    <cellStyle name="Normal 57 3 2 3 2 2" xfId="14073" xr:uid="{00000000-0005-0000-0000-0000FF360000}"/>
    <cellStyle name="Normal 57 3 2 3 2 2 3" xfId="29171" xr:uid="{00000000-0005-0000-0000-0000F9710000}"/>
    <cellStyle name="Normal 57 3 2 3 2 3" xfId="9053" xr:uid="{00000000-0005-0000-0000-000063230000}"/>
    <cellStyle name="Normal 57 3 2 3 2 3 3" xfId="24154" xr:uid="{00000000-0005-0000-0000-0000605E0000}"/>
    <cellStyle name="Normal 57 3 2 3 2 5" xfId="19141" xr:uid="{00000000-0005-0000-0000-0000CB4A0000}"/>
    <cellStyle name="Normal 57 3 2 3 3" xfId="5692" xr:uid="{00000000-0005-0000-0000-000042160000}"/>
    <cellStyle name="Normal 57 3 2 3 3 2" xfId="15744" xr:uid="{00000000-0005-0000-0000-0000863D0000}"/>
    <cellStyle name="Normal 57 3 2 3 3 2 3" xfId="30842" xr:uid="{00000000-0005-0000-0000-000080780000}"/>
    <cellStyle name="Normal 57 3 2 3 3 3" xfId="10724" xr:uid="{00000000-0005-0000-0000-0000EA290000}"/>
    <cellStyle name="Normal 57 3 2 3 3 3 3" xfId="25825" xr:uid="{00000000-0005-0000-0000-0000E7640000}"/>
    <cellStyle name="Normal 57 3 2 3 3 5" xfId="20812" xr:uid="{00000000-0005-0000-0000-000052510000}"/>
    <cellStyle name="Normal 57 3 2 3 4" xfId="12402" xr:uid="{00000000-0005-0000-0000-000078300000}"/>
    <cellStyle name="Normal 57 3 2 3 4 3" xfId="27500" xr:uid="{00000000-0005-0000-0000-0000726B0000}"/>
    <cellStyle name="Normal 57 3 2 3 5" xfId="7381" xr:uid="{00000000-0005-0000-0000-0000DB1C0000}"/>
    <cellStyle name="Normal 57 3 2 3 5 3" xfId="22483" xr:uid="{00000000-0005-0000-0000-0000D9570000}"/>
    <cellStyle name="Normal 57 3 2 3 7" xfId="17470" xr:uid="{00000000-0005-0000-0000-000044440000}"/>
    <cellStyle name="Normal 57 3 2 4" xfId="3163" xr:uid="{00000000-0005-0000-0000-0000610C0000}"/>
    <cellStyle name="Normal 57 3 2 4 2" xfId="13237" xr:uid="{00000000-0005-0000-0000-0000BB330000}"/>
    <cellStyle name="Normal 57 3 2 4 2 3" xfId="28335" xr:uid="{00000000-0005-0000-0000-0000B56E0000}"/>
    <cellStyle name="Normal 57 3 2 4 3" xfId="8217" xr:uid="{00000000-0005-0000-0000-00001F200000}"/>
    <cellStyle name="Normal 57 3 2 4 3 3" xfId="23318" xr:uid="{00000000-0005-0000-0000-00001C5B0000}"/>
    <cellStyle name="Normal 57 3 2 4 5" xfId="18305" xr:uid="{00000000-0005-0000-0000-000087470000}"/>
    <cellStyle name="Normal 57 3 2 5" xfId="4856" xr:uid="{00000000-0005-0000-0000-0000FE120000}"/>
    <cellStyle name="Normal 57 3 2 5 2" xfId="14908" xr:uid="{00000000-0005-0000-0000-0000423A0000}"/>
    <cellStyle name="Normal 57 3 2 5 2 3" xfId="30006" xr:uid="{00000000-0005-0000-0000-00003C750000}"/>
    <cellStyle name="Normal 57 3 2 5 3" xfId="9888" xr:uid="{00000000-0005-0000-0000-0000A6260000}"/>
    <cellStyle name="Normal 57 3 2 5 3 3" xfId="24989" xr:uid="{00000000-0005-0000-0000-0000A3610000}"/>
    <cellStyle name="Normal 57 3 2 5 5" xfId="19976" xr:uid="{00000000-0005-0000-0000-00000E4E0000}"/>
    <cellStyle name="Normal 57 3 2 6" xfId="11566" xr:uid="{00000000-0005-0000-0000-0000342D0000}"/>
    <cellStyle name="Normal 57 3 2 6 3" xfId="26664" xr:uid="{00000000-0005-0000-0000-00002E680000}"/>
    <cellStyle name="Normal 57 3 2 7" xfId="6545" xr:uid="{00000000-0005-0000-0000-000097190000}"/>
    <cellStyle name="Normal 57 3 2 7 3" xfId="21647" xr:uid="{00000000-0005-0000-0000-000095540000}"/>
    <cellStyle name="Normal 57 3 2 9" xfId="16634" xr:uid="{00000000-0005-0000-0000-000000410000}"/>
    <cellStyle name="Normal 57 3 3" xfId="1681" xr:uid="{00000000-0005-0000-0000-000097060000}"/>
    <cellStyle name="Normal 57 3 3 2" xfId="2520" xr:uid="{00000000-0005-0000-0000-0000DE090000}"/>
    <cellStyle name="Normal 57 3 3 2 2" xfId="4210" xr:uid="{00000000-0005-0000-0000-000078100000}"/>
    <cellStyle name="Normal 57 3 3 2 2 2" xfId="14283" xr:uid="{00000000-0005-0000-0000-0000D1370000}"/>
    <cellStyle name="Normal 57 3 3 2 2 2 3" xfId="29381" xr:uid="{00000000-0005-0000-0000-0000CB720000}"/>
    <cellStyle name="Normal 57 3 3 2 2 3" xfId="9263" xr:uid="{00000000-0005-0000-0000-000035240000}"/>
    <cellStyle name="Normal 57 3 3 2 2 3 3" xfId="24364" xr:uid="{00000000-0005-0000-0000-0000325F0000}"/>
    <cellStyle name="Normal 57 3 3 2 2 5" xfId="19351" xr:uid="{00000000-0005-0000-0000-00009D4B0000}"/>
    <cellStyle name="Normal 57 3 3 2 3" xfId="5902" xr:uid="{00000000-0005-0000-0000-000014170000}"/>
    <cellStyle name="Normal 57 3 3 2 3 2" xfId="15954" xr:uid="{00000000-0005-0000-0000-0000583E0000}"/>
    <cellStyle name="Normal 57 3 3 2 3 2 3" xfId="31052" xr:uid="{00000000-0005-0000-0000-000052790000}"/>
    <cellStyle name="Normal 57 3 3 2 3 3" xfId="10934" xr:uid="{00000000-0005-0000-0000-0000BC2A0000}"/>
    <cellStyle name="Normal 57 3 3 2 3 3 3" xfId="26035" xr:uid="{00000000-0005-0000-0000-0000B9650000}"/>
    <cellStyle name="Normal 57 3 3 2 3 5" xfId="21022" xr:uid="{00000000-0005-0000-0000-000024520000}"/>
    <cellStyle name="Normal 57 3 3 2 4" xfId="12612" xr:uid="{00000000-0005-0000-0000-00004A310000}"/>
    <cellStyle name="Normal 57 3 3 2 4 3" xfId="27710" xr:uid="{00000000-0005-0000-0000-0000446C0000}"/>
    <cellStyle name="Normal 57 3 3 2 5" xfId="7591" xr:uid="{00000000-0005-0000-0000-0000AD1D0000}"/>
    <cellStyle name="Normal 57 3 3 2 5 3" xfId="22693" xr:uid="{00000000-0005-0000-0000-0000AB580000}"/>
    <cellStyle name="Normal 57 3 3 2 7" xfId="17680" xr:uid="{00000000-0005-0000-0000-000016450000}"/>
    <cellStyle name="Normal 57 3 3 3" xfId="3373" xr:uid="{00000000-0005-0000-0000-0000330D0000}"/>
    <cellStyle name="Normal 57 3 3 3 2" xfId="13447" xr:uid="{00000000-0005-0000-0000-00008D340000}"/>
    <cellStyle name="Normal 57 3 3 3 2 3" xfId="28545" xr:uid="{00000000-0005-0000-0000-0000876F0000}"/>
    <cellStyle name="Normal 57 3 3 3 3" xfId="8427" xr:uid="{00000000-0005-0000-0000-0000F1200000}"/>
    <cellStyle name="Normal 57 3 3 3 3 3" xfId="23528" xr:uid="{00000000-0005-0000-0000-0000EE5B0000}"/>
    <cellStyle name="Normal 57 3 3 3 5" xfId="18515" xr:uid="{00000000-0005-0000-0000-000059480000}"/>
    <cellStyle name="Normal 57 3 3 4" xfId="5066" xr:uid="{00000000-0005-0000-0000-0000D0130000}"/>
    <cellStyle name="Normal 57 3 3 4 2" xfId="15118" xr:uid="{00000000-0005-0000-0000-0000143B0000}"/>
    <cellStyle name="Normal 57 3 3 4 2 3" xfId="30216" xr:uid="{00000000-0005-0000-0000-00000E760000}"/>
    <cellStyle name="Normal 57 3 3 4 3" xfId="10098" xr:uid="{00000000-0005-0000-0000-000078270000}"/>
    <cellStyle name="Normal 57 3 3 4 3 3" xfId="25199" xr:uid="{00000000-0005-0000-0000-000075620000}"/>
    <cellStyle name="Normal 57 3 3 4 5" xfId="20186" xr:uid="{00000000-0005-0000-0000-0000E04E0000}"/>
    <cellStyle name="Normal 57 3 3 5" xfId="11776" xr:uid="{00000000-0005-0000-0000-0000062E0000}"/>
    <cellStyle name="Normal 57 3 3 5 3" xfId="26874" xr:uid="{00000000-0005-0000-0000-000000690000}"/>
    <cellStyle name="Normal 57 3 3 6" xfId="6755" xr:uid="{00000000-0005-0000-0000-0000691A0000}"/>
    <cellStyle name="Normal 57 3 3 6 3" xfId="21857" xr:uid="{00000000-0005-0000-0000-000067550000}"/>
    <cellStyle name="Normal 57 3 3 8" xfId="16844" xr:uid="{00000000-0005-0000-0000-0000D2410000}"/>
    <cellStyle name="Normal 57 3 4" xfId="2102" xr:uid="{00000000-0005-0000-0000-00003C080000}"/>
    <cellStyle name="Normal 57 3 4 2" xfId="3792" xr:uid="{00000000-0005-0000-0000-0000D60E0000}"/>
    <cellStyle name="Normal 57 3 4 2 2" xfId="13865" xr:uid="{00000000-0005-0000-0000-00002F360000}"/>
    <cellStyle name="Normal 57 3 4 2 2 3" xfId="28963" xr:uid="{00000000-0005-0000-0000-000029710000}"/>
    <cellStyle name="Normal 57 3 4 2 3" xfId="8845" xr:uid="{00000000-0005-0000-0000-000093220000}"/>
    <cellStyle name="Normal 57 3 4 2 3 3" xfId="23946" xr:uid="{00000000-0005-0000-0000-0000905D0000}"/>
    <cellStyle name="Normal 57 3 4 2 5" xfId="18933" xr:uid="{00000000-0005-0000-0000-0000FB490000}"/>
    <cellStyle name="Normal 57 3 4 3" xfId="5484" xr:uid="{00000000-0005-0000-0000-000072150000}"/>
    <cellStyle name="Normal 57 3 4 3 2" xfId="15536" xr:uid="{00000000-0005-0000-0000-0000B63C0000}"/>
    <cellStyle name="Normal 57 3 4 3 2 3" xfId="30634" xr:uid="{00000000-0005-0000-0000-0000B0770000}"/>
    <cellStyle name="Normal 57 3 4 3 3" xfId="10516" xr:uid="{00000000-0005-0000-0000-00001A290000}"/>
    <cellStyle name="Normal 57 3 4 3 3 3" xfId="25617" xr:uid="{00000000-0005-0000-0000-000017640000}"/>
    <cellStyle name="Normal 57 3 4 3 5" xfId="20604" xr:uid="{00000000-0005-0000-0000-000082500000}"/>
    <cellStyle name="Normal 57 3 4 4" xfId="12194" xr:uid="{00000000-0005-0000-0000-0000A82F0000}"/>
    <cellStyle name="Normal 57 3 4 4 3" xfId="27292" xr:uid="{00000000-0005-0000-0000-0000A26A0000}"/>
    <cellStyle name="Normal 57 3 4 5" xfId="7173" xr:uid="{00000000-0005-0000-0000-00000B1C0000}"/>
    <cellStyle name="Normal 57 3 4 5 3" xfId="22275" xr:uid="{00000000-0005-0000-0000-000009570000}"/>
    <cellStyle name="Normal 57 3 4 7" xfId="17262" xr:uid="{00000000-0005-0000-0000-000074430000}"/>
    <cellStyle name="Normal 57 3 5" xfId="2955" xr:uid="{00000000-0005-0000-0000-0000910B0000}"/>
    <cellStyle name="Normal 57 3 5 2" xfId="13029" xr:uid="{00000000-0005-0000-0000-0000EB320000}"/>
    <cellStyle name="Normal 57 3 5 2 3" xfId="28127" xr:uid="{00000000-0005-0000-0000-0000E56D0000}"/>
    <cellStyle name="Normal 57 3 5 3" xfId="8009" xr:uid="{00000000-0005-0000-0000-00004F1F0000}"/>
    <cellStyle name="Normal 57 3 5 3 3" xfId="23110" xr:uid="{00000000-0005-0000-0000-00004C5A0000}"/>
    <cellStyle name="Normal 57 3 5 5" xfId="18097" xr:uid="{00000000-0005-0000-0000-0000B7460000}"/>
    <cellStyle name="Normal 57 3 6" xfId="4648" xr:uid="{00000000-0005-0000-0000-00002E120000}"/>
    <cellStyle name="Normal 57 3 6 2" xfId="14700" xr:uid="{00000000-0005-0000-0000-000072390000}"/>
    <cellStyle name="Normal 57 3 6 2 3" xfId="29798" xr:uid="{00000000-0005-0000-0000-00006C740000}"/>
    <cellStyle name="Normal 57 3 6 3" xfId="9680" xr:uid="{00000000-0005-0000-0000-0000D6250000}"/>
    <cellStyle name="Normal 57 3 6 3 3" xfId="24781" xr:uid="{00000000-0005-0000-0000-0000D3600000}"/>
    <cellStyle name="Normal 57 3 6 5" xfId="19768" xr:uid="{00000000-0005-0000-0000-00003E4D0000}"/>
    <cellStyle name="Normal 57 3 7" xfId="11358" xr:uid="{00000000-0005-0000-0000-0000642C0000}"/>
    <cellStyle name="Normal 57 3 7 3" xfId="26456" xr:uid="{00000000-0005-0000-0000-00005E670000}"/>
    <cellStyle name="Normal 57 3 8" xfId="6337" xr:uid="{00000000-0005-0000-0000-0000C7180000}"/>
    <cellStyle name="Normal 57 3 8 3" xfId="21439" xr:uid="{00000000-0005-0000-0000-0000C5530000}"/>
    <cellStyle name="Normal 57 4" xfId="1362" xr:uid="{00000000-0005-0000-0000-000058050000}"/>
    <cellStyle name="Normal 57 4 2" xfId="1785" xr:uid="{00000000-0005-0000-0000-0000FF060000}"/>
    <cellStyle name="Normal 57 4 2 2" xfId="2624" xr:uid="{00000000-0005-0000-0000-0000460A0000}"/>
    <cellStyle name="Normal 57 4 2 2 2" xfId="4314" xr:uid="{00000000-0005-0000-0000-0000E0100000}"/>
    <cellStyle name="Normal 57 4 2 2 2 2" xfId="14387" xr:uid="{00000000-0005-0000-0000-000039380000}"/>
    <cellStyle name="Normal 57 4 2 2 2 2 3" xfId="29485" xr:uid="{00000000-0005-0000-0000-000033730000}"/>
    <cellStyle name="Normal 57 4 2 2 2 3" xfId="9367" xr:uid="{00000000-0005-0000-0000-00009D240000}"/>
    <cellStyle name="Normal 57 4 2 2 2 3 3" xfId="24468" xr:uid="{00000000-0005-0000-0000-00009A5F0000}"/>
    <cellStyle name="Normal 57 4 2 2 2 5" xfId="19455" xr:uid="{00000000-0005-0000-0000-0000054C0000}"/>
    <cellStyle name="Normal 57 4 2 2 3" xfId="6006" xr:uid="{00000000-0005-0000-0000-00007C170000}"/>
    <cellStyle name="Normal 57 4 2 2 3 2" xfId="16058" xr:uid="{00000000-0005-0000-0000-0000C03E0000}"/>
    <cellStyle name="Normal 57 4 2 2 3 2 3" xfId="31156" xr:uid="{00000000-0005-0000-0000-0000BA790000}"/>
    <cellStyle name="Normal 57 4 2 2 3 3" xfId="11038" xr:uid="{00000000-0005-0000-0000-0000242B0000}"/>
    <cellStyle name="Normal 57 4 2 2 3 3 3" xfId="26139" xr:uid="{00000000-0005-0000-0000-000021660000}"/>
    <cellStyle name="Normal 57 4 2 2 3 5" xfId="21126" xr:uid="{00000000-0005-0000-0000-00008C520000}"/>
    <cellStyle name="Normal 57 4 2 2 4" xfId="12716" xr:uid="{00000000-0005-0000-0000-0000B2310000}"/>
    <cellStyle name="Normal 57 4 2 2 4 3" xfId="27814" xr:uid="{00000000-0005-0000-0000-0000AC6C0000}"/>
    <cellStyle name="Normal 57 4 2 2 5" xfId="7695" xr:uid="{00000000-0005-0000-0000-0000151E0000}"/>
    <cellStyle name="Normal 57 4 2 2 5 3" xfId="22797" xr:uid="{00000000-0005-0000-0000-000013590000}"/>
    <cellStyle name="Normal 57 4 2 2 7" xfId="17784" xr:uid="{00000000-0005-0000-0000-00007E450000}"/>
    <cellStyle name="Normal 57 4 2 3" xfId="3477" xr:uid="{00000000-0005-0000-0000-00009B0D0000}"/>
    <cellStyle name="Normal 57 4 2 3 2" xfId="13551" xr:uid="{00000000-0005-0000-0000-0000F5340000}"/>
    <cellStyle name="Normal 57 4 2 3 2 3" xfId="28649" xr:uid="{00000000-0005-0000-0000-0000EF6F0000}"/>
    <cellStyle name="Normal 57 4 2 3 3" xfId="8531" xr:uid="{00000000-0005-0000-0000-000059210000}"/>
    <cellStyle name="Normal 57 4 2 3 3 3" xfId="23632" xr:uid="{00000000-0005-0000-0000-0000565C0000}"/>
    <cellStyle name="Normal 57 4 2 3 5" xfId="18619" xr:uid="{00000000-0005-0000-0000-0000C1480000}"/>
    <cellStyle name="Normal 57 4 2 4" xfId="5170" xr:uid="{00000000-0005-0000-0000-000038140000}"/>
    <cellStyle name="Normal 57 4 2 4 2" xfId="15222" xr:uid="{00000000-0005-0000-0000-00007C3B0000}"/>
    <cellStyle name="Normal 57 4 2 4 2 3" xfId="30320" xr:uid="{00000000-0005-0000-0000-000076760000}"/>
    <cellStyle name="Normal 57 4 2 4 3" xfId="10202" xr:uid="{00000000-0005-0000-0000-0000E0270000}"/>
    <cellStyle name="Normal 57 4 2 4 3 3" xfId="25303" xr:uid="{00000000-0005-0000-0000-0000DD620000}"/>
    <cellStyle name="Normal 57 4 2 4 5" xfId="20290" xr:uid="{00000000-0005-0000-0000-0000484F0000}"/>
    <cellStyle name="Normal 57 4 2 5" xfId="11880" xr:uid="{00000000-0005-0000-0000-00006E2E0000}"/>
    <cellStyle name="Normal 57 4 2 5 3" xfId="26978" xr:uid="{00000000-0005-0000-0000-000068690000}"/>
    <cellStyle name="Normal 57 4 2 6" xfId="6859" xr:uid="{00000000-0005-0000-0000-0000D11A0000}"/>
    <cellStyle name="Normal 57 4 2 6 3" xfId="21961" xr:uid="{00000000-0005-0000-0000-0000CF550000}"/>
    <cellStyle name="Normal 57 4 2 8" xfId="16948" xr:uid="{00000000-0005-0000-0000-00003A420000}"/>
    <cellStyle name="Normal 57 4 3" xfId="2206" xr:uid="{00000000-0005-0000-0000-0000A4080000}"/>
    <cellStyle name="Normal 57 4 3 2" xfId="3896" xr:uid="{00000000-0005-0000-0000-00003E0F0000}"/>
    <cellStyle name="Normal 57 4 3 2 2" xfId="13969" xr:uid="{00000000-0005-0000-0000-000097360000}"/>
    <cellStyle name="Normal 57 4 3 2 2 3" xfId="29067" xr:uid="{00000000-0005-0000-0000-000091710000}"/>
    <cellStyle name="Normal 57 4 3 2 3" xfId="8949" xr:uid="{00000000-0005-0000-0000-0000FB220000}"/>
    <cellStyle name="Normal 57 4 3 2 3 3" xfId="24050" xr:uid="{00000000-0005-0000-0000-0000F85D0000}"/>
    <cellStyle name="Normal 57 4 3 2 5" xfId="19037" xr:uid="{00000000-0005-0000-0000-0000634A0000}"/>
    <cellStyle name="Normal 57 4 3 3" xfId="5588" xr:uid="{00000000-0005-0000-0000-0000DA150000}"/>
    <cellStyle name="Normal 57 4 3 3 2" xfId="15640" xr:uid="{00000000-0005-0000-0000-00001E3D0000}"/>
    <cellStyle name="Normal 57 4 3 3 2 3" xfId="30738" xr:uid="{00000000-0005-0000-0000-000018780000}"/>
    <cellStyle name="Normal 57 4 3 3 3" xfId="10620" xr:uid="{00000000-0005-0000-0000-000082290000}"/>
    <cellStyle name="Normal 57 4 3 3 3 3" xfId="25721" xr:uid="{00000000-0005-0000-0000-00007F640000}"/>
    <cellStyle name="Normal 57 4 3 3 5" xfId="20708" xr:uid="{00000000-0005-0000-0000-0000EA500000}"/>
    <cellStyle name="Normal 57 4 3 4" xfId="12298" xr:uid="{00000000-0005-0000-0000-000010300000}"/>
    <cellStyle name="Normal 57 4 3 4 3" xfId="27396" xr:uid="{00000000-0005-0000-0000-00000A6B0000}"/>
    <cellStyle name="Normal 57 4 3 5" xfId="7277" xr:uid="{00000000-0005-0000-0000-0000731C0000}"/>
    <cellStyle name="Normal 57 4 3 5 3" xfId="22379" xr:uid="{00000000-0005-0000-0000-000071570000}"/>
    <cellStyle name="Normal 57 4 3 7" xfId="17366" xr:uid="{00000000-0005-0000-0000-0000DC430000}"/>
    <cellStyle name="Normal 57 4 4" xfId="3059" xr:uid="{00000000-0005-0000-0000-0000F90B0000}"/>
    <cellStyle name="Normal 57 4 4 2" xfId="13133" xr:uid="{00000000-0005-0000-0000-000053330000}"/>
    <cellStyle name="Normal 57 4 4 2 3" xfId="28231" xr:uid="{00000000-0005-0000-0000-00004D6E0000}"/>
    <cellStyle name="Normal 57 4 4 3" xfId="8113" xr:uid="{00000000-0005-0000-0000-0000B71F0000}"/>
    <cellStyle name="Normal 57 4 4 3 3" xfId="23214" xr:uid="{00000000-0005-0000-0000-0000B45A0000}"/>
    <cellStyle name="Normal 57 4 4 5" xfId="18201" xr:uid="{00000000-0005-0000-0000-00001F470000}"/>
    <cellStyle name="Normal 57 4 5" xfId="4752" xr:uid="{00000000-0005-0000-0000-000096120000}"/>
    <cellStyle name="Normal 57 4 5 2" xfId="14804" xr:uid="{00000000-0005-0000-0000-0000DA390000}"/>
    <cellStyle name="Normal 57 4 5 2 3" xfId="29902" xr:uid="{00000000-0005-0000-0000-0000D4740000}"/>
    <cellStyle name="Normal 57 4 5 3" xfId="9784" xr:uid="{00000000-0005-0000-0000-00003E260000}"/>
    <cellStyle name="Normal 57 4 5 3 3" xfId="24885" xr:uid="{00000000-0005-0000-0000-00003B610000}"/>
    <cellStyle name="Normal 57 4 5 5" xfId="19872" xr:uid="{00000000-0005-0000-0000-0000A64D0000}"/>
    <cellStyle name="Normal 57 4 6" xfId="11462" xr:uid="{00000000-0005-0000-0000-0000CC2C0000}"/>
    <cellStyle name="Normal 57 4 6 3" xfId="26560" xr:uid="{00000000-0005-0000-0000-0000C6670000}"/>
    <cellStyle name="Normal 57 4 7" xfId="6441" xr:uid="{00000000-0005-0000-0000-00002F190000}"/>
    <cellStyle name="Normal 57 4 7 3" xfId="21543" xr:uid="{00000000-0005-0000-0000-00002D540000}"/>
    <cellStyle name="Normal 57 4 9" xfId="16530" xr:uid="{00000000-0005-0000-0000-000098400000}"/>
    <cellStyle name="Normal 57 5" xfId="1575" xr:uid="{00000000-0005-0000-0000-00002D060000}"/>
    <cellStyle name="Normal 57 5 2" xfId="2416" xr:uid="{00000000-0005-0000-0000-000076090000}"/>
    <cellStyle name="Normal 57 5 2 2" xfId="4106" xr:uid="{00000000-0005-0000-0000-000010100000}"/>
    <cellStyle name="Normal 57 5 2 2 2" xfId="14179" xr:uid="{00000000-0005-0000-0000-000069370000}"/>
    <cellStyle name="Normal 57 5 2 2 2 3" xfId="29277" xr:uid="{00000000-0005-0000-0000-000063720000}"/>
    <cellStyle name="Normal 57 5 2 2 3" xfId="9159" xr:uid="{00000000-0005-0000-0000-0000CD230000}"/>
    <cellStyle name="Normal 57 5 2 2 3 3" xfId="24260" xr:uid="{00000000-0005-0000-0000-0000CA5E0000}"/>
    <cellStyle name="Normal 57 5 2 2 5" xfId="19247" xr:uid="{00000000-0005-0000-0000-0000354B0000}"/>
    <cellStyle name="Normal 57 5 2 3" xfId="5798" xr:uid="{00000000-0005-0000-0000-0000AC160000}"/>
    <cellStyle name="Normal 57 5 2 3 2" xfId="15850" xr:uid="{00000000-0005-0000-0000-0000F03D0000}"/>
    <cellStyle name="Normal 57 5 2 3 2 3" xfId="30948" xr:uid="{00000000-0005-0000-0000-0000EA780000}"/>
    <cellStyle name="Normal 57 5 2 3 3" xfId="10830" xr:uid="{00000000-0005-0000-0000-0000542A0000}"/>
    <cellStyle name="Normal 57 5 2 3 3 3" xfId="25931" xr:uid="{00000000-0005-0000-0000-000051650000}"/>
    <cellStyle name="Normal 57 5 2 3 5" xfId="20918" xr:uid="{00000000-0005-0000-0000-0000BC510000}"/>
    <cellStyle name="Normal 57 5 2 4" xfId="12508" xr:uid="{00000000-0005-0000-0000-0000E2300000}"/>
    <cellStyle name="Normal 57 5 2 4 3" xfId="27606" xr:uid="{00000000-0005-0000-0000-0000DC6B0000}"/>
    <cellStyle name="Normal 57 5 2 5" xfId="7487" xr:uid="{00000000-0005-0000-0000-0000451D0000}"/>
    <cellStyle name="Normal 57 5 2 5 3" xfId="22589" xr:uid="{00000000-0005-0000-0000-000043580000}"/>
    <cellStyle name="Normal 57 5 2 7" xfId="17576" xr:uid="{00000000-0005-0000-0000-0000AE440000}"/>
    <cellStyle name="Normal 57 5 3" xfId="3269" xr:uid="{00000000-0005-0000-0000-0000CB0C0000}"/>
    <cellStyle name="Normal 57 5 3 2" xfId="13343" xr:uid="{00000000-0005-0000-0000-000025340000}"/>
    <cellStyle name="Normal 57 5 3 2 3" xfId="28441" xr:uid="{00000000-0005-0000-0000-00001F6F0000}"/>
    <cellStyle name="Normal 57 5 3 3" xfId="8323" xr:uid="{00000000-0005-0000-0000-000089200000}"/>
    <cellStyle name="Normal 57 5 3 3 3" xfId="23424" xr:uid="{00000000-0005-0000-0000-0000865B0000}"/>
    <cellStyle name="Normal 57 5 3 5" xfId="18411" xr:uid="{00000000-0005-0000-0000-0000F1470000}"/>
    <cellStyle name="Normal 57 5 4" xfId="4962" xr:uid="{00000000-0005-0000-0000-000068130000}"/>
    <cellStyle name="Normal 57 5 4 2" xfId="15014" xr:uid="{00000000-0005-0000-0000-0000AC3A0000}"/>
    <cellStyle name="Normal 57 5 4 2 3" xfId="30112" xr:uid="{00000000-0005-0000-0000-0000A6750000}"/>
    <cellStyle name="Normal 57 5 4 3" xfId="9994" xr:uid="{00000000-0005-0000-0000-000010270000}"/>
    <cellStyle name="Normal 57 5 4 3 3" xfId="25095" xr:uid="{00000000-0005-0000-0000-00000D620000}"/>
    <cellStyle name="Normal 57 5 4 5" xfId="20082" xr:uid="{00000000-0005-0000-0000-0000784E0000}"/>
    <cellStyle name="Normal 57 5 5" xfId="11672" xr:uid="{00000000-0005-0000-0000-00009E2D0000}"/>
    <cellStyle name="Normal 57 5 5 3" xfId="26770" xr:uid="{00000000-0005-0000-0000-000098680000}"/>
    <cellStyle name="Normal 57 5 6" xfId="6651" xr:uid="{00000000-0005-0000-0000-0000011A0000}"/>
    <cellStyle name="Normal 57 5 6 3" xfId="21753" xr:uid="{00000000-0005-0000-0000-0000FF540000}"/>
    <cellStyle name="Normal 57 5 8" xfId="16740" xr:uid="{00000000-0005-0000-0000-00006A410000}"/>
    <cellStyle name="Normal 57 6" xfId="1996" xr:uid="{00000000-0005-0000-0000-0000D2070000}"/>
    <cellStyle name="Normal 57 6 2" xfId="3688" xr:uid="{00000000-0005-0000-0000-00006E0E0000}"/>
    <cellStyle name="Normal 57 6 2 2" xfId="13761" xr:uid="{00000000-0005-0000-0000-0000C7350000}"/>
    <cellStyle name="Normal 57 6 2 2 3" xfId="28859" xr:uid="{00000000-0005-0000-0000-0000C1700000}"/>
    <cellStyle name="Normal 57 6 2 3" xfId="8741" xr:uid="{00000000-0005-0000-0000-00002B220000}"/>
    <cellStyle name="Normal 57 6 2 3 3" xfId="23842" xr:uid="{00000000-0005-0000-0000-0000285D0000}"/>
    <cellStyle name="Normal 57 6 2 5" xfId="18829" xr:uid="{00000000-0005-0000-0000-000093490000}"/>
    <cellStyle name="Normal 57 6 3" xfId="5380" xr:uid="{00000000-0005-0000-0000-00000A150000}"/>
    <cellStyle name="Normal 57 6 3 2" xfId="15432" xr:uid="{00000000-0005-0000-0000-00004E3C0000}"/>
    <cellStyle name="Normal 57 6 3 2 3" xfId="30530" xr:uid="{00000000-0005-0000-0000-000048770000}"/>
    <cellStyle name="Normal 57 6 3 3" xfId="10412" xr:uid="{00000000-0005-0000-0000-0000B2280000}"/>
    <cellStyle name="Normal 57 6 3 3 3" xfId="25513" xr:uid="{00000000-0005-0000-0000-0000AF630000}"/>
    <cellStyle name="Normal 57 6 3 5" xfId="20500" xr:uid="{00000000-0005-0000-0000-00001A500000}"/>
    <cellStyle name="Normal 57 6 4" xfId="12090" xr:uid="{00000000-0005-0000-0000-0000402F0000}"/>
    <cellStyle name="Normal 57 6 4 3" xfId="27188" xr:uid="{00000000-0005-0000-0000-00003A6A0000}"/>
    <cellStyle name="Normal 57 6 5" xfId="7069" xr:uid="{00000000-0005-0000-0000-0000A31B0000}"/>
    <cellStyle name="Normal 57 6 5 3" xfId="22171" xr:uid="{00000000-0005-0000-0000-0000A1560000}"/>
    <cellStyle name="Normal 57 6 7" xfId="17158" xr:uid="{00000000-0005-0000-0000-00000C430000}"/>
    <cellStyle name="Normal 57 7" xfId="2847" xr:uid="{00000000-0005-0000-0000-0000250B0000}"/>
    <cellStyle name="Normal 57 7 2" xfId="12925" xr:uid="{00000000-0005-0000-0000-000083320000}"/>
    <cellStyle name="Normal 57 7 2 3" xfId="28023" xr:uid="{00000000-0005-0000-0000-00007D6D0000}"/>
    <cellStyle name="Normal 57 7 3" xfId="7905" xr:uid="{00000000-0005-0000-0000-0000E71E0000}"/>
    <cellStyle name="Normal 57 7 3 3" xfId="23006" xr:uid="{00000000-0005-0000-0000-0000E4590000}"/>
    <cellStyle name="Normal 57 7 5" xfId="17993" xr:uid="{00000000-0005-0000-0000-00004F460000}"/>
    <cellStyle name="Normal 57 8" xfId="4541" xr:uid="{00000000-0005-0000-0000-0000C3110000}"/>
    <cellStyle name="Normal 57 8 2" xfId="14596" xr:uid="{00000000-0005-0000-0000-00000A390000}"/>
    <cellStyle name="Normal 57 8 2 3" xfId="29694" xr:uid="{00000000-0005-0000-0000-000004740000}"/>
    <cellStyle name="Normal 57 8 3" xfId="9576" xr:uid="{00000000-0005-0000-0000-00006E250000}"/>
    <cellStyle name="Normal 57 8 3 3" xfId="24677" xr:uid="{00000000-0005-0000-0000-00006B600000}"/>
    <cellStyle name="Normal 57 8 5" xfId="19664" xr:uid="{00000000-0005-0000-0000-0000D64C0000}"/>
    <cellStyle name="Normal 57 9" xfId="11252" xr:uid="{00000000-0005-0000-0000-0000FA2B0000}"/>
    <cellStyle name="Normal 57 9 3" xfId="26352" xr:uid="{00000000-0005-0000-0000-0000F6660000}"/>
    <cellStyle name="Normal 58" xfId="875" xr:uid="{00000000-0005-0000-0000-000070030000}"/>
    <cellStyle name="Normal 59" xfId="876" xr:uid="{00000000-0005-0000-0000-000071030000}"/>
    <cellStyle name="Normal 59 2" xfId="35450" xr:uid="{6658925C-D7A6-4DF8-874C-EF738AE2C7E6}"/>
    <cellStyle name="Normal 6" xfId="177" xr:uid="{00000000-0005-0000-0000-0000B1000000}"/>
    <cellStyle name="Normal 6 2" xfId="565" xr:uid="{00000000-0005-0000-0000-00003A020000}"/>
    <cellStyle name="Normal 6 2 10" xfId="1545" xr:uid="{00000000-0005-0000-0000-00000F060000}"/>
    <cellStyle name="Normal 6 2 10 2" xfId="2386" xr:uid="{00000000-0005-0000-0000-000058090000}"/>
    <cellStyle name="Normal 6 2 10 2 2" xfId="4076" xr:uid="{00000000-0005-0000-0000-0000F20F0000}"/>
    <cellStyle name="Normal 6 2 10 2 2 2" xfId="14149" xr:uid="{00000000-0005-0000-0000-00004B370000}"/>
    <cellStyle name="Normal 6 2 10 2 2 2 3" xfId="29247" xr:uid="{00000000-0005-0000-0000-000045720000}"/>
    <cellStyle name="Normal 6 2 10 2 2 3" xfId="9129" xr:uid="{00000000-0005-0000-0000-0000AF230000}"/>
    <cellStyle name="Normal 6 2 10 2 2 3 3" xfId="24230" xr:uid="{00000000-0005-0000-0000-0000AC5E0000}"/>
    <cellStyle name="Normal 6 2 10 2 2 5" xfId="19217" xr:uid="{00000000-0005-0000-0000-0000174B0000}"/>
    <cellStyle name="Normal 6 2 10 2 3" xfId="5768" xr:uid="{00000000-0005-0000-0000-00008E160000}"/>
    <cellStyle name="Normal 6 2 10 2 3 2" xfId="15820" xr:uid="{00000000-0005-0000-0000-0000D23D0000}"/>
    <cellStyle name="Normal 6 2 10 2 3 2 3" xfId="30918" xr:uid="{00000000-0005-0000-0000-0000CC780000}"/>
    <cellStyle name="Normal 6 2 10 2 3 3" xfId="10800" xr:uid="{00000000-0005-0000-0000-0000362A0000}"/>
    <cellStyle name="Normal 6 2 10 2 3 3 3" xfId="25901" xr:uid="{00000000-0005-0000-0000-000033650000}"/>
    <cellStyle name="Normal 6 2 10 2 3 5" xfId="20888" xr:uid="{00000000-0005-0000-0000-00009E510000}"/>
    <cellStyle name="Normal 6 2 10 2 4" xfId="12478" xr:uid="{00000000-0005-0000-0000-0000C4300000}"/>
    <cellStyle name="Normal 6 2 10 2 4 3" xfId="27576" xr:uid="{00000000-0005-0000-0000-0000BE6B0000}"/>
    <cellStyle name="Normal 6 2 10 2 5" xfId="7457" xr:uid="{00000000-0005-0000-0000-0000271D0000}"/>
    <cellStyle name="Normal 6 2 10 2 5 3" xfId="22559" xr:uid="{00000000-0005-0000-0000-000025580000}"/>
    <cellStyle name="Normal 6 2 10 2 7" xfId="17546" xr:uid="{00000000-0005-0000-0000-000090440000}"/>
    <cellStyle name="Normal 6 2 10 3" xfId="3239" xr:uid="{00000000-0005-0000-0000-0000AD0C0000}"/>
    <cellStyle name="Normal 6 2 10 3 2" xfId="13313" xr:uid="{00000000-0005-0000-0000-000007340000}"/>
    <cellStyle name="Normal 6 2 10 3 2 3" xfId="28411" xr:uid="{00000000-0005-0000-0000-0000016F0000}"/>
    <cellStyle name="Normal 6 2 10 3 3" xfId="8293" xr:uid="{00000000-0005-0000-0000-00006B200000}"/>
    <cellStyle name="Normal 6 2 10 3 3 3" xfId="23394" xr:uid="{00000000-0005-0000-0000-0000685B0000}"/>
    <cellStyle name="Normal 6 2 10 3 5" xfId="18381" xr:uid="{00000000-0005-0000-0000-0000D3470000}"/>
    <cellStyle name="Normal 6 2 10 4" xfId="4932" xr:uid="{00000000-0005-0000-0000-00004A130000}"/>
    <cellStyle name="Normal 6 2 10 4 2" xfId="14984" xr:uid="{00000000-0005-0000-0000-00008E3A0000}"/>
    <cellStyle name="Normal 6 2 10 4 2 3" xfId="30082" xr:uid="{00000000-0005-0000-0000-000088750000}"/>
    <cellStyle name="Normal 6 2 10 4 3" xfId="9964" xr:uid="{00000000-0005-0000-0000-0000F2260000}"/>
    <cellStyle name="Normal 6 2 10 4 3 3" xfId="25065" xr:uid="{00000000-0005-0000-0000-0000EF610000}"/>
    <cellStyle name="Normal 6 2 10 4 5" xfId="20052" xr:uid="{00000000-0005-0000-0000-00005A4E0000}"/>
    <cellStyle name="Normal 6 2 10 5" xfId="11642" xr:uid="{00000000-0005-0000-0000-0000802D0000}"/>
    <cellStyle name="Normal 6 2 10 5 3" xfId="26740" xr:uid="{00000000-0005-0000-0000-00007A680000}"/>
    <cellStyle name="Normal 6 2 10 6" xfId="6621" xr:uid="{00000000-0005-0000-0000-0000E3190000}"/>
    <cellStyle name="Normal 6 2 10 6 3" xfId="21723" xr:uid="{00000000-0005-0000-0000-0000E1540000}"/>
    <cellStyle name="Normal 6 2 10 8" xfId="16710" xr:uid="{00000000-0005-0000-0000-00004C410000}"/>
    <cellStyle name="Normal 6 2 11" xfId="1966" xr:uid="{00000000-0005-0000-0000-0000B4070000}"/>
    <cellStyle name="Normal 6 2 11 2" xfId="3658" xr:uid="{00000000-0005-0000-0000-0000500E0000}"/>
    <cellStyle name="Normal 6 2 11 2 2" xfId="13731" xr:uid="{00000000-0005-0000-0000-0000A9350000}"/>
    <cellStyle name="Normal 6 2 11 2 2 3" xfId="28829" xr:uid="{00000000-0005-0000-0000-0000A3700000}"/>
    <cellStyle name="Normal 6 2 11 2 3" xfId="8711" xr:uid="{00000000-0005-0000-0000-00000D220000}"/>
    <cellStyle name="Normal 6 2 11 2 3 3" xfId="23812" xr:uid="{00000000-0005-0000-0000-00000A5D0000}"/>
    <cellStyle name="Normal 6 2 11 2 5" xfId="18799" xr:uid="{00000000-0005-0000-0000-000075490000}"/>
    <cellStyle name="Normal 6 2 11 3" xfId="5350" xr:uid="{00000000-0005-0000-0000-0000EC140000}"/>
    <cellStyle name="Normal 6 2 11 3 2" xfId="15402" xr:uid="{00000000-0005-0000-0000-0000303C0000}"/>
    <cellStyle name="Normal 6 2 11 3 2 3" xfId="30500" xr:uid="{00000000-0005-0000-0000-00002A770000}"/>
    <cellStyle name="Normal 6 2 11 3 3" xfId="10382" xr:uid="{00000000-0005-0000-0000-000094280000}"/>
    <cellStyle name="Normal 6 2 11 3 3 3" xfId="25483" xr:uid="{00000000-0005-0000-0000-000091630000}"/>
    <cellStyle name="Normal 6 2 11 3 5" xfId="20470" xr:uid="{00000000-0005-0000-0000-0000FC4F0000}"/>
    <cellStyle name="Normal 6 2 11 4" xfId="12060" xr:uid="{00000000-0005-0000-0000-0000222F0000}"/>
    <cellStyle name="Normal 6 2 11 4 3" xfId="27158" xr:uid="{00000000-0005-0000-0000-00001C6A0000}"/>
    <cellStyle name="Normal 6 2 11 5" xfId="7039" xr:uid="{00000000-0005-0000-0000-0000851B0000}"/>
    <cellStyle name="Normal 6 2 11 5 3" xfId="22141" xr:uid="{00000000-0005-0000-0000-000083560000}"/>
    <cellStyle name="Normal 6 2 11 7" xfId="17128" xr:uid="{00000000-0005-0000-0000-0000EE420000}"/>
    <cellStyle name="Normal 6 2 12" xfId="2815" xr:uid="{00000000-0005-0000-0000-0000050B0000}"/>
    <cellStyle name="Normal 6 2 12 2" xfId="12895" xr:uid="{00000000-0005-0000-0000-000065320000}"/>
    <cellStyle name="Normal 6 2 12 2 3" xfId="27993" xr:uid="{00000000-0005-0000-0000-00005F6D0000}"/>
    <cellStyle name="Normal 6 2 12 3" xfId="7875" xr:uid="{00000000-0005-0000-0000-0000C91E0000}"/>
    <cellStyle name="Normal 6 2 12 3 3" xfId="22976" xr:uid="{00000000-0005-0000-0000-0000C6590000}"/>
    <cellStyle name="Normal 6 2 12 5" xfId="17963" xr:uid="{00000000-0005-0000-0000-000031460000}"/>
    <cellStyle name="Normal 6 2 13" xfId="4510" xr:uid="{00000000-0005-0000-0000-0000A4110000}"/>
    <cellStyle name="Normal 6 2 13 2" xfId="14566" xr:uid="{00000000-0005-0000-0000-0000EC380000}"/>
    <cellStyle name="Normal 6 2 13 2 3" xfId="29664" xr:uid="{00000000-0005-0000-0000-0000E6730000}"/>
    <cellStyle name="Normal 6 2 13 3" xfId="9546" xr:uid="{00000000-0005-0000-0000-000050250000}"/>
    <cellStyle name="Normal 6 2 13 3 3" xfId="24647" xr:uid="{00000000-0005-0000-0000-00004D600000}"/>
    <cellStyle name="Normal 6 2 13 5" xfId="19634" xr:uid="{00000000-0005-0000-0000-0000B84C0000}"/>
    <cellStyle name="Normal 6 2 14" xfId="11222" xr:uid="{00000000-0005-0000-0000-0000DC2B0000}"/>
    <cellStyle name="Normal 6 2 14 3" xfId="26322" xr:uid="{00000000-0005-0000-0000-0000D8660000}"/>
    <cellStyle name="Normal 6 2 15" xfId="6200" xr:uid="{00000000-0005-0000-0000-00003E180000}"/>
    <cellStyle name="Normal 6 2 15 3" xfId="21305" xr:uid="{00000000-0005-0000-0000-00003F530000}"/>
    <cellStyle name="Normal 6 2 16" xfId="35451" xr:uid="{F4146C3A-FDE8-4985-88E7-311BAA8295A5}"/>
    <cellStyle name="Normal 6 2 17" xfId="16290" xr:uid="{00000000-0005-0000-0000-0000A83F0000}"/>
    <cellStyle name="Normal 6 2 2" xfId="879" xr:uid="{00000000-0005-0000-0000-000074030000}"/>
    <cellStyle name="Normal 6 2 2 2" xfId="2797" xr:uid="{00000000-0005-0000-0000-0000F30A0000}"/>
    <cellStyle name="Normal 6 2 2 2 2" xfId="4487" xr:uid="{00000000-0005-0000-0000-00008D110000}"/>
    <cellStyle name="Normal 6 2 2 2 2 2" xfId="14559" xr:uid="{00000000-0005-0000-0000-0000E5380000}"/>
    <cellStyle name="Normal 6 2 2 2 2 2 3" xfId="29657" xr:uid="{00000000-0005-0000-0000-0000DF730000}"/>
    <cellStyle name="Normal 6 2 2 2 2 3" xfId="9539" xr:uid="{00000000-0005-0000-0000-000049250000}"/>
    <cellStyle name="Normal 6 2 2 2 2 3 3" xfId="24640" xr:uid="{00000000-0005-0000-0000-000046600000}"/>
    <cellStyle name="Normal 6 2 2 2 2 5" xfId="19627" xr:uid="{00000000-0005-0000-0000-0000B14C0000}"/>
    <cellStyle name="Normal 6 2 2 2 3" xfId="6178" xr:uid="{00000000-0005-0000-0000-000028180000}"/>
    <cellStyle name="Normal 6 2 2 2 3 2" xfId="16230" xr:uid="{00000000-0005-0000-0000-00006C3F0000}"/>
    <cellStyle name="Normal 6 2 2 2 3 3" xfId="11210" xr:uid="{00000000-0005-0000-0000-0000D02B0000}"/>
    <cellStyle name="Normal 6 2 2 2 3 3 3" xfId="26311" xr:uid="{00000000-0005-0000-0000-0000CD660000}"/>
    <cellStyle name="Normal 6 2 2 2 3 5" xfId="21298" xr:uid="{00000000-0005-0000-0000-000038530000}"/>
    <cellStyle name="Normal 6 2 2 2 4" xfId="12888" xr:uid="{00000000-0005-0000-0000-00005E320000}"/>
    <cellStyle name="Normal 6 2 2 2 4 3" xfId="27986" xr:uid="{00000000-0005-0000-0000-0000586D0000}"/>
    <cellStyle name="Normal 6 2 2 2 5" xfId="7867" xr:uid="{00000000-0005-0000-0000-0000C11E0000}"/>
    <cellStyle name="Normal 6 2 2 2 5 3" xfId="22969" xr:uid="{00000000-0005-0000-0000-0000BF590000}"/>
    <cellStyle name="Normal 6 2 2 2 7" xfId="17956" xr:uid="{00000000-0005-0000-0000-00002A460000}"/>
    <cellStyle name="Normal 6 2 3" xfId="880" xr:uid="{00000000-0005-0000-0000-000075030000}"/>
    <cellStyle name="Normal 6 2 3 10" xfId="6232" xr:uid="{00000000-0005-0000-0000-00005E180000}"/>
    <cellStyle name="Normal 6 2 3 10 3" xfId="21336" xr:uid="{00000000-0005-0000-0000-00005E530000}"/>
    <cellStyle name="Normal 6 2 3 12" xfId="16321" xr:uid="{00000000-0005-0000-0000-0000C73F0000}"/>
    <cellStyle name="Normal 6 2 3 2" xfId="1196" xr:uid="{00000000-0005-0000-0000-0000B2040000}"/>
    <cellStyle name="Normal 6 2 3 2 11" xfId="16375" xr:uid="{00000000-0005-0000-0000-0000FD3F0000}"/>
    <cellStyle name="Normal 6 2 3 2 2" xfId="1304" xr:uid="{00000000-0005-0000-0000-00001E050000}"/>
    <cellStyle name="Normal 6 2 3 2 2 10" xfId="16479" xr:uid="{00000000-0005-0000-0000-000065400000}"/>
    <cellStyle name="Normal 6 2 3 2 2 2" xfId="1521" xr:uid="{00000000-0005-0000-0000-0000F7050000}"/>
    <cellStyle name="Normal 6 2 3 2 2 2 2" xfId="1942" xr:uid="{00000000-0005-0000-0000-00009C070000}"/>
    <cellStyle name="Normal 6 2 3 2 2 2 2 2" xfId="2781" xr:uid="{00000000-0005-0000-0000-0000E30A0000}"/>
    <cellStyle name="Normal 6 2 3 2 2 2 2 2 2" xfId="4471" xr:uid="{00000000-0005-0000-0000-00007D110000}"/>
    <cellStyle name="Normal 6 2 3 2 2 2 2 2 2 2" xfId="14544" xr:uid="{00000000-0005-0000-0000-0000D6380000}"/>
    <cellStyle name="Normal 6 2 3 2 2 2 2 2 2 2 3" xfId="29642" xr:uid="{00000000-0005-0000-0000-0000D0730000}"/>
    <cellStyle name="Normal 6 2 3 2 2 2 2 2 2 3" xfId="9524" xr:uid="{00000000-0005-0000-0000-00003A250000}"/>
    <cellStyle name="Normal 6 2 3 2 2 2 2 2 2 3 3" xfId="24625" xr:uid="{00000000-0005-0000-0000-000037600000}"/>
    <cellStyle name="Normal 6 2 3 2 2 2 2 2 2 5" xfId="19612" xr:uid="{00000000-0005-0000-0000-0000A24C0000}"/>
    <cellStyle name="Normal 6 2 3 2 2 2 2 2 3" xfId="6163" xr:uid="{00000000-0005-0000-0000-000019180000}"/>
    <cellStyle name="Normal 6 2 3 2 2 2 2 2 3 2" xfId="16215" xr:uid="{00000000-0005-0000-0000-00005D3F0000}"/>
    <cellStyle name="Normal 6 2 3 2 2 2 2 2 3 3" xfId="11195" xr:uid="{00000000-0005-0000-0000-0000C12B0000}"/>
    <cellStyle name="Normal 6 2 3 2 2 2 2 2 3 3 3" xfId="26296" xr:uid="{00000000-0005-0000-0000-0000BE660000}"/>
    <cellStyle name="Normal 6 2 3 2 2 2 2 2 3 5" xfId="21283" xr:uid="{00000000-0005-0000-0000-000029530000}"/>
    <cellStyle name="Normal 6 2 3 2 2 2 2 2 4" xfId="12873" xr:uid="{00000000-0005-0000-0000-00004F320000}"/>
    <cellStyle name="Normal 6 2 3 2 2 2 2 2 4 3" xfId="27971" xr:uid="{00000000-0005-0000-0000-0000496D0000}"/>
    <cellStyle name="Normal 6 2 3 2 2 2 2 2 5" xfId="7852" xr:uid="{00000000-0005-0000-0000-0000B21E0000}"/>
    <cellStyle name="Normal 6 2 3 2 2 2 2 2 5 3" xfId="22954" xr:uid="{00000000-0005-0000-0000-0000B0590000}"/>
    <cellStyle name="Normal 6 2 3 2 2 2 2 2 7" xfId="17941" xr:uid="{00000000-0005-0000-0000-00001B460000}"/>
    <cellStyle name="Normal 6 2 3 2 2 2 2 3" xfId="3634" xr:uid="{00000000-0005-0000-0000-0000380E0000}"/>
    <cellStyle name="Normal 6 2 3 2 2 2 2 3 2" xfId="13708" xr:uid="{00000000-0005-0000-0000-000092350000}"/>
    <cellStyle name="Normal 6 2 3 2 2 2 2 3 2 3" xfId="28806" xr:uid="{00000000-0005-0000-0000-00008C700000}"/>
    <cellStyle name="Normal 6 2 3 2 2 2 2 3 3" xfId="8688" xr:uid="{00000000-0005-0000-0000-0000F6210000}"/>
    <cellStyle name="Normal 6 2 3 2 2 2 2 3 3 3" xfId="23789" xr:uid="{00000000-0005-0000-0000-0000F35C0000}"/>
    <cellStyle name="Normal 6 2 3 2 2 2 2 3 5" xfId="18776" xr:uid="{00000000-0005-0000-0000-00005E490000}"/>
    <cellStyle name="Normal 6 2 3 2 2 2 2 4" xfId="5327" xr:uid="{00000000-0005-0000-0000-0000D5140000}"/>
    <cellStyle name="Normal 6 2 3 2 2 2 2 4 2" xfId="15379" xr:uid="{00000000-0005-0000-0000-0000193C0000}"/>
    <cellStyle name="Normal 6 2 3 2 2 2 2 4 2 3" xfId="30477" xr:uid="{00000000-0005-0000-0000-000013770000}"/>
    <cellStyle name="Normal 6 2 3 2 2 2 2 4 3" xfId="10359" xr:uid="{00000000-0005-0000-0000-00007D280000}"/>
    <cellStyle name="Normal 6 2 3 2 2 2 2 4 3 3" xfId="25460" xr:uid="{00000000-0005-0000-0000-00007A630000}"/>
    <cellStyle name="Normal 6 2 3 2 2 2 2 4 5" xfId="20447" xr:uid="{00000000-0005-0000-0000-0000E54F0000}"/>
    <cellStyle name="Normal 6 2 3 2 2 2 2 5" xfId="12037" xr:uid="{00000000-0005-0000-0000-00000B2F0000}"/>
    <cellStyle name="Normal 6 2 3 2 2 2 2 5 3" xfId="27135" xr:uid="{00000000-0005-0000-0000-0000056A0000}"/>
    <cellStyle name="Normal 6 2 3 2 2 2 2 6" xfId="7016" xr:uid="{00000000-0005-0000-0000-00006E1B0000}"/>
    <cellStyle name="Normal 6 2 3 2 2 2 2 6 3" xfId="22118" xr:uid="{00000000-0005-0000-0000-00006C560000}"/>
    <cellStyle name="Normal 6 2 3 2 2 2 2 8" xfId="17105" xr:uid="{00000000-0005-0000-0000-0000D7420000}"/>
    <cellStyle name="Normal 6 2 3 2 2 2 3" xfId="2363" xr:uid="{00000000-0005-0000-0000-000041090000}"/>
    <cellStyle name="Normal 6 2 3 2 2 2 3 2" xfId="4053" xr:uid="{00000000-0005-0000-0000-0000DB0F0000}"/>
    <cellStyle name="Normal 6 2 3 2 2 2 3 2 2" xfId="14126" xr:uid="{00000000-0005-0000-0000-000034370000}"/>
    <cellStyle name="Normal 6 2 3 2 2 2 3 2 2 3" xfId="29224" xr:uid="{00000000-0005-0000-0000-00002E720000}"/>
    <cellStyle name="Normal 6 2 3 2 2 2 3 2 3" xfId="9106" xr:uid="{00000000-0005-0000-0000-000098230000}"/>
    <cellStyle name="Normal 6 2 3 2 2 2 3 2 3 3" xfId="24207" xr:uid="{00000000-0005-0000-0000-0000955E0000}"/>
    <cellStyle name="Normal 6 2 3 2 2 2 3 2 5" xfId="19194" xr:uid="{00000000-0005-0000-0000-0000004B0000}"/>
    <cellStyle name="Normal 6 2 3 2 2 2 3 3" xfId="5745" xr:uid="{00000000-0005-0000-0000-000077160000}"/>
    <cellStyle name="Normal 6 2 3 2 2 2 3 3 2" xfId="15797" xr:uid="{00000000-0005-0000-0000-0000BB3D0000}"/>
    <cellStyle name="Normal 6 2 3 2 2 2 3 3 2 3" xfId="30895" xr:uid="{00000000-0005-0000-0000-0000B5780000}"/>
    <cellStyle name="Normal 6 2 3 2 2 2 3 3 3" xfId="10777" xr:uid="{00000000-0005-0000-0000-00001F2A0000}"/>
    <cellStyle name="Normal 6 2 3 2 2 2 3 3 3 3" xfId="25878" xr:uid="{00000000-0005-0000-0000-00001C650000}"/>
    <cellStyle name="Normal 6 2 3 2 2 2 3 3 5" xfId="20865" xr:uid="{00000000-0005-0000-0000-000087510000}"/>
    <cellStyle name="Normal 6 2 3 2 2 2 3 4" xfId="12455" xr:uid="{00000000-0005-0000-0000-0000AD300000}"/>
    <cellStyle name="Normal 6 2 3 2 2 2 3 4 3" xfId="27553" xr:uid="{00000000-0005-0000-0000-0000A76B0000}"/>
    <cellStyle name="Normal 6 2 3 2 2 2 3 5" xfId="7434" xr:uid="{00000000-0005-0000-0000-0000101D0000}"/>
    <cellStyle name="Normal 6 2 3 2 2 2 3 5 3" xfId="22536" xr:uid="{00000000-0005-0000-0000-00000E580000}"/>
    <cellStyle name="Normal 6 2 3 2 2 2 3 7" xfId="17523" xr:uid="{00000000-0005-0000-0000-000079440000}"/>
    <cellStyle name="Normal 6 2 3 2 2 2 4" xfId="3216" xr:uid="{00000000-0005-0000-0000-0000960C0000}"/>
    <cellStyle name="Normal 6 2 3 2 2 2 4 2" xfId="13290" xr:uid="{00000000-0005-0000-0000-0000F0330000}"/>
    <cellStyle name="Normal 6 2 3 2 2 2 4 2 3" xfId="28388" xr:uid="{00000000-0005-0000-0000-0000EA6E0000}"/>
    <cellStyle name="Normal 6 2 3 2 2 2 4 3" xfId="8270" xr:uid="{00000000-0005-0000-0000-000054200000}"/>
    <cellStyle name="Normal 6 2 3 2 2 2 4 3 3" xfId="23371" xr:uid="{00000000-0005-0000-0000-0000515B0000}"/>
    <cellStyle name="Normal 6 2 3 2 2 2 4 5" xfId="18358" xr:uid="{00000000-0005-0000-0000-0000BC470000}"/>
    <cellStyle name="Normal 6 2 3 2 2 2 5" xfId="4909" xr:uid="{00000000-0005-0000-0000-000033130000}"/>
    <cellStyle name="Normal 6 2 3 2 2 2 5 2" xfId="14961" xr:uid="{00000000-0005-0000-0000-0000773A0000}"/>
    <cellStyle name="Normal 6 2 3 2 2 2 5 2 3" xfId="30059" xr:uid="{00000000-0005-0000-0000-000071750000}"/>
    <cellStyle name="Normal 6 2 3 2 2 2 5 3" xfId="9941" xr:uid="{00000000-0005-0000-0000-0000DB260000}"/>
    <cellStyle name="Normal 6 2 3 2 2 2 5 3 3" xfId="25042" xr:uid="{00000000-0005-0000-0000-0000D8610000}"/>
    <cellStyle name="Normal 6 2 3 2 2 2 5 5" xfId="20029" xr:uid="{00000000-0005-0000-0000-0000434E0000}"/>
    <cellStyle name="Normal 6 2 3 2 2 2 6" xfId="11619" xr:uid="{00000000-0005-0000-0000-0000692D0000}"/>
    <cellStyle name="Normal 6 2 3 2 2 2 6 3" xfId="26717" xr:uid="{00000000-0005-0000-0000-000063680000}"/>
    <cellStyle name="Normal 6 2 3 2 2 2 7" xfId="6598" xr:uid="{00000000-0005-0000-0000-0000CC190000}"/>
    <cellStyle name="Normal 6 2 3 2 2 2 7 3" xfId="21700" xr:uid="{00000000-0005-0000-0000-0000CA540000}"/>
    <cellStyle name="Normal 6 2 3 2 2 2 9" xfId="16687" xr:uid="{00000000-0005-0000-0000-000035410000}"/>
    <cellStyle name="Normal 6 2 3 2 2 3" xfId="1734" xr:uid="{00000000-0005-0000-0000-0000CC060000}"/>
    <cellStyle name="Normal 6 2 3 2 2 3 2" xfId="2573" xr:uid="{00000000-0005-0000-0000-0000130A0000}"/>
    <cellStyle name="Normal 6 2 3 2 2 3 2 2" xfId="4263" xr:uid="{00000000-0005-0000-0000-0000AD100000}"/>
    <cellStyle name="Normal 6 2 3 2 2 3 2 2 2" xfId="14336" xr:uid="{00000000-0005-0000-0000-000006380000}"/>
    <cellStyle name="Normal 6 2 3 2 2 3 2 2 2 3" xfId="29434" xr:uid="{00000000-0005-0000-0000-000000730000}"/>
    <cellStyle name="Normal 6 2 3 2 2 3 2 2 3" xfId="9316" xr:uid="{00000000-0005-0000-0000-00006A240000}"/>
    <cellStyle name="Normal 6 2 3 2 2 3 2 2 3 3" xfId="24417" xr:uid="{00000000-0005-0000-0000-0000675F0000}"/>
    <cellStyle name="Normal 6 2 3 2 2 3 2 2 5" xfId="19404" xr:uid="{00000000-0005-0000-0000-0000D24B0000}"/>
    <cellStyle name="Normal 6 2 3 2 2 3 2 3" xfId="5955" xr:uid="{00000000-0005-0000-0000-000049170000}"/>
    <cellStyle name="Normal 6 2 3 2 2 3 2 3 2" xfId="16007" xr:uid="{00000000-0005-0000-0000-00008D3E0000}"/>
    <cellStyle name="Normal 6 2 3 2 2 3 2 3 2 3" xfId="31105" xr:uid="{00000000-0005-0000-0000-000087790000}"/>
    <cellStyle name="Normal 6 2 3 2 2 3 2 3 3" xfId="10987" xr:uid="{00000000-0005-0000-0000-0000F12A0000}"/>
    <cellStyle name="Normal 6 2 3 2 2 3 2 3 3 3" xfId="26088" xr:uid="{00000000-0005-0000-0000-0000EE650000}"/>
    <cellStyle name="Normal 6 2 3 2 2 3 2 3 5" xfId="21075" xr:uid="{00000000-0005-0000-0000-000059520000}"/>
    <cellStyle name="Normal 6 2 3 2 2 3 2 4" xfId="12665" xr:uid="{00000000-0005-0000-0000-00007F310000}"/>
    <cellStyle name="Normal 6 2 3 2 2 3 2 4 3" xfId="27763" xr:uid="{00000000-0005-0000-0000-0000796C0000}"/>
    <cellStyle name="Normal 6 2 3 2 2 3 2 5" xfId="7644" xr:uid="{00000000-0005-0000-0000-0000E21D0000}"/>
    <cellStyle name="Normal 6 2 3 2 2 3 2 5 3" xfId="22746" xr:uid="{00000000-0005-0000-0000-0000E0580000}"/>
    <cellStyle name="Normal 6 2 3 2 2 3 2 7" xfId="17733" xr:uid="{00000000-0005-0000-0000-00004B450000}"/>
    <cellStyle name="Normal 6 2 3 2 2 3 3" xfId="3426" xr:uid="{00000000-0005-0000-0000-0000680D0000}"/>
    <cellStyle name="Normal 6 2 3 2 2 3 3 2" xfId="13500" xr:uid="{00000000-0005-0000-0000-0000C2340000}"/>
    <cellStyle name="Normal 6 2 3 2 2 3 3 2 3" xfId="28598" xr:uid="{00000000-0005-0000-0000-0000BC6F0000}"/>
    <cellStyle name="Normal 6 2 3 2 2 3 3 3" xfId="8480" xr:uid="{00000000-0005-0000-0000-000026210000}"/>
    <cellStyle name="Normal 6 2 3 2 2 3 3 3 3" xfId="23581" xr:uid="{00000000-0005-0000-0000-0000235C0000}"/>
    <cellStyle name="Normal 6 2 3 2 2 3 3 5" xfId="18568" xr:uid="{00000000-0005-0000-0000-00008E480000}"/>
    <cellStyle name="Normal 6 2 3 2 2 3 4" xfId="5119" xr:uid="{00000000-0005-0000-0000-000005140000}"/>
    <cellStyle name="Normal 6 2 3 2 2 3 4 2" xfId="15171" xr:uid="{00000000-0005-0000-0000-0000493B0000}"/>
    <cellStyle name="Normal 6 2 3 2 2 3 4 2 3" xfId="30269" xr:uid="{00000000-0005-0000-0000-000043760000}"/>
    <cellStyle name="Normal 6 2 3 2 2 3 4 3" xfId="10151" xr:uid="{00000000-0005-0000-0000-0000AD270000}"/>
    <cellStyle name="Normal 6 2 3 2 2 3 4 3 3" xfId="25252" xr:uid="{00000000-0005-0000-0000-0000AA620000}"/>
    <cellStyle name="Normal 6 2 3 2 2 3 4 5" xfId="20239" xr:uid="{00000000-0005-0000-0000-0000154F0000}"/>
    <cellStyle name="Normal 6 2 3 2 2 3 5" xfId="11829" xr:uid="{00000000-0005-0000-0000-00003B2E0000}"/>
    <cellStyle name="Normal 6 2 3 2 2 3 5 3" xfId="26927" xr:uid="{00000000-0005-0000-0000-000035690000}"/>
    <cellStyle name="Normal 6 2 3 2 2 3 6" xfId="6808" xr:uid="{00000000-0005-0000-0000-00009E1A0000}"/>
    <cellStyle name="Normal 6 2 3 2 2 3 6 3" xfId="21910" xr:uid="{00000000-0005-0000-0000-00009C550000}"/>
    <cellStyle name="Normal 6 2 3 2 2 3 8" xfId="16897" xr:uid="{00000000-0005-0000-0000-000007420000}"/>
    <cellStyle name="Normal 6 2 3 2 2 4" xfId="2155" xr:uid="{00000000-0005-0000-0000-000071080000}"/>
    <cellStyle name="Normal 6 2 3 2 2 4 2" xfId="3845" xr:uid="{00000000-0005-0000-0000-00000B0F0000}"/>
    <cellStyle name="Normal 6 2 3 2 2 4 2 2" xfId="13918" xr:uid="{00000000-0005-0000-0000-000064360000}"/>
    <cellStyle name="Normal 6 2 3 2 2 4 2 2 3" xfId="29016" xr:uid="{00000000-0005-0000-0000-00005E710000}"/>
    <cellStyle name="Normal 6 2 3 2 2 4 2 3" xfId="8898" xr:uid="{00000000-0005-0000-0000-0000C8220000}"/>
    <cellStyle name="Normal 6 2 3 2 2 4 2 3 3" xfId="23999" xr:uid="{00000000-0005-0000-0000-0000C55D0000}"/>
    <cellStyle name="Normal 6 2 3 2 2 4 2 5" xfId="18986" xr:uid="{00000000-0005-0000-0000-0000304A0000}"/>
    <cellStyle name="Normal 6 2 3 2 2 4 3" xfId="5537" xr:uid="{00000000-0005-0000-0000-0000A7150000}"/>
    <cellStyle name="Normal 6 2 3 2 2 4 3 2" xfId="15589" xr:uid="{00000000-0005-0000-0000-0000EB3C0000}"/>
    <cellStyle name="Normal 6 2 3 2 2 4 3 2 3" xfId="30687" xr:uid="{00000000-0005-0000-0000-0000E5770000}"/>
    <cellStyle name="Normal 6 2 3 2 2 4 3 3" xfId="10569" xr:uid="{00000000-0005-0000-0000-00004F290000}"/>
    <cellStyle name="Normal 6 2 3 2 2 4 3 3 3" xfId="25670" xr:uid="{00000000-0005-0000-0000-00004C640000}"/>
    <cellStyle name="Normal 6 2 3 2 2 4 3 5" xfId="20657" xr:uid="{00000000-0005-0000-0000-0000B7500000}"/>
    <cellStyle name="Normal 6 2 3 2 2 4 4" xfId="12247" xr:uid="{00000000-0005-0000-0000-0000DD2F0000}"/>
    <cellStyle name="Normal 6 2 3 2 2 4 4 3" xfId="27345" xr:uid="{00000000-0005-0000-0000-0000D76A0000}"/>
    <cellStyle name="Normal 6 2 3 2 2 4 5" xfId="7226" xr:uid="{00000000-0005-0000-0000-0000401C0000}"/>
    <cellStyle name="Normal 6 2 3 2 2 4 5 3" xfId="22328" xr:uid="{00000000-0005-0000-0000-00003E570000}"/>
    <cellStyle name="Normal 6 2 3 2 2 4 7" xfId="17315" xr:uid="{00000000-0005-0000-0000-0000A9430000}"/>
    <cellStyle name="Normal 6 2 3 2 2 5" xfId="3008" xr:uid="{00000000-0005-0000-0000-0000C60B0000}"/>
    <cellStyle name="Normal 6 2 3 2 2 5 2" xfId="13082" xr:uid="{00000000-0005-0000-0000-000020330000}"/>
    <cellStyle name="Normal 6 2 3 2 2 5 2 3" xfId="28180" xr:uid="{00000000-0005-0000-0000-00001A6E0000}"/>
    <cellStyle name="Normal 6 2 3 2 2 5 3" xfId="8062" xr:uid="{00000000-0005-0000-0000-0000841F0000}"/>
    <cellStyle name="Normal 6 2 3 2 2 5 3 3" xfId="23163" xr:uid="{00000000-0005-0000-0000-0000815A0000}"/>
    <cellStyle name="Normal 6 2 3 2 2 5 5" xfId="18150" xr:uid="{00000000-0005-0000-0000-0000EC460000}"/>
    <cellStyle name="Normal 6 2 3 2 2 6" xfId="4701" xr:uid="{00000000-0005-0000-0000-000063120000}"/>
    <cellStyle name="Normal 6 2 3 2 2 6 2" xfId="14753" xr:uid="{00000000-0005-0000-0000-0000A7390000}"/>
    <cellStyle name="Normal 6 2 3 2 2 6 2 3" xfId="29851" xr:uid="{00000000-0005-0000-0000-0000A1740000}"/>
    <cellStyle name="Normal 6 2 3 2 2 6 3" xfId="9733" xr:uid="{00000000-0005-0000-0000-00000B260000}"/>
    <cellStyle name="Normal 6 2 3 2 2 6 3 3" xfId="24834" xr:uid="{00000000-0005-0000-0000-000008610000}"/>
    <cellStyle name="Normal 6 2 3 2 2 6 5" xfId="19821" xr:uid="{00000000-0005-0000-0000-0000734D0000}"/>
    <cellStyle name="Normal 6 2 3 2 2 7" xfId="11411" xr:uid="{00000000-0005-0000-0000-0000992C0000}"/>
    <cellStyle name="Normal 6 2 3 2 2 7 3" xfId="26509" xr:uid="{00000000-0005-0000-0000-000093670000}"/>
    <cellStyle name="Normal 6 2 3 2 2 8" xfId="6390" xr:uid="{00000000-0005-0000-0000-0000FC180000}"/>
    <cellStyle name="Normal 6 2 3 2 2 8 3" xfId="21492" xr:uid="{00000000-0005-0000-0000-0000FA530000}"/>
    <cellStyle name="Normal 6 2 3 2 3" xfId="1417" xr:uid="{00000000-0005-0000-0000-00008F050000}"/>
    <cellStyle name="Normal 6 2 3 2 3 2" xfId="1838" xr:uid="{00000000-0005-0000-0000-000034070000}"/>
    <cellStyle name="Normal 6 2 3 2 3 2 2" xfId="2677" xr:uid="{00000000-0005-0000-0000-00007B0A0000}"/>
    <cellStyle name="Normal 6 2 3 2 3 2 2 2" xfId="4367" xr:uid="{00000000-0005-0000-0000-000015110000}"/>
    <cellStyle name="Normal 6 2 3 2 3 2 2 2 2" xfId="14440" xr:uid="{00000000-0005-0000-0000-00006E380000}"/>
    <cellStyle name="Normal 6 2 3 2 3 2 2 2 2 3" xfId="29538" xr:uid="{00000000-0005-0000-0000-000068730000}"/>
    <cellStyle name="Normal 6 2 3 2 3 2 2 2 3" xfId="9420" xr:uid="{00000000-0005-0000-0000-0000D2240000}"/>
    <cellStyle name="Normal 6 2 3 2 3 2 2 2 3 3" xfId="24521" xr:uid="{00000000-0005-0000-0000-0000CF5F0000}"/>
    <cellStyle name="Normal 6 2 3 2 3 2 2 2 5" xfId="19508" xr:uid="{00000000-0005-0000-0000-00003A4C0000}"/>
    <cellStyle name="Normal 6 2 3 2 3 2 2 3" xfId="6059" xr:uid="{00000000-0005-0000-0000-0000B1170000}"/>
    <cellStyle name="Normal 6 2 3 2 3 2 2 3 2" xfId="16111" xr:uid="{00000000-0005-0000-0000-0000F53E0000}"/>
    <cellStyle name="Normal 6 2 3 2 3 2 2 3 2 3" xfId="31209" xr:uid="{00000000-0005-0000-0000-0000EF790000}"/>
    <cellStyle name="Normal 6 2 3 2 3 2 2 3 3" xfId="11091" xr:uid="{00000000-0005-0000-0000-0000592B0000}"/>
    <cellStyle name="Normal 6 2 3 2 3 2 2 3 3 3" xfId="26192" xr:uid="{00000000-0005-0000-0000-000056660000}"/>
    <cellStyle name="Normal 6 2 3 2 3 2 2 3 5" xfId="21179" xr:uid="{00000000-0005-0000-0000-0000C1520000}"/>
    <cellStyle name="Normal 6 2 3 2 3 2 2 4" xfId="12769" xr:uid="{00000000-0005-0000-0000-0000E7310000}"/>
    <cellStyle name="Normal 6 2 3 2 3 2 2 4 3" xfId="27867" xr:uid="{00000000-0005-0000-0000-0000E16C0000}"/>
    <cellStyle name="Normal 6 2 3 2 3 2 2 5" xfId="7748" xr:uid="{00000000-0005-0000-0000-00004A1E0000}"/>
    <cellStyle name="Normal 6 2 3 2 3 2 2 5 3" xfId="22850" xr:uid="{00000000-0005-0000-0000-000048590000}"/>
    <cellStyle name="Normal 6 2 3 2 3 2 2 7" xfId="17837" xr:uid="{00000000-0005-0000-0000-0000B3450000}"/>
    <cellStyle name="Normal 6 2 3 2 3 2 3" xfId="3530" xr:uid="{00000000-0005-0000-0000-0000D00D0000}"/>
    <cellStyle name="Normal 6 2 3 2 3 2 3 2" xfId="13604" xr:uid="{00000000-0005-0000-0000-00002A350000}"/>
    <cellStyle name="Normal 6 2 3 2 3 2 3 2 3" xfId="28702" xr:uid="{00000000-0005-0000-0000-000024700000}"/>
    <cellStyle name="Normal 6 2 3 2 3 2 3 3" xfId="8584" xr:uid="{00000000-0005-0000-0000-00008E210000}"/>
    <cellStyle name="Normal 6 2 3 2 3 2 3 3 3" xfId="23685" xr:uid="{00000000-0005-0000-0000-00008B5C0000}"/>
    <cellStyle name="Normal 6 2 3 2 3 2 3 5" xfId="18672" xr:uid="{00000000-0005-0000-0000-0000F6480000}"/>
    <cellStyle name="Normal 6 2 3 2 3 2 4" xfId="5223" xr:uid="{00000000-0005-0000-0000-00006D140000}"/>
    <cellStyle name="Normal 6 2 3 2 3 2 4 2" xfId="15275" xr:uid="{00000000-0005-0000-0000-0000B13B0000}"/>
    <cellStyle name="Normal 6 2 3 2 3 2 4 2 3" xfId="30373" xr:uid="{00000000-0005-0000-0000-0000AB760000}"/>
    <cellStyle name="Normal 6 2 3 2 3 2 4 3" xfId="10255" xr:uid="{00000000-0005-0000-0000-000015280000}"/>
    <cellStyle name="Normal 6 2 3 2 3 2 4 3 3" xfId="25356" xr:uid="{00000000-0005-0000-0000-000012630000}"/>
    <cellStyle name="Normal 6 2 3 2 3 2 4 5" xfId="20343" xr:uid="{00000000-0005-0000-0000-00007D4F0000}"/>
    <cellStyle name="Normal 6 2 3 2 3 2 5" xfId="11933" xr:uid="{00000000-0005-0000-0000-0000A32E0000}"/>
    <cellStyle name="Normal 6 2 3 2 3 2 5 3" xfId="27031" xr:uid="{00000000-0005-0000-0000-00009D690000}"/>
    <cellStyle name="Normal 6 2 3 2 3 2 6" xfId="6912" xr:uid="{00000000-0005-0000-0000-0000061B0000}"/>
    <cellStyle name="Normal 6 2 3 2 3 2 6 3" xfId="22014" xr:uid="{00000000-0005-0000-0000-000004560000}"/>
    <cellStyle name="Normal 6 2 3 2 3 2 8" xfId="17001" xr:uid="{00000000-0005-0000-0000-00006F420000}"/>
    <cellStyle name="Normal 6 2 3 2 3 3" xfId="2259" xr:uid="{00000000-0005-0000-0000-0000D9080000}"/>
    <cellStyle name="Normal 6 2 3 2 3 3 2" xfId="3949" xr:uid="{00000000-0005-0000-0000-0000730F0000}"/>
    <cellStyle name="Normal 6 2 3 2 3 3 2 2" xfId="14022" xr:uid="{00000000-0005-0000-0000-0000CC360000}"/>
    <cellStyle name="Normal 6 2 3 2 3 3 2 2 3" xfId="29120" xr:uid="{00000000-0005-0000-0000-0000C6710000}"/>
    <cellStyle name="Normal 6 2 3 2 3 3 2 3" xfId="9002" xr:uid="{00000000-0005-0000-0000-000030230000}"/>
    <cellStyle name="Normal 6 2 3 2 3 3 2 3 3" xfId="24103" xr:uid="{00000000-0005-0000-0000-00002D5E0000}"/>
    <cellStyle name="Normal 6 2 3 2 3 3 2 5" xfId="19090" xr:uid="{00000000-0005-0000-0000-0000984A0000}"/>
    <cellStyle name="Normal 6 2 3 2 3 3 3" xfId="5641" xr:uid="{00000000-0005-0000-0000-00000F160000}"/>
    <cellStyle name="Normal 6 2 3 2 3 3 3 2" xfId="15693" xr:uid="{00000000-0005-0000-0000-0000533D0000}"/>
    <cellStyle name="Normal 6 2 3 2 3 3 3 2 3" xfId="30791" xr:uid="{00000000-0005-0000-0000-00004D780000}"/>
    <cellStyle name="Normal 6 2 3 2 3 3 3 3" xfId="10673" xr:uid="{00000000-0005-0000-0000-0000B7290000}"/>
    <cellStyle name="Normal 6 2 3 2 3 3 3 3 3" xfId="25774" xr:uid="{00000000-0005-0000-0000-0000B4640000}"/>
    <cellStyle name="Normal 6 2 3 2 3 3 3 5" xfId="20761" xr:uid="{00000000-0005-0000-0000-00001F510000}"/>
    <cellStyle name="Normal 6 2 3 2 3 3 4" xfId="12351" xr:uid="{00000000-0005-0000-0000-000045300000}"/>
    <cellStyle name="Normal 6 2 3 2 3 3 4 3" xfId="27449" xr:uid="{00000000-0005-0000-0000-00003F6B0000}"/>
    <cellStyle name="Normal 6 2 3 2 3 3 5" xfId="7330" xr:uid="{00000000-0005-0000-0000-0000A81C0000}"/>
    <cellStyle name="Normal 6 2 3 2 3 3 5 3" xfId="22432" xr:uid="{00000000-0005-0000-0000-0000A6570000}"/>
    <cellStyle name="Normal 6 2 3 2 3 3 7" xfId="17419" xr:uid="{00000000-0005-0000-0000-000011440000}"/>
    <cellStyle name="Normal 6 2 3 2 3 4" xfId="3112" xr:uid="{00000000-0005-0000-0000-00002E0C0000}"/>
    <cellStyle name="Normal 6 2 3 2 3 4 2" xfId="13186" xr:uid="{00000000-0005-0000-0000-000088330000}"/>
    <cellStyle name="Normal 6 2 3 2 3 4 2 3" xfId="28284" xr:uid="{00000000-0005-0000-0000-0000826E0000}"/>
    <cellStyle name="Normal 6 2 3 2 3 4 3" xfId="8166" xr:uid="{00000000-0005-0000-0000-0000EC1F0000}"/>
    <cellStyle name="Normal 6 2 3 2 3 4 3 3" xfId="23267" xr:uid="{00000000-0005-0000-0000-0000E95A0000}"/>
    <cellStyle name="Normal 6 2 3 2 3 4 5" xfId="18254" xr:uid="{00000000-0005-0000-0000-000054470000}"/>
    <cellStyle name="Normal 6 2 3 2 3 5" xfId="4805" xr:uid="{00000000-0005-0000-0000-0000CB120000}"/>
    <cellStyle name="Normal 6 2 3 2 3 5 2" xfId="14857" xr:uid="{00000000-0005-0000-0000-00000F3A0000}"/>
    <cellStyle name="Normal 6 2 3 2 3 5 2 3" xfId="29955" xr:uid="{00000000-0005-0000-0000-000009750000}"/>
    <cellStyle name="Normal 6 2 3 2 3 5 3" xfId="9837" xr:uid="{00000000-0005-0000-0000-000073260000}"/>
    <cellStyle name="Normal 6 2 3 2 3 5 3 3" xfId="24938" xr:uid="{00000000-0005-0000-0000-000070610000}"/>
    <cellStyle name="Normal 6 2 3 2 3 5 5" xfId="19925" xr:uid="{00000000-0005-0000-0000-0000DB4D0000}"/>
    <cellStyle name="Normal 6 2 3 2 3 6" xfId="11515" xr:uid="{00000000-0005-0000-0000-0000012D0000}"/>
    <cellStyle name="Normal 6 2 3 2 3 6 3" xfId="26613" xr:uid="{00000000-0005-0000-0000-0000FB670000}"/>
    <cellStyle name="Normal 6 2 3 2 3 7" xfId="6494" xr:uid="{00000000-0005-0000-0000-000064190000}"/>
    <cellStyle name="Normal 6 2 3 2 3 7 3" xfId="21596" xr:uid="{00000000-0005-0000-0000-000062540000}"/>
    <cellStyle name="Normal 6 2 3 2 3 9" xfId="16583" xr:uid="{00000000-0005-0000-0000-0000CD400000}"/>
    <cellStyle name="Normal 6 2 3 2 4" xfId="1630" xr:uid="{00000000-0005-0000-0000-000064060000}"/>
    <cellStyle name="Normal 6 2 3 2 4 2" xfId="2469" xr:uid="{00000000-0005-0000-0000-0000AB090000}"/>
    <cellStyle name="Normal 6 2 3 2 4 2 2" xfId="4159" xr:uid="{00000000-0005-0000-0000-000045100000}"/>
    <cellStyle name="Normal 6 2 3 2 4 2 2 2" xfId="14232" xr:uid="{00000000-0005-0000-0000-00009E370000}"/>
    <cellStyle name="Normal 6 2 3 2 4 2 2 2 3" xfId="29330" xr:uid="{00000000-0005-0000-0000-000098720000}"/>
    <cellStyle name="Normal 6 2 3 2 4 2 2 3" xfId="9212" xr:uid="{00000000-0005-0000-0000-000002240000}"/>
    <cellStyle name="Normal 6 2 3 2 4 2 2 3 3" xfId="24313" xr:uid="{00000000-0005-0000-0000-0000FF5E0000}"/>
    <cellStyle name="Normal 6 2 3 2 4 2 2 5" xfId="19300" xr:uid="{00000000-0005-0000-0000-00006A4B0000}"/>
    <cellStyle name="Normal 6 2 3 2 4 2 3" xfId="5851" xr:uid="{00000000-0005-0000-0000-0000E1160000}"/>
    <cellStyle name="Normal 6 2 3 2 4 2 3 2" xfId="15903" xr:uid="{00000000-0005-0000-0000-0000253E0000}"/>
    <cellStyle name="Normal 6 2 3 2 4 2 3 2 3" xfId="31001" xr:uid="{00000000-0005-0000-0000-00001F790000}"/>
    <cellStyle name="Normal 6 2 3 2 4 2 3 3" xfId="10883" xr:uid="{00000000-0005-0000-0000-0000892A0000}"/>
    <cellStyle name="Normal 6 2 3 2 4 2 3 3 3" xfId="25984" xr:uid="{00000000-0005-0000-0000-000086650000}"/>
    <cellStyle name="Normal 6 2 3 2 4 2 3 5" xfId="20971" xr:uid="{00000000-0005-0000-0000-0000F1510000}"/>
    <cellStyle name="Normal 6 2 3 2 4 2 4" xfId="12561" xr:uid="{00000000-0005-0000-0000-000017310000}"/>
    <cellStyle name="Normal 6 2 3 2 4 2 4 3" xfId="27659" xr:uid="{00000000-0005-0000-0000-0000116C0000}"/>
    <cellStyle name="Normal 6 2 3 2 4 2 5" xfId="7540" xr:uid="{00000000-0005-0000-0000-00007A1D0000}"/>
    <cellStyle name="Normal 6 2 3 2 4 2 5 3" xfId="22642" xr:uid="{00000000-0005-0000-0000-000078580000}"/>
    <cellStyle name="Normal 6 2 3 2 4 2 7" xfId="17629" xr:uid="{00000000-0005-0000-0000-0000E3440000}"/>
    <cellStyle name="Normal 6 2 3 2 4 3" xfId="3322" xr:uid="{00000000-0005-0000-0000-0000000D0000}"/>
    <cellStyle name="Normal 6 2 3 2 4 3 2" xfId="13396" xr:uid="{00000000-0005-0000-0000-00005A340000}"/>
    <cellStyle name="Normal 6 2 3 2 4 3 2 3" xfId="28494" xr:uid="{00000000-0005-0000-0000-0000546F0000}"/>
    <cellStyle name="Normal 6 2 3 2 4 3 3" xfId="8376" xr:uid="{00000000-0005-0000-0000-0000BE200000}"/>
    <cellStyle name="Normal 6 2 3 2 4 3 3 3" xfId="23477" xr:uid="{00000000-0005-0000-0000-0000BB5B0000}"/>
    <cellStyle name="Normal 6 2 3 2 4 3 5" xfId="18464" xr:uid="{00000000-0005-0000-0000-000026480000}"/>
    <cellStyle name="Normal 6 2 3 2 4 4" xfId="5015" xr:uid="{00000000-0005-0000-0000-00009D130000}"/>
    <cellStyle name="Normal 6 2 3 2 4 4 2" xfId="15067" xr:uid="{00000000-0005-0000-0000-0000E13A0000}"/>
    <cellStyle name="Normal 6 2 3 2 4 4 2 3" xfId="30165" xr:uid="{00000000-0005-0000-0000-0000DB750000}"/>
    <cellStyle name="Normal 6 2 3 2 4 4 3" xfId="10047" xr:uid="{00000000-0005-0000-0000-000045270000}"/>
    <cellStyle name="Normal 6 2 3 2 4 4 3 3" xfId="25148" xr:uid="{00000000-0005-0000-0000-000042620000}"/>
    <cellStyle name="Normal 6 2 3 2 4 4 5" xfId="20135" xr:uid="{00000000-0005-0000-0000-0000AD4E0000}"/>
    <cellStyle name="Normal 6 2 3 2 4 5" xfId="11725" xr:uid="{00000000-0005-0000-0000-0000D32D0000}"/>
    <cellStyle name="Normal 6 2 3 2 4 5 3" xfId="26823" xr:uid="{00000000-0005-0000-0000-0000CD680000}"/>
    <cellStyle name="Normal 6 2 3 2 4 6" xfId="6704" xr:uid="{00000000-0005-0000-0000-0000361A0000}"/>
    <cellStyle name="Normal 6 2 3 2 4 6 3" xfId="21806" xr:uid="{00000000-0005-0000-0000-000034550000}"/>
    <cellStyle name="Normal 6 2 3 2 4 8" xfId="16793" xr:uid="{00000000-0005-0000-0000-00009F410000}"/>
    <cellStyle name="Normal 6 2 3 2 5" xfId="2051" xr:uid="{00000000-0005-0000-0000-000009080000}"/>
    <cellStyle name="Normal 6 2 3 2 5 2" xfId="3741" xr:uid="{00000000-0005-0000-0000-0000A30E0000}"/>
    <cellStyle name="Normal 6 2 3 2 5 2 2" xfId="13814" xr:uid="{00000000-0005-0000-0000-0000FC350000}"/>
    <cellStyle name="Normal 6 2 3 2 5 2 2 3" xfId="28912" xr:uid="{00000000-0005-0000-0000-0000F6700000}"/>
    <cellStyle name="Normal 6 2 3 2 5 2 3" xfId="8794" xr:uid="{00000000-0005-0000-0000-000060220000}"/>
    <cellStyle name="Normal 6 2 3 2 5 2 3 3" xfId="23895" xr:uid="{00000000-0005-0000-0000-00005D5D0000}"/>
    <cellStyle name="Normal 6 2 3 2 5 2 5" xfId="18882" xr:uid="{00000000-0005-0000-0000-0000C8490000}"/>
    <cellStyle name="Normal 6 2 3 2 5 3" xfId="5433" xr:uid="{00000000-0005-0000-0000-00003F150000}"/>
    <cellStyle name="Normal 6 2 3 2 5 3 2" xfId="15485" xr:uid="{00000000-0005-0000-0000-0000833C0000}"/>
    <cellStyle name="Normal 6 2 3 2 5 3 2 3" xfId="30583" xr:uid="{00000000-0005-0000-0000-00007D770000}"/>
    <cellStyle name="Normal 6 2 3 2 5 3 3" xfId="10465" xr:uid="{00000000-0005-0000-0000-0000E7280000}"/>
    <cellStyle name="Normal 6 2 3 2 5 3 3 3" xfId="25566" xr:uid="{00000000-0005-0000-0000-0000E4630000}"/>
    <cellStyle name="Normal 6 2 3 2 5 3 5" xfId="20553" xr:uid="{00000000-0005-0000-0000-00004F500000}"/>
    <cellStyle name="Normal 6 2 3 2 5 4" xfId="12143" xr:uid="{00000000-0005-0000-0000-0000752F0000}"/>
    <cellStyle name="Normal 6 2 3 2 5 4 3" xfId="27241" xr:uid="{00000000-0005-0000-0000-00006F6A0000}"/>
    <cellStyle name="Normal 6 2 3 2 5 5" xfId="7122" xr:uid="{00000000-0005-0000-0000-0000D81B0000}"/>
    <cellStyle name="Normal 6 2 3 2 5 5 3" xfId="22224" xr:uid="{00000000-0005-0000-0000-0000D6560000}"/>
    <cellStyle name="Normal 6 2 3 2 5 7" xfId="17211" xr:uid="{00000000-0005-0000-0000-000041430000}"/>
    <cellStyle name="Normal 6 2 3 2 6" xfId="2904" xr:uid="{00000000-0005-0000-0000-00005E0B0000}"/>
    <cellStyle name="Normal 6 2 3 2 6 2" xfId="12978" xr:uid="{00000000-0005-0000-0000-0000B8320000}"/>
    <cellStyle name="Normal 6 2 3 2 6 2 3" xfId="28076" xr:uid="{00000000-0005-0000-0000-0000B26D0000}"/>
    <cellStyle name="Normal 6 2 3 2 6 3" xfId="7958" xr:uid="{00000000-0005-0000-0000-00001C1F0000}"/>
    <cellStyle name="Normal 6 2 3 2 6 3 3" xfId="23059" xr:uid="{00000000-0005-0000-0000-0000195A0000}"/>
    <cellStyle name="Normal 6 2 3 2 6 5" xfId="18046" xr:uid="{00000000-0005-0000-0000-000084460000}"/>
    <cellStyle name="Normal 6 2 3 2 7" xfId="4597" xr:uid="{00000000-0005-0000-0000-0000FB110000}"/>
    <cellStyle name="Normal 6 2 3 2 7 2" xfId="14649" xr:uid="{00000000-0005-0000-0000-00003F390000}"/>
    <cellStyle name="Normal 6 2 3 2 7 2 3" xfId="29747" xr:uid="{00000000-0005-0000-0000-000039740000}"/>
    <cellStyle name="Normal 6 2 3 2 7 3" xfId="9629" xr:uid="{00000000-0005-0000-0000-0000A3250000}"/>
    <cellStyle name="Normal 6 2 3 2 7 3 3" xfId="24730" xr:uid="{00000000-0005-0000-0000-0000A0600000}"/>
    <cellStyle name="Normal 6 2 3 2 7 5" xfId="19717" xr:uid="{00000000-0005-0000-0000-00000B4D0000}"/>
    <cellStyle name="Normal 6 2 3 2 8" xfId="11307" xr:uid="{00000000-0005-0000-0000-0000312C0000}"/>
    <cellStyle name="Normal 6 2 3 2 8 3" xfId="26405" xr:uid="{00000000-0005-0000-0000-00002B670000}"/>
    <cellStyle name="Normal 6 2 3 2 9" xfId="6286" xr:uid="{00000000-0005-0000-0000-000094180000}"/>
    <cellStyle name="Normal 6 2 3 2 9 3" xfId="21388" xr:uid="{00000000-0005-0000-0000-000092530000}"/>
    <cellStyle name="Normal 6 2 3 3" xfId="1250" xr:uid="{00000000-0005-0000-0000-0000E8040000}"/>
    <cellStyle name="Normal 6 2 3 3 10" xfId="16427" xr:uid="{00000000-0005-0000-0000-000031400000}"/>
    <cellStyle name="Normal 6 2 3 3 2" xfId="1469" xr:uid="{00000000-0005-0000-0000-0000C3050000}"/>
    <cellStyle name="Normal 6 2 3 3 2 2" xfId="1890" xr:uid="{00000000-0005-0000-0000-000068070000}"/>
    <cellStyle name="Normal 6 2 3 3 2 2 2" xfId="2729" xr:uid="{00000000-0005-0000-0000-0000AF0A0000}"/>
    <cellStyle name="Normal 6 2 3 3 2 2 2 2" xfId="4419" xr:uid="{00000000-0005-0000-0000-000049110000}"/>
    <cellStyle name="Normal 6 2 3 3 2 2 2 2 2" xfId="14492" xr:uid="{00000000-0005-0000-0000-0000A2380000}"/>
    <cellStyle name="Normal 6 2 3 3 2 2 2 2 2 3" xfId="29590" xr:uid="{00000000-0005-0000-0000-00009C730000}"/>
    <cellStyle name="Normal 6 2 3 3 2 2 2 2 3" xfId="9472" xr:uid="{00000000-0005-0000-0000-000006250000}"/>
    <cellStyle name="Normal 6 2 3 3 2 2 2 2 3 3" xfId="24573" xr:uid="{00000000-0005-0000-0000-000003600000}"/>
    <cellStyle name="Normal 6 2 3 3 2 2 2 2 5" xfId="19560" xr:uid="{00000000-0005-0000-0000-00006E4C0000}"/>
    <cellStyle name="Normal 6 2 3 3 2 2 2 3" xfId="6111" xr:uid="{00000000-0005-0000-0000-0000E5170000}"/>
    <cellStyle name="Normal 6 2 3 3 2 2 2 3 2" xfId="16163" xr:uid="{00000000-0005-0000-0000-0000293F0000}"/>
    <cellStyle name="Normal 6 2 3 3 2 2 2 3 2 3" xfId="31261" xr:uid="{00000000-0005-0000-0000-0000237A0000}"/>
    <cellStyle name="Normal 6 2 3 3 2 2 2 3 3" xfId="11143" xr:uid="{00000000-0005-0000-0000-00008D2B0000}"/>
    <cellStyle name="Normal 6 2 3 3 2 2 2 3 3 3" xfId="26244" xr:uid="{00000000-0005-0000-0000-00008A660000}"/>
    <cellStyle name="Normal 6 2 3 3 2 2 2 3 5" xfId="21231" xr:uid="{00000000-0005-0000-0000-0000F5520000}"/>
    <cellStyle name="Normal 6 2 3 3 2 2 2 4" xfId="12821" xr:uid="{00000000-0005-0000-0000-00001B320000}"/>
    <cellStyle name="Normal 6 2 3 3 2 2 2 4 3" xfId="27919" xr:uid="{00000000-0005-0000-0000-0000156D0000}"/>
    <cellStyle name="Normal 6 2 3 3 2 2 2 5" xfId="7800" xr:uid="{00000000-0005-0000-0000-00007E1E0000}"/>
    <cellStyle name="Normal 6 2 3 3 2 2 2 5 3" xfId="22902" xr:uid="{00000000-0005-0000-0000-00007C590000}"/>
    <cellStyle name="Normal 6 2 3 3 2 2 2 7" xfId="17889" xr:uid="{00000000-0005-0000-0000-0000E7450000}"/>
    <cellStyle name="Normal 6 2 3 3 2 2 3" xfId="3582" xr:uid="{00000000-0005-0000-0000-0000040E0000}"/>
    <cellStyle name="Normal 6 2 3 3 2 2 3 2" xfId="13656" xr:uid="{00000000-0005-0000-0000-00005E350000}"/>
    <cellStyle name="Normal 6 2 3 3 2 2 3 2 3" xfId="28754" xr:uid="{00000000-0005-0000-0000-000058700000}"/>
    <cellStyle name="Normal 6 2 3 3 2 2 3 3" xfId="8636" xr:uid="{00000000-0005-0000-0000-0000C2210000}"/>
    <cellStyle name="Normal 6 2 3 3 2 2 3 3 3" xfId="23737" xr:uid="{00000000-0005-0000-0000-0000BF5C0000}"/>
    <cellStyle name="Normal 6 2 3 3 2 2 3 5" xfId="18724" xr:uid="{00000000-0005-0000-0000-00002A490000}"/>
    <cellStyle name="Normal 6 2 3 3 2 2 4" xfId="5275" xr:uid="{00000000-0005-0000-0000-0000A1140000}"/>
    <cellStyle name="Normal 6 2 3 3 2 2 4 2" xfId="15327" xr:uid="{00000000-0005-0000-0000-0000E53B0000}"/>
    <cellStyle name="Normal 6 2 3 3 2 2 4 2 3" xfId="30425" xr:uid="{00000000-0005-0000-0000-0000DF760000}"/>
    <cellStyle name="Normal 6 2 3 3 2 2 4 3" xfId="10307" xr:uid="{00000000-0005-0000-0000-000049280000}"/>
    <cellStyle name="Normal 6 2 3 3 2 2 4 3 3" xfId="25408" xr:uid="{00000000-0005-0000-0000-000046630000}"/>
    <cellStyle name="Normal 6 2 3 3 2 2 4 5" xfId="20395" xr:uid="{00000000-0005-0000-0000-0000B14F0000}"/>
    <cellStyle name="Normal 6 2 3 3 2 2 5" xfId="11985" xr:uid="{00000000-0005-0000-0000-0000D72E0000}"/>
    <cellStyle name="Normal 6 2 3 3 2 2 5 3" xfId="27083" xr:uid="{00000000-0005-0000-0000-0000D1690000}"/>
    <cellStyle name="Normal 6 2 3 3 2 2 6" xfId="6964" xr:uid="{00000000-0005-0000-0000-00003A1B0000}"/>
    <cellStyle name="Normal 6 2 3 3 2 2 6 3" xfId="22066" xr:uid="{00000000-0005-0000-0000-000038560000}"/>
    <cellStyle name="Normal 6 2 3 3 2 2 8" xfId="17053" xr:uid="{00000000-0005-0000-0000-0000A3420000}"/>
    <cellStyle name="Normal 6 2 3 3 2 3" xfId="2311" xr:uid="{00000000-0005-0000-0000-00000D090000}"/>
    <cellStyle name="Normal 6 2 3 3 2 3 2" xfId="4001" xr:uid="{00000000-0005-0000-0000-0000A70F0000}"/>
    <cellStyle name="Normal 6 2 3 3 2 3 2 2" xfId="14074" xr:uid="{00000000-0005-0000-0000-000000370000}"/>
    <cellStyle name="Normal 6 2 3 3 2 3 2 2 3" xfId="29172" xr:uid="{00000000-0005-0000-0000-0000FA710000}"/>
    <cellStyle name="Normal 6 2 3 3 2 3 2 3" xfId="9054" xr:uid="{00000000-0005-0000-0000-000064230000}"/>
    <cellStyle name="Normal 6 2 3 3 2 3 2 3 3" xfId="24155" xr:uid="{00000000-0005-0000-0000-0000615E0000}"/>
    <cellStyle name="Normal 6 2 3 3 2 3 2 5" xfId="19142" xr:uid="{00000000-0005-0000-0000-0000CC4A0000}"/>
    <cellStyle name="Normal 6 2 3 3 2 3 3" xfId="5693" xr:uid="{00000000-0005-0000-0000-000043160000}"/>
    <cellStyle name="Normal 6 2 3 3 2 3 3 2" xfId="15745" xr:uid="{00000000-0005-0000-0000-0000873D0000}"/>
    <cellStyle name="Normal 6 2 3 3 2 3 3 2 3" xfId="30843" xr:uid="{00000000-0005-0000-0000-000081780000}"/>
    <cellStyle name="Normal 6 2 3 3 2 3 3 3" xfId="10725" xr:uid="{00000000-0005-0000-0000-0000EB290000}"/>
    <cellStyle name="Normal 6 2 3 3 2 3 3 3 3" xfId="25826" xr:uid="{00000000-0005-0000-0000-0000E8640000}"/>
    <cellStyle name="Normal 6 2 3 3 2 3 3 5" xfId="20813" xr:uid="{00000000-0005-0000-0000-000053510000}"/>
    <cellStyle name="Normal 6 2 3 3 2 3 4" xfId="12403" xr:uid="{00000000-0005-0000-0000-000079300000}"/>
    <cellStyle name="Normal 6 2 3 3 2 3 4 3" xfId="27501" xr:uid="{00000000-0005-0000-0000-0000736B0000}"/>
    <cellStyle name="Normal 6 2 3 3 2 3 5" xfId="7382" xr:uid="{00000000-0005-0000-0000-0000DC1C0000}"/>
    <cellStyle name="Normal 6 2 3 3 2 3 5 3" xfId="22484" xr:uid="{00000000-0005-0000-0000-0000DA570000}"/>
    <cellStyle name="Normal 6 2 3 3 2 3 7" xfId="17471" xr:uid="{00000000-0005-0000-0000-000045440000}"/>
    <cellStyle name="Normal 6 2 3 3 2 4" xfId="3164" xr:uid="{00000000-0005-0000-0000-0000620C0000}"/>
    <cellStyle name="Normal 6 2 3 3 2 4 2" xfId="13238" xr:uid="{00000000-0005-0000-0000-0000BC330000}"/>
    <cellStyle name="Normal 6 2 3 3 2 4 2 3" xfId="28336" xr:uid="{00000000-0005-0000-0000-0000B66E0000}"/>
    <cellStyle name="Normal 6 2 3 3 2 4 3" xfId="8218" xr:uid="{00000000-0005-0000-0000-000020200000}"/>
    <cellStyle name="Normal 6 2 3 3 2 4 3 3" xfId="23319" xr:uid="{00000000-0005-0000-0000-00001D5B0000}"/>
    <cellStyle name="Normal 6 2 3 3 2 4 5" xfId="18306" xr:uid="{00000000-0005-0000-0000-000088470000}"/>
    <cellStyle name="Normal 6 2 3 3 2 5" xfId="4857" xr:uid="{00000000-0005-0000-0000-0000FF120000}"/>
    <cellStyle name="Normal 6 2 3 3 2 5 2" xfId="14909" xr:uid="{00000000-0005-0000-0000-0000433A0000}"/>
    <cellStyle name="Normal 6 2 3 3 2 5 2 3" xfId="30007" xr:uid="{00000000-0005-0000-0000-00003D750000}"/>
    <cellStyle name="Normal 6 2 3 3 2 5 3" xfId="9889" xr:uid="{00000000-0005-0000-0000-0000A7260000}"/>
    <cellStyle name="Normal 6 2 3 3 2 5 3 3" xfId="24990" xr:uid="{00000000-0005-0000-0000-0000A4610000}"/>
    <cellStyle name="Normal 6 2 3 3 2 5 5" xfId="19977" xr:uid="{00000000-0005-0000-0000-00000F4E0000}"/>
    <cellStyle name="Normal 6 2 3 3 2 6" xfId="11567" xr:uid="{00000000-0005-0000-0000-0000352D0000}"/>
    <cellStyle name="Normal 6 2 3 3 2 6 3" xfId="26665" xr:uid="{00000000-0005-0000-0000-00002F680000}"/>
    <cellStyle name="Normal 6 2 3 3 2 7" xfId="6546" xr:uid="{00000000-0005-0000-0000-000098190000}"/>
    <cellStyle name="Normal 6 2 3 3 2 7 3" xfId="21648" xr:uid="{00000000-0005-0000-0000-000096540000}"/>
    <cellStyle name="Normal 6 2 3 3 2 9" xfId="16635" xr:uid="{00000000-0005-0000-0000-000001410000}"/>
    <cellStyle name="Normal 6 2 3 3 3" xfId="1682" xr:uid="{00000000-0005-0000-0000-000098060000}"/>
    <cellStyle name="Normal 6 2 3 3 3 2" xfId="2521" xr:uid="{00000000-0005-0000-0000-0000DF090000}"/>
    <cellStyle name="Normal 6 2 3 3 3 2 2" xfId="4211" xr:uid="{00000000-0005-0000-0000-000079100000}"/>
    <cellStyle name="Normal 6 2 3 3 3 2 2 2" xfId="14284" xr:uid="{00000000-0005-0000-0000-0000D2370000}"/>
    <cellStyle name="Normal 6 2 3 3 3 2 2 2 3" xfId="29382" xr:uid="{00000000-0005-0000-0000-0000CC720000}"/>
    <cellStyle name="Normal 6 2 3 3 3 2 2 3" xfId="9264" xr:uid="{00000000-0005-0000-0000-000036240000}"/>
    <cellStyle name="Normal 6 2 3 3 3 2 2 3 3" xfId="24365" xr:uid="{00000000-0005-0000-0000-0000335F0000}"/>
    <cellStyle name="Normal 6 2 3 3 3 2 2 5" xfId="19352" xr:uid="{00000000-0005-0000-0000-00009E4B0000}"/>
    <cellStyle name="Normal 6 2 3 3 3 2 3" xfId="5903" xr:uid="{00000000-0005-0000-0000-000015170000}"/>
    <cellStyle name="Normal 6 2 3 3 3 2 3 2" xfId="15955" xr:uid="{00000000-0005-0000-0000-0000593E0000}"/>
    <cellStyle name="Normal 6 2 3 3 3 2 3 2 3" xfId="31053" xr:uid="{00000000-0005-0000-0000-000053790000}"/>
    <cellStyle name="Normal 6 2 3 3 3 2 3 3" xfId="10935" xr:uid="{00000000-0005-0000-0000-0000BD2A0000}"/>
    <cellStyle name="Normal 6 2 3 3 3 2 3 3 3" xfId="26036" xr:uid="{00000000-0005-0000-0000-0000BA650000}"/>
    <cellStyle name="Normal 6 2 3 3 3 2 3 5" xfId="21023" xr:uid="{00000000-0005-0000-0000-000025520000}"/>
    <cellStyle name="Normal 6 2 3 3 3 2 4" xfId="12613" xr:uid="{00000000-0005-0000-0000-00004B310000}"/>
    <cellStyle name="Normal 6 2 3 3 3 2 4 3" xfId="27711" xr:uid="{00000000-0005-0000-0000-0000456C0000}"/>
    <cellStyle name="Normal 6 2 3 3 3 2 5" xfId="7592" xr:uid="{00000000-0005-0000-0000-0000AE1D0000}"/>
    <cellStyle name="Normal 6 2 3 3 3 2 5 3" xfId="22694" xr:uid="{00000000-0005-0000-0000-0000AC580000}"/>
    <cellStyle name="Normal 6 2 3 3 3 2 7" xfId="17681" xr:uid="{00000000-0005-0000-0000-000017450000}"/>
    <cellStyle name="Normal 6 2 3 3 3 3" xfId="3374" xr:uid="{00000000-0005-0000-0000-0000340D0000}"/>
    <cellStyle name="Normal 6 2 3 3 3 3 2" xfId="13448" xr:uid="{00000000-0005-0000-0000-00008E340000}"/>
    <cellStyle name="Normal 6 2 3 3 3 3 2 3" xfId="28546" xr:uid="{00000000-0005-0000-0000-0000886F0000}"/>
    <cellStyle name="Normal 6 2 3 3 3 3 3" xfId="8428" xr:uid="{00000000-0005-0000-0000-0000F2200000}"/>
    <cellStyle name="Normal 6 2 3 3 3 3 3 3" xfId="23529" xr:uid="{00000000-0005-0000-0000-0000EF5B0000}"/>
    <cellStyle name="Normal 6 2 3 3 3 3 5" xfId="18516" xr:uid="{00000000-0005-0000-0000-00005A480000}"/>
    <cellStyle name="Normal 6 2 3 3 3 4" xfId="5067" xr:uid="{00000000-0005-0000-0000-0000D1130000}"/>
    <cellStyle name="Normal 6 2 3 3 3 4 2" xfId="15119" xr:uid="{00000000-0005-0000-0000-0000153B0000}"/>
    <cellStyle name="Normal 6 2 3 3 3 4 2 3" xfId="30217" xr:uid="{00000000-0005-0000-0000-00000F760000}"/>
    <cellStyle name="Normal 6 2 3 3 3 4 3" xfId="10099" xr:uid="{00000000-0005-0000-0000-000079270000}"/>
    <cellStyle name="Normal 6 2 3 3 3 4 3 3" xfId="25200" xr:uid="{00000000-0005-0000-0000-000076620000}"/>
    <cellStyle name="Normal 6 2 3 3 3 4 5" xfId="20187" xr:uid="{00000000-0005-0000-0000-0000E14E0000}"/>
    <cellStyle name="Normal 6 2 3 3 3 5" xfId="11777" xr:uid="{00000000-0005-0000-0000-0000072E0000}"/>
    <cellStyle name="Normal 6 2 3 3 3 5 3" xfId="26875" xr:uid="{00000000-0005-0000-0000-000001690000}"/>
    <cellStyle name="Normal 6 2 3 3 3 6" xfId="6756" xr:uid="{00000000-0005-0000-0000-00006A1A0000}"/>
    <cellStyle name="Normal 6 2 3 3 3 6 3" xfId="21858" xr:uid="{00000000-0005-0000-0000-000068550000}"/>
    <cellStyle name="Normal 6 2 3 3 3 8" xfId="16845" xr:uid="{00000000-0005-0000-0000-0000D3410000}"/>
    <cellStyle name="Normal 6 2 3 3 4" xfId="2103" xr:uid="{00000000-0005-0000-0000-00003D080000}"/>
    <cellStyle name="Normal 6 2 3 3 4 2" xfId="3793" xr:uid="{00000000-0005-0000-0000-0000D70E0000}"/>
    <cellStyle name="Normal 6 2 3 3 4 2 2" xfId="13866" xr:uid="{00000000-0005-0000-0000-000030360000}"/>
    <cellStyle name="Normal 6 2 3 3 4 2 2 3" xfId="28964" xr:uid="{00000000-0005-0000-0000-00002A710000}"/>
    <cellStyle name="Normal 6 2 3 3 4 2 3" xfId="8846" xr:uid="{00000000-0005-0000-0000-000094220000}"/>
    <cellStyle name="Normal 6 2 3 3 4 2 3 3" xfId="23947" xr:uid="{00000000-0005-0000-0000-0000915D0000}"/>
    <cellStyle name="Normal 6 2 3 3 4 2 5" xfId="18934" xr:uid="{00000000-0005-0000-0000-0000FC490000}"/>
    <cellStyle name="Normal 6 2 3 3 4 3" xfId="5485" xr:uid="{00000000-0005-0000-0000-000073150000}"/>
    <cellStyle name="Normal 6 2 3 3 4 3 2" xfId="15537" xr:uid="{00000000-0005-0000-0000-0000B73C0000}"/>
    <cellStyle name="Normal 6 2 3 3 4 3 2 3" xfId="30635" xr:uid="{00000000-0005-0000-0000-0000B1770000}"/>
    <cellStyle name="Normal 6 2 3 3 4 3 3" xfId="10517" xr:uid="{00000000-0005-0000-0000-00001B290000}"/>
    <cellStyle name="Normal 6 2 3 3 4 3 3 3" xfId="25618" xr:uid="{00000000-0005-0000-0000-000018640000}"/>
    <cellStyle name="Normal 6 2 3 3 4 3 5" xfId="20605" xr:uid="{00000000-0005-0000-0000-000083500000}"/>
    <cellStyle name="Normal 6 2 3 3 4 4" xfId="12195" xr:uid="{00000000-0005-0000-0000-0000A92F0000}"/>
    <cellStyle name="Normal 6 2 3 3 4 4 3" xfId="27293" xr:uid="{00000000-0005-0000-0000-0000A36A0000}"/>
    <cellStyle name="Normal 6 2 3 3 4 5" xfId="7174" xr:uid="{00000000-0005-0000-0000-00000C1C0000}"/>
    <cellStyle name="Normal 6 2 3 3 4 5 3" xfId="22276" xr:uid="{00000000-0005-0000-0000-00000A570000}"/>
    <cellStyle name="Normal 6 2 3 3 4 7" xfId="17263" xr:uid="{00000000-0005-0000-0000-000075430000}"/>
    <cellStyle name="Normal 6 2 3 3 5" xfId="2956" xr:uid="{00000000-0005-0000-0000-0000920B0000}"/>
    <cellStyle name="Normal 6 2 3 3 5 2" xfId="13030" xr:uid="{00000000-0005-0000-0000-0000EC320000}"/>
    <cellStyle name="Normal 6 2 3 3 5 2 3" xfId="28128" xr:uid="{00000000-0005-0000-0000-0000E66D0000}"/>
    <cellStyle name="Normal 6 2 3 3 5 3" xfId="8010" xr:uid="{00000000-0005-0000-0000-0000501F0000}"/>
    <cellStyle name="Normal 6 2 3 3 5 3 3" xfId="23111" xr:uid="{00000000-0005-0000-0000-00004D5A0000}"/>
    <cellStyle name="Normal 6 2 3 3 5 5" xfId="18098" xr:uid="{00000000-0005-0000-0000-0000B8460000}"/>
    <cellStyle name="Normal 6 2 3 3 6" xfId="4649" xr:uid="{00000000-0005-0000-0000-00002F120000}"/>
    <cellStyle name="Normal 6 2 3 3 6 2" xfId="14701" xr:uid="{00000000-0005-0000-0000-000073390000}"/>
    <cellStyle name="Normal 6 2 3 3 6 2 3" xfId="29799" xr:uid="{00000000-0005-0000-0000-00006D740000}"/>
    <cellStyle name="Normal 6 2 3 3 6 3" xfId="9681" xr:uid="{00000000-0005-0000-0000-0000D7250000}"/>
    <cellStyle name="Normal 6 2 3 3 6 3 3" xfId="24782" xr:uid="{00000000-0005-0000-0000-0000D4600000}"/>
    <cellStyle name="Normal 6 2 3 3 6 5" xfId="19769" xr:uid="{00000000-0005-0000-0000-00003F4D0000}"/>
    <cellStyle name="Normal 6 2 3 3 7" xfId="11359" xr:uid="{00000000-0005-0000-0000-0000652C0000}"/>
    <cellStyle name="Normal 6 2 3 3 7 3" xfId="26457" xr:uid="{00000000-0005-0000-0000-00005F670000}"/>
    <cellStyle name="Normal 6 2 3 3 8" xfId="6338" xr:uid="{00000000-0005-0000-0000-0000C8180000}"/>
    <cellStyle name="Normal 6 2 3 3 8 3" xfId="21440" xr:uid="{00000000-0005-0000-0000-0000C6530000}"/>
    <cellStyle name="Normal 6 2 3 4" xfId="1363" xr:uid="{00000000-0005-0000-0000-000059050000}"/>
    <cellStyle name="Normal 6 2 3 4 2" xfId="1786" xr:uid="{00000000-0005-0000-0000-000000070000}"/>
    <cellStyle name="Normal 6 2 3 4 2 2" xfId="2625" xr:uid="{00000000-0005-0000-0000-0000470A0000}"/>
    <cellStyle name="Normal 6 2 3 4 2 2 2" xfId="4315" xr:uid="{00000000-0005-0000-0000-0000E1100000}"/>
    <cellStyle name="Normal 6 2 3 4 2 2 2 2" xfId="14388" xr:uid="{00000000-0005-0000-0000-00003A380000}"/>
    <cellStyle name="Normal 6 2 3 4 2 2 2 2 3" xfId="29486" xr:uid="{00000000-0005-0000-0000-000034730000}"/>
    <cellStyle name="Normal 6 2 3 4 2 2 2 3" xfId="9368" xr:uid="{00000000-0005-0000-0000-00009E240000}"/>
    <cellStyle name="Normal 6 2 3 4 2 2 2 3 3" xfId="24469" xr:uid="{00000000-0005-0000-0000-00009B5F0000}"/>
    <cellStyle name="Normal 6 2 3 4 2 2 2 5" xfId="19456" xr:uid="{00000000-0005-0000-0000-0000064C0000}"/>
    <cellStyle name="Normal 6 2 3 4 2 2 3" xfId="6007" xr:uid="{00000000-0005-0000-0000-00007D170000}"/>
    <cellStyle name="Normal 6 2 3 4 2 2 3 2" xfId="16059" xr:uid="{00000000-0005-0000-0000-0000C13E0000}"/>
    <cellStyle name="Normal 6 2 3 4 2 2 3 2 3" xfId="31157" xr:uid="{00000000-0005-0000-0000-0000BB790000}"/>
    <cellStyle name="Normal 6 2 3 4 2 2 3 3" xfId="11039" xr:uid="{00000000-0005-0000-0000-0000252B0000}"/>
    <cellStyle name="Normal 6 2 3 4 2 2 3 3 3" xfId="26140" xr:uid="{00000000-0005-0000-0000-000022660000}"/>
    <cellStyle name="Normal 6 2 3 4 2 2 3 5" xfId="21127" xr:uid="{00000000-0005-0000-0000-00008D520000}"/>
    <cellStyle name="Normal 6 2 3 4 2 2 4" xfId="12717" xr:uid="{00000000-0005-0000-0000-0000B3310000}"/>
    <cellStyle name="Normal 6 2 3 4 2 2 4 3" xfId="27815" xr:uid="{00000000-0005-0000-0000-0000AD6C0000}"/>
    <cellStyle name="Normal 6 2 3 4 2 2 5" xfId="7696" xr:uid="{00000000-0005-0000-0000-0000161E0000}"/>
    <cellStyle name="Normal 6 2 3 4 2 2 5 3" xfId="22798" xr:uid="{00000000-0005-0000-0000-000014590000}"/>
    <cellStyle name="Normal 6 2 3 4 2 2 7" xfId="17785" xr:uid="{00000000-0005-0000-0000-00007F450000}"/>
    <cellStyle name="Normal 6 2 3 4 2 3" xfId="3478" xr:uid="{00000000-0005-0000-0000-00009C0D0000}"/>
    <cellStyle name="Normal 6 2 3 4 2 3 2" xfId="13552" xr:uid="{00000000-0005-0000-0000-0000F6340000}"/>
    <cellStyle name="Normal 6 2 3 4 2 3 2 3" xfId="28650" xr:uid="{00000000-0005-0000-0000-0000F06F0000}"/>
    <cellStyle name="Normal 6 2 3 4 2 3 3" xfId="8532" xr:uid="{00000000-0005-0000-0000-00005A210000}"/>
    <cellStyle name="Normal 6 2 3 4 2 3 3 3" xfId="23633" xr:uid="{00000000-0005-0000-0000-0000575C0000}"/>
    <cellStyle name="Normal 6 2 3 4 2 3 5" xfId="18620" xr:uid="{00000000-0005-0000-0000-0000C2480000}"/>
    <cellStyle name="Normal 6 2 3 4 2 4" xfId="5171" xr:uid="{00000000-0005-0000-0000-000039140000}"/>
    <cellStyle name="Normal 6 2 3 4 2 4 2" xfId="15223" xr:uid="{00000000-0005-0000-0000-00007D3B0000}"/>
    <cellStyle name="Normal 6 2 3 4 2 4 2 3" xfId="30321" xr:uid="{00000000-0005-0000-0000-000077760000}"/>
    <cellStyle name="Normal 6 2 3 4 2 4 3" xfId="10203" xr:uid="{00000000-0005-0000-0000-0000E1270000}"/>
    <cellStyle name="Normal 6 2 3 4 2 4 3 3" xfId="25304" xr:uid="{00000000-0005-0000-0000-0000DE620000}"/>
    <cellStyle name="Normal 6 2 3 4 2 4 5" xfId="20291" xr:uid="{00000000-0005-0000-0000-0000494F0000}"/>
    <cellStyle name="Normal 6 2 3 4 2 5" xfId="11881" xr:uid="{00000000-0005-0000-0000-00006F2E0000}"/>
    <cellStyle name="Normal 6 2 3 4 2 5 3" xfId="26979" xr:uid="{00000000-0005-0000-0000-000069690000}"/>
    <cellStyle name="Normal 6 2 3 4 2 6" xfId="6860" xr:uid="{00000000-0005-0000-0000-0000D21A0000}"/>
    <cellStyle name="Normal 6 2 3 4 2 6 3" xfId="21962" xr:uid="{00000000-0005-0000-0000-0000D0550000}"/>
    <cellStyle name="Normal 6 2 3 4 2 8" xfId="16949" xr:uid="{00000000-0005-0000-0000-00003B420000}"/>
    <cellStyle name="Normal 6 2 3 4 3" xfId="2207" xr:uid="{00000000-0005-0000-0000-0000A5080000}"/>
    <cellStyle name="Normal 6 2 3 4 3 2" xfId="3897" xr:uid="{00000000-0005-0000-0000-00003F0F0000}"/>
    <cellStyle name="Normal 6 2 3 4 3 2 2" xfId="13970" xr:uid="{00000000-0005-0000-0000-000098360000}"/>
    <cellStyle name="Normal 6 2 3 4 3 2 2 3" xfId="29068" xr:uid="{00000000-0005-0000-0000-000092710000}"/>
    <cellStyle name="Normal 6 2 3 4 3 2 3" xfId="8950" xr:uid="{00000000-0005-0000-0000-0000FC220000}"/>
    <cellStyle name="Normal 6 2 3 4 3 2 3 3" xfId="24051" xr:uid="{00000000-0005-0000-0000-0000F95D0000}"/>
    <cellStyle name="Normal 6 2 3 4 3 2 5" xfId="19038" xr:uid="{00000000-0005-0000-0000-0000644A0000}"/>
    <cellStyle name="Normal 6 2 3 4 3 3" xfId="5589" xr:uid="{00000000-0005-0000-0000-0000DB150000}"/>
    <cellStyle name="Normal 6 2 3 4 3 3 2" xfId="15641" xr:uid="{00000000-0005-0000-0000-00001F3D0000}"/>
    <cellStyle name="Normal 6 2 3 4 3 3 2 3" xfId="30739" xr:uid="{00000000-0005-0000-0000-000019780000}"/>
    <cellStyle name="Normal 6 2 3 4 3 3 3" xfId="10621" xr:uid="{00000000-0005-0000-0000-000083290000}"/>
    <cellStyle name="Normal 6 2 3 4 3 3 3 3" xfId="25722" xr:uid="{00000000-0005-0000-0000-000080640000}"/>
    <cellStyle name="Normal 6 2 3 4 3 3 5" xfId="20709" xr:uid="{00000000-0005-0000-0000-0000EB500000}"/>
    <cellStyle name="Normal 6 2 3 4 3 4" xfId="12299" xr:uid="{00000000-0005-0000-0000-000011300000}"/>
    <cellStyle name="Normal 6 2 3 4 3 4 3" xfId="27397" xr:uid="{00000000-0005-0000-0000-00000B6B0000}"/>
    <cellStyle name="Normal 6 2 3 4 3 5" xfId="7278" xr:uid="{00000000-0005-0000-0000-0000741C0000}"/>
    <cellStyle name="Normal 6 2 3 4 3 5 3" xfId="22380" xr:uid="{00000000-0005-0000-0000-000072570000}"/>
    <cellStyle name="Normal 6 2 3 4 3 7" xfId="17367" xr:uid="{00000000-0005-0000-0000-0000DD430000}"/>
    <cellStyle name="Normal 6 2 3 4 4" xfId="3060" xr:uid="{00000000-0005-0000-0000-0000FA0B0000}"/>
    <cellStyle name="Normal 6 2 3 4 4 2" xfId="13134" xr:uid="{00000000-0005-0000-0000-000054330000}"/>
    <cellStyle name="Normal 6 2 3 4 4 2 3" xfId="28232" xr:uid="{00000000-0005-0000-0000-00004E6E0000}"/>
    <cellStyle name="Normal 6 2 3 4 4 3" xfId="8114" xr:uid="{00000000-0005-0000-0000-0000B81F0000}"/>
    <cellStyle name="Normal 6 2 3 4 4 3 3" xfId="23215" xr:uid="{00000000-0005-0000-0000-0000B55A0000}"/>
    <cellStyle name="Normal 6 2 3 4 4 5" xfId="18202" xr:uid="{00000000-0005-0000-0000-000020470000}"/>
    <cellStyle name="Normal 6 2 3 4 5" xfId="4753" xr:uid="{00000000-0005-0000-0000-000097120000}"/>
    <cellStyle name="Normal 6 2 3 4 5 2" xfId="14805" xr:uid="{00000000-0005-0000-0000-0000DB390000}"/>
    <cellStyle name="Normal 6 2 3 4 5 2 3" xfId="29903" xr:uid="{00000000-0005-0000-0000-0000D5740000}"/>
    <cellStyle name="Normal 6 2 3 4 5 3" xfId="9785" xr:uid="{00000000-0005-0000-0000-00003F260000}"/>
    <cellStyle name="Normal 6 2 3 4 5 3 3" xfId="24886" xr:uid="{00000000-0005-0000-0000-00003C610000}"/>
    <cellStyle name="Normal 6 2 3 4 5 5" xfId="19873" xr:uid="{00000000-0005-0000-0000-0000A74D0000}"/>
    <cellStyle name="Normal 6 2 3 4 6" xfId="11463" xr:uid="{00000000-0005-0000-0000-0000CD2C0000}"/>
    <cellStyle name="Normal 6 2 3 4 6 3" xfId="26561" xr:uid="{00000000-0005-0000-0000-0000C7670000}"/>
    <cellStyle name="Normal 6 2 3 4 7" xfId="6442" xr:uid="{00000000-0005-0000-0000-000030190000}"/>
    <cellStyle name="Normal 6 2 3 4 7 3" xfId="21544" xr:uid="{00000000-0005-0000-0000-00002E540000}"/>
    <cellStyle name="Normal 6 2 3 4 9" xfId="16531" xr:uid="{00000000-0005-0000-0000-000099400000}"/>
    <cellStyle name="Normal 6 2 3 5" xfId="1576" xr:uid="{00000000-0005-0000-0000-00002E060000}"/>
    <cellStyle name="Normal 6 2 3 5 2" xfId="2417" xr:uid="{00000000-0005-0000-0000-000077090000}"/>
    <cellStyle name="Normal 6 2 3 5 2 2" xfId="4107" xr:uid="{00000000-0005-0000-0000-000011100000}"/>
    <cellStyle name="Normal 6 2 3 5 2 2 2" xfId="14180" xr:uid="{00000000-0005-0000-0000-00006A370000}"/>
    <cellStyle name="Normal 6 2 3 5 2 2 2 3" xfId="29278" xr:uid="{00000000-0005-0000-0000-000064720000}"/>
    <cellStyle name="Normal 6 2 3 5 2 2 3" xfId="9160" xr:uid="{00000000-0005-0000-0000-0000CE230000}"/>
    <cellStyle name="Normal 6 2 3 5 2 2 3 3" xfId="24261" xr:uid="{00000000-0005-0000-0000-0000CB5E0000}"/>
    <cellStyle name="Normal 6 2 3 5 2 2 5" xfId="19248" xr:uid="{00000000-0005-0000-0000-0000364B0000}"/>
    <cellStyle name="Normal 6 2 3 5 2 3" xfId="5799" xr:uid="{00000000-0005-0000-0000-0000AD160000}"/>
    <cellStyle name="Normal 6 2 3 5 2 3 2" xfId="15851" xr:uid="{00000000-0005-0000-0000-0000F13D0000}"/>
    <cellStyle name="Normal 6 2 3 5 2 3 2 3" xfId="30949" xr:uid="{00000000-0005-0000-0000-0000EB780000}"/>
    <cellStyle name="Normal 6 2 3 5 2 3 3" xfId="10831" xr:uid="{00000000-0005-0000-0000-0000552A0000}"/>
    <cellStyle name="Normal 6 2 3 5 2 3 3 3" xfId="25932" xr:uid="{00000000-0005-0000-0000-000052650000}"/>
    <cellStyle name="Normal 6 2 3 5 2 3 5" xfId="20919" xr:uid="{00000000-0005-0000-0000-0000BD510000}"/>
    <cellStyle name="Normal 6 2 3 5 2 4" xfId="12509" xr:uid="{00000000-0005-0000-0000-0000E3300000}"/>
    <cellStyle name="Normal 6 2 3 5 2 4 3" xfId="27607" xr:uid="{00000000-0005-0000-0000-0000DD6B0000}"/>
    <cellStyle name="Normal 6 2 3 5 2 5" xfId="7488" xr:uid="{00000000-0005-0000-0000-0000461D0000}"/>
    <cellStyle name="Normal 6 2 3 5 2 5 3" xfId="22590" xr:uid="{00000000-0005-0000-0000-000044580000}"/>
    <cellStyle name="Normal 6 2 3 5 2 7" xfId="17577" xr:uid="{00000000-0005-0000-0000-0000AF440000}"/>
    <cellStyle name="Normal 6 2 3 5 3" xfId="3270" xr:uid="{00000000-0005-0000-0000-0000CC0C0000}"/>
    <cellStyle name="Normal 6 2 3 5 3 2" xfId="13344" xr:uid="{00000000-0005-0000-0000-000026340000}"/>
    <cellStyle name="Normal 6 2 3 5 3 2 3" xfId="28442" xr:uid="{00000000-0005-0000-0000-0000206F0000}"/>
    <cellStyle name="Normal 6 2 3 5 3 3" xfId="8324" xr:uid="{00000000-0005-0000-0000-00008A200000}"/>
    <cellStyle name="Normal 6 2 3 5 3 3 3" xfId="23425" xr:uid="{00000000-0005-0000-0000-0000875B0000}"/>
    <cellStyle name="Normal 6 2 3 5 3 5" xfId="18412" xr:uid="{00000000-0005-0000-0000-0000F2470000}"/>
    <cellStyle name="Normal 6 2 3 5 4" xfId="4963" xr:uid="{00000000-0005-0000-0000-000069130000}"/>
    <cellStyle name="Normal 6 2 3 5 4 2" xfId="15015" xr:uid="{00000000-0005-0000-0000-0000AD3A0000}"/>
    <cellStyle name="Normal 6 2 3 5 4 2 3" xfId="30113" xr:uid="{00000000-0005-0000-0000-0000A7750000}"/>
    <cellStyle name="Normal 6 2 3 5 4 3" xfId="9995" xr:uid="{00000000-0005-0000-0000-000011270000}"/>
    <cellStyle name="Normal 6 2 3 5 4 3 3" xfId="25096" xr:uid="{00000000-0005-0000-0000-00000E620000}"/>
    <cellStyle name="Normal 6 2 3 5 4 5" xfId="20083" xr:uid="{00000000-0005-0000-0000-0000794E0000}"/>
    <cellStyle name="Normal 6 2 3 5 5" xfId="11673" xr:uid="{00000000-0005-0000-0000-00009F2D0000}"/>
    <cellStyle name="Normal 6 2 3 5 5 3" xfId="26771" xr:uid="{00000000-0005-0000-0000-000099680000}"/>
    <cellStyle name="Normal 6 2 3 5 6" xfId="6652" xr:uid="{00000000-0005-0000-0000-0000021A0000}"/>
    <cellStyle name="Normal 6 2 3 5 6 3" xfId="21754" xr:uid="{00000000-0005-0000-0000-000000550000}"/>
    <cellStyle name="Normal 6 2 3 5 8" xfId="16741" xr:uid="{00000000-0005-0000-0000-00006B410000}"/>
    <cellStyle name="Normal 6 2 3 6" xfId="1997" xr:uid="{00000000-0005-0000-0000-0000D3070000}"/>
    <cellStyle name="Normal 6 2 3 6 2" xfId="3689" xr:uid="{00000000-0005-0000-0000-00006F0E0000}"/>
    <cellStyle name="Normal 6 2 3 6 2 2" xfId="13762" xr:uid="{00000000-0005-0000-0000-0000C8350000}"/>
    <cellStyle name="Normal 6 2 3 6 2 2 3" xfId="28860" xr:uid="{00000000-0005-0000-0000-0000C2700000}"/>
    <cellStyle name="Normal 6 2 3 6 2 3" xfId="8742" xr:uid="{00000000-0005-0000-0000-00002C220000}"/>
    <cellStyle name="Normal 6 2 3 6 2 3 3" xfId="23843" xr:uid="{00000000-0005-0000-0000-0000295D0000}"/>
    <cellStyle name="Normal 6 2 3 6 2 5" xfId="18830" xr:uid="{00000000-0005-0000-0000-000094490000}"/>
    <cellStyle name="Normal 6 2 3 6 3" xfId="5381" xr:uid="{00000000-0005-0000-0000-00000B150000}"/>
    <cellStyle name="Normal 6 2 3 6 3 2" xfId="15433" xr:uid="{00000000-0005-0000-0000-00004F3C0000}"/>
    <cellStyle name="Normal 6 2 3 6 3 2 3" xfId="30531" xr:uid="{00000000-0005-0000-0000-000049770000}"/>
    <cellStyle name="Normal 6 2 3 6 3 3" xfId="10413" xr:uid="{00000000-0005-0000-0000-0000B3280000}"/>
    <cellStyle name="Normal 6 2 3 6 3 3 3" xfId="25514" xr:uid="{00000000-0005-0000-0000-0000B0630000}"/>
    <cellStyle name="Normal 6 2 3 6 3 5" xfId="20501" xr:uid="{00000000-0005-0000-0000-00001B500000}"/>
    <cellStyle name="Normal 6 2 3 6 4" xfId="12091" xr:uid="{00000000-0005-0000-0000-0000412F0000}"/>
    <cellStyle name="Normal 6 2 3 6 4 3" xfId="27189" xr:uid="{00000000-0005-0000-0000-00003B6A0000}"/>
    <cellStyle name="Normal 6 2 3 6 5" xfId="7070" xr:uid="{00000000-0005-0000-0000-0000A41B0000}"/>
    <cellStyle name="Normal 6 2 3 6 5 3" xfId="22172" xr:uid="{00000000-0005-0000-0000-0000A2560000}"/>
    <cellStyle name="Normal 6 2 3 6 7" xfId="17159" xr:uid="{00000000-0005-0000-0000-00000D430000}"/>
    <cellStyle name="Normal 6 2 3 7" xfId="2848" xr:uid="{00000000-0005-0000-0000-0000260B0000}"/>
    <cellStyle name="Normal 6 2 3 7 2" xfId="12926" xr:uid="{00000000-0005-0000-0000-000084320000}"/>
    <cellStyle name="Normal 6 2 3 7 2 3" xfId="28024" xr:uid="{00000000-0005-0000-0000-00007E6D0000}"/>
    <cellStyle name="Normal 6 2 3 7 3" xfId="7906" xr:uid="{00000000-0005-0000-0000-0000E81E0000}"/>
    <cellStyle name="Normal 6 2 3 7 3 3" xfId="23007" xr:uid="{00000000-0005-0000-0000-0000E5590000}"/>
    <cellStyle name="Normal 6 2 3 7 5" xfId="17994" xr:uid="{00000000-0005-0000-0000-000050460000}"/>
    <cellStyle name="Normal 6 2 3 8" xfId="4542" xr:uid="{00000000-0005-0000-0000-0000C4110000}"/>
    <cellStyle name="Normal 6 2 3 8 2" xfId="14597" xr:uid="{00000000-0005-0000-0000-00000B390000}"/>
    <cellStyle name="Normal 6 2 3 8 2 3" xfId="29695" xr:uid="{00000000-0005-0000-0000-000005740000}"/>
    <cellStyle name="Normal 6 2 3 8 3" xfId="9577" xr:uid="{00000000-0005-0000-0000-00006F250000}"/>
    <cellStyle name="Normal 6 2 3 8 3 3" xfId="24678" xr:uid="{00000000-0005-0000-0000-00006C600000}"/>
    <cellStyle name="Normal 6 2 3 8 5" xfId="19665" xr:uid="{00000000-0005-0000-0000-0000D74C0000}"/>
    <cellStyle name="Normal 6 2 3 9" xfId="11253" xr:uid="{00000000-0005-0000-0000-0000FB2B0000}"/>
    <cellStyle name="Normal 6 2 3 9 3" xfId="26353" xr:uid="{00000000-0005-0000-0000-0000F7660000}"/>
    <cellStyle name="Normal 6 2 4" xfId="881" xr:uid="{00000000-0005-0000-0000-000076030000}"/>
    <cellStyle name="Normal 6 2 5" xfId="882" xr:uid="{00000000-0005-0000-0000-000077030000}"/>
    <cellStyle name="Normal 6 2 6" xfId="878" xr:uid="{00000000-0005-0000-0000-000073030000}"/>
    <cellStyle name="Normal 6 2 7" xfId="1165" xr:uid="{00000000-0005-0000-0000-000093040000}"/>
    <cellStyle name="Normal 6 2 7 11" xfId="16344" xr:uid="{00000000-0005-0000-0000-0000DE3F0000}"/>
    <cellStyle name="Normal 6 2 7 2" xfId="1273" xr:uid="{00000000-0005-0000-0000-0000FF040000}"/>
    <cellStyle name="Normal 6 2 7 2 10" xfId="16448" xr:uid="{00000000-0005-0000-0000-000046400000}"/>
    <cellStyle name="Normal 6 2 7 2 2" xfId="1490" xr:uid="{00000000-0005-0000-0000-0000D8050000}"/>
    <cellStyle name="Normal 6 2 7 2 2 2" xfId="1911" xr:uid="{00000000-0005-0000-0000-00007D070000}"/>
    <cellStyle name="Normal 6 2 7 2 2 2 2" xfId="2750" xr:uid="{00000000-0005-0000-0000-0000C40A0000}"/>
    <cellStyle name="Normal 6 2 7 2 2 2 2 2" xfId="4440" xr:uid="{00000000-0005-0000-0000-00005E110000}"/>
    <cellStyle name="Normal 6 2 7 2 2 2 2 2 2" xfId="14513" xr:uid="{00000000-0005-0000-0000-0000B7380000}"/>
    <cellStyle name="Normal 6 2 7 2 2 2 2 2 2 3" xfId="29611" xr:uid="{00000000-0005-0000-0000-0000B1730000}"/>
    <cellStyle name="Normal 6 2 7 2 2 2 2 2 3" xfId="9493" xr:uid="{00000000-0005-0000-0000-00001B250000}"/>
    <cellStyle name="Normal 6 2 7 2 2 2 2 2 3 3" xfId="24594" xr:uid="{00000000-0005-0000-0000-000018600000}"/>
    <cellStyle name="Normal 6 2 7 2 2 2 2 2 5" xfId="19581" xr:uid="{00000000-0005-0000-0000-0000834C0000}"/>
    <cellStyle name="Normal 6 2 7 2 2 2 2 3" xfId="6132" xr:uid="{00000000-0005-0000-0000-0000FA170000}"/>
    <cellStyle name="Normal 6 2 7 2 2 2 2 3 2" xfId="16184" xr:uid="{00000000-0005-0000-0000-00003E3F0000}"/>
    <cellStyle name="Normal 6 2 7 2 2 2 2 3 2 3" xfId="31282" xr:uid="{00000000-0005-0000-0000-0000387A0000}"/>
    <cellStyle name="Normal 6 2 7 2 2 2 2 3 3" xfId="11164" xr:uid="{00000000-0005-0000-0000-0000A22B0000}"/>
    <cellStyle name="Normal 6 2 7 2 2 2 2 3 3 3" xfId="26265" xr:uid="{00000000-0005-0000-0000-00009F660000}"/>
    <cellStyle name="Normal 6 2 7 2 2 2 2 3 5" xfId="21252" xr:uid="{00000000-0005-0000-0000-00000A530000}"/>
    <cellStyle name="Normal 6 2 7 2 2 2 2 4" xfId="12842" xr:uid="{00000000-0005-0000-0000-000030320000}"/>
    <cellStyle name="Normal 6 2 7 2 2 2 2 4 3" xfId="27940" xr:uid="{00000000-0005-0000-0000-00002A6D0000}"/>
    <cellStyle name="Normal 6 2 7 2 2 2 2 5" xfId="7821" xr:uid="{00000000-0005-0000-0000-0000931E0000}"/>
    <cellStyle name="Normal 6 2 7 2 2 2 2 5 3" xfId="22923" xr:uid="{00000000-0005-0000-0000-000091590000}"/>
    <cellStyle name="Normal 6 2 7 2 2 2 2 7" xfId="17910" xr:uid="{00000000-0005-0000-0000-0000FC450000}"/>
    <cellStyle name="Normal 6 2 7 2 2 2 3" xfId="3603" xr:uid="{00000000-0005-0000-0000-0000190E0000}"/>
    <cellStyle name="Normal 6 2 7 2 2 2 3 2" xfId="13677" xr:uid="{00000000-0005-0000-0000-000073350000}"/>
    <cellStyle name="Normal 6 2 7 2 2 2 3 2 3" xfId="28775" xr:uid="{00000000-0005-0000-0000-00006D700000}"/>
    <cellStyle name="Normal 6 2 7 2 2 2 3 3" xfId="8657" xr:uid="{00000000-0005-0000-0000-0000D7210000}"/>
    <cellStyle name="Normal 6 2 7 2 2 2 3 3 3" xfId="23758" xr:uid="{00000000-0005-0000-0000-0000D45C0000}"/>
    <cellStyle name="Normal 6 2 7 2 2 2 3 5" xfId="18745" xr:uid="{00000000-0005-0000-0000-00003F490000}"/>
    <cellStyle name="Normal 6 2 7 2 2 2 4" xfId="5296" xr:uid="{00000000-0005-0000-0000-0000B6140000}"/>
    <cellStyle name="Normal 6 2 7 2 2 2 4 2" xfId="15348" xr:uid="{00000000-0005-0000-0000-0000FA3B0000}"/>
    <cellStyle name="Normal 6 2 7 2 2 2 4 2 3" xfId="30446" xr:uid="{00000000-0005-0000-0000-0000F4760000}"/>
    <cellStyle name="Normal 6 2 7 2 2 2 4 3" xfId="10328" xr:uid="{00000000-0005-0000-0000-00005E280000}"/>
    <cellStyle name="Normal 6 2 7 2 2 2 4 3 3" xfId="25429" xr:uid="{00000000-0005-0000-0000-00005B630000}"/>
    <cellStyle name="Normal 6 2 7 2 2 2 4 5" xfId="20416" xr:uid="{00000000-0005-0000-0000-0000C64F0000}"/>
    <cellStyle name="Normal 6 2 7 2 2 2 5" xfId="12006" xr:uid="{00000000-0005-0000-0000-0000EC2E0000}"/>
    <cellStyle name="Normal 6 2 7 2 2 2 5 3" xfId="27104" xr:uid="{00000000-0005-0000-0000-0000E6690000}"/>
    <cellStyle name="Normal 6 2 7 2 2 2 6" xfId="6985" xr:uid="{00000000-0005-0000-0000-00004F1B0000}"/>
    <cellStyle name="Normal 6 2 7 2 2 2 6 3" xfId="22087" xr:uid="{00000000-0005-0000-0000-00004D560000}"/>
    <cellStyle name="Normal 6 2 7 2 2 2 8" xfId="17074" xr:uid="{00000000-0005-0000-0000-0000B8420000}"/>
    <cellStyle name="Normal 6 2 7 2 2 3" xfId="2332" xr:uid="{00000000-0005-0000-0000-000022090000}"/>
    <cellStyle name="Normal 6 2 7 2 2 3 2" xfId="4022" xr:uid="{00000000-0005-0000-0000-0000BC0F0000}"/>
    <cellStyle name="Normal 6 2 7 2 2 3 2 2" xfId="14095" xr:uid="{00000000-0005-0000-0000-000015370000}"/>
    <cellStyle name="Normal 6 2 7 2 2 3 2 2 3" xfId="29193" xr:uid="{00000000-0005-0000-0000-00000F720000}"/>
    <cellStyle name="Normal 6 2 7 2 2 3 2 3" xfId="9075" xr:uid="{00000000-0005-0000-0000-000079230000}"/>
    <cellStyle name="Normal 6 2 7 2 2 3 2 3 3" xfId="24176" xr:uid="{00000000-0005-0000-0000-0000765E0000}"/>
    <cellStyle name="Normal 6 2 7 2 2 3 2 5" xfId="19163" xr:uid="{00000000-0005-0000-0000-0000E14A0000}"/>
    <cellStyle name="Normal 6 2 7 2 2 3 3" xfId="5714" xr:uid="{00000000-0005-0000-0000-000058160000}"/>
    <cellStyle name="Normal 6 2 7 2 2 3 3 2" xfId="15766" xr:uid="{00000000-0005-0000-0000-00009C3D0000}"/>
    <cellStyle name="Normal 6 2 7 2 2 3 3 2 3" xfId="30864" xr:uid="{00000000-0005-0000-0000-000096780000}"/>
    <cellStyle name="Normal 6 2 7 2 2 3 3 3" xfId="10746" xr:uid="{00000000-0005-0000-0000-0000002A0000}"/>
    <cellStyle name="Normal 6 2 7 2 2 3 3 3 3" xfId="25847" xr:uid="{00000000-0005-0000-0000-0000FD640000}"/>
    <cellStyle name="Normal 6 2 7 2 2 3 3 5" xfId="20834" xr:uid="{00000000-0005-0000-0000-000068510000}"/>
    <cellStyle name="Normal 6 2 7 2 2 3 4" xfId="12424" xr:uid="{00000000-0005-0000-0000-00008E300000}"/>
    <cellStyle name="Normal 6 2 7 2 2 3 4 3" xfId="27522" xr:uid="{00000000-0005-0000-0000-0000886B0000}"/>
    <cellStyle name="Normal 6 2 7 2 2 3 5" xfId="7403" xr:uid="{00000000-0005-0000-0000-0000F11C0000}"/>
    <cellStyle name="Normal 6 2 7 2 2 3 5 3" xfId="22505" xr:uid="{00000000-0005-0000-0000-0000EF570000}"/>
    <cellStyle name="Normal 6 2 7 2 2 3 7" xfId="17492" xr:uid="{00000000-0005-0000-0000-00005A440000}"/>
    <cellStyle name="Normal 6 2 7 2 2 4" xfId="3185" xr:uid="{00000000-0005-0000-0000-0000770C0000}"/>
    <cellStyle name="Normal 6 2 7 2 2 4 2" xfId="13259" xr:uid="{00000000-0005-0000-0000-0000D1330000}"/>
    <cellStyle name="Normal 6 2 7 2 2 4 2 3" xfId="28357" xr:uid="{00000000-0005-0000-0000-0000CB6E0000}"/>
    <cellStyle name="Normal 6 2 7 2 2 4 3" xfId="8239" xr:uid="{00000000-0005-0000-0000-000035200000}"/>
    <cellStyle name="Normal 6 2 7 2 2 4 3 3" xfId="23340" xr:uid="{00000000-0005-0000-0000-0000325B0000}"/>
    <cellStyle name="Normal 6 2 7 2 2 4 5" xfId="18327" xr:uid="{00000000-0005-0000-0000-00009D470000}"/>
    <cellStyle name="Normal 6 2 7 2 2 5" xfId="4878" xr:uid="{00000000-0005-0000-0000-000014130000}"/>
    <cellStyle name="Normal 6 2 7 2 2 5 2" xfId="14930" xr:uid="{00000000-0005-0000-0000-0000583A0000}"/>
    <cellStyle name="Normal 6 2 7 2 2 5 2 3" xfId="30028" xr:uid="{00000000-0005-0000-0000-000052750000}"/>
    <cellStyle name="Normal 6 2 7 2 2 5 3" xfId="9910" xr:uid="{00000000-0005-0000-0000-0000BC260000}"/>
    <cellStyle name="Normal 6 2 7 2 2 5 3 3" xfId="25011" xr:uid="{00000000-0005-0000-0000-0000B9610000}"/>
    <cellStyle name="Normal 6 2 7 2 2 5 5" xfId="19998" xr:uid="{00000000-0005-0000-0000-0000244E0000}"/>
    <cellStyle name="Normal 6 2 7 2 2 6" xfId="11588" xr:uid="{00000000-0005-0000-0000-00004A2D0000}"/>
    <cellStyle name="Normal 6 2 7 2 2 6 3" xfId="26686" xr:uid="{00000000-0005-0000-0000-000044680000}"/>
    <cellStyle name="Normal 6 2 7 2 2 7" xfId="6567" xr:uid="{00000000-0005-0000-0000-0000AD190000}"/>
    <cellStyle name="Normal 6 2 7 2 2 7 3" xfId="21669" xr:uid="{00000000-0005-0000-0000-0000AB540000}"/>
    <cellStyle name="Normal 6 2 7 2 2 9" xfId="16656" xr:uid="{00000000-0005-0000-0000-000016410000}"/>
    <cellStyle name="Normal 6 2 7 2 3" xfId="1703" xr:uid="{00000000-0005-0000-0000-0000AD060000}"/>
    <cellStyle name="Normal 6 2 7 2 3 2" xfId="2542" xr:uid="{00000000-0005-0000-0000-0000F4090000}"/>
    <cellStyle name="Normal 6 2 7 2 3 2 2" xfId="4232" xr:uid="{00000000-0005-0000-0000-00008E100000}"/>
    <cellStyle name="Normal 6 2 7 2 3 2 2 2" xfId="14305" xr:uid="{00000000-0005-0000-0000-0000E7370000}"/>
    <cellStyle name="Normal 6 2 7 2 3 2 2 2 3" xfId="29403" xr:uid="{00000000-0005-0000-0000-0000E1720000}"/>
    <cellStyle name="Normal 6 2 7 2 3 2 2 3" xfId="9285" xr:uid="{00000000-0005-0000-0000-00004B240000}"/>
    <cellStyle name="Normal 6 2 7 2 3 2 2 3 3" xfId="24386" xr:uid="{00000000-0005-0000-0000-0000485F0000}"/>
    <cellStyle name="Normal 6 2 7 2 3 2 2 5" xfId="19373" xr:uid="{00000000-0005-0000-0000-0000B34B0000}"/>
    <cellStyle name="Normal 6 2 7 2 3 2 3" xfId="5924" xr:uid="{00000000-0005-0000-0000-00002A170000}"/>
    <cellStyle name="Normal 6 2 7 2 3 2 3 2" xfId="15976" xr:uid="{00000000-0005-0000-0000-00006E3E0000}"/>
    <cellStyle name="Normal 6 2 7 2 3 2 3 2 3" xfId="31074" xr:uid="{00000000-0005-0000-0000-000068790000}"/>
    <cellStyle name="Normal 6 2 7 2 3 2 3 3" xfId="10956" xr:uid="{00000000-0005-0000-0000-0000D22A0000}"/>
    <cellStyle name="Normal 6 2 7 2 3 2 3 3 3" xfId="26057" xr:uid="{00000000-0005-0000-0000-0000CF650000}"/>
    <cellStyle name="Normal 6 2 7 2 3 2 3 5" xfId="21044" xr:uid="{00000000-0005-0000-0000-00003A520000}"/>
    <cellStyle name="Normal 6 2 7 2 3 2 4" xfId="12634" xr:uid="{00000000-0005-0000-0000-000060310000}"/>
    <cellStyle name="Normal 6 2 7 2 3 2 4 3" xfId="27732" xr:uid="{00000000-0005-0000-0000-00005A6C0000}"/>
    <cellStyle name="Normal 6 2 7 2 3 2 5" xfId="7613" xr:uid="{00000000-0005-0000-0000-0000C31D0000}"/>
    <cellStyle name="Normal 6 2 7 2 3 2 5 3" xfId="22715" xr:uid="{00000000-0005-0000-0000-0000C1580000}"/>
    <cellStyle name="Normal 6 2 7 2 3 2 7" xfId="17702" xr:uid="{00000000-0005-0000-0000-00002C450000}"/>
    <cellStyle name="Normal 6 2 7 2 3 3" xfId="3395" xr:uid="{00000000-0005-0000-0000-0000490D0000}"/>
    <cellStyle name="Normal 6 2 7 2 3 3 2" xfId="13469" xr:uid="{00000000-0005-0000-0000-0000A3340000}"/>
    <cellStyle name="Normal 6 2 7 2 3 3 2 3" xfId="28567" xr:uid="{00000000-0005-0000-0000-00009D6F0000}"/>
    <cellStyle name="Normal 6 2 7 2 3 3 3" xfId="8449" xr:uid="{00000000-0005-0000-0000-000007210000}"/>
    <cellStyle name="Normal 6 2 7 2 3 3 3 3" xfId="23550" xr:uid="{00000000-0005-0000-0000-0000045C0000}"/>
    <cellStyle name="Normal 6 2 7 2 3 3 5" xfId="18537" xr:uid="{00000000-0005-0000-0000-00006F480000}"/>
    <cellStyle name="Normal 6 2 7 2 3 4" xfId="5088" xr:uid="{00000000-0005-0000-0000-0000E6130000}"/>
    <cellStyle name="Normal 6 2 7 2 3 4 2" xfId="15140" xr:uid="{00000000-0005-0000-0000-00002A3B0000}"/>
    <cellStyle name="Normal 6 2 7 2 3 4 2 3" xfId="30238" xr:uid="{00000000-0005-0000-0000-000024760000}"/>
    <cellStyle name="Normal 6 2 7 2 3 4 3" xfId="10120" xr:uid="{00000000-0005-0000-0000-00008E270000}"/>
    <cellStyle name="Normal 6 2 7 2 3 4 3 3" xfId="25221" xr:uid="{00000000-0005-0000-0000-00008B620000}"/>
    <cellStyle name="Normal 6 2 7 2 3 4 5" xfId="20208" xr:uid="{00000000-0005-0000-0000-0000F64E0000}"/>
    <cellStyle name="Normal 6 2 7 2 3 5" xfId="11798" xr:uid="{00000000-0005-0000-0000-00001C2E0000}"/>
    <cellStyle name="Normal 6 2 7 2 3 5 3" xfId="26896" xr:uid="{00000000-0005-0000-0000-000016690000}"/>
    <cellStyle name="Normal 6 2 7 2 3 6" xfId="6777" xr:uid="{00000000-0005-0000-0000-00007F1A0000}"/>
    <cellStyle name="Normal 6 2 7 2 3 6 3" xfId="21879" xr:uid="{00000000-0005-0000-0000-00007D550000}"/>
    <cellStyle name="Normal 6 2 7 2 3 8" xfId="16866" xr:uid="{00000000-0005-0000-0000-0000E8410000}"/>
    <cellStyle name="Normal 6 2 7 2 4" xfId="2124" xr:uid="{00000000-0005-0000-0000-000052080000}"/>
    <cellStyle name="Normal 6 2 7 2 4 2" xfId="3814" xr:uid="{00000000-0005-0000-0000-0000EC0E0000}"/>
    <cellStyle name="Normal 6 2 7 2 4 2 2" xfId="13887" xr:uid="{00000000-0005-0000-0000-000045360000}"/>
    <cellStyle name="Normal 6 2 7 2 4 2 2 3" xfId="28985" xr:uid="{00000000-0005-0000-0000-00003F710000}"/>
    <cellStyle name="Normal 6 2 7 2 4 2 3" xfId="8867" xr:uid="{00000000-0005-0000-0000-0000A9220000}"/>
    <cellStyle name="Normal 6 2 7 2 4 2 3 3" xfId="23968" xr:uid="{00000000-0005-0000-0000-0000A65D0000}"/>
    <cellStyle name="Normal 6 2 7 2 4 2 5" xfId="18955" xr:uid="{00000000-0005-0000-0000-0000114A0000}"/>
    <cellStyle name="Normal 6 2 7 2 4 3" xfId="5506" xr:uid="{00000000-0005-0000-0000-000088150000}"/>
    <cellStyle name="Normal 6 2 7 2 4 3 2" xfId="15558" xr:uid="{00000000-0005-0000-0000-0000CC3C0000}"/>
    <cellStyle name="Normal 6 2 7 2 4 3 2 3" xfId="30656" xr:uid="{00000000-0005-0000-0000-0000C6770000}"/>
    <cellStyle name="Normal 6 2 7 2 4 3 3" xfId="10538" xr:uid="{00000000-0005-0000-0000-000030290000}"/>
    <cellStyle name="Normal 6 2 7 2 4 3 3 3" xfId="25639" xr:uid="{00000000-0005-0000-0000-00002D640000}"/>
    <cellStyle name="Normal 6 2 7 2 4 3 5" xfId="20626" xr:uid="{00000000-0005-0000-0000-000098500000}"/>
    <cellStyle name="Normal 6 2 7 2 4 4" xfId="12216" xr:uid="{00000000-0005-0000-0000-0000BE2F0000}"/>
    <cellStyle name="Normal 6 2 7 2 4 4 3" xfId="27314" xr:uid="{00000000-0005-0000-0000-0000B86A0000}"/>
    <cellStyle name="Normal 6 2 7 2 4 5" xfId="7195" xr:uid="{00000000-0005-0000-0000-0000211C0000}"/>
    <cellStyle name="Normal 6 2 7 2 4 5 3" xfId="22297" xr:uid="{00000000-0005-0000-0000-00001F570000}"/>
    <cellStyle name="Normal 6 2 7 2 4 7" xfId="17284" xr:uid="{00000000-0005-0000-0000-00008A430000}"/>
    <cellStyle name="Normal 6 2 7 2 5" xfId="2977" xr:uid="{00000000-0005-0000-0000-0000A70B0000}"/>
    <cellStyle name="Normal 6 2 7 2 5 2" xfId="13051" xr:uid="{00000000-0005-0000-0000-000001330000}"/>
    <cellStyle name="Normal 6 2 7 2 5 2 3" xfId="28149" xr:uid="{00000000-0005-0000-0000-0000FB6D0000}"/>
    <cellStyle name="Normal 6 2 7 2 5 3" xfId="8031" xr:uid="{00000000-0005-0000-0000-0000651F0000}"/>
    <cellStyle name="Normal 6 2 7 2 5 3 3" xfId="23132" xr:uid="{00000000-0005-0000-0000-0000625A0000}"/>
    <cellStyle name="Normal 6 2 7 2 5 5" xfId="18119" xr:uid="{00000000-0005-0000-0000-0000CD460000}"/>
    <cellStyle name="Normal 6 2 7 2 6" xfId="4670" xr:uid="{00000000-0005-0000-0000-000044120000}"/>
    <cellStyle name="Normal 6 2 7 2 6 2" xfId="14722" xr:uid="{00000000-0005-0000-0000-000088390000}"/>
    <cellStyle name="Normal 6 2 7 2 6 2 3" xfId="29820" xr:uid="{00000000-0005-0000-0000-000082740000}"/>
    <cellStyle name="Normal 6 2 7 2 6 3" xfId="9702" xr:uid="{00000000-0005-0000-0000-0000EC250000}"/>
    <cellStyle name="Normal 6 2 7 2 6 3 3" xfId="24803" xr:uid="{00000000-0005-0000-0000-0000E9600000}"/>
    <cellStyle name="Normal 6 2 7 2 6 5" xfId="19790" xr:uid="{00000000-0005-0000-0000-0000544D0000}"/>
    <cellStyle name="Normal 6 2 7 2 7" xfId="11380" xr:uid="{00000000-0005-0000-0000-00007A2C0000}"/>
    <cellStyle name="Normal 6 2 7 2 7 3" xfId="26478" xr:uid="{00000000-0005-0000-0000-000074670000}"/>
    <cellStyle name="Normal 6 2 7 2 8" xfId="6359" xr:uid="{00000000-0005-0000-0000-0000DD180000}"/>
    <cellStyle name="Normal 6 2 7 2 8 3" xfId="21461" xr:uid="{00000000-0005-0000-0000-0000DB530000}"/>
    <cellStyle name="Normal 6 2 7 3" xfId="1386" xr:uid="{00000000-0005-0000-0000-000070050000}"/>
    <cellStyle name="Normal 6 2 7 3 2" xfId="1807" xr:uid="{00000000-0005-0000-0000-000015070000}"/>
    <cellStyle name="Normal 6 2 7 3 2 2" xfId="2646" xr:uid="{00000000-0005-0000-0000-00005C0A0000}"/>
    <cellStyle name="Normal 6 2 7 3 2 2 2" xfId="4336" xr:uid="{00000000-0005-0000-0000-0000F6100000}"/>
    <cellStyle name="Normal 6 2 7 3 2 2 2 2" xfId="14409" xr:uid="{00000000-0005-0000-0000-00004F380000}"/>
    <cellStyle name="Normal 6 2 7 3 2 2 2 2 3" xfId="29507" xr:uid="{00000000-0005-0000-0000-000049730000}"/>
    <cellStyle name="Normal 6 2 7 3 2 2 2 3" xfId="9389" xr:uid="{00000000-0005-0000-0000-0000B3240000}"/>
    <cellStyle name="Normal 6 2 7 3 2 2 2 3 3" xfId="24490" xr:uid="{00000000-0005-0000-0000-0000B05F0000}"/>
    <cellStyle name="Normal 6 2 7 3 2 2 2 5" xfId="19477" xr:uid="{00000000-0005-0000-0000-00001B4C0000}"/>
    <cellStyle name="Normal 6 2 7 3 2 2 3" xfId="6028" xr:uid="{00000000-0005-0000-0000-000092170000}"/>
    <cellStyle name="Normal 6 2 7 3 2 2 3 2" xfId="16080" xr:uid="{00000000-0005-0000-0000-0000D63E0000}"/>
    <cellStyle name="Normal 6 2 7 3 2 2 3 2 3" xfId="31178" xr:uid="{00000000-0005-0000-0000-0000D0790000}"/>
    <cellStyle name="Normal 6 2 7 3 2 2 3 3" xfId="11060" xr:uid="{00000000-0005-0000-0000-00003A2B0000}"/>
    <cellStyle name="Normal 6 2 7 3 2 2 3 3 3" xfId="26161" xr:uid="{00000000-0005-0000-0000-000037660000}"/>
    <cellStyle name="Normal 6 2 7 3 2 2 3 5" xfId="21148" xr:uid="{00000000-0005-0000-0000-0000A2520000}"/>
    <cellStyle name="Normal 6 2 7 3 2 2 4" xfId="12738" xr:uid="{00000000-0005-0000-0000-0000C8310000}"/>
    <cellStyle name="Normal 6 2 7 3 2 2 4 3" xfId="27836" xr:uid="{00000000-0005-0000-0000-0000C26C0000}"/>
    <cellStyle name="Normal 6 2 7 3 2 2 5" xfId="7717" xr:uid="{00000000-0005-0000-0000-00002B1E0000}"/>
    <cellStyle name="Normal 6 2 7 3 2 2 5 3" xfId="22819" xr:uid="{00000000-0005-0000-0000-000029590000}"/>
    <cellStyle name="Normal 6 2 7 3 2 2 7" xfId="17806" xr:uid="{00000000-0005-0000-0000-000094450000}"/>
    <cellStyle name="Normal 6 2 7 3 2 3" xfId="3499" xr:uid="{00000000-0005-0000-0000-0000B10D0000}"/>
    <cellStyle name="Normal 6 2 7 3 2 3 2" xfId="13573" xr:uid="{00000000-0005-0000-0000-00000B350000}"/>
    <cellStyle name="Normal 6 2 7 3 2 3 2 3" xfId="28671" xr:uid="{00000000-0005-0000-0000-000005700000}"/>
    <cellStyle name="Normal 6 2 7 3 2 3 3" xfId="8553" xr:uid="{00000000-0005-0000-0000-00006F210000}"/>
    <cellStyle name="Normal 6 2 7 3 2 3 3 3" xfId="23654" xr:uid="{00000000-0005-0000-0000-00006C5C0000}"/>
    <cellStyle name="Normal 6 2 7 3 2 3 5" xfId="18641" xr:uid="{00000000-0005-0000-0000-0000D7480000}"/>
    <cellStyle name="Normal 6 2 7 3 2 4" xfId="5192" xr:uid="{00000000-0005-0000-0000-00004E140000}"/>
    <cellStyle name="Normal 6 2 7 3 2 4 2" xfId="15244" xr:uid="{00000000-0005-0000-0000-0000923B0000}"/>
    <cellStyle name="Normal 6 2 7 3 2 4 2 3" xfId="30342" xr:uid="{00000000-0005-0000-0000-00008C760000}"/>
    <cellStyle name="Normal 6 2 7 3 2 4 3" xfId="10224" xr:uid="{00000000-0005-0000-0000-0000F6270000}"/>
    <cellStyle name="Normal 6 2 7 3 2 4 3 3" xfId="25325" xr:uid="{00000000-0005-0000-0000-0000F3620000}"/>
    <cellStyle name="Normal 6 2 7 3 2 4 5" xfId="20312" xr:uid="{00000000-0005-0000-0000-00005E4F0000}"/>
    <cellStyle name="Normal 6 2 7 3 2 5" xfId="11902" xr:uid="{00000000-0005-0000-0000-0000842E0000}"/>
    <cellStyle name="Normal 6 2 7 3 2 5 3" xfId="27000" xr:uid="{00000000-0005-0000-0000-00007E690000}"/>
    <cellStyle name="Normal 6 2 7 3 2 6" xfId="6881" xr:uid="{00000000-0005-0000-0000-0000E71A0000}"/>
    <cellStyle name="Normal 6 2 7 3 2 6 3" xfId="21983" xr:uid="{00000000-0005-0000-0000-0000E5550000}"/>
    <cellStyle name="Normal 6 2 7 3 2 8" xfId="16970" xr:uid="{00000000-0005-0000-0000-000050420000}"/>
    <cellStyle name="Normal 6 2 7 3 3" xfId="2228" xr:uid="{00000000-0005-0000-0000-0000BA080000}"/>
    <cellStyle name="Normal 6 2 7 3 3 2" xfId="3918" xr:uid="{00000000-0005-0000-0000-0000540F0000}"/>
    <cellStyle name="Normal 6 2 7 3 3 2 2" xfId="13991" xr:uid="{00000000-0005-0000-0000-0000AD360000}"/>
    <cellStyle name="Normal 6 2 7 3 3 2 2 3" xfId="29089" xr:uid="{00000000-0005-0000-0000-0000A7710000}"/>
    <cellStyle name="Normal 6 2 7 3 3 2 3" xfId="8971" xr:uid="{00000000-0005-0000-0000-000011230000}"/>
    <cellStyle name="Normal 6 2 7 3 3 2 3 3" xfId="24072" xr:uid="{00000000-0005-0000-0000-00000E5E0000}"/>
    <cellStyle name="Normal 6 2 7 3 3 2 5" xfId="19059" xr:uid="{00000000-0005-0000-0000-0000794A0000}"/>
    <cellStyle name="Normal 6 2 7 3 3 3" xfId="5610" xr:uid="{00000000-0005-0000-0000-0000F0150000}"/>
    <cellStyle name="Normal 6 2 7 3 3 3 2" xfId="15662" xr:uid="{00000000-0005-0000-0000-0000343D0000}"/>
    <cellStyle name="Normal 6 2 7 3 3 3 2 3" xfId="30760" xr:uid="{00000000-0005-0000-0000-00002E780000}"/>
    <cellStyle name="Normal 6 2 7 3 3 3 3" xfId="10642" xr:uid="{00000000-0005-0000-0000-000098290000}"/>
    <cellStyle name="Normal 6 2 7 3 3 3 3 3" xfId="25743" xr:uid="{00000000-0005-0000-0000-000095640000}"/>
    <cellStyle name="Normal 6 2 7 3 3 3 5" xfId="20730" xr:uid="{00000000-0005-0000-0000-000000510000}"/>
    <cellStyle name="Normal 6 2 7 3 3 4" xfId="12320" xr:uid="{00000000-0005-0000-0000-000026300000}"/>
    <cellStyle name="Normal 6 2 7 3 3 4 3" xfId="27418" xr:uid="{00000000-0005-0000-0000-0000206B0000}"/>
    <cellStyle name="Normal 6 2 7 3 3 5" xfId="7299" xr:uid="{00000000-0005-0000-0000-0000891C0000}"/>
    <cellStyle name="Normal 6 2 7 3 3 5 3" xfId="22401" xr:uid="{00000000-0005-0000-0000-000087570000}"/>
    <cellStyle name="Normal 6 2 7 3 3 7" xfId="17388" xr:uid="{00000000-0005-0000-0000-0000F2430000}"/>
    <cellStyle name="Normal 6 2 7 3 4" xfId="3081" xr:uid="{00000000-0005-0000-0000-00000F0C0000}"/>
    <cellStyle name="Normal 6 2 7 3 4 2" xfId="13155" xr:uid="{00000000-0005-0000-0000-000069330000}"/>
    <cellStyle name="Normal 6 2 7 3 4 2 3" xfId="28253" xr:uid="{00000000-0005-0000-0000-0000636E0000}"/>
    <cellStyle name="Normal 6 2 7 3 4 3" xfId="8135" xr:uid="{00000000-0005-0000-0000-0000CD1F0000}"/>
    <cellStyle name="Normal 6 2 7 3 4 3 3" xfId="23236" xr:uid="{00000000-0005-0000-0000-0000CA5A0000}"/>
    <cellStyle name="Normal 6 2 7 3 4 5" xfId="18223" xr:uid="{00000000-0005-0000-0000-000035470000}"/>
    <cellStyle name="Normal 6 2 7 3 5" xfId="4774" xr:uid="{00000000-0005-0000-0000-0000AC120000}"/>
    <cellStyle name="Normal 6 2 7 3 5 2" xfId="14826" xr:uid="{00000000-0005-0000-0000-0000F0390000}"/>
    <cellStyle name="Normal 6 2 7 3 5 2 3" xfId="29924" xr:uid="{00000000-0005-0000-0000-0000EA740000}"/>
    <cellStyle name="Normal 6 2 7 3 5 3" xfId="9806" xr:uid="{00000000-0005-0000-0000-000054260000}"/>
    <cellStyle name="Normal 6 2 7 3 5 3 3" xfId="24907" xr:uid="{00000000-0005-0000-0000-000051610000}"/>
    <cellStyle name="Normal 6 2 7 3 5 5" xfId="19894" xr:uid="{00000000-0005-0000-0000-0000BC4D0000}"/>
    <cellStyle name="Normal 6 2 7 3 6" xfId="11484" xr:uid="{00000000-0005-0000-0000-0000E22C0000}"/>
    <cellStyle name="Normal 6 2 7 3 6 3" xfId="26582" xr:uid="{00000000-0005-0000-0000-0000DC670000}"/>
    <cellStyle name="Normal 6 2 7 3 7" xfId="6463" xr:uid="{00000000-0005-0000-0000-000045190000}"/>
    <cellStyle name="Normal 6 2 7 3 7 3" xfId="21565" xr:uid="{00000000-0005-0000-0000-000043540000}"/>
    <cellStyle name="Normal 6 2 7 3 9" xfId="16552" xr:uid="{00000000-0005-0000-0000-0000AE400000}"/>
    <cellStyle name="Normal 6 2 7 4" xfId="1599" xr:uid="{00000000-0005-0000-0000-000045060000}"/>
    <cellStyle name="Normal 6 2 7 4 2" xfId="2438" xr:uid="{00000000-0005-0000-0000-00008C090000}"/>
    <cellStyle name="Normal 6 2 7 4 2 2" xfId="4128" xr:uid="{00000000-0005-0000-0000-000026100000}"/>
    <cellStyle name="Normal 6 2 7 4 2 2 2" xfId="14201" xr:uid="{00000000-0005-0000-0000-00007F370000}"/>
    <cellStyle name="Normal 6 2 7 4 2 2 2 3" xfId="29299" xr:uid="{00000000-0005-0000-0000-000079720000}"/>
    <cellStyle name="Normal 6 2 7 4 2 2 3" xfId="9181" xr:uid="{00000000-0005-0000-0000-0000E3230000}"/>
    <cellStyle name="Normal 6 2 7 4 2 2 3 3" xfId="24282" xr:uid="{00000000-0005-0000-0000-0000E05E0000}"/>
    <cellStyle name="Normal 6 2 7 4 2 2 5" xfId="19269" xr:uid="{00000000-0005-0000-0000-00004B4B0000}"/>
    <cellStyle name="Normal 6 2 7 4 2 3" xfId="5820" xr:uid="{00000000-0005-0000-0000-0000C2160000}"/>
    <cellStyle name="Normal 6 2 7 4 2 3 2" xfId="15872" xr:uid="{00000000-0005-0000-0000-0000063E0000}"/>
    <cellStyle name="Normal 6 2 7 4 2 3 2 3" xfId="30970" xr:uid="{00000000-0005-0000-0000-000000790000}"/>
    <cellStyle name="Normal 6 2 7 4 2 3 3" xfId="10852" xr:uid="{00000000-0005-0000-0000-00006A2A0000}"/>
    <cellStyle name="Normal 6 2 7 4 2 3 3 3" xfId="25953" xr:uid="{00000000-0005-0000-0000-000067650000}"/>
    <cellStyle name="Normal 6 2 7 4 2 3 5" xfId="20940" xr:uid="{00000000-0005-0000-0000-0000D2510000}"/>
    <cellStyle name="Normal 6 2 7 4 2 4" xfId="12530" xr:uid="{00000000-0005-0000-0000-0000F8300000}"/>
    <cellStyle name="Normal 6 2 7 4 2 4 3" xfId="27628" xr:uid="{00000000-0005-0000-0000-0000F26B0000}"/>
    <cellStyle name="Normal 6 2 7 4 2 5" xfId="7509" xr:uid="{00000000-0005-0000-0000-00005B1D0000}"/>
    <cellStyle name="Normal 6 2 7 4 2 5 3" xfId="22611" xr:uid="{00000000-0005-0000-0000-000059580000}"/>
    <cellStyle name="Normal 6 2 7 4 2 7" xfId="17598" xr:uid="{00000000-0005-0000-0000-0000C4440000}"/>
    <cellStyle name="Normal 6 2 7 4 3" xfId="3291" xr:uid="{00000000-0005-0000-0000-0000E10C0000}"/>
    <cellStyle name="Normal 6 2 7 4 3 2" xfId="13365" xr:uid="{00000000-0005-0000-0000-00003B340000}"/>
    <cellStyle name="Normal 6 2 7 4 3 2 3" xfId="28463" xr:uid="{00000000-0005-0000-0000-0000356F0000}"/>
    <cellStyle name="Normal 6 2 7 4 3 3" xfId="8345" xr:uid="{00000000-0005-0000-0000-00009F200000}"/>
    <cellStyle name="Normal 6 2 7 4 3 3 3" xfId="23446" xr:uid="{00000000-0005-0000-0000-00009C5B0000}"/>
    <cellStyle name="Normal 6 2 7 4 3 5" xfId="18433" xr:uid="{00000000-0005-0000-0000-000007480000}"/>
    <cellStyle name="Normal 6 2 7 4 4" xfId="4984" xr:uid="{00000000-0005-0000-0000-00007E130000}"/>
    <cellStyle name="Normal 6 2 7 4 4 2" xfId="15036" xr:uid="{00000000-0005-0000-0000-0000C23A0000}"/>
    <cellStyle name="Normal 6 2 7 4 4 2 3" xfId="30134" xr:uid="{00000000-0005-0000-0000-0000BC750000}"/>
    <cellStyle name="Normal 6 2 7 4 4 3" xfId="10016" xr:uid="{00000000-0005-0000-0000-000026270000}"/>
    <cellStyle name="Normal 6 2 7 4 4 3 3" xfId="25117" xr:uid="{00000000-0005-0000-0000-000023620000}"/>
    <cellStyle name="Normal 6 2 7 4 4 5" xfId="20104" xr:uid="{00000000-0005-0000-0000-00008E4E0000}"/>
    <cellStyle name="Normal 6 2 7 4 5" xfId="11694" xr:uid="{00000000-0005-0000-0000-0000B42D0000}"/>
    <cellStyle name="Normal 6 2 7 4 5 3" xfId="26792" xr:uid="{00000000-0005-0000-0000-0000AE680000}"/>
    <cellStyle name="Normal 6 2 7 4 6" xfId="6673" xr:uid="{00000000-0005-0000-0000-0000171A0000}"/>
    <cellStyle name="Normal 6 2 7 4 6 3" xfId="21775" xr:uid="{00000000-0005-0000-0000-000015550000}"/>
    <cellStyle name="Normal 6 2 7 4 8" xfId="16762" xr:uid="{00000000-0005-0000-0000-000080410000}"/>
    <cellStyle name="Normal 6 2 7 5" xfId="2020" xr:uid="{00000000-0005-0000-0000-0000EA070000}"/>
    <cellStyle name="Normal 6 2 7 5 2" xfId="3710" xr:uid="{00000000-0005-0000-0000-0000840E0000}"/>
    <cellStyle name="Normal 6 2 7 5 2 2" xfId="13783" xr:uid="{00000000-0005-0000-0000-0000DD350000}"/>
    <cellStyle name="Normal 6 2 7 5 2 2 3" xfId="28881" xr:uid="{00000000-0005-0000-0000-0000D7700000}"/>
    <cellStyle name="Normal 6 2 7 5 2 3" xfId="8763" xr:uid="{00000000-0005-0000-0000-000041220000}"/>
    <cellStyle name="Normal 6 2 7 5 2 3 3" xfId="23864" xr:uid="{00000000-0005-0000-0000-00003E5D0000}"/>
    <cellStyle name="Normal 6 2 7 5 2 5" xfId="18851" xr:uid="{00000000-0005-0000-0000-0000A9490000}"/>
    <cellStyle name="Normal 6 2 7 5 3" xfId="5402" xr:uid="{00000000-0005-0000-0000-000020150000}"/>
    <cellStyle name="Normal 6 2 7 5 3 2" xfId="15454" xr:uid="{00000000-0005-0000-0000-0000643C0000}"/>
    <cellStyle name="Normal 6 2 7 5 3 2 3" xfId="30552" xr:uid="{00000000-0005-0000-0000-00005E770000}"/>
    <cellStyle name="Normal 6 2 7 5 3 3" xfId="10434" xr:uid="{00000000-0005-0000-0000-0000C8280000}"/>
    <cellStyle name="Normal 6 2 7 5 3 3 3" xfId="25535" xr:uid="{00000000-0005-0000-0000-0000C5630000}"/>
    <cellStyle name="Normal 6 2 7 5 3 5" xfId="20522" xr:uid="{00000000-0005-0000-0000-000030500000}"/>
    <cellStyle name="Normal 6 2 7 5 4" xfId="12112" xr:uid="{00000000-0005-0000-0000-0000562F0000}"/>
    <cellStyle name="Normal 6 2 7 5 4 3" xfId="27210" xr:uid="{00000000-0005-0000-0000-0000506A0000}"/>
    <cellStyle name="Normal 6 2 7 5 5" xfId="7091" xr:uid="{00000000-0005-0000-0000-0000B91B0000}"/>
    <cellStyle name="Normal 6 2 7 5 5 3" xfId="22193" xr:uid="{00000000-0005-0000-0000-0000B7560000}"/>
    <cellStyle name="Normal 6 2 7 5 7" xfId="17180" xr:uid="{00000000-0005-0000-0000-000022430000}"/>
    <cellStyle name="Normal 6 2 7 6" xfId="2873" xr:uid="{00000000-0005-0000-0000-00003F0B0000}"/>
    <cellStyle name="Normal 6 2 7 6 2" xfId="12947" xr:uid="{00000000-0005-0000-0000-000099320000}"/>
    <cellStyle name="Normal 6 2 7 6 2 3" xfId="28045" xr:uid="{00000000-0005-0000-0000-0000936D0000}"/>
    <cellStyle name="Normal 6 2 7 6 3" xfId="7927" xr:uid="{00000000-0005-0000-0000-0000FD1E0000}"/>
    <cellStyle name="Normal 6 2 7 6 3 3" xfId="23028" xr:uid="{00000000-0005-0000-0000-0000FA590000}"/>
    <cellStyle name="Normal 6 2 7 6 5" xfId="18015" xr:uid="{00000000-0005-0000-0000-000065460000}"/>
    <cellStyle name="Normal 6 2 7 7" xfId="4566" xr:uid="{00000000-0005-0000-0000-0000DC110000}"/>
    <cellStyle name="Normal 6 2 7 7 2" xfId="14618" xr:uid="{00000000-0005-0000-0000-000020390000}"/>
    <cellStyle name="Normal 6 2 7 7 2 3" xfId="29716" xr:uid="{00000000-0005-0000-0000-00001A740000}"/>
    <cellStyle name="Normal 6 2 7 7 3" xfId="9598" xr:uid="{00000000-0005-0000-0000-000084250000}"/>
    <cellStyle name="Normal 6 2 7 7 3 3" xfId="24699" xr:uid="{00000000-0005-0000-0000-000081600000}"/>
    <cellStyle name="Normal 6 2 7 7 5" xfId="19686" xr:uid="{00000000-0005-0000-0000-0000EC4C0000}"/>
    <cellStyle name="Normal 6 2 7 8" xfId="11276" xr:uid="{00000000-0005-0000-0000-0000122C0000}"/>
    <cellStyle name="Normal 6 2 7 8 3" xfId="26374" xr:uid="{00000000-0005-0000-0000-00000C670000}"/>
    <cellStyle name="Normal 6 2 7 9" xfId="6255" xr:uid="{00000000-0005-0000-0000-000075180000}"/>
    <cellStyle name="Normal 6 2 7 9 3" xfId="21357" xr:uid="{00000000-0005-0000-0000-000073530000}"/>
    <cellStyle name="Normal 6 2 8" xfId="1219" xr:uid="{00000000-0005-0000-0000-0000C9040000}"/>
    <cellStyle name="Normal 6 2 8 10" xfId="16396" xr:uid="{00000000-0005-0000-0000-000012400000}"/>
    <cellStyle name="Normal 6 2 8 2" xfId="1438" xr:uid="{00000000-0005-0000-0000-0000A4050000}"/>
    <cellStyle name="Normal 6 2 8 2 2" xfId="1859" xr:uid="{00000000-0005-0000-0000-000049070000}"/>
    <cellStyle name="Normal 6 2 8 2 2 2" xfId="2698" xr:uid="{00000000-0005-0000-0000-0000900A0000}"/>
    <cellStyle name="Normal 6 2 8 2 2 2 2" xfId="4388" xr:uid="{00000000-0005-0000-0000-00002A110000}"/>
    <cellStyle name="Normal 6 2 8 2 2 2 2 2" xfId="14461" xr:uid="{00000000-0005-0000-0000-000083380000}"/>
    <cellStyle name="Normal 6 2 8 2 2 2 2 2 3" xfId="29559" xr:uid="{00000000-0005-0000-0000-00007D730000}"/>
    <cellStyle name="Normal 6 2 8 2 2 2 2 3" xfId="9441" xr:uid="{00000000-0005-0000-0000-0000E7240000}"/>
    <cellStyle name="Normal 6 2 8 2 2 2 2 3 3" xfId="24542" xr:uid="{00000000-0005-0000-0000-0000E45F0000}"/>
    <cellStyle name="Normal 6 2 8 2 2 2 2 5" xfId="19529" xr:uid="{00000000-0005-0000-0000-00004F4C0000}"/>
    <cellStyle name="Normal 6 2 8 2 2 2 3" xfId="6080" xr:uid="{00000000-0005-0000-0000-0000C6170000}"/>
    <cellStyle name="Normal 6 2 8 2 2 2 3 2" xfId="16132" xr:uid="{00000000-0005-0000-0000-00000A3F0000}"/>
    <cellStyle name="Normal 6 2 8 2 2 2 3 2 3" xfId="31230" xr:uid="{00000000-0005-0000-0000-0000047A0000}"/>
    <cellStyle name="Normal 6 2 8 2 2 2 3 3" xfId="11112" xr:uid="{00000000-0005-0000-0000-00006E2B0000}"/>
    <cellStyle name="Normal 6 2 8 2 2 2 3 3 3" xfId="26213" xr:uid="{00000000-0005-0000-0000-00006B660000}"/>
    <cellStyle name="Normal 6 2 8 2 2 2 3 5" xfId="21200" xr:uid="{00000000-0005-0000-0000-0000D6520000}"/>
    <cellStyle name="Normal 6 2 8 2 2 2 4" xfId="12790" xr:uid="{00000000-0005-0000-0000-0000FC310000}"/>
    <cellStyle name="Normal 6 2 8 2 2 2 4 3" xfId="27888" xr:uid="{00000000-0005-0000-0000-0000F66C0000}"/>
    <cellStyle name="Normal 6 2 8 2 2 2 5" xfId="7769" xr:uid="{00000000-0005-0000-0000-00005F1E0000}"/>
    <cellStyle name="Normal 6 2 8 2 2 2 5 3" xfId="22871" xr:uid="{00000000-0005-0000-0000-00005D590000}"/>
    <cellStyle name="Normal 6 2 8 2 2 2 7" xfId="17858" xr:uid="{00000000-0005-0000-0000-0000C8450000}"/>
    <cellStyle name="Normal 6 2 8 2 2 3" xfId="3551" xr:uid="{00000000-0005-0000-0000-0000E50D0000}"/>
    <cellStyle name="Normal 6 2 8 2 2 3 2" xfId="13625" xr:uid="{00000000-0005-0000-0000-00003F350000}"/>
    <cellStyle name="Normal 6 2 8 2 2 3 2 3" xfId="28723" xr:uid="{00000000-0005-0000-0000-000039700000}"/>
    <cellStyle name="Normal 6 2 8 2 2 3 3" xfId="8605" xr:uid="{00000000-0005-0000-0000-0000A3210000}"/>
    <cellStyle name="Normal 6 2 8 2 2 3 3 3" xfId="23706" xr:uid="{00000000-0005-0000-0000-0000A05C0000}"/>
    <cellStyle name="Normal 6 2 8 2 2 3 5" xfId="18693" xr:uid="{00000000-0005-0000-0000-00000B490000}"/>
    <cellStyle name="Normal 6 2 8 2 2 4" xfId="5244" xr:uid="{00000000-0005-0000-0000-000082140000}"/>
    <cellStyle name="Normal 6 2 8 2 2 4 2" xfId="15296" xr:uid="{00000000-0005-0000-0000-0000C63B0000}"/>
    <cellStyle name="Normal 6 2 8 2 2 4 2 3" xfId="30394" xr:uid="{00000000-0005-0000-0000-0000C0760000}"/>
    <cellStyle name="Normal 6 2 8 2 2 4 3" xfId="10276" xr:uid="{00000000-0005-0000-0000-00002A280000}"/>
    <cellStyle name="Normal 6 2 8 2 2 4 3 3" xfId="25377" xr:uid="{00000000-0005-0000-0000-000027630000}"/>
    <cellStyle name="Normal 6 2 8 2 2 4 5" xfId="20364" xr:uid="{00000000-0005-0000-0000-0000924F0000}"/>
    <cellStyle name="Normal 6 2 8 2 2 5" xfId="11954" xr:uid="{00000000-0005-0000-0000-0000B82E0000}"/>
    <cellStyle name="Normal 6 2 8 2 2 5 3" xfId="27052" xr:uid="{00000000-0005-0000-0000-0000B2690000}"/>
    <cellStyle name="Normal 6 2 8 2 2 6" xfId="6933" xr:uid="{00000000-0005-0000-0000-00001B1B0000}"/>
    <cellStyle name="Normal 6 2 8 2 2 6 3" xfId="22035" xr:uid="{00000000-0005-0000-0000-000019560000}"/>
    <cellStyle name="Normal 6 2 8 2 2 8" xfId="17022" xr:uid="{00000000-0005-0000-0000-000084420000}"/>
    <cellStyle name="Normal 6 2 8 2 3" xfId="2280" xr:uid="{00000000-0005-0000-0000-0000EE080000}"/>
    <cellStyle name="Normal 6 2 8 2 3 2" xfId="3970" xr:uid="{00000000-0005-0000-0000-0000880F0000}"/>
    <cellStyle name="Normal 6 2 8 2 3 2 2" xfId="14043" xr:uid="{00000000-0005-0000-0000-0000E1360000}"/>
    <cellStyle name="Normal 6 2 8 2 3 2 2 3" xfId="29141" xr:uid="{00000000-0005-0000-0000-0000DB710000}"/>
    <cellStyle name="Normal 6 2 8 2 3 2 3" xfId="9023" xr:uid="{00000000-0005-0000-0000-000045230000}"/>
    <cellStyle name="Normal 6 2 8 2 3 2 3 3" xfId="24124" xr:uid="{00000000-0005-0000-0000-0000425E0000}"/>
    <cellStyle name="Normal 6 2 8 2 3 2 5" xfId="19111" xr:uid="{00000000-0005-0000-0000-0000AD4A0000}"/>
    <cellStyle name="Normal 6 2 8 2 3 3" xfId="5662" xr:uid="{00000000-0005-0000-0000-000024160000}"/>
    <cellStyle name="Normal 6 2 8 2 3 3 2" xfId="15714" xr:uid="{00000000-0005-0000-0000-0000683D0000}"/>
    <cellStyle name="Normal 6 2 8 2 3 3 2 3" xfId="30812" xr:uid="{00000000-0005-0000-0000-000062780000}"/>
    <cellStyle name="Normal 6 2 8 2 3 3 3" xfId="10694" xr:uid="{00000000-0005-0000-0000-0000CC290000}"/>
    <cellStyle name="Normal 6 2 8 2 3 3 3 3" xfId="25795" xr:uid="{00000000-0005-0000-0000-0000C9640000}"/>
    <cellStyle name="Normal 6 2 8 2 3 3 5" xfId="20782" xr:uid="{00000000-0005-0000-0000-000034510000}"/>
    <cellStyle name="Normal 6 2 8 2 3 4" xfId="12372" xr:uid="{00000000-0005-0000-0000-00005A300000}"/>
    <cellStyle name="Normal 6 2 8 2 3 4 3" xfId="27470" xr:uid="{00000000-0005-0000-0000-0000546B0000}"/>
    <cellStyle name="Normal 6 2 8 2 3 5" xfId="7351" xr:uid="{00000000-0005-0000-0000-0000BD1C0000}"/>
    <cellStyle name="Normal 6 2 8 2 3 5 3" xfId="22453" xr:uid="{00000000-0005-0000-0000-0000BB570000}"/>
    <cellStyle name="Normal 6 2 8 2 3 7" xfId="17440" xr:uid="{00000000-0005-0000-0000-000026440000}"/>
    <cellStyle name="Normal 6 2 8 2 4" xfId="3133" xr:uid="{00000000-0005-0000-0000-0000430C0000}"/>
    <cellStyle name="Normal 6 2 8 2 4 2" xfId="13207" xr:uid="{00000000-0005-0000-0000-00009D330000}"/>
    <cellStyle name="Normal 6 2 8 2 4 2 3" xfId="28305" xr:uid="{00000000-0005-0000-0000-0000976E0000}"/>
    <cellStyle name="Normal 6 2 8 2 4 3" xfId="8187" xr:uid="{00000000-0005-0000-0000-000001200000}"/>
    <cellStyle name="Normal 6 2 8 2 4 3 3" xfId="23288" xr:uid="{00000000-0005-0000-0000-0000FE5A0000}"/>
    <cellStyle name="Normal 6 2 8 2 4 5" xfId="18275" xr:uid="{00000000-0005-0000-0000-000069470000}"/>
    <cellStyle name="Normal 6 2 8 2 5" xfId="4826" xr:uid="{00000000-0005-0000-0000-0000E0120000}"/>
    <cellStyle name="Normal 6 2 8 2 5 2" xfId="14878" xr:uid="{00000000-0005-0000-0000-0000243A0000}"/>
    <cellStyle name="Normal 6 2 8 2 5 2 3" xfId="29976" xr:uid="{00000000-0005-0000-0000-00001E750000}"/>
    <cellStyle name="Normal 6 2 8 2 5 3" xfId="9858" xr:uid="{00000000-0005-0000-0000-000088260000}"/>
    <cellStyle name="Normal 6 2 8 2 5 3 3" xfId="24959" xr:uid="{00000000-0005-0000-0000-000085610000}"/>
    <cellStyle name="Normal 6 2 8 2 5 5" xfId="19946" xr:uid="{00000000-0005-0000-0000-0000F04D0000}"/>
    <cellStyle name="Normal 6 2 8 2 6" xfId="11536" xr:uid="{00000000-0005-0000-0000-0000162D0000}"/>
    <cellStyle name="Normal 6 2 8 2 6 3" xfId="26634" xr:uid="{00000000-0005-0000-0000-000010680000}"/>
    <cellStyle name="Normal 6 2 8 2 7" xfId="6515" xr:uid="{00000000-0005-0000-0000-000079190000}"/>
    <cellStyle name="Normal 6 2 8 2 7 3" xfId="21617" xr:uid="{00000000-0005-0000-0000-000077540000}"/>
    <cellStyle name="Normal 6 2 8 2 9" xfId="16604" xr:uid="{00000000-0005-0000-0000-0000E2400000}"/>
    <cellStyle name="Normal 6 2 8 3" xfId="1651" xr:uid="{00000000-0005-0000-0000-000079060000}"/>
    <cellStyle name="Normal 6 2 8 3 2" xfId="2490" xr:uid="{00000000-0005-0000-0000-0000C0090000}"/>
    <cellStyle name="Normal 6 2 8 3 2 2" xfId="4180" xr:uid="{00000000-0005-0000-0000-00005A100000}"/>
    <cellStyle name="Normal 6 2 8 3 2 2 2" xfId="14253" xr:uid="{00000000-0005-0000-0000-0000B3370000}"/>
    <cellStyle name="Normal 6 2 8 3 2 2 2 3" xfId="29351" xr:uid="{00000000-0005-0000-0000-0000AD720000}"/>
    <cellStyle name="Normal 6 2 8 3 2 2 3" xfId="9233" xr:uid="{00000000-0005-0000-0000-000017240000}"/>
    <cellStyle name="Normal 6 2 8 3 2 2 3 3" xfId="24334" xr:uid="{00000000-0005-0000-0000-0000145F0000}"/>
    <cellStyle name="Normal 6 2 8 3 2 2 5" xfId="19321" xr:uid="{00000000-0005-0000-0000-00007F4B0000}"/>
    <cellStyle name="Normal 6 2 8 3 2 3" xfId="5872" xr:uid="{00000000-0005-0000-0000-0000F6160000}"/>
    <cellStyle name="Normal 6 2 8 3 2 3 2" xfId="15924" xr:uid="{00000000-0005-0000-0000-00003A3E0000}"/>
    <cellStyle name="Normal 6 2 8 3 2 3 2 3" xfId="31022" xr:uid="{00000000-0005-0000-0000-000034790000}"/>
    <cellStyle name="Normal 6 2 8 3 2 3 3" xfId="10904" xr:uid="{00000000-0005-0000-0000-00009E2A0000}"/>
    <cellStyle name="Normal 6 2 8 3 2 3 3 3" xfId="26005" xr:uid="{00000000-0005-0000-0000-00009B650000}"/>
    <cellStyle name="Normal 6 2 8 3 2 3 5" xfId="20992" xr:uid="{00000000-0005-0000-0000-000006520000}"/>
    <cellStyle name="Normal 6 2 8 3 2 4" xfId="12582" xr:uid="{00000000-0005-0000-0000-00002C310000}"/>
    <cellStyle name="Normal 6 2 8 3 2 4 3" xfId="27680" xr:uid="{00000000-0005-0000-0000-0000266C0000}"/>
    <cellStyle name="Normal 6 2 8 3 2 5" xfId="7561" xr:uid="{00000000-0005-0000-0000-00008F1D0000}"/>
    <cellStyle name="Normal 6 2 8 3 2 5 3" xfId="22663" xr:uid="{00000000-0005-0000-0000-00008D580000}"/>
    <cellStyle name="Normal 6 2 8 3 2 7" xfId="17650" xr:uid="{00000000-0005-0000-0000-0000F8440000}"/>
    <cellStyle name="Normal 6 2 8 3 3" xfId="3343" xr:uid="{00000000-0005-0000-0000-0000150D0000}"/>
    <cellStyle name="Normal 6 2 8 3 3 2" xfId="13417" xr:uid="{00000000-0005-0000-0000-00006F340000}"/>
    <cellStyle name="Normal 6 2 8 3 3 2 3" xfId="28515" xr:uid="{00000000-0005-0000-0000-0000696F0000}"/>
    <cellStyle name="Normal 6 2 8 3 3 3" xfId="8397" xr:uid="{00000000-0005-0000-0000-0000D3200000}"/>
    <cellStyle name="Normal 6 2 8 3 3 3 3" xfId="23498" xr:uid="{00000000-0005-0000-0000-0000D05B0000}"/>
    <cellStyle name="Normal 6 2 8 3 3 5" xfId="18485" xr:uid="{00000000-0005-0000-0000-00003B480000}"/>
    <cellStyle name="Normal 6 2 8 3 4" xfId="5036" xr:uid="{00000000-0005-0000-0000-0000B2130000}"/>
    <cellStyle name="Normal 6 2 8 3 4 2" xfId="15088" xr:uid="{00000000-0005-0000-0000-0000F63A0000}"/>
    <cellStyle name="Normal 6 2 8 3 4 2 3" xfId="30186" xr:uid="{00000000-0005-0000-0000-0000F0750000}"/>
    <cellStyle name="Normal 6 2 8 3 4 3" xfId="10068" xr:uid="{00000000-0005-0000-0000-00005A270000}"/>
    <cellStyle name="Normal 6 2 8 3 4 3 3" xfId="25169" xr:uid="{00000000-0005-0000-0000-000057620000}"/>
    <cellStyle name="Normal 6 2 8 3 4 5" xfId="20156" xr:uid="{00000000-0005-0000-0000-0000C24E0000}"/>
    <cellStyle name="Normal 6 2 8 3 5" xfId="11746" xr:uid="{00000000-0005-0000-0000-0000E82D0000}"/>
    <cellStyle name="Normal 6 2 8 3 5 3" xfId="26844" xr:uid="{00000000-0005-0000-0000-0000E2680000}"/>
    <cellStyle name="Normal 6 2 8 3 6" xfId="6725" xr:uid="{00000000-0005-0000-0000-00004B1A0000}"/>
    <cellStyle name="Normal 6 2 8 3 6 3" xfId="21827" xr:uid="{00000000-0005-0000-0000-000049550000}"/>
    <cellStyle name="Normal 6 2 8 3 8" xfId="16814" xr:uid="{00000000-0005-0000-0000-0000B4410000}"/>
    <cellStyle name="Normal 6 2 8 4" xfId="2072" xr:uid="{00000000-0005-0000-0000-00001E080000}"/>
    <cellStyle name="Normal 6 2 8 4 2" xfId="3762" xr:uid="{00000000-0005-0000-0000-0000B80E0000}"/>
    <cellStyle name="Normal 6 2 8 4 2 2" xfId="13835" xr:uid="{00000000-0005-0000-0000-000011360000}"/>
    <cellStyle name="Normal 6 2 8 4 2 2 3" xfId="28933" xr:uid="{00000000-0005-0000-0000-00000B710000}"/>
    <cellStyle name="Normal 6 2 8 4 2 3" xfId="8815" xr:uid="{00000000-0005-0000-0000-000075220000}"/>
    <cellStyle name="Normal 6 2 8 4 2 3 3" xfId="23916" xr:uid="{00000000-0005-0000-0000-0000725D0000}"/>
    <cellStyle name="Normal 6 2 8 4 2 5" xfId="18903" xr:uid="{00000000-0005-0000-0000-0000DD490000}"/>
    <cellStyle name="Normal 6 2 8 4 3" xfId="5454" xr:uid="{00000000-0005-0000-0000-000054150000}"/>
    <cellStyle name="Normal 6 2 8 4 3 2" xfId="15506" xr:uid="{00000000-0005-0000-0000-0000983C0000}"/>
    <cellStyle name="Normal 6 2 8 4 3 2 3" xfId="30604" xr:uid="{00000000-0005-0000-0000-000092770000}"/>
    <cellStyle name="Normal 6 2 8 4 3 3" xfId="10486" xr:uid="{00000000-0005-0000-0000-0000FC280000}"/>
    <cellStyle name="Normal 6 2 8 4 3 3 3" xfId="25587" xr:uid="{00000000-0005-0000-0000-0000F9630000}"/>
    <cellStyle name="Normal 6 2 8 4 3 5" xfId="20574" xr:uid="{00000000-0005-0000-0000-000064500000}"/>
    <cellStyle name="Normal 6 2 8 4 4" xfId="12164" xr:uid="{00000000-0005-0000-0000-00008A2F0000}"/>
    <cellStyle name="Normal 6 2 8 4 4 3" xfId="27262" xr:uid="{00000000-0005-0000-0000-0000846A0000}"/>
    <cellStyle name="Normal 6 2 8 4 5" xfId="7143" xr:uid="{00000000-0005-0000-0000-0000ED1B0000}"/>
    <cellStyle name="Normal 6 2 8 4 5 3" xfId="22245" xr:uid="{00000000-0005-0000-0000-0000EB560000}"/>
    <cellStyle name="Normal 6 2 8 4 7" xfId="17232" xr:uid="{00000000-0005-0000-0000-000056430000}"/>
    <cellStyle name="Normal 6 2 8 5" xfId="2925" xr:uid="{00000000-0005-0000-0000-0000730B0000}"/>
    <cellStyle name="Normal 6 2 8 5 2" xfId="12999" xr:uid="{00000000-0005-0000-0000-0000CD320000}"/>
    <cellStyle name="Normal 6 2 8 5 2 3" xfId="28097" xr:uid="{00000000-0005-0000-0000-0000C76D0000}"/>
    <cellStyle name="Normal 6 2 8 5 3" xfId="7979" xr:uid="{00000000-0005-0000-0000-0000311F0000}"/>
    <cellStyle name="Normal 6 2 8 5 3 3" xfId="23080" xr:uid="{00000000-0005-0000-0000-00002E5A0000}"/>
    <cellStyle name="Normal 6 2 8 5 5" xfId="18067" xr:uid="{00000000-0005-0000-0000-000099460000}"/>
    <cellStyle name="Normal 6 2 8 6" xfId="4618" xr:uid="{00000000-0005-0000-0000-000010120000}"/>
    <cellStyle name="Normal 6 2 8 6 2" xfId="14670" xr:uid="{00000000-0005-0000-0000-000054390000}"/>
    <cellStyle name="Normal 6 2 8 6 2 3" xfId="29768" xr:uid="{00000000-0005-0000-0000-00004E740000}"/>
    <cellStyle name="Normal 6 2 8 6 3" xfId="9650" xr:uid="{00000000-0005-0000-0000-0000B8250000}"/>
    <cellStyle name="Normal 6 2 8 6 3 3" xfId="24751" xr:uid="{00000000-0005-0000-0000-0000B5600000}"/>
    <cellStyle name="Normal 6 2 8 6 5" xfId="19738" xr:uid="{00000000-0005-0000-0000-0000204D0000}"/>
    <cellStyle name="Normal 6 2 8 7" xfId="11328" xr:uid="{00000000-0005-0000-0000-0000462C0000}"/>
    <cellStyle name="Normal 6 2 8 7 3" xfId="26426" xr:uid="{00000000-0005-0000-0000-000040670000}"/>
    <cellStyle name="Normal 6 2 8 8" xfId="6307" xr:uid="{00000000-0005-0000-0000-0000A9180000}"/>
    <cellStyle name="Normal 6 2 8 8 3" xfId="21409" xr:uid="{00000000-0005-0000-0000-0000A7530000}"/>
    <cellStyle name="Normal 6 2 9" xfId="1332" xr:uid="{00000000-0005-0000-0000-00003A050000}"/>
    <cellStyle name="Normal 6 2 9 2" xfId="1755" xr:uid="{00000000-0005-0000-0000-0000E1060000}"/>
    <cellStyle name="Normal 6 2 9 2 2" xfId="2594" xr:uid="{00000000-0005-0000-0000-0000280A0000}"/>
    <cellStyle name="Normal 6 2 9 2 2 2" xfId="4284" xr:uid="{00000000-0005-0000-0000-0000C2100000}"/>
    <cellStyle name="Normal 6 2 9 2 2 2 2" xfId="14357" xr:uid="{00000000-0005-0000-0000-00001B380000}"/>
    <cellStyle name="Normal 6 2 9 2 2 2 2 3" xfId="29455" xr:uid="{00000000-0005-0000-0000-000015730000}"/>
    <cellStyle name="Normal 6 2 9 2 2 2 3" xfId="9337" xr:uid="{00000000-0005-0000-0000-00007F240000}"/>
    <cellStyle name="Normal 6 2 9 2 2 2 3 3" xfId="24438" xr:uid="{00000000-0005-0000-0000-00007C5F0000}"/>
    <cellStyle name="Normal 6 2 9 2 2 2 5" xfId="19425" xr:uid="{00000000-0005-0000-0000-0000E74B0000}"/>
    <cellStyle name="Normal 6 2 9 2 2 3" xfId="5976" xr:uid="{00000000-0005-0000-0000-00005E170000}"/>
    <cellStyle name="Normal 6 2 9 2 2 3 2" xfId="16028" xr:uid="{00000000-0005-0000-0000-0000A23E0000}"/>
    <cellStyle name="Normal 6 2 9 2 2 3 2 3" xfId="31126" xr:uid="{00000000-0005-0000-0000-00009C790000}"/>
    <cellStyle name="Normal 6 2 9 2 2 3 3" xfId="11008" xr:uid="{00000000-0005-0000-0000-0000062B0000}"/>
    <cellStyle name="Normal 6 2 9 2 2 3 3 3" xfId="26109" xr:uid="{00000000-0005-0000-0000-000003660000}"/>
    <cellStyle name="Normal 6 2 9 2 2 3 5" xfId="21096" xr:uid="{00000000-0005-0000-0000-00006E520000}"/>
    <cellStyle name="Normal 6 2 9 2 2 4" xfId="12686" xr:uid="{00000000-0005-0000-0000-000094310000}"/>
    <cellStyle name="Normal 6 2 9 2 2 4 3" xfId="27784" xr:uid="{00000000-0005-0000-0000-00008E6C0000}"/>
    <cellStyle name="Normal 6 2 9 2 2 5" xfId="7665" xr:uid="{00000000-0005-0000-0000-0000F71D0000}"/>
    <cellStyle name="Normal 6 2 9 2 2 5 3" xfId="22767" xr:uid="{00000000-0005-0000-0000-0000F5580000}"/>
    <cellStyle name="Normal 6 2 9 2 2 7" xfId="17754" xr:uid="{00000000-0005-0000-0000-000060450000}"/>
    <cellStyle name="Normal 6 2 9 2 3" xfId="3447" xr:uid="{00000000-0005-0000-0000-00007D0D0000}"/>
    <cellStyle name="Normal 6 2 9 2 3 2" xfId="13521" xr:uid="{00000000-0005-0000-0000-0000D7340000}"/>
    <cellStyle name="Normal 6 2 9 2 3 2 3" xfId="28619" xr:uid="{00000000-0005-0000-0000-0000D16F0000}"/>
    <cellStyle name="Normal 6 2 9 2 3 3" xfId="8501" xr:uid="{00000000-0005-0000-0000-00003B210000}"/>
    <cellStyle name="Normal 6 2 9 2 3 3 3" xfId="23602" xr:uid="{00000000-0005-0000-0000-0000385C0000}"/>
    <cellStyle name="Normal 6 2 9 2 3 5" xfId="18589" xr:uid="{00000000-0005-0000-0000-0000A3480000}"/>
    <cellStyle name="Normal 6 2 9 2 4" xfId="5140" xr:uid="{00000000-0005-0000-0000-00001A140000}"/>
    <cellStyle name="Normal 6 2 9 2 4 2" xfId="15192" xr:uid="{00000000-0005-0000-0000-00005E3B0000}"/>
    <cellStyle name="Normal 6 2 9 2 4 2 3" xfId="30290" xr:uid="{00000000-0005-0000-0000-000058760000}"/>
    <cellStyle name="Normal 6 2 9 2 4 3" xfId="10172" xr:uid="{00000000-0005-0000-0000-0000C2270000}"/>
    <cellStyle name="Normal 6 2 9 2 4 3 3" xfId="25273" xr:uid="{00000000-0005-0000-0000-0000BF620000}"/>
    <cellStyle name="Normal 6 2 9 2 4 5" xfId="20260" xr:uid="{00000000-0005-0000-0000-00002A4F0000}"/>
    <cellStyle name="Normal 6 2 9 2 5" xfId="11850" xr:uid="{00000000-0005-0000-0000-0000502E0000}"/>
    <cellStyle name="Normal 6 2 9 2 5 3" xfId="26948" xr:uid="{00000000-0005-0000-0000-00004A690000}"/>
    <cellStyle name="Normal 6 2 9 2 6" xfId="6829" xr:uid="{00000000-0005-0000-0000-0000B31A0000}"/>
    <cellStyle name="Normal 6 2 9 2 6 3" xfId="21931" xr:uid="{00000000-0005-0000-0000-0000B1550000}"/>
    <cellStyle name="Normal 6 2 9 2 8" xfId="16918" xr:uid="{00000000-0005-0000-0000-00001C420000}"/>
    <cellStyle name="Normal 6 2 9 3" xfId="2176" xr:uid="{00000000-0005-0000-0000-000086080000}"/>
    <cellStyle name="Normal 6 2 9 3 2" xfId="3866" xr:uid="{00000000-0005-0000-0000-0000200F0000}"/>
    <cellStyle name="Normal 6 2 9 3 2 2" xfId="13939" xr:uid="{00000000-0005-0000-0000-000079360000}"/>
    <cellStyle name="Normal 6 2 9 3 2 2 3" xfId="29037" xr:uid="{00000000-0005-0000-0000-000073710000}"/>
    <cellStyle name="Normal 6 2 9 3 2 3" xfId="8919" xr:uid="{00000000-0005-0000-0000-0000DD220000}"/>
    <cellStyle name="Normal 6 2 9 3 2 3 3" xfId="24020" xr:uid="{00000000-0005-0000-0000-0000DA5D0000}"/>
    <cellStyle name="Normal 6 2 9 3 2 5" xfId="19007" xr:uid="{00000000-0005-0000-0000-0000454A0000}"/>
    <cellStyle name="Normal 6 2 9 3 3" xfId="5558" xr:uid="{00000000-0005-0000-0000-0000BC150000}"/>
    <cellStyle name="Normal 6 2 9 3 3 2" xfId="15610" xr:uid="{00000000-0005-0000-0000-0000003D0000}"/>
    <cellStyle name="Normal 6 2 9 3 3 2 3" xfId="30708" xr:uid="{00000000-0005-0000-0000-0000FA770000}"/>
    <cellStyle name="Normal 6 2 9 3 3 3" xfId="10590" xr:uid="{00000000-0005-0000-0000-000064290000}"/>
    <cellStyle name="Normal 6 2 9 3 3 3 3" xfId="25691" xr:uid="{00000000-0005-0000-0000-000061640000}"/>
    <cellStyle name="Normal 6 2 9 3 3 5" xfId="20678" xr:uid="{00000000-0005-0000-0000-0000CC500000}"/>
    <cellStyle name="Normal 6 2 9 3 4" xfId="12268" xr:uid="{00000000-0005-0000-0000-0000F22F0000}"/>
    <cellStyle name="Normal 6 2 9 3 4 3" xfId="27366" xr:uid="{00000000-0005-0000-0000-0000EC6A0000}"/>
    <cellStyle name="Normal 6 2 9 3 5" xfId="7247" xr:uid="{00000000-0005-0000-0000-0000551C0000}"/>
    <cellStyle name="Normal 6 2 9 3 5 3" xfId="22349" xr:uid="{00000000-0005-0000-0000-000053570000}"/>
    <cellStyle name="Normal 6 2 9 3 7" xfId="17336" xr:uid="{00000000-0005-0000-0000-0000BE430000}"/>
    <cellStyle name="Normal 6 2 9 4" xfId="3029" xr:uid="{00000000-0005-0000-0000-0000DB0B0000}"/>
    <cellStyle name="Normal 6 2 9 4 2" xfId="13103" xr:uid="{00000000-0005-0000-0000-000035330000}"/>
    <cellStyle name="Normal 6 2 9 4 2 3" xfId="28201" xr:uid="{00000000-0005-0000-0000-00002F6E0000}"/>
    <cellStyle name="Normal 6 2 9 4 3" xfId="8083" xr:uid="{00000000-0005-0000-0000-0000991F0000}"/>
    <cellStyle name="Normal 6 2 9 4 3 3" xfId="23184" xr:uid="{00000000-0005-0000-0000-0000965A0000}"/>
    <cellStyle name="Normal 6 2 9 4 5" xfId="18171" xr:uid="{00000000-0005-0000-0000-000001470000}"/>
    <cellStyle name="Normal 6 2 9 5" xfId="4722" xr:uid="{00000000-0005-0000-0000-000078120000}"/>
    <cellStyle name="Normal 6 2 9 5 2" xfId="14774" xr:uid="{00000000-0005-0000-0000-0000BC390000}"/>
    <cellStyle name="Normal 6 2 9 5 2 3" xfId="29872" xr:uid="{00000000-0005-0000-0000-0000B6740000}"/>
    <cellStyle name="Normal 6 2 9 5 3" xfId="9754" xr:uid="{00000000-0005-0000-0000-000020260000}"/>
    <cellStyle name="Normal 6 2 9 5 3 3" xfId="24855" xr:uid="{00000000-0005-0000-0000-00001D610000}"/>
    <cellStyle name="Normal 6 2 9 5 5" xfId="19842" xr:uid="{00000000-0005-0000-0000-0000884D0000}"/>
    <cellStyle name="Normal 6 2 9 6" xfId="11432" xr:uid="{00000000-0005-0000-0000-0000AE2C0000}"/>
    <cellStyle name="Normal 6 2 9 6 3" xfId="26530" xr:uid="{00000000-0005-0000-0000-0000A8670000}"/>
    <cellStyle name="Normal 6 2 9 7" xfId="6411" xr:uid="{00000000-0005-0000-0000-000011190000}"/>
    <cellStyle name="Normal 6 2 9 7 3" xfId="21513" xr:uid="{00000000-0005-0000-0000-00000F540000}"/>
    <cellStyle name="Normal 6 2 9 9" xfId="16500" xr:uid="{00000000-0005-0000-0000-00007A400000}"/>
    <cellStyle name="Normal 6 3" xfId="883" xr:uid="{00000000-0005-0000-0000-000078030000}"/>
    <cellStyle name="Normal 6 3 10" xfId="6233" xr:uid="{00000000-0005-0000-0000-00005F180000}"/>
    <cellStyle name="Normal 6 3 10 3" xfId="21337" xr:uid="{00000000-0005-0000-0000-00005F530000}"/>
    <cellStyle name="Normal 6 3 11" xfId="35452" xr:uid="{B4F52723-647A-4084-BE62-6CCE7671CE1D}"/>
    <cellStyle name="Normal 6 3 12" xfId="16322" xr:uid="{00000000-0005-0000-0000-0000C83F0000}"/>
    <cellStyle name="Normal 6 3 2" xfId="1197" xr:uid="{00000000-0005-0000-0000-0000B3040000}"/>
    <cellStyle name="Normal 6 3 2 11" xfId="16376" xr:uid="{00000000-0005-0000-0000-0000FE3F0000}"/>
    <cellStyle name="Normal 6 3 2 2" xfId="1305" xr:uid="{00000000-0005-0000-0000-00001F050000}"/>
    <cellStyle name="Normal 6 3 2 2 10" xfId="16480" xr:uid="{00000000-0005-0000-0000-000066400000}"/>
    <cellStyle name="Normal 6 3 2 2 2" xfId="1522" xr:uid="{00000000-0005-0000-0000-0000F8050000}"/>
    <cellStyle name="Normal 6 3 2 2 2 2" xfId="1943" xr:uid="{00000000-0005-0000-0000-00009D070000}"/>
    <cellStyle name="Normal 6 3 2 2 2 2 2" xfId="2782" xr:uid="{00000000-0005-0000-0000-0000E40A0000}"/>
    <cellStyle name="Normal 6 3 2 2 2 2 2 2" xfId="4472" xr:uid="{00000000-0005-0000-0000-00007E110000}"/>
    <cellStyle name="Normal 6 3 2 2 2 2 2 2 2" xfId="14545" xr:uid="{00000000-0005-0000-0000-0000D7380000}"/>
    <cellStyle name="Normal 6 3 2 2 2 2 2 2 2 3" xfId="29643" xr:uid="{00000000-0005-0000-0000-0000D1730000}"/>
    <cellStyle name="Normal 6 3 2 2 2 2 2 2 3" xfId="9525" xr:uid="{00000000-0005-0000-0000-00003B250000}"/>
    <cellStyle name="Normal 6 3 2 2 2 2 2 2 3 3" xfId="24626" xr:uid="{00000000-0005-0000-0000-000038600000}"/>
    <cellStyle name="Normal 6 3 2 2 2 2 2 2 5" xfId="19613" xr:uid="{00000000-0005-0000-0000-0000A34C0000}"/>
    <cellStyle name="Normal 6 3 2 2 2 2 2 3" xfId="6164" xr:uid="{00000000-0005-0000-0000-00001A180000}"/>
    <cellStyle name="Normal 6 3 2 2 2 2 2 3 2" xfId="16216" xr:uid="{00000000-0005-0000-0000-00005E3F0000}"/>
    <cellStyle name="Normal 6 3 2 2 2 2 2 3 3" xfId="11196" xr:uid="{00000000-0005-0000-0000-0000C22B0000}"/>
    <cellStyle name="Normal 6 3 2 2 2 2 2 3 3 3" xfId="26297" xr:uid="{00000000-0005-0000-0000-0000BF660000}"/>
    <cellStyle name="Normal 6 3 2 2 2 2 2 3 5" xfId="21284" xr:uid="{00000000-0005-0000-0000-00002A530000}"/>
    <cellStyle name="Normal 6 3 2 2 2 2 2 4" xfId="12874" xr:uid="{00000000-0005-0000-0000-000050320000}"/>
    <cellStyle name="Normal 6 3 2 2 2 2 2 4 3" xfId="27972" xr:uid="{00000000-0005-0000-0000-00004A6D0000}"/>
    <cellStyle name="Normal 6 3 2 2 2 2 2 5" xfId="7853" xr:uid="{00000000-0005-0000-0000-0000B31E0000}"/>
    <cellStyle name="Normal 6 3 2 2 2 2 2 5 3" xfId="22955" xr:uid="{00000000-0005-0000-0000-0000B1590000}"/>
    <cellStyle name="Normal 6 3 2 2 2 2 2 7" xfId="17942" xr:uid="{00000000-0005-0000-0000-00001C460000}"/>
    <cellStyle name="Normal 6 3 2 2 2 2 3" xfId="3635" xr:uid="{00000000-0005-0000-0000-0000390E0000}"/>
    <cellStyle name="Normal 6 3 2 2 2 2 3 2" xfId="13709" xr:uid="{00000000-0005-0000-0000-000093350000}"/>
    <cellStyle name="Normal 6 3 2 2 2 2 3 2 3" xfId="28807" xr:uid="{00000000-0005-0000-0000-00008D700000}"/>
    <cellStyle name="Normal 6 3 2 2 2 2 3 3" xfId="8689" xr:uid="{00000000-0005-0000-0000-0000F7210000}"/>
    <cellStyle name="Normal 6 3 2 2 2 2 3 3 3" xfId="23790" xr:uid="{00000000-0005-0000-0000-0000F45C0000}"/>
    <cellStyle name="Normal 6 3 2 2 2 2 3 5" xfId="18777" xr:uid="{00000000-0005-0000-0000-00005F490000}"/>
    <cellStyle name="Normal 6 3 2 2 2 2 4" xfId="5328" xr:uid="{00000000-0005-0000-0000-0000D6140000}"/>
    <cellStyle name="Normal 6 3 2 2 2 2 4 2" xfId="15380" xr:uid="{00000000-0005-0000-0000-00001A3C0000}"/>
    <cellStyle name="Normal 6 3 2 2 2 2 4 2 3" xfId="30478" xr:uid="{00000000-0005-0000-0000-000014770000}"/>
    <cellStyle name="Normal 6 3 2 2 2 2 4 3" xfId="10360" xr:uid="{00000000-0005-0000-0000-00007E280000}"/>
    <cellStyle name="Normal 6 3 2 2 2 2 4 3 3" xfId="25461" xr:uid="{00000000-0005-0000-0000-00007B630000}"/>
    <cellStyle name="Normal 6 3 2 2 2 2 4 5" xfId="20448" xr:uid="{00000000-0005-0000-0000-0000E64F0000}"/>
    <cellStyle name="Normal 6 3 2 2 2 2 5" xfId="12038" xr:uid="{00000000-0005-0000-0000-00000C2F0000}"/>
    <cellStyle name="Normal 6 3 2 2 2 2 5 3" xfId="27136" xr:uid="{00000000-0005-0000-0000-0000066A0000}"/>
    <cellStyle name="Normal 6 3 2 2 2 2 6" xfId="7017" xr:uid="{00000000-0005-0000-0000-00006F1B0000}"/>
    <cellStyle name="Normal 6 3 2 2 2 2 6 3" xfId="22119" xr:uid="{00000000-0005-0000-0000-00006D560000}"/>
    <cellStyle name="Normal 6 3 2 2 2 2 8" xfId="17106" xr:uid="{00000000-0005-0000-0000-0000D8420000}"/>
    <cellStyle name="Normal 6 3 2 2 2 3" xfId="2364" xr:uid="{00000000-0005-0000-0000-000042090000}"/>
    <cellStyle name="Normal 6 3 2 2 2 3 2" xfId="4054" xr:uid="{00000000-0005-0000-0000-0000DC0F0000}"/>
    <cellStyle name="Normal 6 3 2 2 2 3 2 2" xfId="14127" xr:uid="{00000000-0005-0000-0000-000035370000}"/>
    <cellStyle name="Normal 6 3 2 2 2 3 2 2 3" xfId="29225" xr:uid="{00000000-0005-0000-0000-00002F720000}"/>
    <cellStyle name="Normal 6 3 2 2 2 3 2 3" xfId="9107" xr:uid="{00000000-0005-0000-0000-000099230000}"/>
    <cellStyle name="Normal 6 3 2 2 2 3 2 3 3" xfId="24208" xr:uid="{00000000-0005-0000-0000-0000965E0000}"/>
    <cellStyle name="Normal 6 3 2 2 2 3 2 5" xfId="19195" xr:uid="{00000000-0005-0000-0000-0000014B0000}"/>
    <cellStyle name="Normal 6 3 2 2 2 3 3" xfId="5746" xr:uid="{00000000-0005-0000-0000-000078160000}"/>
    <cellStyle name="Normal 6 3 2 2 2 3 3 2" xfId="15798" xr:uid="{00000000-0005-0000-0000-0000BC3D0000}"/>
    <cellStyle name="Normal 6 3 2 2 2 3 3 2 3" xfId="30896" xr:uid="{00000000-0005-0000-0000-0000B6780000}"/>
    <cellStyle name="Normal 6 3 2 2 2 3 3 3" xfId="10778" xr:uid="{00000000-0005-0000-0000-0000202A0000}"/>
    <cellStyle name="Normal 6 3 2 2 2 3 3 3 3" xfId="25879" xr:uid="{00000000-0005-0000-0000-00001D650000}"/>
    <cellStyle name="Normal 6 3 2 2 2 3 3 5" xfId="20866" xr:uid="{00000000-0005-0000-0000-000088510000}"/>
    <cellStyle name="Normal 6 3 2 2 2 3 4" xfId="12456" xr:uid="{00000000-0005-0000-0000-0000AE300000}"/>
    <cellStyle name="Normal 6 3 2 2 2 3 4 3" xfId="27554" xr:uid="{00000000-0005-0000-0000-0000A86B0000}"/>
    <cellStyle name="Normal 6 3 2 2 2 3 5" xfId="7435" xr:uid="{00000000-0005-0000-0000-0000111D0000}"/>
    <cellStyle name="Normal 6 3 2 2 2 3 5 3" xfId="22537" xr:uid="{00000000-0005-0000-0000-00000F580000}"/>
    <cellStyle name="Normal 6 3 2 2 2 3 7" xfId="17524" xr:uid="{00000000-0005-0000-0000-00007A440000}"/>
    <cellStyle name="Normal 6 3 2 2 2 4" xfId="3217" xr:uid="{00000000-0005-0000-0000-0000970C0000}"/>
    <cellStyle name="Normal 6 3 2 2 2 4 2" xfId="13291" xr:uid="{00000000-0005-0000-0000-0000F1330000}"/>
    <cellStyle name="Normal 6 3 2 2 2 4 2 3" xfId="28389" xr:uid="{00000000-0005-0000-0000-0000EB6E0000}"/>
    <cellStyle name="Normal 6 3 2 2 2 4 3" xfId="8271" xr:uid="{00000000-0005-0000-0000-000055200000}"/>
    <cellStyle name="Normal 6 3 2 2 2 4 3 3" xfId="23372" xr:uid="{00000000-0005-0000-0000-0000525B0000}"/>
    <cellStyle name="Normal 6 3 2 2 2 4 5" xfId="18359" xr:uid="{00000000-0005-0000-0000-0000BD470000}"/>
    <cellStyle name="Normal 6 3 2 2 2 5" xfId="4910" xr:uid="{00000000-0005-0000-0000-000034130000}"/>
    <cellStyle name="Normal 6 3 2 2 2 5 2" xfId="14962" xr:uid="{00000000-0005-0000-0000-0000783A0000}"/>
    <cellStyle name="Normal 6 3 2 2 2 5 2 3" xfId="30060" xr:uid="{00000000-0005-0000-0000-000072750000}"/>
    <cellStyle name="Normal 6 3 2 2 2 5 3" xfId="9942" xr:uid="{00000000-0005-0000-0000-0000DC260000}"/>
    <cellStyle name="Normal 6 3 2 2 2 5 3 3" xfId="25043" xr:uid="{00000000-0005-0000-0000-0000D9610000}"/>
    <cellStyle name="Normal 6 3 2 2 2 5 5" xfId="20030" xr:uid="{00000000-0005-0000-0000-0000444E0000}"/>
    <cellStyle name="Normal 6 3 2 2 2 6" xfId="11620" xr:uid="{00000000-0005-0000-0000-00006A2D0000}"/>
    <cellStyle name="Normal 6 3 2 2 2 6 3" xfId="26718" xr:uid="{00000000-0005-0000-0000-000064680000}"/>
    <cellStyle name="Normal 6 3 2 2 2 7" xfId="6599" xr:uid="{00000000-0005-0000-0000-0000CD190000}"/>
    <cellStyle name="Normal 6 3 2 2 2 7 3" xfId="21701" xr:uid="{00000000-0005-0000-0000-0000CB540000}"/>
    <cellStyle name="Normal 6 3 2 2 2 9" xfId="16688" xr:uid="{00000000-0005-0000-0000-000036410000}"/>
    <cellStyle name="Normal 6 3 2 2 3" xfId="1735" xr:uid="{00000000-0005-0000-0000-0000CD060000}"/>
    <cellStyle name="Normal 6 3 2 2 3 2" xfId="2574" xr:uid="{00000000-0005-0000-0000-0000140A0000}"/>
    <cellStyle name="Normal 6 3 2 2 3 2 2" xfId="4264" xr:uid="{00000000-0005-0000-0000-0000AE100000}"/>
    <cellStyle name="Normal 6 3 2 2 3 2 2 2" xfId="14337" xr:uid="{00000000-0005-0000-0000-000007380000}"/>
    <cellStyle name="Normal 6 3 2 2 3 2 2 2 3" xfId="29435" xr:uid="{00000000-0005-0000-0000-000001730000}"/>
    <cellStyle name="Normal 6 3 2 2 3 2 2 3" xfId="9317" xr:uid="{00000000-0005-0000-0000-00006B240000}"/>
    <cellStyle name="Normal 6 3 2 2 3 2 2 3 3" xfId="24418" xr:uid="{00000000-0005-0000-0000-0000685F0000}"/>
    <cellStyle name="Normal 6 3 2 2 3 2 2 5" xfId="19405" xr:uid="{00000000-0005-0000-0000-0000D34B0000}"/>
    <cellStyle name="Normal 6 3 2 2 3 2 3" xfId="5956" xr:uid="{00000000-0005-0000-0000-00004A170000}"/>
    <cellStyle name="Normal 6 3 2 2 3 2 3 2" xfId="16008" xr:uid="{00000000-0005-0000-0000-00008E3E0000}"/>
    <cellStyle name="Normal 6 3 2 2 3 2 3 2 3" xfId="31106" xr:uid="{00000000-0005-0000-0000-000088790000}"/>
    <cellStyle name="Normal 6 3 2 2 3 2 3 3" xfId="10988" xr:uid="{00000000-0005-0000-0000-0000F22A0000}"/>
    <cellStyle name="Normal 6 3 2 2 3 2 3 3 3" xfId="26089" xr:uid="{00000000-0005-0000-0000-0000EF650000}"/>
    <cellStyle name="Normal 6 3 2 2 3 2 3 5" xfId="21076" xr:uid="{00000000-0005-0000-0000-00005A520000}"/>
    <cellStyle name="Normal 6 3 2 2 3 2 4" xfId="12666" xr:uid="{00000000-0005-0000-0000-000080310000}"/>
    <cellStyle name="Normal 6 3 2 2 3 2 4 3" xfId="27764" xr:uid="{00000000-0005-0000-0000-00007A6C0000}"/>
    <cellStyle name="Normal 6 3 2 2 3 2 5" xfId="7645" xr:uid="{00000000-0005-0000-0000-0000E31D0000}"/>
    <cellStyle name="Normal 6 3 2 2 3 2 5 3" xfId="22747" xr:uid="{00000000-0005-0000-0000-0000E1580000}"/>
    <cellStyle name="Normal 6 3 2 2 3 2 7" xfId="17734" xr:uid="{00000000-0005-0000-0000-00004C450000}"/>
    <cellStyle name="Normal 6 3 2 2 3 3" xfId="3427" xr:uid="{00000000-0005-0000-0000-0000690D0000}"/>
    <cellStyle name="Normal 6 3 2 2 3 3 2" xfId="13501" xr:uid="{00000000-0005-0000-0000-0000C3340000}"/>
    <cellStyle name="Normal 6 3 2 2 3 3 2 3" xfId="28599" xr:uid="{00000000-0005-0000-0000-0000BD6F0000}"/>
    <cellStyle name="Normal 6 3 2 2 3 3 3" xfId="8481" xr:uid="{00000000-0005-0000-0000-000027210000}"/>
    <cellStyle name="Normal 6 3 2 2 3 3 3 3" xfId="23582" xr:uid="{00000000-0005-0000-0000-0000245C0000}"/>
    <cellStyle name="Normal 6 3 2 2 3 3 5" xfId="18569" xr:uid="{00000000-0005-0000-0000-00008F480000}"/>
    <cellStyle name="Normal 6 3 2 2 3 4" xfId="5120" xr:uid="{00000000-0005-0000-0000-000006140000}"/>
    <cellStyle name="Normal 6 3 2 2 3 4 2" xfId="15172" xr:uid="{00000000-0005-0000-0000-00004A3B0000}"/>
    <cellStyle name="Normal 6 3 2 2 3 4 2 3" xfId="30270" xr:uid="{00000000-0005-0000-0000-000044760000}"/>
    <cellStyle name="Normal 6 3 2 2 3 4 3" xfId="10152" xr:uid="{00000000-0005-0000-0000-0000AE270000}"/>
    <cellStyle name="Normal 6 3 2 2 3 4 3 3" xfId="25253" xr:uid="{00000000-0005-0000-0000-0000AB620000}"/>
    <cellStyle name="Normal 6 3 2 2 3 4 5" xfId="20240" xr:uid="{00000000-0005-0000-0000-0000164F0000}"/>
    <cellStyle name="Normal 6 3 2 2 3 5" xfId="11830" xr:uid="{00000000-0005-0000-0000-00003C2E0000}"/>
    <cellStyle name="Normal 6 3 2 2 3 5 3" xfId="26928" xr:uid="{00000000-0005-0000-0000-000036690000}"/>
    <cellStyle name="Normal 6 3 2 2 3 6" xfId="6809" xr:uid="{00000000-0005-0000-0000-00009F1A0000}"/>
    <cellStyle name="Normal 6 3 2 2 3 6 3" xfId="21911" xr:uid="{00000000-0005-0000-0000-00009D550000}"/>
    <cellStyle name="Normal 6 3 2 2 3 8" xfId="16898" xr:uid="{00000000-0005-0000-0000-000008420000}"/>
    <cellStyle name="Normal 6 3 2 2 4" xfId="2156" xr:uid="{00000000-0005-0000-0000-000072080000}"/>
    <cellStyle name="Normal 6 3 2 2 4 2" xfId="3846" xr:uid="{00000000-0005-0000-0000-00000C0F0000}"/>
    <cellStyle name="Normal 6 3 2 2 4 2 2" xfId="13919" xr:uid="{00000000-0005-0000-0000-000065360000}"/>
    <cellStyle name="Normal 6 3 2 2 4 2 2 3" xfId="29017" xr:uid="{00000000-0005-0000-0000-00005F710000}"/>
    <cellStyle name="Normal 6 3 2 2 4 2 3" xfId="8899" xr:uid="{00000000-0005-0000-0000-0000C9220000}"/>
    <cellStyle name="Normal 6 3 2 2 4 2 3 3" xfId="24000" xr:uid="{00000000-0005-0000-0000-0000C65D0000}"/>
    <cellStyle name="Normal 6 3 2 2 4 2 5" xfId="18987" xr:uid="{00000000-0005-0000-0000-0000314A0000}"/>
    <cellStyle name="Normal 6 3 2 2 4 3" xfId="5538" xr:uid="{00000000-0005-0000-0000-0000A8150000}"/>
    <cellStyle name="Normal 6 3 2 2 4 3 2" xfId="15590" xr:uid="{00000000-0005-0000-0000-0000EC3C0000}"/>
    <cellStyle name="Normal 6 3 2 2 4 3 2 3" xfId="30688" xr:uid="{00000000-0005-0000-0000-0000E6770000}"/>
    <cellStyle name="Normal 6 3 2 2 4 3 3" xfId="10570" xr:uid="{00000000-0005-0000-0000-000050290000}"/>
    <cellStyle name="Normal 6 3 2 2 4 3 3 3" xfId="25671" xr:uid="{00000000-0005-0000-0000-00004D640000}"/>
    <cellStyle name="Normal 6 3 2 2 4 3 5" xfId="20658" xr:uid="{00000000-0005-0000-0000-0000B8500000}"/>
    <cellStyle name="Normal 6 3 2 2 4 4" xfId="12248" xr:uid="{00000000-0005-0000-0000-0000DE2F0000}"/>
    <cellStyle name="Normal 6 3 2 2 4 4 3" xfId="27346" xr:uid="{00000000-0005-0000-0000-0000D86A0000}"/>
    <cellStyle name="Normal 6 3 2 2 4 5" xfId="7227" xr:uid="{00000000-0005-0000-0000-0000411C0000}"/>
    <cellStyle name="Normal 6 3 2 2 4 5 3" xfId="22329" xr:uid="{00000000-0005-0000-0000-00003F570000}"/>
    <cellStyle name="Normal 6 3 2 2 4 7" xfId="17316" xr:uid="{00000000-0005-0000-0000-0000AA430000}"/>
    <cellStyle name="Normal 6 3 2 2 5" xfId="3009" xr:uid="{00000000-0005-0000-0000-0000C70B0000}"/>
    <cellStyle name="Normal 6 3 2 2 5 2" xfId="13083" xr:uid="{00000000-0005-0000-0000-000021330000}"/>
    <cellStyle name="Normal 6 3 2 2 5 2 3" xfId="28181" xr:uid="{00000000-0005-0000-0000-00001B6E0000}"/>
    <cellStyle name="Normal 6 3 2 2 5 3" xfId="8063" xr:uid="{00000000-0005-0000-0000-0000851F0000}"/>
    <cellStyle name="Normal 6 3 2 2 5 3 3" xfId="23164" xr:uid="{00000000-0005-0000-0000-0000825A0000}"/>
    <cellStyle name="Normal 6 3 2 2 5 5" xfId="18151" xr:uid="{00000000-0005-0000-0000-0000ED460000}"/>
    <cellStyle name="Normal 6 3 2 2 6" xfId="4702" xr:uid="{00000000-0005-0000-0000-000064120000}"/>
    <cellStyle name="Normal 6 3 2 2 6 2" xfId="14754" xr:uid="{00000000-0005-0000-0000-0000A8390000}"/>
    <cellStyle name="Normal 6 3 2 2 6 2 3" xfId="29852" xr:uid="{00000000-0005-0000-0000-0000A2740000}"/>
    <cellStyle name="Normal 6 3 2 2 6 3" xfId="9734" xr:uid="{00000000-0005-0000-0000-00000C260000}"/>
    <cellStyle name="Normal 6 3 2 2 6 3 3" xfId="24835" xr:uid="{00000000-0005-0000-0000-000009610000}"/>
    <cellStyle name="Normal 6 3 2 2 6 5" xfId="19822" xr:uid="{00000000-0005-0000-0000-0000744D0000}"/>
    <cellStyle name="Normal 6 3 2 2 7" xfId="11412" xr:uid="{00000000-0005-0000-0000-00009A2C0000}"/>
    <cellStyle name="Normal 6 3 2 2 7 3" xfId="26510" xr:uid="{00000000-0005-0000-0000-000094670000}"/>
    <cellStyle name="Normal 6 3 2 2 8" xfId="6391" xr:uid="{00000000-0005-0000-0000-0000FD180000}"/>
    <cellStyle name="Normal 6 3 2 2 8 3" xfId="21493" xr:uid="{00000000-0005-0000-0000-0000FB530000}"/>
    <cellStyle name="Normal 6 3 2 3" xfId="1418" xr:uid="{00000000-0005-0000-0000-000090050000}"/>
    <cellStyle name="Normal 6 3 2 3 2" xfId="1839" xr:uid="{00000000-0005-0000-0000-000035070000}"/>
    <cellStyle name="Normal 6 3 2 3 2 2" xfId="2678" xr:uid="{00000000-0005-0000-0000-00007C0A0000}"/>
    <cellStyle name="Normal 6 3 2 3 2 2 2" xfId="4368" xr:uid="{00000000-0005-0000-0000-000016110000}"/>
    <cellStyle name="Normal 6 3 2 3 2 2 2 2" xfId="14441" xr:uid="{00000000-0005-0000-0000-00006F380000}"/>
    <cellStyle name="Normal 6 3 2 3 2 2 2 2 3" xfId="29539" xr:uid="{00000000-0005-0000-0000-000069730000}"/>
    <cellStyle name="Normal 6 3 2 3 2 2 2 3" xfId="9421" xr:uid="{00000000-0005-0000-0000-0000D3240000}"/>
    <cellStyle name="Normal 6 3 2 3 2 2 2 3 3" xfId="24522" xr:uid="{00000000-0005-0000-0000-0000D05F0000}"/>
    <cellStyle name="Normal 6 3 2 3 2 2 2 5" xfId="19509" xr:uid="{00000000-0005-0000-0000-00003B4C0000}"/>
    <cellStyle name="Normal 6 3 2 3 2 2 3" xfId="6060" xr:uid="{00000000-0005-0000-0000-0000B2170000}"/>
    <cellStyle name="Normal 6 3 2 3 2 2 3 2" xfId="16112" xr:uid="{00000000-0005-0000-0000-0000F63E0000}"/>
    <cellStyle name="Normal 6 3 2 3 2 2 3 2 3" xfId="31210" xr:uid="{00000000-0005-0000-0000-0000F0790000}"/>
    <cellStyle name="Normal 6 3 2 3 2 2 3 3" xfId="11092" xr:uid="{00000000-0005-0000-0000-00005A2B0000}"/>
    <cellStyle name="Normal 6 3 2 3 2 2 3 3 3" xfId="26193" xr:uid="{00000000-0005-0000-0000-000057660000}"/>
    <cellStyle name="Normal 6 3 2 3 2 2 3 5" xfId="21180" xr:uid="{00000000-0005-0000-0000-0000C2520000}"/>
    <cellStyle name="Normal 6 3 2 3 2 2 4" xfId="12770" xr:uid="{00000000-0005-0000-0000-0000E8310000}"/>
    <cellStyle name="Normal 6 3 2 3 2 2 4 3" xfId="27868" xr:uid="{00000000-0005-0000-0000-0000E26C0000}"/>
    <cellStyle name="Normal 6 3 2 3 2 2 5" xfId="7749" xr:uid="{00000000-0005-0000-0000-00004B1E0000}"/>
    <cellStyle name="Normal 6 3 2 3 2 2 5 3" xfId="22851" xr:uid="{00000000-0005-0000-0000-000049590000}"/>
    <cellStyle name="Normal 6 3 2 3 2 2 7" xfId="17838" xr:uid="{00000000-0005-0000-0000-0000B4450000}"/>
    <cellStyle name="Normal 6 3 2 3 2 3" xfId="3531" xr:uid="{00000000-0005-0000-0000-0000D10D0000}"/>
    <cellStyle name="Normal 6 3 2 3 2 3 2" xfId="13605" xr:uid="{00000000-0005-0000-0000-00002B350000}"/>
    <cellStyle name="Normal 6 3 2 3 2 3 2 3" xfId="28703" xr:uid="{00000000-0005-0000-0000-000025700000}"/>
    <cellStyle name="Normal 6 3 2 3 2 3 3" xfId="8585" xr:uid="{00000000-0005-0000-0000-00008F210000}"/>
    <cellStyle name="Normal 6 3 2 3 2 3 3 3" xfId="23686" xr:uid="{00000000-0005-0000-0000-00008C5C0000}"/>
    <cellStyle name="Normal 6 3 2 3 2 3 5" xfId="18673" xr:uid="{00000000-0005-0000-0000-0000F7480000}"/>
    <cellStyle name="Normal 6 3 2 3 2 4" xfId="5224" xr:uid="{00000000-0005-0000-0000-00006E140000}"/>
    <cellStyle name="Normal 6 3 2 3 2 4 2" xfId="15276" xr:uid="{00000000-0005-0000-0000-0000B23B0000}"/>
    <cellStyle name="Normal 6 3 2 3 2 4 2 3" xfId="30374" xr:uid="{00000000-0005-0000-0000-0000AC760000}"/>
    <cellStyle name="Normal 6 3 2 3 2 4 3" xfId="10256" xr:uid="{00000000-0005-0000-0000-000016280000}"/>
    <cellStyle name="Normal 6 3 2 3 2 4 3 3" xfId="25357" xr:uid="{00000000-0005-0000-0000-000013630000}"/>
    <cellStyle name="Normal 6 3 2 3 2 4 5" xfId="20344" xr:uid="{00000000-0005-0000-0000-00007E4F0000}"/>
    <cellStyle name="Normal 6 3 2 3 2 5" xfId="11934" xr:uid="{00000000-0005-0000-0000-0000A42E0000}"/>
    <cellStyle name="Normal 6 3 2 3 2 5 3" xfId="27032" xr:uid="{00000000-0005-0000-0000-00009E690000}"/>
    <cellStyle name="Normal 6 3 2 3 2 6" xfId="6913" xr:uid="{00000000-0005-0000-0000-0000071B0000}"/>
    <cellStyle name="Normal 6 3 2 3 2 6 3" xfId="22015" xr:uid="{00000000-0005-0000-0000-000005560000}"/>
    <cellStyle name="Normal 6 3 2 3 2 8" xfId="17002" xr:uid="{00000000-0005-0000-0000-000070420000}"/>
    <cellStyle name="Normal 6 3 2 3 3" xfId="2260" xr:uid="{00000000-0005-0000-0000-0000DA080000}"/>
    <cellStyle name="Normal 6 3 2 3 3 2" xfId="3950" xr:uid="{00000000-0005-0000-0000-0000740F0000}"/>
    <cellStyle name="Normal 6 3 2 3 3 2 2" xfId="14023" xr:uid="{00000000-0005-0000-0000-0000CD360000}"/>
    <cellStyle name="Normal 6 3 2 3 3 2 2 3" xfId="29121" xr:uid="{00000000-0005-0000-0000-0000C7710000}"/>
    <cellStyle name="Normal 6 3 2 3 3 2 3" xfId="9003" xr:uid="{00000000-0005-0000-0000-000031230000}"/>
    <cellStyle name="Normal 6 3 2 3 3 2 3 3" xfId="24104" xr:uid="{00000000-0005-0000-0000-00002E5E0000}"/>
    <cellStyle name="Normal 6 3 2 3 3 2 5" xfId="19091" xr:uid="{00000000-0005-0000-0000-0000994A0000}"/>
    <cellStyle name="Normal 6 3 2 3 3 3" xfId="5642" xr:uid="{00000000-0005-0000-0000-000010160000}"/>
    <cellStyle name="Normal 6 3 2 3 3 3 2" xfId="15694" xr:uid="{00000000-0005-0000-0000-0000543D0000}"/>
    <cellStyle name="Normal 6 3 2 3 3 3 2 3" xfId="30792" xr:uid="{00000000-0005-0000-0000-00004E780000}"/>
    <cellStyle name="Normal 6 3 2 3 3 3 3" xfId="10674" xr:uid="{00000000-0005-0000-0000-0000B8290000}"/>
    <cellStyle name="Normal 6 3 2 3 3 3 3 3" xfId="25775" xr:uid="{00000000-0005-0000-0000-0000B5640000}"/>
    <cellStyle name="Normal 6 3 2 3 3 3 5" xfId="20762" xr:uid="{00000000-0005-0000-0000-000020510000}"/>
    <cellStyle name="Normal 6 3 2 3 3 4" xfId="12352" xr:uid="{00000000-0005-0000-0000-000046300000}"/>
    <cellStyle name="Normal 6 3 2 3 3 4 3" xfId="27450" xr:uid="{00000000-0005-0000-0000-0000406B0000}"/>
    <cellStyle name="Normal 6 3 2 3 3 5" xfId="7331" xr:uid="{00000000-0005-0000-0000-0000A91C0000}"/>
    <cellStyle name="Normal 6 3 2 3 3 5 3" xfId="22433" xr:uid="{00000000-0005-0000-0000-0000A7570000}"/>
    <cellStyle name="Normal 6 3 2 3 3 7" xfId="17420" xr:uid="{00000000-0005-0000-0000-000012440000}"/>
    <cellStyle name="Normal 6 3 2 3 4" xfId="3113" xr:uid="{00000000-0005-0000-0000-00002F0C0000}"/>
    <cellStyle name="Normal 6 3 2 3 4 2" xfId="13187" xr:uid="{00000000-0005-0000-0000-000089330000}"/>
    <cellStyle name="Normal 6 3 2 3 4 2 3" xfId="28285" xr:uid="{00000000-0005-0000-0000-0000836E0000}"/>
    <cellStyle name="Normal 6 3 2 3 4 3" xfId="8167" xr:uid="{00000000-0005-0000-0000-0000ED1F0000}"/>
    <cellStyle name="Normal 6 3 2 3 4 3 3" xfId="23268" xr:uid="{00000000-0005-0000-0000-0000EA5A0000}"/>
    <cellStyle name="Normal 6 3 2 3 4 5" xfId="18255" xr:uid="{00000000-0005-0000-0000-000055470000}"/>
    <cellStyle name="Normal 6 3 2 3 5" xfId="4806" xr:uid="{00000000-0005-0000-0000-0000CC120000}"/>
    <cellStyle name="Normal 6 3 2 3 5 2" xfId="14858" xr:uid="{00000000-0005-0000-0000-0000103A0000}"/>
    <cellStyle name="Normal 6 3 2 3 5 2 3" xfId="29956" xr:uid="{00000000-0005-0000-0000-00000A750000}"/>
    <cellStyle name="Normal 6 3 2 3 5 3" xfId="9838" xr:uid="{00000000-0005-0000-0000-000074260000}"/>
    <cellStyle name="Normal 6 3 2 3 5 3 3" xfId="24939" xr:uid="{00000000-0005-0000-0000-000071610000}"/>
    <cellStyle name="Normal 6 3 2 3 5 5" xfId="19926" xr:uid="{00000000-0005-0000-0000-0000DC4D0000}"/>
    <cellStyle name="Normal 6 3 2 3 6" xfId="11516" xr:uid="{00000000-0005-0000-0000-0000022D0000}"/>
    <cellStyle name="Normal 6 3 2 3 6 3" xfId="26614" xr:uid="{00000000-0005-0000-0000-0000FC670000}"/>
    <cellStyle name="Normal 6 3 2 3 7" xfId="6495" xr:uid="{00000000-0005-0000-0000-000065190000}"/>
    <cellStyle name="Normal 6 3 2 3 7 3" xfId="21597" xr:uid="{00000000-0005-0000-0000-000063540000}"/>
    <cellStyle name="Normal 6 3 2 3 9" xfId="16584" xr:uid="{00000000-0005-0000-0000-0000CE400000}"/>
    <cellStyle name="Normal 6 3 2 4" xfId="1631" xr:uid="{00000000-0005-0000-0000-000065060000}"/>
    <cellStyle name="Normal 6 3 2 4 2" xfId="2470" xr:uid="{00000000-0005-0000-0000-0000AC090000}"/>
    <cellStyle name="Normal 6 3 2 4 2 2" xfId="4160" xr:uid="{00000000-0005-0000-0000-000046100000}"/>
    <cellStyle name="Normal 6 3 2 4 2 2 2" xfId="14233" xr:uid="{00000000-0005-0000-0000-00009F370000}"/>
    <cellStyle name="Normal 6 3 2 4 2 2 2 3" xfId="29331" xr:uid="{00000000-0005-0000-0000-000099720000}"/>
    <cellStyle name="Normal 6 3 2 4 2 2 3" xfId="9213" xr:uid="{00000000-0005-0000-0000-000003240000}"/>
    <cellStyle name="Normal 6 3 2 4 2 2 3 3" xfId="24314" xr:uid="{00000000-0005-0000-0000-0000005F0000}"/>
    <cellStyle name="Normal 6 3 2 4 2 2 5" xfId="19301" xr:uid="{00000000-0005-0000-0000-00006B4B0000}"/>
    <cellStyle name="Normal 6 3 2 4 2 3" xfId="5852" xr:uid="{00000000-0005-0000-0000-0000E2160000}"/>
    <cellStyle name="Normal 6 3 2 4 2 3 2" xfId="15904" xr:uid="{00000000-0005-0000-0000-0000263E0000}"/>
    <cellStyle name="Normal 6 3 2 4 2 3 2 3" xfId="31002" xr:uid="{00000000-0005-0000-0000-000020790000}"/>
    <cellStyle name="Normal 6 3 2 4 2 3 3" xfId="10884" xr:uid="{00000000-0005-0000-0000-00008A2A0000}"/>
    <cellStyle name="Normal 6 3 2 4 2 3 3 3" xfId="25985" xr:uid="{00000000-0005-0000-0000-000087650000}"/>
    <cellStyle name="Normal 6 3 2 4 2 3 5" xfId="20972" xr:uid="{00000000-0005-0000-0000-0000F2510000}"/>
    <cellStyle name="Normal 6 3 2 4 2 4" xfId="12562" xr:uid="{00000000-0005-0000-0000-000018310000}"/>
    <cellStyle name="Normal 6 3 2 4 2 4 3" xfId="27660" xr:uid="{00000000-0005-0000-0000-0000126C0000}"/>
    <cellStyle name="Normal 6 3 2 4 2 5" xfId="7541" xr:uid="{00000000-0005-0000-0000-00007B1D0000}"/>
    <cellStyle name="Normal 6 3 2 4 2 5 3" xfId="22643" xr:uid="{00000000-0005-0000-0000-000079580000}"/>
    <cellStyle name="Normal 6 3 2 4 2 7" xfId="17630" xr:uid="{00000000-0005-0000-0000-0000E4440000}"/>
    <cellStyle name="Normal 6 3 2 4 3" xfId="3323" xr:uid="{00000000-0005-0000-0000-0000010D0000}"/>
    <cellStyle name="Normal 6 3 2 4 3 2" xfId="13397" xr:uid="{00000000-0005-0000-0000-00005B340000}"/>
    <cellStyle name="Normal 6 3 2 4 3 2 3" xfId="28495" xr:uid="{00000000-0005-0000-0000-0000556F0000}"/>
    <cellStyle name="Normal 6 3 2 4 3 3" xfId="8377" xr:uid="{00000000-0005-0000-0000-0000BF200000}"/>
    <cellStyle name="Normal 6 3 2 4 3 3 3" xfId="23478" xr:uid="{00000000-0005-0000-0000-0000BC5B0000}"/>
    <cellStyle name="Normal 6 3 2 4 3 5" xfId="18465" xr:uid="{00000000-0005-0000-0000-000027480000}"/>
    <cellStyle name="Normal 6 3 2 4 4" xfId="5016" xr:uid="{00000000-0005-0000-0000-00009E130000}"/>
    <cellStyle name="Normal 6 3 2 4 4 2" xfId="15068" xr:uid="{00000000-0005-0000-0000-0000E23A0000}"/>
    <cellStyle name="Normal 6 3 2 4 4 2 3" xfId="30166" xr:uid="{00000000-0005-0000-0000-0000DC750000}"/>
    <cellStyle name="Normal 6 3 2 4 4 3" xfId="10048" xr:uid="{00000000-0005-0000-0000-000046270000}"/>
    <cellStyle name="Normal 6 3 2 4 4 3 3" xfId="25149" xr:uid="{00000000-0005-0000-0000-000043620000}"/>
    <cellStyle name="Normal 6 3 2 4 4 5" xfId="20136" xr:uid="{00000000-0005-0000-0000-0000AE4E0000}"/>
    <cellStyle name="Normal 6 3 2 4 5" xfId="11726" xr:uid="{00000000-0005-0000-0000-0000D42D0000}"/>
    <cellStyle name="Normal 6 3 2 4 5 3" xfId="26824" xr:uid="{00000000-0005-0000-0000-0000CE680000}"/>
    <cellStyle name="Normal 6 3 2 4 6" xfId="6705" xr:uid="{00000000-0005-0000-0000-0000371A0000}"/>
    <cellStyle name="Normal 6 3 2 4 6 3" xfId="21807" xr:uid="{00000000-0005-0000-0000-000035550000}"/>
    <cellStyle name="Normal 6 3 2 4 8" xfId="16794" xr:uid="{00000000-0005-0000-0000-0000A0410000}"/>
    <cellStyle name="Normal 6 3 2 5" xfId="2052" xr:uid="{00000000-0005-0000-0000-00000A080000}"/>
    <cellStyle name="Normal 6 3 2 5 2" xfId="3742" xr:uid="{00000000-0005-0000-0000-0000A40E0000}"/>
    <cellStyle name="Normal 6 3 2 5 2 2" xfId="13815" xr:uid="{00000000-0005-0000-0000-0000FD350000}"/>
    <cellStyle name="Normal 6 3 2 5 2 2 3" xfId="28913" xr:uid="{00000000-0005-0000-0000-0000F7700000}"/>
    <cellStyle name="Normal 6 3 2 5 2 3" xfId="8795" xr:uid="{00000000-0005-0000-0000-000061220000}"/>
    <cellStyle name="Normal 6 3 2 5 2 3 3" xfId="23896" xr:uid="{00000000-0005-0000-0000-00005E5D0000}"/>
    <cellStyle name="Normal 6 3 2 5 2 5" xfId="18883" xr:uid="{00000000-0005-0000-0000-0000C9490000}"/>
    <cellStyle name="Normal 6 3 2 5 3" xfId="5434" xr:uid="{00000000-0005-0000-0000-000040150000}"/>
    <cellStyle name="Normal 6 3 2 5 3 2" xfId="15486" xr:uid="{00000000-0005-0000-0000-0000843C0000}"/>
    <cellStyle name="Normal 6 3 2 5 3 2 3" xfId="30584" xr:uid="{00000000-0005-0000-0000-00007E770000}"/>
    <cellStyle name="Normal 6 3 2 5 3 3" xfId="10466" xr:uid="{00000000-0005-0000-0000-0000E8280000}"/>
    <cellStyle name="Normal 6 3 2 5 3 3 3" xfId="25567" xr:uid="{00000000-0005-0000-0000-0000E5630000}"/>
    <cellStyle name="Normal 6 3 2 5 3 5" xfId="20554" xr:uid="{00000000-0005-0000-0000-000050500000}"/>
    <cellStyle name="Normal 6 3 2 5 4" xfId="12144" xr:uid="{00000000-0005-0000-0000-0000762F0000}"/>
    <cellStyle name="Normal 6 3 2 5 4 3" xfId="27242" xr:uid="{00000000-0005-0000-0000-0000706A0000}"/>
    <cellStyle name="Normal 6 3 2 5 5" xfId="7123" xr:uid="{00000000-0005-0000-0000-0000D91B0000}"/>
    <cellStyle name="Normal 6 3 2 5 5 3" xfId="22225" xr:uid="{00000000-0005-0000-0000-0000D7560000}"/>
    <cellStyle name="Normal 6 3 2 5 7" xfId="17212" xr:uid="{00000000-0005-0000-0000-000042430000}"/>
    <cellStyle name="Normal 6 3 2 6" xfId="2905" xr:uid="{00000000-0005-0000-0000-00005F0B0000}"/>
    <cellStyle name="Normal 6 3 2 6 2" xfId="12979" xr:uid="{00000000-0005-0000-0000-0000B9320000}"/>
    <cellStyle name="Normal 6 3 2 6 2 3" xfId="28077" xr:uid="{00000000-0005-0000-0000-0000B36D0000}"/>
    <cellStyle name="Normal 6 3 2 6 3" xfId="7959" xr:uid="{00000000-0005-0000-0000-00001D1F0000}"/>
    <cellStyle name="Normal 6 3 2 6 3 3" xfId="23060" xr:uid="{00000000-0005-0000-0000-00001A5A0000}"/>
    <cellStyle name="Normal 6 3 2 6 5" xfId="18047" xr:uid="{00000000-0005-0000-0000-000085460000}"/>
    <cellStyle name="Normal 6 3 2 7" xfId="4598" xr:uid="{00000000-0005-0000-0000-0000FC110000}"/>
    <cellStyle name="Normal 6 3 2 7 2" xfId="14650" xr:uid="{00000000-0005-0000-0000-000040390000}"/>
    <cellStyle name="Normal 6 3 2 7 2 3" xfId="29748" xr:uid="{00000000-0005-0000-0000-00003A740000}"/>
    <cellStyle name="Normal 6 3 2 7 3" xfId="9630" xr:uid="{00000000-0005-0000-0000-0000A4250000}"/>
    <cellStyle name="Normal 6 3 2 7 3 3" xfId="24731" xr:uid="{00000000-0005-0000-0000-0000A1600000}"/>
    <cellStyle name="Normal 6 3 2 7 5" xfId="19718" xr:uid="{00000000-0005-0000-0000-00000C4D0000}"/>
    <cellStyle name="Normal 6 3 2 8" xfId="11308" xr:uid="{00000000-0005-0000-0000-0000322C0000}"/>
    <cellStyle name="Normal 6 3 2 8 3" xfId="26406" xr:uid="{00000000-0005-0000-0000-00002C670000}"/>
    <cellStyle name="Normal 6 3 2 9" xfId="6287" xr:uid="{00000000-0005-0000-0000-000095180000}"/>
    <cellStyle name="Normal 6 3 2 9 3" xfId="21389" xr:uid="{00000000-0005-0000-0000-000093530000}"/>
    <cellStyle name="Normal 6 3 3" xfId="1251" xr:uid="{00000000-0005-0000-0000-0000E9040000}"/>
    <cellStyle name="Normal 6 3 3 10" xfId="16428" xr:uid="{00000000-0005-0000-0000-000032400000}"/>
    <cellStyle name="Normal 6 3 3 2" xfId="1470" xr:uid="{00000000-0005-0000-0000-0000C4050000}"/>
    <cellStyle name="Normal 6 3 3 2 2" xfId="1891" xr:uid="{00000000-0005-0000-0000-000069070000}"/>
    <cellStyle name="Normal 6 3 3 2 2 2" xfId="2730" xr:uid="{00000000-0005-0000-0000-0000B00A0000}"/>
    <cellStyle name="Normal 6 3 3 2 2 2 2" xfId="4420" xr:uid="{00000000-0005-0000-0000-00004A110000}"/>
    <cellStyle name="Normal 6 3 3 2 2 2 2 2" xfId="14493" xr:uid="{00000000-0005-0000-0000-0000A3380000}"/>
    <cellStyle name="Normal 6 3 3 2 2 2 2 2 3" xfId="29591" xr:uid="{00000000-0005-0000-0000-00009D730000}"/>
    <cellStyle name="Normal 6 3 3 2 2 2 2 3" xfId="9473" xr:uid="{00000000-0005-0000-0000-000007250000}"/>
    <cellStyle name="Normal 6 3 3 2 2 2 2 3 3" xfId="24574" xr:uid="{00000000-0005-0000-0000-000004600000}"/>
    <cellStyle name="Normal 6 3 3 2 2 2 2 5" xfId="19561" xr:uid="{00000000-0005-0000-0000-00006F4C0000}"/>
    <cellStyle name="Normal 6 3 3 2 2 2 3" xfId="6112" xr:uid="{00000000-0005-0000-0000-0000E6170000}"/>
    <cellStyle name="Normal 6 3 3 2 2 2 3 2" xfId="16164" xr:uid="{00000000-0005-0000-0000-00002A3F0000}"/>
    <cellStyle name="Normal 6 3 3 2 2 2 3 2 3" xfId="31262" xr:uid="{00000000-0005-0000-0000-0000247A0000}"/>
    <cellStyle name="Normal 6 3 3 2 2 2 3 3" xfId="11144" xr:uid="{00000000-0005-0000-0000-00008E2B0000}"/>
    <cellStyle name="Normal 6 3 3 2 2 2 3 3 3" xfId="26245" xr:uid="{00000000-0005-0000-0000-00008B660000}"/>
    <cellStyle name="Normal 6 3 3 2 2 2 3 5" xfId="21232" xr:uid="{00000000-0005-0000-0000-0000F6520000}"/>
    <cellStyle name="Normal 6 3 3 2 2 2 4" xfId="12822" xr:uid="{00000000-0005-0000-0000-00001C320000}"/>
    <cellStyle name="Normal 6 3 3 2 2 2 4 3" xfId="27920" xr:uid="{00000000-0005-0000-0000-0000166D0000}"/>
    <cellStyle name="Normal 6 3 3 2 2 2 5" xfId="7801" xr:uid="{00000000-0005-0000-0000-00007F1E0000}"/>
    <cellStyle name="Normal 6 3 3 2 2 2 5 3" xfId="22903" xr:uid="{00000000-0005-0000-0000-00007D590000}"/>
    <cellStyle name="Normal 6 3 3 2 2 2 7" xfId="17890" xr:uid="{00000000-0005-0000-0000-0000E8450000}"/>
    <cellStyle name="Normal 6 3 3 2 2 3" xfId="3583" xr:uid="{00000000-0005-0000-0000-0000050E0000}"/>
    <cellStyle name="Normal 6 3 3 2 2 3 2" xfId="13657" xr:uid="{00000000-0005-0000-0000-00005F350000}"/>
    <cellStyle name="Normal 6 3 3 2 2 3 2 3" xfId="28755" xr:uid="{00000000-0005-0000-0000-000059700000}"/>
    <cellStyle name="Normal 6 3 3 2 2 3 3" xfId="8637" xr:uid="{00000000-0005-0000-0000-0000C3210000}"/>
    <cellStyle name="Normal 6 3 3 2 2 3 3 3" xfId="23738" xr:uid="{00000000-0005-0000-0000-0000C05C0000}"/>
    <cellStyle name="Normal 6 3 3 2 2 3 5" xfId="18725" xr:uid="{00000000-0005-0000-0000-00002B490000}"/>
    <cellStyle name="Normal 6 3 3 2 2 4" xfId="5276" xr:uid="{00000000-0005-0000-0000-0000A2140000}"/>
    <cellStyle name="Normal 6 3 3 2 2 4 2" xfId="15328" xr:uid="{00000000-0005-0000-0000-0000E63B0000}"/>
    <cellStyle name="Normal 6 3 3 2 2 4 2 3" xfId="30426" xr:uid="{00000000-0005-0000-0000-0000E0760000}"/>
    <cellStyle name="Normal 6 3 3 2 2 4 3" xfId="10308" xr:uid="{00000000-0005-0000-0000-00004A280000}"/>
    <cellStyle name="Normal 6 3 3 2 2 4 3 3" xfId="25409" xr:uid="{00000000-0005-0000-0000-000047630000}"/>
    <cellStyle name="Normal 6 3 3 2 2 4 5" xfId="20396" xr:uid="{00000000-0005-0000-0000-0000B24F0000}"/>
    <cellStyle name="Normal 6 3 3 2 2 5" xfId="11986" xr:uid="{00000000-0005-0000-0000-0000D82E0000}"/>
    <cellStyle name="Normal 6 3 3 2 2 5 3" xfId="27084" xr:uid="{00000000-0005-0000-0000-0000D2690000}"/>
    <cellStyle name="Normal 6 3 3 2 2 6" xfId="6965" xr:uid="{00000000-0005-0000-0000-00003B1B0000}"/>
    <cellStyle name="Normal 6 3 3 2 2 6 3" xfId="22067" xr:uid="{00000000-0005-0000-0000-000039560000}"/>
    <cellStyle name="Normal 6 3 3 2 2 8" xfId="17054" xr:uid="{00000000-0005-0000-0000-0000A4420000}"/>
    <cellStyle name="Normal 6 3 3 2 3" xfId="2312" xr:uid="{00000000-0005-0000-0000-00000E090000}"/>
    <cellStyle name="Normal 6 3 3 2 3 2" xfId="4002" xr:uid="{00000000-0005-0000-0000-0000A80F0000}"/>
    <cellStyle name="Normal 6 3 3 2 3 2 2" xfId="14075" xr:uid="{00000000-0005-0000-0000-000001370000}"/>
    <cellStyle name="Normal 6 3 3 2 3 2 2 3" xfId="29173" xr:uid="{00000000-0005-0000-0000-0000FB710000}"/>
    <cellStyle name="Normal 6 3 3 2 3 2 3" xfId="9055" xr:uid="{00000000-0005-0000-0000-000065230000}"/>
    <cellStyle name="Normal 6 3 3 2 3 2 3 3" xfId="24156" xr:uid="{00000000-0005-0000-0000-0000625E0000}"/>
    <cellStyle name="Normal 6 3 3 2 3 2 5" xfId="19143" xr:uid="{00000000-0005-0000-0000-0000CD4A0000}"/>
    <cellStyle name="Normal 6 3 3 2 3 3" xfId="5694" xr:uid="{00000000-0005-0000-0000-000044160000}"/>
    <cellStyle name="Normal 6 3 3 2 3 3 2" xfId="15746" xr:uid="{00000000-0005-0000-0000-0000883D0000}"/>
    <cellStyle name="Normal 6 3 3 2 3 3 2 3" xfId="30844" xr:uid="{00000000-0005-0000-0000-000082780000}"/>
    <cellStyle name="Normal 6 3 3 2 3 3 3" xfId="10726" xr:uid="{00000000-0005-0000-0000-0000EC290000}"/>
    <cellStyle name="Normal 6 3 3 2 3 3 3 3" xfId="25827" xr:uid="{00000000-0005-0000-0000-0000E9640000}"/>
    <cellStyle name="Normal 6 3 3 2 3 3 5" xfId="20814" xr:uid="{00000000-0005-0000-0000-000054510000}"/>
    <cellStyle name="Normal 6 3 3 2 3 4" xfId="12404" xr:uid="{00000000-0005-0000-0000-00007A300000}"/>
    <cellStyle name="Normal 6 3 3 2 3 4 3" xfId="27502" xr:uid="{00000000-0005-0000-0000-0000746B0000}"/>
    <cellStyle name="Normal 6 3 3 2 3 5" xfId="7383" xr:uid="{00000000-0005-0000-0000-0000DD1C0000}"/>
    <cellStyle name="Normal 6 3 3 2 3 5 3" xfId="22485" xr:uid="{00000000-0005-0000-0000-0000DB570000}"/>
    <cellStyle name="Normal 6 3 3 2 3 7" xfId="17472" xr:uid="{00000000-0005-0000-0000-000046440000}"/>
    <cellStyle name="Normal 6 3 3 2 4" xfId="3165" xr:uid="{00000000-0005-0000-0000-0000630C0000}"/>
    <cellStyle name="Normal 6 3 3 2 4 2" xfId="13239" xr:uid="{00000000-0005-0000-0000-0000BD330000}"/>
    <cellStyle name="Normal 6 3 3 2 4 2 3" xfId="28337" xr:uid="{00000000-0005-0000-0000-0000B76E0000}"/>
    <cellStyle name="Normal 6 3 3 2 4 3" xfId="8219" xr:uid="{00000000-0005-0000-0000-000021200000}"/>
    <cellStyle name="Normal 6 3 3 2 4 3 3" xfId="23320" xr:uid="{00000000-0005-0000-0000-00001E5B0000}"/>
    <cellStyle name="Normal 6 3 3 2 4 5" xfId="18307" xr:uid="{00000000-0005-0000-0000-000089470000}"/>
    <cellStyle name="Normal 6 3 3 2 5" xfId="4858" xr:uid="{00000000-0005-0000-0000-000000130000}"/>
    <cellStyle name="Normal 6 3 3 2 5 2" xfId="14910" xr:uid="{00000000-0005-0000-0000-0000443A0000}"/>
    <cellStyle name="Normal 6 3 3 2 5 2 3" xfId="30008" xr:uid="{00000000-0005-0000-0000-00003E750000}"/>
    <cellStyle name="Normal 6 3 3 2 5 3" xfId="9890" xr:uid="{00000000-0005-0000-0000-0000A8260000}"/>
    <cellStyle name="Normal 6 3 3 2 5 3 3" xfId="24991" xr:uid="{00000000-0005-0000-0000-0000A5610000}"/>
    <cellStyle name="Normal 6 3 3 2 5 5" xfId="19978" xr:uid="{00000000-0005-0000-0000-0000104E0000}"/>
    <cellStyle name="Normal 6 3 3 2 6" xfId="11568" xr:uid="{00000000-0005-0000-0000-0000362D0000}"/>
    <cellStyle name="Normal 6 3 3 2 6 3" xfId="26666" xr:uid="{00000000-0005-0000-0000-000030680000}"/>
    <cellStyle name="Normal 6 3 3 2 7" xfId="6547" xr:uid="{00000000-0005-0000-0000-000099190000}"/>
    <cellStyle name="Normal 6 3 3 2 7 3" xfId="21649" xr:uid="{00000000-0005-0000-0000-000097540000}"/>
    <cellStyle name="Normal 6 3 3 2 9" xfId="16636" xr:uid="{00000000-0005-0000-0000-000002410000}"/>
    <cellStyle name="Normal 6 3 3 3" xfId="1683" xr:uid="{00000000-0005-0000-0000-000099060000}"/>
    <cellStyle name="Normal 6 3 3 3 2" xfId="2522" xr:uid="{00000000-0005-0000-0000-0000E0090000}"/>
    <cellStyle name="Normal 6 3 3 3 2 2" xfId="4212" xr:uid="{00000000-0005-0000-0000-00007A100000}"/>
    <cellStyle name="Normal 6 3 3 3 2 2 2" xfId="14285" xr:uid="{00000000-0005-0000-0000-0000D3370000}"/>
    <cellStyle name="Normal 6 3 3 3 2 2 2 3" xfId="29383" xr:uid="{00000000-0005-0000-0000-0000CD720000}"/>
    <cellStyle name="Normal 6 3 3 3 2 2 3" xfId="9265" xr:uid="{00000000-0005-0000-0000-000037240000}"/>
    <cellStyle name="Normal 6 3 3 3 2 2 3 3" xfId="24366" xr:uid="{00000000-0005-0000-0000-0000345F0000}"/>
    <cellStyle name="Normal 6 3 3 3 2 2 5" xfId="19353" xr:uid="{00000000-0005-0000-0000-00009F4B0000}"/>
    <cellStyle name="Normal 6 3 3 3 2 3" xfId="5904" xr:uid="{00000000-0005-0000-0000-000016170000}"/>
    <cellStyle name="Normal 6 3 3 3 2 3 2" xfId="15956" xr:uid="{00000000-0005-0000-0000-00005A3E0000}"/>
    <cellStyle name="Normal 6 3 3 3 2 3 2 3" xfId="31054" xr:uid="{00000000-0005-0000-0000-000054790000}"/>
    <cellStyle name="Normal 6 3 3 3 2 3 3" xfId="10936" xr:uid="{00000000-0005-0000-0000-0000BE2A0000}"/>
    <cellStyle name="Normal 6 3 3 3 2 3 3 3" xfId="26037" xr:uid="{00000000-0005-0000-0000-0000BB650000}"/>
    <cellStyle name="Normal 6 3 3 3 2 3 5" xfId="21024" xr:uid="{00000000-0005-0000-0000-000026520000}"/>
    <cellStyle name="Normal 6 3 3 3 2 4" xfId="12614" xr:uid="{00000000-0005-0000-0000-00004C310000}"/>
    <cellStyle name="Normal 6 3 3 3 2 4 3" xfId="27712" xr:uid="{00000000-0005-0000-0000-0000466C0000}"/>
    <cellStyle name="Normal 6 3 3 3 2 5" xfId="7593" xr:uid="{00000000-0005-0000-0000-0000AF1D0000}"/>
    <cellStyle name="Normal 6 3 3 3 2 5 3" xfId="22695" xr:uid="{00000000-0005-0000-0000-0000AD580000}"/>
    <cellStyle name="Normal 6 3 3 3 2 7" xfId="17682" xr:uid="{00000000-0005-0000-0000-000018450000}"/>
    <cellStyle name="Normal 6 3 3 3 3" xfId="3375" xr:uid="{00000000-0005-0000-0000-0000350D0000}"/>
    <cellStyle name="Normal 6 3 3 3 3 2" xfId="13449" xr:uid="{00000000-0005-0000-0000-00008F340000}"/>
    <cellStyle name="Normal 6 3 3 3 3 2 3" xfId="28547" xr:uid="{00000000-0005-0000-0000-0000896F0000}"/>
    <cellStyle name="Normal 6 3 3 3 3 3" xfId="8429" xr:uid="{00000000-0005-0000-0000-0000F3200000}"/>
    <cellStyle name="Normal 6 3 3 3 3 3 3" xfId="23530" xr:uid="{00000000-0005-0000-0000-0000F05B0000}"/>
    <cellStyle name="Normal 6 3 3 3 3 5" xfId="18517" xr:uid="{00000000-0005-0000-0000-00005B480000}"/>
    <cellStyle name="Normal 6 3 3 3 4" xfId="5068" xr:uid="{00000000-0005-0000-0000-0000D2130000}"/>
    <cellStyle name="Normal 6 3 3 3 4 2" xfId="15120" xr:uid="{00000000-0005-0000-0000-0000163B0000}"/>
    <cellStyle name="Normal 6 3 3 3 4 2 3" xfId="30218" xr:uid="{00000000-0005-0000-0000-000010760000}"/>
    <cellStyle name="Normal 6 3 3 3 4 3" xfId="10100" xr:uid="{00000000-0005-0000-0000-00007A270000}"/>
    <cellStyle name="Normal 6 3 3 3 4 3 3" xfId="25201" xr:uid="{00000000-0005-0000-0000-000077620000}"/>
    <cellStyle name="Normal 6 3 3 3 4 5" xfId="20188" xr:uid="{00000000-0005-0000-0000-0000E24E0000}"/>
    <cellStyle name="Normal 6 3 3 3 5" xfId="11778" xr:uid="{00000000-0005-0000-0000-0000082E0000}"/>
    <cellStyle name="Normal 6 3 3 3 5 3" xfId="26876" xr:uid="{00000000-0005-0000-0000-000002690000}"/>
    <cellStyle name="Normal 6 3 3 3 6" xfId="6757" xr:uid="{00000000-0005-0000-0000-00006B1A0000}"/>
    <cellStyle name="Normal 6 3 3 3 6 3" xfId="21859" xr:uid="{00000000-0005-0000-0000-000069550000}"/>
    <cellStyle name="Normal 6 3 3 3 8" xfId="16846" xr:uid="{00000000-0005-0000-0000-0000D4410000}"/>
    <cellStyle name="Normal 6 3 3 4" xfId="2104" xr:uid="{00000000-0005-0000-0000-00003E080000}"/>
    <cellStyle name="Normal 6 3 3 4 2" xfId="3794" xr:uid="{00000000-0005-0000-0000-0000D80E0000}"/>
    <cellStyle name="Normal 6 3 3 4 2 2" xfId="13867" xr:uid="{00000000-0005-0000-0000-000031360000}"/>
    <cellStyle name="Normal 6 3 3 4 2 2 3" xfId="28965" xr:uid="{00000000-0005-0000-0000-00002B710000}"/>
    <cellStyle name="Normal 6 3 3 4 2 3" xfId="8847" xr:uid="{00000000-0005-0000-0000-000095220000}"/>
    <cellStyle name="Normal 6 3 3 4 2 3 3" xfId="23948" xr:uid="{00000000-0005-0000-0000-0000925D0000}"/>
    <cellStyle name="Normal 6 3 3 4 2 5" xfId="18935" xr:uid="{00000000-0005-0000-0000-0000FD490000}"/>
    <cellStyle name="Normal 6 3 3 4 3" xfId="5486" xr:uid="{00000000-0005-0000-0000-000074150000}"/>
    <cellStyle name="Normal 6 3 3 4 3 2" xfId="15538" xr:uid="{00000000-0005-0000-0000-0000B83C0000}"/>
    <cellStyle name="Normal 6 3 3 4 3 2 3" xfId="30636" xr:uid="{00000000-0005-0000-0000-0000B2770000}"/>
    <cellStyle name="Normal 6 3 3 4 3 3" xfId="10518" xr:uid="{00000000-0005-0000-0000-00001C290000}"/>
    <cellStyle name="Normal 6 3 3 4 3 3 3" xfId="25619" xr:uid="{00000000-0005-0000-0000-000019640000}"/>
    <cellStyle name="Normal 6 3 3 4 3 5" xfId="20606" xr:uid="{00000000-0005-0000-0000-000084500000}"/>
    <cellStyle name="Normal 6 3 3 4 4" xfId="12196" xr:uid="{00000000-0005-0000-0000-0000AA2F0000}"/>
    <cellStyle name="Normal 6 3 3 4 4 3" xfId="27294" xr:uid="{00000000-0005-0000-0000-0000A46A0000}"/>
    <cellStyle name="Normal 6 3 3 4 5" xfId="7175" xr:uid="{00000000-0005-0000-0000-00000D1C0000}"/>
    <cellStyle name="Normal 6 3 3 4 5 3" xfId="22277" xr:uid="{00000000-0005-0000-0000-00000B570000}"/>
    <cellStyle name="Normal 6 3 3 4 7" xfId="17264" xr:uid="{00000000-0005-0000-0000-000076430000}"/>
    <cellStyle name="Normal 6 3 3 5" xfId="2957" xr:uid="{00000000-0005-0000-0000-0000930B0000}"/>
    <cellStyle name="Normal 6 3 3 5 2" xfId="13031" xr:uid="{00000000-0005-0000-0000-0000ED320000}"/>
    <cellStyle name="Normal 6 3 3 5 2 3" xfId="28129" xr:uid="{00000000-0005-0000-0000-0000E76D0000}"/>
    <cellStyle name="Normal 6 3 3 5 3" xfId="8011" xr:uid="{00000000-0005-0000-0000-0000511F0000}"/>
    <cellStyle name="Normal 6 3 3 5 3 3" xfId="23112" xr:uid="{00000000-0005-0000-0000-00004E5A0000}"/>
    <cellStyle name="Normal 6 3 3 5 5" xfId="18099" xr:uid="{00000000-0005-0000-0000-0000B9460000}"/>
    <cellStyle name="Normal 6 3 3 6" xfId="4650" xr:uid="{00000000-0005-0000-0000-000030120000}"/>
    <cellStyle name="Normal 6 3 3 6 2" xfId="14702" xr:uid="{00000000-0005-0000-0000-000074390000}"/>
    <cellStyle name="Normal 6 3 3 6 2 3" xfId="29800" xr:uid="{00000000-0005-0000-0000-00006E740000}"/>
    <cellStyle name="Normal 6 3 3 6 3" xfId="9682" xr:uid="{00000000-0005-0000-0000-0000D8250000}"/>
    <cellStyle name="Normal 6 3 3 6 3 3" xfId="24783" xr:uid="{00000000-0005-0000-0000-0000D5600000}"/>
    <cellStyle name="Normal 6 3 3 6 5" xfId="19770" xr:uid="{00000000-0005-0000-0000-0000404D0000}"/>
    <cellStyle name="Normal 6 3 3 7" xfId="11360" xr:uid="{00000000-0005-0000-0000-0000662C0000}"/>
    <cellStyle name="Normal 6 3 3 7 3" xfId="26458" xr:uid="{00000000-0005-0000-0000-000060670000}"/>
    <cellStyle name="Normal 6 3 3 8" xfId="6339" xr:uid="{00000000-0005-0000-0000-0000C9180000}"/>
    <cellStyle name="Normal 6 3 3 8 3" xfId="21441" xr:uid="{00000000-0005-0000-0000-0000C7530000}"/>
    <cellStyle name="Normal 6 3 4" xfId="1364" xr:uid="{00000000-0005-0000-0000-00005A050000}"/>
    <cellStyle name="Normal 6 3 4 2" xfId="1787" xr:uid="{00000000-0005-0000-0000-000001070000}"/>
    <cellStyle name="Normal 6 3 4 2 2" xfId="2626" xr:uid="{00000000-0005-0000-0000-0000480A0000}"/>
    <cellStyle name="Normal 6 3 4 2 2 2" xfId="4316" xr:uid="{00000000-0005-0000-0000-0000E2100000}"/>
    <cellStyle name="Normal 6 3 4 2 2 2 2" xfId="14389" xr:uid="{00000000-0005-0000-0000-00003B380000}"/>
    <cellStyle name="Normal 6 3 4 2 2 2 2 3" xfId="29487" xr:uid="{00000000-0005-0000-0000-000035730000}"/>
    <cellStyle name="Normal 6 3 4 2 2 2 3" xfId="9369" xr:uid="{00000000-0005-0000-0000-00009F240000}"/>
    <cellStyle name="Normal 6 3 4 2 2 2 3 3" xfId="24470" xr:uid="{00000000-0005-0000-0000-00009C5F0000}"/>
    <cellStyle name="Normal 6 3 4 2 2 2 5" xfId="19457" xr:uid="{00000000-0005-0000-0000-0000074C0000}"/>
    <cellStyle name="Normal 6 3 4 2 2 3" xfId="6008" xr:uid="{00000000-0005-0000-0000-00007E170000}"/>
    <cellStyle name="Normal 6 3 4 2 2 3 2" xfId="16060" xr:uid="{00000000-0005-0000-0000-0000C23E0000}"/>
    <cellStyle name="Normal 6 3 4 2 2 3 2 3" xfId="31158" xr:uid="{00000000-0005-0000-0000-0000BC790000}"/>
    <cellStyle name="Normal 6 3 4 2 2 3 3" xfId="11040" xr:uid="{00000000-0005-0000-0000-0000262B0000}"/>
    <cellStyle name="Normal 6 3 4 2 2 3 3 3" xfId="26141" xr:uid="{00000000-0005-0000-0000-000023660000}"/>
    <cellStyle name="Normal 6 3 4 2 2 3 5" xfId="21128" xr:uid="{00000000-0005-0000-0000-00008E520000}"/>
    <cellStyle name="Normal 6 3 4 2 2 4" xfId="12718" xr:uid="{00000000-0005-0000-0000-0000B4310000}"/>
    <cellStyle name="Normal 6 3 4 2 2 4 3" xfId="27816" xr:uid="{00000000-0005-0000-0000-0000AE6C0000}"/>
    <cellStyle name="Normal 6 3 4 2 2 5" xfId="7697" xr:uid="{00000000-0005-0000-0000-0000171E0000}"/>
    <cellStyle name="Normal 6 3 4 2 2 5 3" xfId="22799" xr:uid="{00000000-0005-0000-0000-000015590000}"/>
    <cellStyle name="Normal 6 3 4 2 2 7" xfId="17786" xr:uid="{00000000-0005-0000-0000-000080450000}"/>
    <cellStyle name="Normal 6 3 4 2 3" xfId="3479" xr:uid="{00000000-0005-0000-0000-00009D0D0000}"/>
    <cellStyle name="Normal 6 3 4 2 3 2" xfId="13553" xr:uid="{00000000-0005-0000-0000-0000F7340000}"/>
    <cellStyle name="Normal 6 3 4 2 3 2 3" xfId="28651" xr:uid="{00000000-0005-0000-0000-0000F16F0000}"/>
    <cellStyle name="Normal 6 3 4 2 3 3" xfId="8533" xr:uid="{00000000-0005-0000-0000-00005B210000}"/>
    <cellStyle name="Normal 6 3 4 2 3 3 3" xfId="23634" xr:uid="{00000000-0005-0000-0000-0000585C0000}"/>
    <cellStyle name="Normal 6 3 4 2 3 5" xfId="18621" xr:uid="{00000000-0005-0000-0000-0000C3480000}"/>
    <cellStyle name="Normal 6 3 4 2 4" xfId="5172" xr:uid="{00000000-0005-0000-0000-00003A140000}"/>
    <cellStyle name="Normal 6 3 4 2 4 2" xfId="15224" xr:uid="{00000000-0005-0000-0000-00007E3B0000}"/>
    <cellStyle name="Normal 6 3 4 2 4 2 3" xfId="30322" xr:uid="{00000000-0005-0000-0000-000078760000}"/>
    <cellStyle name="Normal 6 3 4 2 4 3" xfId="10204" xr:uid="{00000000-0005-0000-0000-0000E2270000}"/>
    <cellStyle name="Normal 6 3 4 2 4 3 3" xfId="25305" xr:uid="{00000000-0005-0000-0000-0000DF620000}"/>
    <cellStyle name="Normal 6 3 4 2 4 5" xfId="20292" xr:uid="{00000000-0005-0000-0000-00004A4F0000}"/>
    <cellStyle name="Normal 6 3 4 2 5" xfId="11882" xr:uid="{00000000-0005-0000-0000-0000702E0000}"/>
    <cellStyle name="Normal 6 3 4 2 5 3" xfId="26980" xr:uid="{00000000-0005-0000-0000-00006A690000}"/>
    <cellStyle name="Normal 6 3 4 2 6" xfId="6861" xr:uid="{00000000-0005-0000-0000-0000D31A0000}"/>
    <cellStyle name="Normal 6 3 4 2 6 3" xfId="21963" xr:uid="{00000000-0005-0000-0000-0000D1550000}"/>
    <cellStyle name="Normal 6 3 4 2 8" xfId="16950" xr:uid="{00000000-0005-0000-0000-00003C420000}"/>
    <cellStyle name="Normal 6 3 4 3" xfId="2208" xr:uid="{00000000-0005-0000-0000-0000A6080000}"/>
    <cellStyle name="Normal 6 3 4 3 2" xfId="3898" xr:uid="{00000000-0005-0000-0000-0000400F0000}"/>
    <cellStyle name="Normal 6 3 4 3 2 2" xfId="13971" xr:uid="{00000000-0005-0000-0000-000099360000}"/>
    <cellStyle name="Normal 6 3 4 3 2 2 3" xfId="29069" xr:uid="{00000000-0005-0000-0000-000093710000}"/>
    <cellStyle name="Normal 6 3 4 3 2 3" xfId="8951" xr:uid="{00000000-0005-0000-0000-0000FD220000}"/>
    <cellStyle name="Normal 6 3 4 3 2 3 3" xfId="24052" xr:uid="{00000000-0005-0000-0000-0000FA5D0000}"/>
    <cellStyle name="Normal 6 3 4 3 2 5" xfId="19039" xr:uid="{00000000-0005-0000-0000-0000654A0000}"/>
    <cellStyle name="Normal 6 3 4 3 3" xfId="5590" xr:uid="{00000000-0005-0000-0000-0000DC150000}"/>
    <cellStyle name="Normal 6 3 4 3 3 2" xfId="15642" xr:uid="{00000000-0005-0000-0000-0000203D0000}"/>
    <cellStyle name="Normal 6 3 4 3 3 2 3" xfId="30740" xr:uid="{00000000-0005-0000-0000-00001A780000}"/>
    <cellStyle name="Normal 6 3 4 3 3 3" xfId="10622" xr:uid="{00000000-0005-0000-0000-000084290000}"/>
    <cellStyle name="Normal 6 3 4 3 3 3 3" xfId="25723" xr:uid="{00000000-0005-0000-0000-000081640000}"/>
    <cellStyle name="Normal 6 3 4 3 3 5" xfId="20710" xr:uid="{00000000-0005-0000-0000-0000EC500000}"/>
    <cellStyle name="Normal 6 3 4 3 4" xfId="12300" xr:uid="{00000000-0005-0000-0000-000012300000}"/>
    <cellStyle name="Normal 6 3 4 3 4 3" xfId="27398" xr:uid="{00000000-0005-0000-0000-00000C6B0000}"/>
    <cellStyle name="Normal 6 3 4 3 5" xfId="7279" xr:uid="{00000000-0005-0000-0000-0000751C0000}"/>
    <cellStyle name="Normal 6 3 4 3 5 3" xfId="22381" xr:uid="{00000000-0005-0000-0000-000073570000}"/>
    <cellStyle name="Normal 6 3 4 3 7" xfId="17368" xr:uid="{00000000-0005-0000-0000-0000DE430000}"/>
    <cellStyle name="Normal 6 3 4 4" xfId="3061" xr:uid="{00000000-0005-0000-0000-0000FB0B0000}"/>
    <cellStyle name="Normal 6 3 4 4 2" xfId="13135" xr:uid="{00000000-0005-0000-0000-000055330000}"/>
    <cellStyle name="Normal 6 3 4 4 2 3" xfId="28233" xr:uid="{00000000-0005-0000-0000-00004F6E0000}"/>
    <cellStyle name="Normal 6 3 4 4 3" xfId="8115" xr:uid="{00000000-0005-0000-0000-0000B91F0000}"/>
    <cellStyle name="Normal 6 3 4 4 3 3" xfId="23216" xr:uid="{00000000-0005-0000-0000-0000B65A0000}"/>
    <cellStyle name="Normal 6 3 4 4 5" xfId="18203" xr:uid="{00000000-0005-0000-0000-000021470000}"/>
    <cellStyle name="Normal 6 3 4 5" xfId="4754" xr:uid="{00000000-0005-0000-0000-000098120000}"/>
    <cellStyle name="Normal 6 3 4 5 2" xfId="14806" xr:uid="{00000000-0005-0000-0000-0000DC390000}"/>
    <cellStyle name="Normal 6 3 4 5 2 3" xfId="29904" xr:uid="{00000000-0005-0000-0000-0000D6740000}"/>
    <cellStyle name="Normal 6 3 4 5 3" xfId="9786" xr:uid="{00000000-0005-0000-0000-000040260000}"/>
    <cellStyle name="Normal 6 3 4 5 3 3" xfId="24887" xr:uid="{00000000-0005-0000-0000-00003D610000}"/>
    <cellStyle name="Normal 6 3 4 5 5" xfId="19874" xr:uid="{00000000-0005-0000-0000-0000A84D0000}"/>
    <cellStyle name="Normal 6 3 4 6" xfId="11464" xr:uid="{00000000-0005-0000-0000-0000CE2C0000}"/>
    <cellStyle name="Normal 6 3 4 6 3" xfId="26562" xr:uid="{00000000-0005-0000-0000-0000C8670000}"/>
    <cellStyle name="Normal 6 3 4 7" xfId="6443" xr:uid="{00000000-0005-0000-0000-000031190000}"/>
    <cellStyle name="Normal 6 3 4 7 3" xfId="21545" xr:uid="{00000000-0005-0000-0000-00002F540000}"/>
    <cellStyle name="Normal 6 3 4 9" xfId="16532" xr:uid="{00000000-0005-0000-0000-00009A400000}"/>
    <cellStyle name="Normal 6 3 5" xfId="1577" xr:uid="{00000000-0005-0000-0000-00002F060000}"/>
    <cellStyle name="Normal 6 3 5 2" xfId="2418" xr:uid="{00000000-0005-0000-0000-000078090000}"/>
    <cellStyle name="Normal 6 3 5 2 2" xfId="4108" xr:uid="{00000000-0005-0000-0000-000012100000}"/>
    <cellStyle name="Normal 6 3 5 2 2 2" xfId="14181" xr:uid="{00000000-0005-0000-0000-00006B370000}"/>
    <cellStyle name="Normal 6 3 5 2 2 2 3" xfId="29279" xr:uid="{00000000-0005-0000-0000-000065720000}"/>
    <cellStyle name="Normal 6 3 5 2 2 3" xfId="9161" xr:uid="{00000000-0005-0000-0000-0000CF230000}"/>
    <cellStyle name="Normal 6 3 5 2 2 3 3" xfId="24262" xr:uid="{00000000-0005-0000-0000-0000CC5E0000}"/>
    <cellStyle name="Normal 6 3 5 2 2 5" xfId="19249" xr:uid="{00000000-0005-0000-0000-0000374B0000}"/>
    <cellStyle name="Normal 6 3 5 2 3" xfId="5800" xr:uid="{00000000-0005-0000-0000-0000AE160000}"/>
    <cellStyle name="Normal 6 3 5 2 3 2" xfId="15852" xr:uid="{00000000-0005-0000-0000-0000F23D0000}"/>
    <cellStyle name="Normal 6 3 5 2 3 2 3" xfId="30950" xr:uid="{00000000-0005-0000-0000-0000EC780000}"/>
    <cellStyle name="Normal 6 3 5 2 3 3" xfId="10832" xr:uid="{00000000-0005-0000-0000-0000562A0000}"/>
    <cellStyle name="Normal 6 3 5 2 3 3 3" xfId="25933" xr:uid="{00000000-0005-0000-0000-000053650000}"/>
    <cellStyle name="Normal 6 3 5 2 3 5" xfId="20920" xr:uid="{00000000-0005-0000-0000-0000BE510000}"/>
    <cellStyle name="Normal 6 3 5 2 4" xfId="12510" xr:uid="{00000000-0005-0000-0000-0000E4300000}"/>
    <cellStyle name="Normal 6 3 5 2 4 3" xfId="27608" xr:uid="{00000000-0005-0000-0000-0000DE6B0000}"/>
    <cellStyle name="Normal 6 3 5 2 5" xfId="7489" xr:uid="{00000000-0005-0000-0000-0000471D0000}"/>
    <cellStyle name="Normal 6 3 5 2 5 3" xfId="22591" xr:uid="{00000000-0005-0000-0000-000045580000}"/>
    <cellStyle name="Normal 6 3 5 2 7" xfId="17578" xr:uid="{00000000-0005-0000-0000-0000B0440000}"/>
    <cellStyle name="Normal 6 3 5 3" xfId="3271" xr:uid="{00000000-0005-0000-0000-0000CD0C0000}"/>
    <cellStyle name="Normal 6 3 5 3 2" xfId="13345" xr:uid="{00000000-0005-0000-0000-000027340000}"/>
    <cellStyle name="Normal 6 3 5 3 2 3" xfId="28443" xr:uid="{00000000-0005-0000-0000-0000216F0000}"/>
    <cellStyle name="Normal 6 3 5 3 3" xfId="8325" xr:uid="{00000000-0005-0000-0000-00008B200000}"/>
    <cellStyle name="Normal 6 3 5 3 3 3" xfId="23426" xr:uid="{00000000-0005-0000-0000-0000885B0000}"/>
    <cellStyle name="Normal 6 3 5 3 5" xfId="18413" xr:uid="{00000000-0005-0000-0000-0000F3470000}"/>
    <cellStyle name="Normal 6 3 5 4" xfId="4964" xr:uid="{00000000-0005-0000-0000-00006A130000}"/>
    <cellStyle name="Normal 6 3 5 4 2" xfId="15016" xr:uid="{00000000-0005-0000-0000-0000AE3A0000}"/>
    <cellStyle name="Normal 6 3 5 4 2 3" xfId="30114" xr:uid="{00000000-0005-0000-0000-0000A8750000}"/>
    <cellStyle name="Normal 6 3 5 4 3" xfId="9996" xr:uid="{00000000-0005-0000-0000-000012270000}"/>
    <cellStyle name="Normal 6 3 5 4 3 3" xfId="25097" xr:uid="{00000000-0005-0000-0000-00000F620000}"/>
    <cellStyle name="Normal 6 3 5 4 5" xfId="20084" xr:uid="{00000000-0005-0000-0000-00007A4E0000}"/>
    <cellStyle name="Normal 6 3 5 5" xfId="11674" xr:uid="{00000000-0005-0000-0000-0000A02D0000}"/>
    <cellStyle name="Normal 6 3 5 5 3" xfId="26772" xr:uid="{00000000-0005-0000-0000-00009A680000}"/>
    <cellStyle name="Normal 6 3 5 6" xfId="6653" xr:uid="{00000000-0005-0000-0000-0000031A0000}"/>
    <cellStyle name="Normal 6 3 5 6 3" xfId="21755" xr:uid="{00000000-0005-0000-0000-000001550000}"/>
    <cellStyle name="Normal 6 3 5 8" xfId="16742" xr:uid="{00000000-0005-0000-0000-00006C410000}"/>
    <cellStyle name="Normal 6 3 6" xfId="1998" xr:uid="{00000000-0005-0000-0000-0000D4070000}"/>
    <cellStyle name="Normal 6 3 6 2" xfId="3690" xr:uid="{00000000-0005-0000-0000-0000700E0000}"/>
    <cellStyle name="Normal 6 3 6 2 2" xfId="13763" xr:uid="{00000000-0005-0000-0000-0000C9350000}"/>
    <cellStyle name="Normal 6 3 6 2 2 3" xfId="28861" xr:uid="{00000000-0005-0000-0000-0000C3700000}"/>
    <cellStyle name="Normal 6 3 6 2 3" xfId="8743" xr:uid="{00000000-0005-0000-0000-00002D220000}"/>
    <cellStyle name="Normal 6 3 6 2 3 3" xfId="23844" xr:uid="{00000000-0005-0000-0000-00002A5D0000}"/>
    <cellStyle name="Normal 6 3 6 2 5" xfId="18831" xr:uid="{00000000-0005-0000-0000-000095490000}"/>
    <cellStyle name="Normal 6 3 6 3" xfId="5382" xr:uid="{00000000-0005-0000-0000-00000C150000}"/>
    <cellStyle name="Normal 6 3 6 3 2" xfId="15434" xr:uid="{00000000-0005-0000-0000-0000503C0000}"/>
    <cellStyle name="Normal 6 3 6 3 2 3" xfId="30532" xr:uid="{00000000-0005-0000-0000-00004A770000}"/>
    <cellStyle name="Normal 6 3 6 3 3" xfId="10414" xr:uid="{00000000-0005-0000-0000-0000B4280000}"/>
    <cellStyle name="Normal 6 3 6 3 3 3" xfId="25515" xr:uid="{00000000-0005-0000-0000-0000B1630000}"/>
    <cellStyle name="Normal 6 3 6 3 5" xfId="20502" xr:uid="{00000000-0005-0000-0000-00001C500000}"/>
    <cellStyle name="Normal 6 3 6 4" xfId="12092" xr:uid="{00000000-0005-0000-0000-0000422F0000}"/>
    <cellStyle name="Normal 6 3 6 4 3" xfId="27190" xr:uid="{00000000-0005-0000-0000-00003C6A0000}"/>
    <cellStyle name="Normal 6 3 6 5" xfId="7071" xr:uid="{00000000-0005-0000-0000-0000A51B0000}"/>
    <cellStyle name="Normal 6 3 6 5 3" xfId="22173" xr:uid="{00000000-0005-0000-0000-0000A3560000}"/>
    <cellStyle name="Normal 6 3 6 7" xfId="17160" xr:uid="{00000000-0005-0000-0000-00000E430000}"/>
    <cellStyle name="Normal 6 3 7" xfId="2849" xr:uid="{00000000-0005-0000-0000-0000270B0000}"/>
    <cellStyle name="Normal 6 3 7 2" xfId="12927" xr:uid="{00000000-0005-0000-0000-000085320000}"/>
    <cellStyle name="Normal 6 3 7 2 3" xfId="28025" xr:uid="{00000000-0005-0000-0000-00007F6D0000}"/>
    <cellStyle name="Normal 6 3 7 3" xfId="7907" xr:uid="{00000000-0005-0000-0000-0000E91E0000}"/>
    <cellStyle name="Normal 6 3 7 3 3" xfId="23008" xr:uid="{00000000-0005-0000-0000-0000E6590000}"/>
    <cellStyle name="Normal 6 3 7 5" xfId="17995" xr:uid="{00000000-0005-0000-0000-000051460000}"/>
    <cellStyle name="Normal 6 3 8" xfId="4543" xr:uid="{00000000-0005-0000-0000-0000C5110000}"/>
    <cellStyle name="Normal 6 3 8 2" xfId="14598" xr:uid="{00000000-0005-0000-0000-00000C390000}"/>
    <cellStyle name="Normal 6 3 8 2 3" xfId="29696" xr:uid="{00000000-0005-0000-0000-000006740000}"/>
    <cellStyle name="Normal 6 3 8 3" xfId="9578" xr:uid="{00000000-0005-0000-0000-000070250000}"/>
    <cellStyle name="Normal 6 3 8 3 3" xfId="24679" xr:uid="{00000000-0005-0000-0000-00006D600000}"/>
    <cellStyle name="Normal 6 3 8 5" xfId="19666" xr:uid="{00000000-0005-0000-0000-0000D84C0000}"/>
    <cellStyle name="Normal 6 3 9" xfId="11254" xr:uid="{00000000-0005-0000-0000-0000FC2B0000}"/>
    <cellStyle name="Normal 6 3 9 3" xfId="26354" xr:uid="{00000000-0005-0000-0000-0000F8660000}"/>
    <cellStyle name="Normal 6 4" xfId="884" xr:uid="{00000000-0005-0000-0000-000079030000}"/>
    <cellStyle name="Normal 6 5" xfId="885" xr:uid="{00000000-0005-0000-0000-00007A030000}"/>
    <cellStyle name="Normal 6 6" xfId="886" xr:uid="{00000000-0005-0000-0000-00007B030000}"/>
    <cellStyle name="Normal 6 7" xfId="877" xr:uid="{00000000-0005-0000-0000-000072030000}"/>
    <cellStyle name="Normal 6 8" xfId="499" xr:uid="{00000000-0005-0000-0000-0000F8010000}"/>
    <cellStyle name="Normal 6 8 10" xfId="6198" xr:uid="{00000000-0005-0000-0000-00003C180000}"/>
    <cellStyle name="Normal 6 8 10 3" xfId="21303" xr:uid="{00000000-0005-0000-0000-00003D530000}"/>
    <cellStyle name="Normal 6 8 12" xfId="16288" xr:uid="{00000000-0005-0000-0000-0000A63F0000}"/>
    <cellStyle name="Normal 6 8 2" xfId="1162" xr:uid="{00000000-0005-0000-0000-000090040000}"/>
    <cellStyle name="Normal 6 8 2 11" xfId="16342" xr:uid="{00000000-0005-0000-0000-0000DC3F0000}"/>
    <cellStyle name="Normal 6 8 2 2" xfId="1271" xr:uid="{00000000-0005-0000-0000-0000FD040000}"/>
    <cellStyle name="Normal 6 8 2 2 10" xfId="16446" xr:uid="{00000000-0005-0000-0000-000044400000}"/>
    <cellStyle name="Normal 6 8 2 2 2" xfId="1488" xr:uid="{00000000-0005-0000-0000-0000D6050000}"/>
    <cellStyle name="Normal 6 8 2 2 2 2" xfId="1909" xr:uid="{00000000-0005-0000-0000-00007B070000}"/>
    <cellStyle name="Normal 6 8 2 2 2 2 2" xfId="2748" xr:uid="{00000000-0005-0000-0000-0000C20A0000}"/>
    <cellStyle name="Normal 6 8 2 2 2 2 2 2" xfId="4438" xr:uid="{00000000-0005-0000-0000-00005C110000}"/>
    <cellStyle name="Normal 6 8 2 2 2 2 2 2 2" xfId="14511" xr:uid="{00000000-0005-0000-0000-0000B5380000}"/>
    <cellStyle name="Normal 6 8 2 2 2 2 2 2 2 3" xfId="29609" xr:uid="{00000000-0005-0000-0000-0000AF730000}"/>
    <cellStyle name="Normal 6 8 2 2 2 2 2 2 3" xfId="9491" xr:uid="{00000000-0005-0000-0000-000019250000}"/>
    <cellStyle name="Normal 6 8 2 2 2 2 2 2 3 3" xfId="24592" xr:uid="{00000000-0005-0000-0000-000016600000}"/>
    <cellStyle name="Normal 6 8 2 2 2 2 2 2 5" xfId="19579" xr:uid="{00000000-0005-0000-0000-0000814C0000}"/>
    <cellStyle name="Normal 6 8 2 2 2 2 2 3" xfId="6130" xr:uid="{00000000-0005-0000-0000-0000F8170000}"/>
    <cellStyle name="Normal 6 8 2 2 2 2 2 3 2" xfId="16182" xr:uid="{00000000-0005-0000-0000-00003C3F0000}"/>
    <cellStyle name="Normal 6 8 2 2 2 2 2 3 2 3" xfId="31280" xr:uid="{00000000-0005-0000-0000-0000367A0000}"/>
    <cellStyle name="Normal 6 8 2 2 2 2 2 3 3" xfId="11162" xr:uid="{00000000-0005-0000-0000-0000A02B0000}"/>
    <cellStyle name="Normal 6 8 2 2 2 2 2 3 3 3" xfId="26263" xr:uid="{00000000-0005-0000-0000-00009D660000}"/>
    <cellStyle name="Normal 6 8 2 2 2 2 2 3 5" xfId="21250" xr:uid="{00000000-0005-0000-0000-000008530000}"/>
    <cellStyle name="Normal 6 8 2 2 2 2 2 4" xfId="12840" xr:uid="{00000000-0005-0000-0000-00002E320000}"/>
    <cellStyle name="Normal 6 8 2 2 2 2 2 4 3" xfId="27938" xr:uid="{00000000-0005-0000-0000-0000286D0000}"/>
    <cellStyle name="Normal 6 8 2 2 2 2 2 5" xfId="7819" xr:uid="{00000000-0005-0000-0000-0000911E0000}"/>
    <cellStyle name="Normal 6 8 2 2 2 2 2 5 3" xfId="22921" xr:uid="{00000000-0005-0000-0000-00008F590000}"/>
    <cellStyle name="Normal 6 8 2 2 2 2 2 7" xfId="17908" xr:uid="{00000000-0005-0000-0000-0000FA450000}"/>
    <cellStyle name="Normal 6 8 2 2 2 2 3" xfId="3601" xr:uid="{00000000-0005-0000-0000-0000170E0000}"/>
    <cellStyle name="Normal 6 8 2 2 2 2 3 2" xfId="13675" xr:uid="{00000000-0005-0000-0000-000071350000}"/>
    <cellStyle name="Normal 6 8 2 2 2 2 3 2 3" xfId="28773" xr:uid="{00000000-0005-0000-0000-00006B700000}"/>
    <cellStyle name="Normal 6 8 2 2 2 2 3 3" xfId="8655" xr:uid="{00000000-0005-0000-0000-0000D5210000}"/>
    <cellStyle name="Normal 6 8 2 2 2 2 3 3 3" xfId="23756" xr:uid="{00000000-0005-0000-0000-0000D25C0000}"/>
    <cellStyle name="Normal 6 8 2 2 2 2 3 5" xfId="18743" xr:uid="{00000000-0005-0000-0000-00003D490000}"/>
    <cellStyle name="Normal 6 8 2 2 2 2 4" xfId="5294" xr:uid="{00000000-0005-0000-0000-0000B4140000}"/>
    <cellStyle name="Normal 6 8 2 2 2 2 4 2" xfId="15346" xr:uid="{00000000-0005-0000-0000-0000F83B0000}"/>
    <cellStyle name="Normal 6 8 2 2 2 2 4 2 3" xfId="30444" xr:uid="{00000000-0005-0000-0000-0000F2760000}"/>
    <cellStyle name="Normal 6 8 2 2 2 2 4 3" xfId="10326" xr:uid="{00000000-0005-0000-0000-00005C280000}"/>
    <cellStyle name="Normal 6 8 2 2 2 2 4 3 3" xfId="25427" xr:uid="{00000000-0005-0000-0000-000059630000}"/>
    <cellStyle name="Normal 6 8 2 2 2 2 4 5" xfId="20414" xr:uid="{00000000-0005-0000-0000-0000C44F0000}"/>
    <cellStyle name="Normal 6 8 2 2 2 2 5" xfId="12004" xr:uid="{00000000-0005-0000-0000-0000EA2E0000}"/>
    <cellStyle name="Normal 6 8 2 2 2 2 5 3" xfId="27102" xr:uid="{00000000-0005-0000-0000-0000E4690000}"/>
    <cellStyle name="Normal 6 8 2 2 2 2 6" xfId="6983" xr:uid="{00000000-0005-0000-0000-00004D1B0000}"/>
    <cellStyle name="Normal 6 8 2 2 2 2 6 3" xfId="22085" xr:uid="{00000000-0005-0000-0000-00004B560000}"/>
    <cellStyle name="Normal 6 8 2 2 2 2 8" xfId="17072" xr:uid="{00000000-0005-0000-0000-0000B6420000}"/>
    <cellStyle name="Normal 6 8 2 2 2 3" xfId="2330" xr:uid="{00000000-0005-0000-0000-000020090000}"/>
    <cellStyle name="Normal 6 8 2 2 2 3 2" xfId="4020" xr:uid="{00000000-0005-0000-0000-0000BA0F0000}"/>
    <cellStyle name="Normal 6 8 2 2 2 3 2 2" xfId="14093" xr:uid="{00000000-0005-0000-0000-000013370000}"/>
    <cellStyle name="Normal 6 8 2 2 2 3 2 2 3" xfId="29191" xr:uid="{00000000-0005-0000-0000-00000D720000}"/>
    <cellStyle name="Normal 6 8 2 2 2 3 2 3" xfId="9073" xr:uid="{00000000-0005-0000-0000-000077230000}"/>
    <cellStyle name="Normal 6 8 2 2 2 3 2 3 3" xfId="24174" xr:uid="{00000000-0005-0000-0000-0000745E0000}"/>
    <cellStyle name="Normal 6 8 2 2 2 3 2 5" xfId="19161" xr:uid="{00000000-0005-0000-0000-0000DF4A0000}"/>
    <cellStyle name="Normal 6 8 2 2 2 3 3" xfId="5712" xr:uid="{00000000-0005-0000-0000-000056160000}"/>
    <cellStyle name="Normal 6 8 2 2 2 3 3 2" xfId="15764" xr:uid="{00000000-0005-0000-0000-00009A3D0000}"/>
    <cellStyle name="Normal 6 8 2 2 2 3 3 2 3" xfId="30862" xr:uid="{00000000-0005-0000-0000-000094780000}"/>
    <cellStyle name="Normal 6 8 2 2 2 3 3 3" xfId="10744" xr:uid="{00000000-0005-0000-0000-0000FE290000}"/>
    <cellStyle name="Normal 6 8 2 2 2 3 3 3 3" xfId="25845" xr:uid="{00000000-0005-0000-0000-0000FB640000}"/>
    <cellStyle name="Normal 6 8 2 2 2 3 3 5" xfId="20832" xr:uid="{00000000-0005-0000-0000-000066510000}"/>
    <cellStyle name="Normal 6 8 2 2 2 3 4" xfId="12422" xr:uid="{00000000-0005-0000-0000-00008C300000}"/>
    <cellStyle name="Normal 6 8 2 2 2 3 4 3" xfId="27520" xr:uid="{00000000-0005-0000-0000-0000866B0000}"/>
    <cellStyle name="Normal 6 8 2 2 2 3 5" xfId="7401" xr:uid="{00000000-0005-0000-0000-0000EF1C0000}"/>
    <cellStyle name="Normal 6 8 2 2 2 3 5 3" xfId="22503" xr:uid="{00000000-0005-0000-0000-0000ED570000}"/>
    <cellStyle name="Normal 6 8 2 2 2 3 7" xfId="17490" xr:uid="{00000000-0005-0000-0000-000058440000}"/>
    <cellStyle name="Normal 6 8 2 2 2 4" xfId="3183" xr:uid="{00000000-0005-0000-0000-0000750C0000}"/>
    <cellStyle name="Normal 6 8 2 2 2 4 2" xfId="13257" xr:uid="{00000000-0005-0000-0000-0000CF330000}"/>
    <cellStyle name="Normal 6 8 2 2 2 4 2 3" xfId="28355" xr:uid="{00000000-0005-0000-0000-0000C96E0000}"/>
    <cellStyle name="Normal 6 8 2 2 2 4 3" xfId="8237" xr:uid="{00000000-0005-0000-0000-000033200000}"/>
    <cellStyle name="Normal 6 8 2 2 2 4 3 3" xfId="23338" xr:uid="{00000000-0005-0000-0000-0000305B0000}"/>
    <cellStyle name="Normal 6 8 2 2 2 4 5" xfId="18325" xr:uid="{00000000-0005-0000-0000-00009B470000}"/>
    <cellStyle name="Normal 6 8 2 2 2 5" xfId="4876" xr:uid="{00000000-0005-0000-0000-000012130000}"/>
    <cellStyle name="Normal 6 8 2 2 2 5 2" xfId="14928" xr:uid="{00000000-0005-0000-0000-0000563A0000}"/>
    <cellStyle name="Normal 6 8 2 2 2 5 2 3" xfId="30026" xr:uid="{00000000-0005-0000-0000-000050750000}"/>
    <cellStyle name="Normal 6 8 2 2 2 5 3" xfId="9908" xr:uid="{00000000-0005-0000-0000-0000BA260000}"/>
    <cellStyle name="Normal 6 8 2 2 2 5 3 3" xfId="25009" xr:uid="{00000000-0005-0000-0000-0000B7610000}"/>
    <cellStyle name="Normal 6 8 2 2 2 5 5" xfId="19996" xr:uid="{00000000-0005-0000-0000-0000224E0000}"/>
    <cellStyle name="Normal 6 8 2 2 2 6" xfId="11586" xr:uid="{00000000-0005-0000-0000-0000482D0000}"/>
    <cellStyle name="Normal 6 8 2 2 2 6 3" xfId="26684" xr:uid="{00000000-0005-0000-0000-000042680000}"/>
    <cellStyle name="Normal 6 8 2 2 2 7" xfId="6565" xr:uid="{00000000-0005-0000-0000-0000AB190000}"/>
    <cellStyle name="Normal 6 8 2 2 2 7 3" xfId="21667" xr:uid="{00000000-0005-0000-0000-0000A9540000}"/>
    <cellStyle name="Normal 6 8 2 2 2 9" xfId="16654" xr:uid="{00000000-0005-0000-0000-000014410000}"/>
    <cellStyle name="Normal 6 8 2 2 3" xfId="1701" xr:uid="{00000000-0005-0000-0000-0000AB060000}"/>
    <cellStyle name="Normal 6 8 2 2 3 2" xfId="2540" xr:uid="{00000000-0005-0000-0000-0000F2090000}"/>
    <cellStyle name="Normal 6 8 2 2 3 2 2" xfId="4230" xr:uid="{00000000-0005-0000-0000-00008C100000}"/>
    <cellStyle name="Normal 6 8 2 2 3 2 2 2" xfId="14303" xr:uid="{00000000-0005-0000-0000-0000E5370000}"/>
    <cellStyle name="Normal 6 8 2 2 3 2 2 2 3" xfId="29401" xr:uid="{00000000-0005-0000-0000-0000DF720000}"/>
    <cellStyle name="Normal 6 8 2 2 3 2 2 3" xfId="9283" xr:uid="{00000000-0005-0000-0000-000049240000}"/>
    <cellStyle name="Normal 6 8 2 2 3 2 2 3 3" xfId="24384" xr:uid="{00000000-0005-0000-0000-0000465F0000}"/>
    <cellStyle name="Normal 6 8 2 2 3 2 2 5" xfId="19371" xr:uid="{00000000-0005-0000-0000-0000B14B0000}"/>
    <cellStyle name="Normal 6 8 2 2 3 2 3" xfId="5922" xr:uid="{00000000-0005-0000-0000-000028170000}"/>
    <cellStyle name="Normal 6 8 2 2 3 2 3 2" xfId="15974" xr:uid="{00000000-0005-0000-0000-00006C3E0000}"/>
    <cellStyle name="Normal 6 8 2 2 3 2 3 2 3" xfId="31072" xr:uid="{00000000-0005-0000-0000-000066790000}"/>
    <cellStyle name="Normal 6 8 2 2 3 2 3 3" xfId="10954" xr:uid="{00000000-0005-0000-0000-0000D02A0000}"/>
    <cellStyle name="Normal 6 8 2 2 3 2 3 3 3" xfId="26055" xr:uid="{00000000-0005-0000-0000-0000CD650000}"/>
    <cellStyle name="Normal 6 8 2 2 3 2 3 5" xfId="21042" xr:uid="{00000000-0005-0000-0000-000038520000}"/>
    <cellStyle name="Normal 6 8 2 2 3 2 4" xfId="12632" xr:uid="{00000000-0005-0000-0000-00005E310000}"/>
    <cellStyle name="Normal 6 8 2 2 3 2 4 3" xfId="27730" xr:uid="{00000000-0005-0000-0000-0000586C0000}"/>
    <cellStyle name="Normal 6 8 2 2 3 2 5" xfId="7611" xr:uid="{00000000-0005-0000-0000-0000C11D0000}"/>
    <cellStyle name="Normal 6 8 2 2 3 2 5 3" xfId="22713" xr:uid="{00000000-0005-0000-0000-0000BF580000}"/>
    <cellStyle name="Normal 6 8 2 2 3 2 7" xfId="17700" xr:uid="{00000000-0005-0000-0000-00002A450000}"/>
    <cellStyle name="Normal 6 8 2 2 3 3" xfId="3393" xr:uid="{00000000-0005-0000-0000-0000470D0000}"/>
    <cellStyle name="Normal 6 8 2 2 3 3 2" xfId="13467" xr:uid="{00000000-0005-0000-0000-0000A1340000}"/>
    <cellStyle name="Normal 6 8 2 2 3 3 2 3" xfId="28565" xr:uid="{00000000-0005-0000-0000-00009B6F0000}"/>
    <cellStyle name="Normal 6 8 2 2 3 3 3" xfId="8447" xr:uid="{00000000-0005-0000-0000-000005210000}"/>
    <cellStyle name="Normal 6 8 2 2 3 3 3 3" xfId="23548" xr:uid="{00000000-0005-0000-0000-0000025C0000}"/>
    <cellStyle name="Normal 6 8 2 2 3 3 5" xfId="18535" xr:uid="{00000000-0005-0000-0000-00006D480000}"/>
    <cellStyle name="Normal 6 8 2 2 3 4" xfId="5086" xr:uid="{00000000-0005-0000-0000-0000E4130000}"/>
    <cellStyle name="Normal 6 8 2 2 3 4 2" xfId="15138" xr:uid="{00000000-0005-0000-0000-0000283B0000}"/>
    <cellStyle name="Normal 6 8 2 2 3 4 2 3" xfId="30236" xr:uid="{00000000-0005-0000-0000-000022760000}"/>
    <cellStyle name="Normal 6 8 2 2 3 4 3" xfId="10118" xr:uid="{00000000-0005-0000-0000-00008C270000}"/>
    <cellStyle name="Normal 6 8 2 2 3 4 3 3" xfId="25219" xr:uid="{00000000-0005-0000-0000-000089620000}"/>
    <cellStyle name="Normal 6 8 2 2 3 4 5" xfId="20206" xr:uid="{00000000-0005-0000-0000-0000F44E0000}"/>
    <cellStyle name="Normal 6 8 2 2 3 5" xfId="11796" xr:uid="{00000000-0005-0000-0000-00001A2E0000}"/>
    <cellStyle name="Normal 6 8 2 2 3 5 3" xfId="26894" xr:uid="{00000000-0005-0000-0000-000014690000}"/>
    <cellStyle name="Normal 6 8 2 2 3 6" xfId="6775" xr:uid="{00000000-0005-0000-0000-00007D1A0000}"/>
    <cellStyle name="Normal 6 8 2 2 3 6 3" xfId="21877" xr:uid="{00000000-0005-0000-0000-00007B550000}"/>
    <cellStyle name="Normal 6 8 2 2 3 8" xfId="16864" xr:uid="{00000000-0005-0000-0000-0000E6410000}"/>
    <cellStyle name="Normal 6 8 2 2 4" xfId="2122" xr:uid="{00000000-0005-0000-0000-000050080000}"/>
    <cellStyle name="Normal 6 8 2 2 4 2" xfId="3812" xr:uid="{00000000-0005-0000-0000-0000EA0E0000}"/>
    <cellStyle name="Normal 6 8 2 2 4 2 2" xfId="13885" xr:uid="{00000000-0005-0000-0000-000043360000}"/>
    <cellStyle name="Normal 6 8 2 2 4 2 2 3" xfId="28983" xr:uid="{00000000-0005-0000-0000-00003D710000}"/>
    <cellStyle name="Normal 6 8 2 2 4 2 3" xfId="8865" xr:uid="{00000000-0005-0000-0000-0000A7220000}"/>
    <cellStyle name="Normal 6 8 2 2 4 2 3 3" xfId="23966" xr:uid="{00000000-0005-0000-0000-0000A45D0000}"/>
    <cellStyle name="Normal 6 8 2 2 4 2 5" xfId="18953" xr:uid="{00000000-0005-0000-0000-00000F4A0000}"/>
    <cellStyle name="Normal 6 8 2 2 4 3" xfId="5504" xr:uid="{00000000-0005-0000-0000-000086150000}"/>
    <cellStyle name="Normal 6 8 2 2 4 3 2" xfId="15556" xr:uid="{00000000-0005-0000-0000-0000CA3C0000}"/>
    <cellStyle name="Normal 6 8 2 2 4 3 2 3" xfId="30654" xr:uid="{00000000-0005-0000-0000-0000C4770000}"/>
    <cellStyle name="Normal 6 8 2 2 4 3 3" xfId="10536" xr:uid="{00000000-0005-0000-0000-00002E290000}"/>
    <cellStyle name="Normal 6 8 2 2 4 3 3 3" xfId="25637" xr:uid="{00000000-0005-0000-0000-00002B640000}"/>
    <cellStyle name="Normal 6 8 2 2 4 3 5" xfId="20624" xr:uid="{00000000-0005-0000-0000-000096500000}"/>
    <cellStyle name="Normal 6 8 2 2 4 4" xfId="12214" xr:uid="{00000000-0005-0000-0000-0000BC2F0000}"/>
    <cellStyle name="Normal 6 8 2 2 4 4 3" xfId="27312" xr:uid="{00000000-0005-0000-0000-0000B66A0000}"/>
    <cellStyle name="Normal 6 8 2 2 4 5" xfId="7193" xr:uid="{00000000-0005-0000-0000-00001F1C0000}"/>
    <cellStyle name="Normal 6 8 2 2 4 5 3" xfId="22295" xr:uid="{00000000-0005-0000-0000-00001D570000}"/>
    <cellStyle name="Normal 6 8 2 2 4 7" xfId="17282" xr:uid="{00000000-0005-0000-0000-000088430000}"/>
    <cellStyle name="Normal 6 8 2 2 5" xfId="2975" xr:uid="{00000000-0005-0000-0000-0000A50B0000}"/>
    <cellStyle name="Normal 6 8 2 2 5 2" xfId="13049" xr:uid="{00000000-0005-0000-0000-0000FF320000}"/>
    <cellStyle name="Normal 6 8 2 2 5 2 3" xfId="28147" xr:uid="{00000000-0005-0000-0000-0000F96D0000}"/>
    <cellStyle name="Normal 6 8 2 2 5 3" xfId="8029" xr:uid="{00000000-0005-0000-0000-0000631F0000}"/>
    <cellStyle name="Normal 6 8 2 2 5 3 3" xfId="23130" xr:uid="{00000000-0005-0000-0000-0000605A0000}"/>
    <cellStyle name="Normal 6 8 2 2 5 5" xfId="18117" xr:uid="{00000000-0005-0000-0000-0000CB460000}"/>
    <cellStyle name="Normal 6 8 2 2 6" xfId="4668" xr:uid="{00000000-0005-0000-0000-000042120000}"/>
    <cellStyle name="Normal 6 8 2 2 6 2" xfId="14720" xr:uid="{00000000-0005-0000-0000-000086390000}"/>
    <cellStyle name="Normal 6 8 2 2 6 2 3" xfId="29818" xr:uid="{00000000-0005-0000-0000-000080740000}"/>
    <cellStyle name="Normal 6 8 2 2 6 3" xfId="9700" xr:uid="{00000000-0005-0000-0000-0000EA250000}"/>
    <cellStyle name="Normal 6 8 2 2 6 3 3" xfId="24801" xr:uid="{00000000-0005-0000-0000-0000E7600000}"/>
    <cellStyle name="Normal 6 8 2 2 6 5" xfId="19788" xr:uid="{00000000-0005-0000-0000-0000524D0000}"/>
    <cellStyle name="Normal 6 8 2 2 7" xfId="11378" xr:uid="{00000000-0005-0000-0000-0000782C0000}"/>
    <cellStyle name="Normal 6 8 2 2 7 3" xfId="26476" xr:uid="{00000000-0005-0000-0000-000072670000}"/>
    <cellStyle name="Normal 6 8 2 2 8" xfId="6357" xr:uid="{00000000-0005-0000-0000-0000DB180000}"/>
    <cellStyle name="Normal 6 8 2 2 8 3" xfId="21459" xr:uid="{00000000-0005-0000-0000-0000D9530000}"/>
    <cellStyle name="Normal 6 8 2 3" xfId="1384" xr:uid="{00000000-0005-0000-0000-00006E050000}"/>
    <cellStyle name="Normal 6 8 2 3 2" xfId="1805" xr:uid="{00000000-0005-0000-0000-000013070000}"/>
    <cellStyle name="Normal 6 8 2 3 2 2" xfId="2644" xr:uid="{00000000-0005-0000-0000-00005A0A0000}"/>
    <cellStyle name="Normal 6 8 2 3 2 2 2" xfId="4334" xr:uid="{00000000-0005-0000-0000-0000F4100000}"/>
    <cellStyle name="Normal 6 8 2 3 2 2 2 2" xfId="14407" xr:uid="{00000000-0005-0000-0000-00004D380000}"/>
    <cellStyle name="Normal 6 8 2 3 2 2 2 2 3" xfId="29505" xr:uid="{00000000-0005-0000-0000-000047730000}"/>
    <cellStyle name="Normal 6 8 2 3 2 2 2 3" xfId="9387" xr:uid="{00000000-0005-0000-0000-0000B1240000}"/>
    <cellStyle name="Normal 6 8 2 3 2 2 2 3 3" xfId="24488" xr:uid="{00000000-0005-0000-0000-0000AE5F0000}"/>
    <cellStyle name="Normal 6 8 2 3 2 2 2 5" xfId="19475" xr:uid="{00000000-0005-0000-0000-0000194C0000}"/>
    <cellStyle name="Normal 6 8 2 3 2 2 3" xfId="6026" xr:uid="{00000000-0005-0000-0000-000090170000}"/>
    <cellStyle name="Normal 6 8 2 3 2 2 3 2" xfId="16078" xr:uid="{00000000-0005-0000-0000-0000D43E0000}"/>
    <cellStyle name="Normal 6 8 2 3 2 2 3 2 3" xfId="31176" xr:uid="{00000000-0005-0000-0000-0000CE790000}"/>
    <cellStyle name="Normal 6 8 2 3 2 2 3 3" xfId="11058" xr:uid="{00000000-0005-0000-0000-0000382B0000}"/>
    <cellStyle name="Normal 6 8 2 3 2 2 3 3 3" xfId="26159" xr:uid="{00000000-0005-0000-0000-000035660000}"/>
    <cellStyle name="Normal 6 8 2 3 2 2 3 5" xfId="21146" xr:uid="{00000000-0005-0000-0000-0000A0520000}"/>
    <cellStyle name="Normal 6 8 2 3 2 2 4" xfId="12736" xr:uid="{00000000-0005-0000-0000-0000C6310000}"/>
    <cellStyle name="Normal 6 8 2 3 2 2 4 3" xfId="27834" xr:uid="{00000000-0005-0000-0000-0000C06C0000}"/>
    <cellStyle name="Normal 6 8 2 3 2 2 5" xfId="7715" xr:uid="{00000000-0005-0000-0000-0000291E0000}"/>
    <cellStyle name="Normal 6 8 2 3 2 2 5 3" xfId="22817" xr:uid="{00000000-0005-0000-0000-000027590000}"/>
    <cellStyle name="Normal 6 8 2 3 2 2 7" xfId="17804" xr:uid="{00000000-0005-0000-0000-000092450000}"/>
    <cellStyle name="Normal 6 8 2 3 2 3" xfId="3497" xr:uid="{00000000-0005-0000-0000-0000AF0D0000}"/>
    <cellStyle name="Normal 6 8 2 3 2 3 2" xfId="13571" xr:uid="{00000000-0005-0000-0000-000009350000}"/>
    <cellStyle name="Normal 6 8 2 3 2 3 2 3" xfId="28669" xr:uid="{00000000-0005-0000-0000-000003700000}"/>
    <cellStyle name="Normal 6 8 2 3 2 3 3" xfId="8551" xr:uid="{00000000-0005-0000-0000-00006D210000}"/>
    <cellStyle name="Normal 6 8 2 3 2 3 3 3" xfId="23652" xr:uid="{00000000-0005-0000-0000-00006A5C0000}"/>
    <cellStyle name="Normal 6 8 2 3 2 3 5" xfId="18639" xr:uid="{00000000-0005-0000-0000-0000D5480000}"/>
    <cellStyle name="Normal 6 8 2 3 2 4" xfId="5190" xr:uid="{00000000-0005-0000-0000-00004C140000}"/>
    <cellStyle name="Normal 6 8 2 3 2 4 2" xfId="15242" xr:uid="{00000000-0005-0000-0000-0000903B0000}"/>
    <cellStyle name="Normal 6 8 2 3 2 4 2 3" xfId="30340" xr:uid="{00000000-0005-0000-0000-00008A760000}"/>
    <cellStyle name="Normal 6 8 2 3 2 4 3" xfId="10222" xr:uid="{00000000-0005-0000-0000-0000F4270000}"/>
    <cellStyle name="Normal 6 8 2 3 2 4 3 3" xfId="25323" xr:uid="{00000000-0005-0000-0000-0000F1620000}"/>
    <cellStyle name="Normal 6 8 2 3 2 4 5" xfId="20310" xr:uid="{00000000-0005-0000-0000-00005C4F0000}"/>
    <cellStyle name="Normal 6 8 2 3 2 5" xfId="11900" xr:uid="{00000000-0005-0000-0000-0000822E0000}"/>
    <cellStyle name="Normal 6 8 2 3 2 5 3" xfId="26998" xr:uid="{00000000-0005-0000-0000-00007C690000}"/>
    <cellStyle name="Normal 6 8 2 3 2 6" xfId="6879" xr:uid="{00000000-0005-0000-0000-0000E51A0000}"/>
    <cellStyle name="Normal 6 8 2 3 2 6 3" xfId="21981" xr:uid="{00000000-0005-0000-0000-0000E3550000}"/>
    <cellStyle name="Normal 6 8 2 3 2 8" xfId="16968" xr:uid="{00000000-0005-0000-0000-00004E420000}"/>
    <cellStyle name="Normal 6 8 2 3 3" xfId="2226" xr:uid="{00000000-0005-0000-0000-0000B8080000}"/>
    <cellStyle name="Normal 6 8 2 3 3 2" xfId="3916" xr:uid="{00000000-0005-0000-0000-0000520F0000}"/>
    <cellStyle name="Normal 6 8 2 3 3 2 2" xfId="13989" xr:uid="{00000000-0005-0000-0000-0000AB360000}"/>
    <cellStyle name="Normal 6 8 2 3 3 2 2 3" xfId="29087" xr:uid="{00000000-0005-0000-0000-0000A5710000}"/>
    <cellStyle name="Normal 6 8 2 3 3 2 3" xfId="8969" xr:uid="{00000000-0005-0000-0000-00000F230000}"/>
    <cellStyle name="Normal 6 8 2 3 3 2 3 3" xfId="24070" xr:uid="{00000000-0005-0000-0000-00000C5E0000}"/>
    <cellStyle name="Normal 6 8 2 3 3 2 5" xfId="19057" xr:uid="{00000000-0005-0000-0000-0000774A0000}"/>
    <cellStyle name="Normal 6 8 2 3 3 3" xfId="5608" xr:uid="{00000000-0005-0000-0000-0000EE150000}"/>
    <cellStyle name="Normal 6 8 2 3 3 3 2" xfId="15660" xr:uid="{00000000-0005-0000-0000-0000323D0000}"/>
    <cellStyle name="Normal 6 8 2 3 3 3 2 3" xfId="30758" xr:uid="{00000000-0005-0000-0000-00002C780000}"/>
    <cellStyle name="Normal 6 8 2 3 3 3 3" xfId="10640" xr:uid="{00000000-0005-0000-0000-000096290000}"/>
    <cellStyle name="Normal 6 8 2 3 3 3 3 3" xfId="25741" xr:uid="{00000000-0005-0000-0000-000093640000}"/>
    <cellStyle name="Normal 6 8 2 3 3 3 5" xfId="20728" xr:uid="{00000000-0005-0000-0000-0000FE500000}"/>
    <cellStyle name="Normal 6 8 2 3 3 4" xfId="12318" xr:uid="{00000000-0005-0000-0000-000024300000}"/>
    <cellStyle name="Normal 6 8 2 3 3 4 3" xfId="27416" xr:uid="{00000000-0005-0000-0000-00001E6B0000}"/>
    <cellStyle name="Normal 6 8 2 3 3 5" xfId="7297" xr:uid="{00000000-0005-0000-0000-0000871C0000}"/>
    <cellStyle name="Normal 6 8 2 3 3 5 3" xfId="22399" xr:uid="{00000000-0005-0000-0000-000085570000}"/>
    <cellStyle name="Normal 6 8 2 3 3 7" xfId="17386" xr:uid="{00000000-0005-0000-0000-0000F0430000}"/>
    <cellStyle name="Normal 6 8 2 3 4" xfId="3079" xr:uid="{00000000-0005-0000-0000-00000D0C0000}"/>
    <cellStyle name="Normal 6 8 2 3 4 2" xfId="13153" xr:uid="{00000000-0005-0000-0000-000067330000}"/>
    <cellStyle name="Normal 6 8 2 3 4 2 3" xfId="28251" xr:uid="{00000000-0005-0000-0000-0000616E0000}"/>
    <cellStyle name="Normal 6 8 2 3 4 3" xfId="8133" xr:uid="{00000000-0005-0000-0000-0000CB1F0000}"/>
    <cellStyle name="Normal 6 8 2 3 4 3 3" xfId="23234" xr:uid="{00000000-0005-0000-0000-0000C85A0000}"/>
    <cellStyle name="Normal 6 8 2 3 4 5" xfId="18221" xr:uid="{00000000-0005-0000-0000-000033470000}"/>
    <cellStyle name="Normal 6 8 2 3 5" xfId="4772" xr:uid="{00000000-0005-0000-0000-0000AA120000}"/>
    <cellStyle name="Normal 6 8 2 3 5 2" xfId="14824" xr:uid="{00000000-0005-0000-0000-0000EE390000}"/>
    <cellStyle name="Normal 6 8 2 3 5 2 3" xfId="29922" xr:uid="{00000000-0005-0000-0000-0000E8740000}"/>
    <cellStyle name="Normal 6 8 2 3 5 3" xfId="9804" xr:uid="{00000000-0005-0000-0000-000052260000}"/>
    <cellStyle name="Normal 6 8 2 3 5 3 3" xfId="24905" xr:uid="{00000000-0005-0000-0000-00004F610000}"/>
    <cellStyle name="Normal 6 8 2 3 5 5" xfId="19892" xr:uid="{00000000-0005-0000-0000-0000BA4D0000}"/>
    <cellStyle name="Normal 6 8 2 3 6" xfId="11482" xr:uid="{00000000-0005-0000-0000-0000E02C0000}"/>
    <cellStyle name="Normal 6 8 2 3 6 3" xfId="26580" xr:uid="{00000000-0005-0000-0000-0000DA670000}"/>
    <cellStyle name="Normal 6 8 2 3 7" xfId="6461" xr:uid="{00000000-0005-0000-0000-000043190000}"/>
    <cellStyle name="Normal 6 8 2 3 7 3" xfId="21563" xr:uid="{00000000-0005-0000-0000-000041540000}"/>
    <cellStyle name="Normal 6 8 2 3 9" xfId="16550" xr:uid="{00000000-0005-0000-0000-0000AC400000}"/>
    <cellStyle name="Normal 6 8 2 4" xfId="1597" xr:uid="{00000000-0005-0000-0000-000043060000}"/>
    <cellStyle name="Normal 6 8 2 4 2" xfId="2436" xr:uid="{00000000-0005-0000-0000-00008A090000}"/>
    <cellStyle name="Normal 6 8 2 4 2 2" xfId="4126" xr:uid="{00000000-0005-0000-0000-000024100000}"/>
    <cellStyle name="Normal 6 8 2 4 2 2 2" xfId="14199" xr:uid="{00000000-0005-0000-0000-00007D370000}"/>
    <cellStyle name="Normal 6 8 2 4 2 2 2 3" xfId="29297" xr:uid="{00000000-0005-0000-0000-000077720000}"/>
    <cellStyle name="Normal 6 8 2 4 2 2 3" xfId="9179" xr:uid="{00000000-0005-0000-0000-0000E1230000}"/>
    <cellStyle name="Normal 6 8 2 4 2 2 3 3" xfId="24280" xr:uid="{00000000-0005-0000-0000-0000DE5E0000}"/>
    <cellStyle name="Normal 6 8 2 4 2 2 5" xfId="19267" xr:uid="{00000000-0005-0000-0000-0000494B0000}"/>
    <cellStyle name="Normal 6 8 2 4 2 3" xfId="5818" xr:uid="{00000000-0005-0000-0000-0000C0160000}"/>
    <cellStyle name="Normal 6 8 2 4 2 3 2" xfId="15870" xr:uid="{00000000-0005-0000-0000-0000043E0000}"/>
    <cellStyle name="Normal 6 8 2 4 2 3 2 3" xfId="30968" xr:uid="{00000000-0005-0000-0000-0000FE780000}"/>
    <cellStyle name="Normal 6 8 2 4 2 3 3" xfId="10850" xr:uid="{00000000-0005-0000-0000-0000682A0000}"/>
    <cellStyle name="Normal 6 8 2 4 2 3 3 3" xfId="25951" xr:uid="{00000000-0005-0000-0000-000065650000}"/>
    <cellStyle name="Normal 6 8 2 4 2 3 5" xfId="20938" xr:uid="{00000000-0005-0000-0000-0000D0510000}"/>
    <cellStyle name="Normal 6 8 2 4 2 4" xfId="12528" xr:uid="{00000000-0005-0000-0000-0000F6300000}"/>
    <cellStyle name="Normal 6 8 2 4 2 4 3" xfId="27626" xr:uid="{00000000-0005-0000-0000-0000F06B0000}"/>
    <cellStyle name="Normal 6 8 2 4 2 5" xfId="7507" xr:uid="{00000000-0005-0000-0000-0000591D0000}"/>
    <cellStyle name="Normal 6 8 2 4 2 5 3" xfId="22609" xr:uid="{00000000-0005-0000-0000-000057580000}"/>
    <cellStyle name="Normal 6 8 2 4 2 7" xfId="17596" xr:uid="{00000000-0005-0000-0000-0000C2440000}"/>
    <cellStyle name="Normal 6 8 2 4 3" xfId="3289" xr:uid="{00000000-0005-0000-0000-0000DF0C0000}"/>
    <cellStyle name="Normal 6 8 2 4 3 2" xfId="13363" xr:uid="{00000000-0005-0000-0000-000039340000}"/>
    <cellStyle name="Normal 6 8 2 4 3 2 3" xfId="28461" xr:uid="{00000000-0005-0000-0000-0000336F0000}"/>
    <cellStyle name="Normal 6 8 2 4 3 3" xfId="8343" xr:uid="{00000000-0005-0000-0000-00009D200000}"/>
    <cellStyle name="Normal 6 8 2 4 3 3 3" xfId="23444" xr:uid="{00000000-0005-0000-0000-00009A5B0000}"/>
    <cellStyle name="Normal 6 8 2 4 3 5" xfId="18431" xr:uid="{00000000-0005-0000-0000-000005480000}"/>
    <cellStyle name="Normal 6 8 2 4 4" xfId="4982" xr:uid="{00000000-0005-0000-0000-00007C130000}"/>
    <cellStyle name="Normal 6 8 2 4 4 2" xfId="15034" xr:uid="{00000000-0005-0000-0000-0000C03A0000}"/>
    <cellStyle name="Normal 6 8 2 4 4 2 3" xfId="30132" xr:uid="{00000000-0005-0000-0000-0000BA750000}"/>
    <cellStyle name="Normal 6 8 2 4 4 3" xfId="10014" xr:uid="{00000000-0005-0000-0000-000024270000}"/>
    <cellStyle name="Normal 6 8 2 4 4 3 3" xfId="25115" xr:uid="{00000000-0005-0000-0000-000021620000}"/>
    <cellStyle name="Normal 6 8 2 4 4 5" xfId="20102" xr:uid="{00000000-0005-0000-0000-00008C4E0000}"/>
    <cellStyle name="Normal 6 8 2 4 5" xfId="11692" xr:uid="{00000000-0005-0000-0000-0000B22D0000}"/>
    <cellStyle name="Normal 6 8 2 4 5 3" xfId="26790" xr:uid="{00000000-0005-0000-0000-0000AC680000}"/>
    <cellStyle name="Normal 6 8 2 4 6" xfId="6671" xr:uid="{00000000-0005-0000-0000-0000151A0000}"/>
    <cellStyle name="Normal 6 8 2 4 6 3" xfId="21773" xr:uid="{00000000-0005-0000-0000-000013550000}"/>
    <cellStyle name="Normal 6 8 2 4 8" xfId="16760" xr:uid="{00000000-0005-0000-0000-00007E410000}"/>
    <cellStyle name="Normal 6 8 2 5" xfId="2018" xr:uid="{00000000-0005-0000-0000-0000E8070000}"/>
    <cellStyle name="Normal 6 8 2 5 2" xfId="3708" xr:uid="{00000000-0005-0000-0000-0000820E0000}"/>
    <cellStyle name="Normal 6 8 2 5 2 2" xfId="13781" xr:uid="{00000000-0005-0000-0000-0000DB350000}"/>
    <cellStyle name="Normal 6 8 2 5 2 2 3" xfId="28879" xr:uid="{00000000-0005-0000-0000-0000D5700000}"/>
    <cellStyle name="Normal 6 8 2 5 2 3" xfId="8761" xr:uid="{00000000-0005-0000-0000-00003F220000}"/>
    <cellStyle name="Normal 6 8 2 5 2 3 3" xfId="23862" xr:uid="{00000000-0005-0000-0000-00003C5D0000}"/>
    <cellStyle name="Normal 6 8 2 5 2 5" xfId="18849" xr:uid="{00000000-0005-0000-0000-0000A7490000}"/>
    <cellStyle name="Normal 6 8 2 5 3" xfId="5400" xr:uid="{00000000-0005-0000-0000-00001E150000}"/>
    <cellStyle name="Normal 6 8 2 5 3 2" xfId="15452" xr:uid="{00000000-0005-0000-0000-0000623C0000}"/>
    <cellStyle name="Normal 6 8 2 5 3 2 3" xfId="30550" xr:uid="{00000000-0005-0000-0000-00005C770000}"/>
    <cellStyle name="Normal 6 8 2 5 3 3" xfId="10432" xr:uid="{00000000-0005-0000-0000-0000C6280000}"/>
    <cellStyle name="Normal 6 8 2 5 3 3 3" xfId="25533" xr:uid="{00000000-0005-0000-0000-0000C3630000}"/>
    <cellStyle name="Normal 6 8 2 5 3 5" xfId="20520" xr:uid="{00000000-0005-0000-0000-00002E500000}"/>
    <cellStyle name="Normal 6 8 2 5 4" xfId="12110" xr:uid="{00000000-0005-0000-0000-0000542F0000}"/>
    <cellStyle name="Normal 6 8 2 5 4 3" xfId="27208" xr:uid="{00000000-0005-0000-0000-00004E6A0000}"/>
    <cellStyle name="Normal 6 8 2 5 5" xfId="7089" xr:uid="{00000000-0005-0000-0000-0000B71B0000}"/>
    <cellStyle name="Normal 6 8 2 5 5 3" xfId="22191" xr:uid="{00000000-0005-0000-0000-0000B5560000}"/>
    <cellStyle name="Normal 6 8 2 5 7" xfId="17178" xr:uid="{00000000-0005-0000-0000-000020430000}"/>
    <cellStyle name="Normal 6 8 2 6" xfId="2871" xr:uid="{00000000-0005-0000-0000-00003D0B0000}"/>
    <cellStyle name="Normal 6 8 2 6 2" xfId="12945" xr:uid="{00000000-0005-0000-0000-000097320000}"/>
    <cellStyle name="Normal 6 8 2 6 2 3" xfId="28043" xr:uid="{00000000-0005-0000-0000-0000916D0000}"/>
    <cellStyle name="Normal 6 8 2 6 3" xfId="7925" xr:uid="{00000000-0005-0000-0000-0000FB1E0000}"/>
    <cellStyle name="Normal 6 8 2 6 3 3" xfId="23026" xr:uid="{00000000-0005-0000-0000-0000F8590000}"/>
    <cellStyle name="Normal 6 8 2 6 5" xfId="18013" xr:uid="{00000000-0005-0000-0000-000063460000}"/>
    <cellStyle name="Normal 6 8 2 7" xfId="4564" xr:uid="{00000000-0005-0000-0000-0000DA110000}"/>
    <cellStyle name="Normal 6 8 2 7 2" xfId="14616" xr:uid="{00000000-0005-0000-0000-00001E390000}"/>
    <cellStyle name="Normal 6 8 2 7 2 3" xfId="29714" xr:uid="{00000000-0005-0000-0000-000018740000}"/>
    <cellStyle name="Normal 6 8 2 7 3" xfId="9596" xr:uid="{00000000-0005-0000-0000-000082250000}"/>
    <cellStyle name="Normal 6 8 2 7 3 3" xfId="24697" xr:uid="{00000000-0005-0000-0000-00007F600000}"/>
    <cellStyle name="Normal 6 8 2 7 5" xfId="19684" xr:uid="{00000000-0005-0000-0000-0000EA4C0000}"/>
    <cellStyle name="Normal 6 8 2 8" xfId="11274" xr:uid="{00000000-0005-0000-0000-0000102C0000}"/>
    <cellStyle name="Normal 6 8 2 8 3" xfId="26372" xr:uid="{00000000-0005-0000-0000-00000A670000}"/>
    <cellStyle name="Normal 6 8 2 9" xfId="6253" xr:uid="{00000000-0005-0000-0000-000073180000}"/>
    <cellStyle name="Normal 6 8 2 9 3" xfId="21355" xr:uid="{00000000-0005-0000-0000-000071530000}"/>
    <cellStyle name="Normal 6 8 3" xfId="1217" xr:uid="{00000000-0005-0000-0000-0000C7040000}"/>
    <cellStyle name="Normal 6 8 3 10" xfId="16394" xr:uid="{00000000-0005-0000-0000-000010400000}"/>
    <cellStyle name="Normal 6 8 3 2" xfId="1436" xr:uid="{00000000-0005-0000-0000-0000A2050000}"/>
    <cellStyle name="Normal 6 8 3 2 2" xfId="1857" xr:uid="{00000000-0005-0000-0000-000047070000}"/>
    <cellStyle name="Normal 6 8 3 2 2 2" xfId="2696" xr:uid="{00000000-0005-0000-0000-00008E0A0000}"/>
    <cellStyle name="Normal 6 8 3 2 2 2 2" xfId="4386" xr:uid="{00000000-0005-0000-0000-000028110000}"/>
    <cellStyle name="Normal 6 8 3 2 2 2 2 2" xfId="14459" xr:uid="{00000000-0005-0000-0000-000081380000}"/>
    <cellStyle name="Normal 6 8 3 2 2 2 2 2 3" xfId="29557" xr:uid="{00000000-0005-0000-0000-00007B730000}"/>
    <cellStyle name="Normal 6 8 3 2 2 2 2 3" xfId="9439" xr:uid="{00000000-0005-0000-0000-0000E5240000}"/>
    <cellStyle name="Normal 6 8 3 2 2 2 2 3 3" xfId="24540" xr:uid="{00000000-0005-0000-0000-0000E25F0000}"/>
    <cellStyle name="Normal 6 8 3 2 2 2 2 5" xfId="19527" xr:uid="{00000000-0005-0000-0000-00004D4C0000}"/>
    <cellStyle name="Normal 6 8 3 2 2 2 3" xfId="6078" xr:uid="{00000000-0005-0000-0000-0000C4170000}"/>
    <cellStyle name="Normal 6 8 3 2 2 2 3 2" xfId="16130" xr:uid="{00000000-0005-0000-0000-0000083F0000}"/>
    <cellStyle name="Normal 6 8 3 2 2 2 3 2 3" xfId="31228" xr:uid="{00000000-0005-0000-0000-0000027A0000}"/>
    <cellStyle name="Normal 6 8 3 2 2 2 3 3" xfId="11110" xr:uid="{00000000-0005-0000-0000-00006C2B0000}"/>
    <cellStyle name="Normal 6 8 3 2 2 2 3 3 3" xfId="26211" xr:uid="{00000000-0005-0000-0000-000069660000}"/>
    <cellStyle name="Normal 6 8 3 2 2 2 3 5" xfId="21198" xr:uid="{00000000-0005-0000-0000-0000D4520000}"/>
    <cellStyle name="Normal 6 8 3 2 2 2 4" xfId="12788" xr:uid="{00000000-0005-0000-0000-0000FA310000}"/>
    <cellStyle name="Normal 6 8 3 2 2 2 4 3" xfId="27886" xr:uid="{00000000-0005-0000-0000-0000F46C0000}"/>
    <cellStyle name="Normal 6 8 3 2 2 2 5" xfId="7767" xr:uid="{00000000-0005-0000-0000-00005D1E0000}"/>
    <cellStyle name="Normal 6 8 3 2 2 2 5 3" xfId="22869" xr:uid="{00000000-0005-0000-0000-00005B590000}"/>
    <cellStyle name="Normal 6 8 3 2 2 2 7" xfId="17856" xr:uid="{00000000-0005-0000-0000-0000C6450000}"/>
    <cellStyle name="Normal 6 8 3 2 2 3" xfId="3549" xr:uid="{00000000-0005-0000-0000-0000E30D0000}"/>
    <cellStyle name="Normal 6 8 3 2 2 3 2" xfId="13623" xr:uid="{00000000-0005-0000-0000-00003D350000}"/>
    <cellStyle name="Normal 6 8 3 2 2 3 2 3" xfId="28721" xr:uid="{00000000-0005-0000-0000-000037700000}"/>
    <cellStyle name="Normal 6 8 3 2 2 3 3" xfId="8603" xr:uid="{00000000-0005-0000-0000-0000A1210000}"/>
    <cellStyle name="Normal 6 8 3 2 2 3 3 3" xfId="23704" xr:uid="{00000000-0005-0000-0000-00009E5C0000}"/>
    <cellStyle name="Normal 6 8 3 2 2 3 5" xfId="18691" xr:uid="{00000000-0005-0000-0000-000009490000}"/>
    <cellStyle name="Normal 6 8 3 2 2 4" xfId="5242" xr:uid="{00000000-0005-0000-0000-000080140000}"/>
    <cellStyle name="Normal 6 8 3 2 2 4 2" xfId="15294" xr:uid="{00000000-0005-0000-0000-0000C43B0000}"/>
    <cellStyle name="Normal 6 8 3 2 2 4 2 3" xfId="30392" xr:uid="{00000000-0005-0000-0000-0000BE760000}"/>
    <cellStyle name="Normal 6 8 3 2 2 4 3" xfId="10274" xr:uid="{00000000-0005-0000-0000-000028280000}"/>
    <cellStyle name="Normal 6 8 3 2 2 4 3 3" xfId="25375" xr:uid="{00000000-0005-0000-0000-000025630000}"/>
    <cellStyle name="Normal 6 8 3 2 2 4 5" xfId="20362" xr:uid="{00000000-0005-0000-0000-0000904F0000}"/>
    <cellStyle name="Normal 6 8 3 2 2 5" xfId="11952" xr:uid="{00000000-0005-0000-0000-0000B62E0000}"/>
    <cellStyle name="Normal 6 8 3 2 2 5 3" xfId="27050" xr:uid="{00000000-0005-0000-0000-0000B0690000}"/>
    <cellStyle name="Normal 6 8 3 2 2 6" xfId="6931" xr:uid="{00000000-0005-0000-0000-0000191B0000}"/>
    <cellStyle name="Normal 6 8 3 2 2 6 3" xfId="22033" xr:uid="{00000000-0005-0000-0000-000017560000}"/>
    <cellStyle name="Normal 6 8 3 2 2 8" xfId="17020" xr:uid="{00000000-0005-0000-0000-000082420000}"/>
    <cellStyle name="Normal 6 8 3 2 3" xfId="2278" xr:uid="{00000000-0005-0000-0000-0000EC080000}"/>
    <cellStyle name="Normal 6 8 3 2 3 2" xfId="3968" xr:uid="{00000000-0005-0000-0000-0000860F0000}"/>
    <cellStyle name="Normal 6 8 3 2 3 2 2" xfId="14041" xr:uid="{00000000-0005-0000-0000-0000DF360000}"/>
    <cellStyle name="Normal 6 8 3 2 3 2 2 3" xfId="29139" xr:uid="{00000000-0005-0000-0000-0000D9710000}"/>
    <cellStyle name="Normal 6 8 3 2 3 2 3" xfId="9021" xr:uid="{00000000-0005-0000-0000-000043230000}"/>
    <cellStyle name="Normal 6 8 3 2 3 2 3 3" xfId="24122" xr:uid="{00000000-0005-0000-0000-0000405E0000}"/>
    <cellStyle name="Normal 6 8 3 2 3 2 5" xfId="19109" xr:uid="{00000000-0005-0000-0000-0000AB4A0000}"/>
    <cellStyle name="Normal 6 8 3 2 3 3" xfId="5660" xr:uid="{00000000-0005-0000-0000-000022160000}"/>
    <cellStyle name="Normal 6 8 3 2 3 3 2" xfId="15712" xr:uid="{00000000-0005-0000-0000-0000663D0000}"/>
    <cellStyle name="Normal 6 8 3 2 3 3 2 3" xfId="30810" xr:uid="{00000000-0005-0000-0000-000060780000}"/>
    <cellStyle name="Normal 6 8 3 2 3 3 3" xfId="10692" xr:uid="{00000000-0005-0000-0000-0000CA290000}"/>
    <cellStyle name="Normal 6 8 3 2 3 3 3 3" xfId="25793" xr:uid="{00000000-0005-0000-0000-0000C7640000}"/>
    <cellStyle name="Normal 6 8 3 2 3 3 5" xfId="20780" xr:uid="{00000000-0005-0000-0000-000032510000}"/>
    <cellStyle name="Normal 6 8 3 2 3 4" xfId="12370" xr:uid="{00000000-0005-0000-0000-000058300000}"/>
    <cellStyle name="Normal 6 8 3 2 3 4 3" xfId="27468" xr:uid="{00000000-0005-0000-0000-0000526B0000}"/>
    <cellStyle name="Normal 6 8 3 2 3 5" xfId="7349" xr:uid="{00000000-0005-0000-0000-0000BB1C0000}"/>
    <cellStyle name="Normal 6 8 3 2 3 5 3" xfId="22451" xr:uid="{00000000-0005-0000-0000-0000B9570000}"/>
    <cellStyle name="Normal 6 8 3 2 3 7" xfId="17438" xr:uid="{00000000-0005-0000-0000-000024440000}"/>
    <cellStyle name="Normal 6 8 3 2 4" xfId="3131" xr:uid="{00000000-0005-0000-0000-0000410C0000}"/>
    <cellStyle name="Normal 6 8 3 2 4 2" xfId="13205" xr:uid="{00000000-0005-0000-0000-00009B330000}"/>
    <cellStyle name="Normal 6 8 3 2 4 2 3" xfId="28303" xr:uid="{00000000-0005-0000-0000-0000956E0000}"/>
    <cellStyle name="Normal 6 8 3 2 4 3" xfId="8185" xr:uid="{00000000-0005-0000-0000-0000FF1F0000}"/>
    <cellStyle name="Normal 6 8 3 2 4 3 3" xfId="23286" xr:uid="{00000000-0005-0000-0000-0000FC5A0000}"/>
    <cellStyle name="Normal 6 8 3 2 4 5" xfId="18273" xr:uid="{00000000-0005-0000-0000-000067470000}"/>
    <cellStyle name="Normal 6 8 3 2 5" xfId="4824" xr:uid="{00000000-0005-0000-0000-0000DE120000}"/>
    <cellStyle name="Normal 6 8 3 2 5 2" xfId="14876" xr:uid="{00000000-0005-0000-0000-0000223A0000}"/>
    <cellStyle name="Normal 6 8 3 2 5 2 3" xfId="29974" xr:uid="{00000000-0005-0000-0000-00001C750000}"/>
    <cellStyle name="Normal 6 8 3 2 5 3" xfId="9856" xr:uid="{00000000-0005-0000-0000-000086260000}"/>
    <cellStyle name="Normal 6 8 3 2 5 3 3" xfId="24957" xr:uid="{00000000-0005-0000-0000-000083610000}"/>
    <cellStyle name="Normal 6 8 3 2 5 5" xfId="19944" xr:uid="{00000000-0005-0000-0000-0000EE4D0000}"/>
    <cellStyle name="Normal 6 8 3 2 6" xfId="11534" xr:uid="{00000000-0005-0000-0000-0000142D0000}"/>
    <cellStyle name="Normal 6 8 3 2 6 3" xfId="26632" xr:uid="{00000000-0005-0000-0000-00000E680000}"/>
    <cellStyle name="Normal 6 8 3 2 7" xfId="6513" xr:uid="{00000000-0005-0000-0000-000077190000}"/>
    <cellStyle name="Normal 6 8 3 2 7 3" xfId="21615" xr:uid="{00000000-0005-0000-0000-000075540000}"/>
    <cellStyle name="Normal 6 8 3 2 9" xfId="16602" xr:uid="{00000000-0005-0000-0000-0000E0400000}"/>
    <cellStyle name="Normal 6 8 3 3" xfId="1649" xr:uid="{00000000-0005-0000-0000-000077060000}"/>
    <cellStyle name="Normal 6 8 3 3 2" xfId="2488" xr:uid="{00000000-0005-0000-0000-0000BE090000}"/>
    <cellStyle name="Normal 6 8 3 3 2 2" xfId="4178" xr:uid="{00000000-0005-0000-0000-000058100000}"/>
    <cellStyle name="Normal 6 8 3 3 2 2 2" xfId="14251" xr:uid="{00000000-0005-0000-0000-0000B1370000}"/>
    <cellStyle name="Normal 6 8 3 3 2 2 2 3" xfId="29349" xr:uid="{00000000-0005-0000-0000-0000AB720000}"/>
    <cellStyle name="Normal 6 8 3 3 2 2 3" xfId="9231" xr:uid="{00000000-0005-0000-0000-000015240000}"/>
    <cellStyle name="Normal 6 8 3 3 2 2 3 3" xfId="24332" xr:uid="{00000000-0005-0000-0000-0000125F0000}"/>
    <cellStyle name="Normal 6 8 3 3 2 2 5" xfId="19319" xr:uid="{00000000-0005-0000-0000-00007D4B0000}"/>
    <cellStyle name="Normal 6 8 3 3 2 3" xfId="5870" xr:uid="{00000000-0005-0000-0000-0000F4160000}"/>
    <cellStyle name="Normal 6 8 3 3 2 3 2" xfId="15922" xr:uid="{00000000-0005-0000-0000-0000383E0000}"/>
    <cellStyle name="Normal 6 8 3 3 2 3 2 3" xfId="31020" xr:uid="{00000000-0005-0000-0000-000032790000}"/>
    <cellStyle name="Normal 6 8 3 3 2 3 3" xfId="10902" xr:uid="{00000000-0005-0000-0000-00009C2A0000}"/>
    <cellStyle name="Normal 6 8 3 3 2 3 3 3" xfId="26003" xr:uid="{00000000-0005-0000-0000-000099650000}"/>
    <cellStyle name="Normal 6 8 3 3 2 3 5" xfId="20990" xr:uid="{00000000-0005-0000-0000-000004520000}"/>
    <cellStyle name="Normal 6 8 3 3 2 4" xfId="12580" xr:uid="{00000000-0005-0000-0000-00002A310000}"/>
    <cellStyle name="Normal 6 8 3 3 2 4 3" xfId="27678" xr:uid="{00000000-0005-0000-0000-0000246C0000}"/>
    <cellStyle name="Normal 6 8 3 3 2 5" xfId="7559" xr:uid="{00000000-0005-0000-0000-00008D1D0000}"/>
    <cellStyle name="Normal 6 8 3 3 2 5 3" xfId="22661" xr:uid="{00000000-0005-0000-0000-00008B580000}"/>
    <cellStyle name="Normal 6 8 3 3 2 7" xfId="17648" xr:uid="{00000000-0005-0000-0000-0000F6440000}"/>
    <cellStyle name="Normal 6 8 3 3 3" xfId="3341" xr:uid="{00000000-0005-0000-0000-0000130D0000}"/>
    <cellStyle name="Normal 6 8 3 3 3 2" xfId="13415" xr:uid="{00000000-0005-0000-0000-00006D340000}"/>
    <cellStyle name="Normal 6 8 3 3 3 2 3" xfId="28513" xr:uid="{00000000-0005-0000-0000-0000676F0000}"/>
    <cellStyle name="Normal 6 8 3 3 3 3" xfId="8395" xr:uid="{00000000-0005-0000-0000-0000D1200000}"/>
    <cellStyle name="Normal 6 8 3 3 3 3 3" xfId="23496" xr:uid="{00000000-0005-0000-0000-0000CE5B0000}"/>
    <cellStyle name="Normal 6 8 3 3 3 5" xfId="18483" xr:uid="{00000000-0005-0000-0000-000039480000}"/>
    <cellStyle name="Normal 6 8 3 3 4" xfId="5034" xr:uid="{00000000-0005-0000-0000-0000B0130000}"/>
    <cellStyle name="Normal 6 8 3 3 4 2" xfId="15086" xr:uid="{00000000-0005-0000-0000-0000F43A0000}"/>
    <cellStyle name="Normal 6 8 3 3 4 2 3" xfId="30184" xr:uid="{00000000-0005-0000-0000-0000EE750000}"/>
    <cellStyle name="Normal 6 8 3 3 4 3" xfId="10066" xr:uid="{00000000-0005-0000-0000-000058270000}"/>
    <cellStyle name="Normal 6 8 3 3 4 3 3" xfId="25167" xr:uid="{00000000-0005-0000-0000-000055620000}"/>
    <cellStyle name="Normal 6 8 3 3 4 5" xfId="20154" xr:uid="{00000000-0005-0000-0000-0000C04E0000}"/>
    <cellStyle name="Normal 6 8 3 3 5" xfId="11744" xr:uid="{00000000-0005-0000-0000-0000E62D0000}"/>
    <cellStyle name="Normal 6 8 3 3 5 3" xfId="26842" xr:uid="{00000000-0005-0000-0000-0000E0680000}"/>
    <cellStyle name="Normal 6 8 3 3 6" xfId="6723" xr:uid="{00000000-0005-0000-0000-0000491A0000}"/>
    <cellStyle name="Normal 6 8 3 3 6 3" xfId="21825" xr:uid="{00000000-0005-0000-0000-000047550000}"/>
    <cellStyle name="Normal 6 8 3 3 8" xfId="16812" xr:uid="{00000000-0005-0000-0000-0000B2410000}"/>
    <cellStyle name="Normal 6 8 3 4" xfId="2070" xr:uid="{00000000-0005-0000-0000-00001C080000}"/>
    <cellStyle name="Normal 6 8 3 4 2" xfId="3760" xr:uid="{00000000-0005-0000-0000-0000B60E0000}"/>
    <cellStyle name="Normal 6 8 3 4 2 2" xfId="13833" xr:uid="{00000000-0005-0000-0000-00000F360000}"/>
    <cellStyle name="Normal 6 8 3 4 2 2 3" xfId="28931" xr:uid="{00000000-0005-0000-0000-000009710000}"/>
    <cellStyle name="Normal 6 8 3 4 2 3" xfId="8813" xr:uid="{00000000-0005-0000-0000-000073220000}"/>
    <cellStyle name="Normal 6 8 3 4 2 3 3" xfId="23914" xr:uid="{00000000-0005-0000-0000-0000705D0000}"/>
    <cellStyle name="Normal 6 8 3 4 2 5" xfId="18901" xr:uid="{00000000-0005-0000-0000-0000DB490000}"/>
    <cellStyle name="Normal 6 8 3 4 3" xfId="5452" xr:uid="{00000000-0005-0000-0000-000052150000}"/>
    <cellStyle name="Normal 6 8 3 4 3 2" xfId="15504" xr:uid="{00000000-0005-0000-0000-0000963C0000}"/>
    <cellStyle name="Normal 6 8 3 4 3 2 3" xfId="30602" xr:uid="{00000000-0005-0000-0000-000090770000}"/>
    <cellStyle name="Normal 6 8 3 4 3 3" xfId="10484" xr:uid="{00000000-0005-0000-0000-0000FA280000}"/>
    <cellStyle name="Normal 6 8 3 4 3 3 3" xfId="25585" xr:uid="{00000000-0005-0000-0000-0000F7630000}"/>
    <cellStyle name="Normal 6 8 3 4 3 5" xfId="20572" xr:uid="{00000000-0005-0000-0000-000062500000}"/>
    <cellStyle name="Normal 6 8 3 4 4" xfId="12162" xr:uid="{00000000-0005-0000-0000-0000882F0000}"/>
    <cellStyle name="Normal 6 8 3 4 4 3" xfId="27260" xr:uid="{00000000-0005-0000-0000-0000826A0000}"/>
    <cellStyle name="Normal 6 8 3 4 5" xfId="7141" xr:uid="{00000000-0005-0000-0000-0000EB1B0000}"/>
    <cellStyle name="Normal 6 8 3 4 5 3" xfId="22243" xr:uid="{00000000-0005-0000-0000-0000E9560000}"/>
    <cellStyle name="Normal 6 8 3 4 7" xfId="17230" xr:uid="{00000000-0005-0000-0000-000054430000}"/>
    <cellStyle name="Normal 6 8 3 5" xfId="2923" xr:uid="{00000000-0005-0000-0000-0000710B0000}"/>
    <cellStyle name="Normal 6 8 3 5 2" xfId="12997" xr:uid="{00000000-0005-0000-0000-0000CB320000}"/>
    <cellStyle name="Normal 6 8 3 5 2 3" xfId="28095" xr:uid="{00000000-0005-0000-0000-0000C56D0000}"/>
    <cellStyle name="Normal 6 8 3 5 3" xfId="7977" xr:uid="{00000000-0005-0000-0000-00002F1F0000}"/>
    <cellStyle name="Normal 6 8 3 5 3 3" xfId="23078" xr:uid="{00000000-0005-0000-0000-00002C5A0000}"/>
    <cellStyle name="Normal 6 8 3 5 5" xfId="18065" xr:uid="{00000000-0005-0000-0000-000097460000}"/>
    <cellStyle name="Normal 6 8 3 6" xfId="4616" xr:uid="{00000000-0005-0000-0000-00000E120000}"/>
    <cellStyle name="Normal 6 8 3 6 2" xfId="14668" xr:uid="{00000000-0005-0000-0000-000052390000}"/>
    <cellStyle name="Normal 6 8 3 6 2 3" xfId="29766" xr:uid="{00000000-0005-0000-0000-00004C740000}"/>
    <cellStyle name="Normal 6 8 3 6 3" xfId="9648" xr:uid="{00000000-0005-0000-0000-0000B6250000}"/>
    <cellStyle name="Normal 6 8 3 6 3 3" xfId="24749" xr:uid="{00000000-0005-0000-0000-0000B3600000}"/>
    <cellStyle name="Normal 6 8 3 6 5" xfId="19736" xr:uid="{00000000-0005-0000-0000-00001E4D0000}"/>
    <cellStyle name="Normal 6 8 3 7" xfId="11326" xr:uid="{00000000-0005-0000-0000-0000442C0000}"/>
    <cellStyle name="Normal 6 8 3 7 3" xfId="26424" xr:uid="{00000000-0005-0000-0000-00003E670000}"/>
    <cellStyle name="Normal 6 8 3 8" xfId="6305" xr:uid="{00000000-0005-0000-0000-0000A7180000}"/>
    <cellStyle name="Normal 6 8 3 8 3" xfId="21407" xr:uid="{00000000-0005-0000-0000-0000A5530000}"/>
    <cellStyle name="Normal 6 8 4" xfId="1330" xr:uid="{00000000-0005-0000-0000-000038050000}"/>
    <cellStyle name="Normal 6 8 4 2" xfId="1753" xr:uid="{00000000-0005-0000-0000-0000DF060000}"/>
    <cellStyle name="Normal 6 8 4 2 2" xfId="2592" xr:uid="{00000000-0005-0000-0000-0000260A0000}"/>
    <cellStyle name="Normal 6 8 4 2 2 2" xfId="4282" xr:uid="{00000000-0005-0000-0000-0000C0100000}"/>
    <cellStyle name="Normal 6 8 4 2 2 2 2" xfId="14355" xr:uid="{00000000-0005-0000-0000-000019380000}"/>
    <cellStyle name="Normal 6 8 4 2 2 2 2 3" xfId="29453" xr:uid="{00000000-0005-0000-0000-000013730000}"/>
    <cellStyle name="Normal 6 8 4 2 2 2 3" xfId="9335" xr:uid="{00000000-0005-0000-0000-00007D240000}"/>
    <cellStyle name="Normal 6 8 4 2 2 2 3 3" xfId="24436" xr:uid="{00000000-0005-0000-0000-00007A5F0000}"/>
    <cellStyle name="Normal 6 8 4 2 2 2 5" xfId="19423" xr:uid="{00000000-0005-0000-0000-0000E54B0000}"/>
    <cellStyle name="Normal 6 8 4 2 2 3" xfId="5974" xr:uid="{00000000-0005-0000-0000-00005C170000}"/>
    <cellStyle name="Normal 6 8 4 2 2 3 2" xfId="16026" xr:uid="{00000000-0005-0000-0000-0000A03E0000}"/>
    <cellStyle name="Normal 6 8 4 2 2 3 2 3" xfId="31124" xr:uid="{00000000-0005-0000-0000-00009A790000}"/>
    <cellStyle name="Normal 6 8 4 2 2 3 3" xfId="11006" xr:uid="{00000000-0005-0000-0000-0000042B0000}"/>
    <cellStyle name="Normal 6 8 4 2 2 3 3 3" xfId="26107" xr:uid="{00000000-0005-0000-0000-000001660000}"/>
    <cellStyle name="Normal 6 8 4 2 2 3 5" xfId="21094" xr:uid="{00000000-0005-0000-0000-00006C520000}"/>
    <cellStyle name="Normal 6 8 4 2 2 4" xfId="12684" xr:uid="{00000000-0005-0000-0000-000092310000}"/>
    <cellStyle name="Normal 6 8 4 2 2 4 3" xfId="27782" xr:uid="{00000000-0005-0000-0000-00008C6C0000}"/>
    <cellStyle name="Normal 6 8 4 2 2 5" xfId="7663" xr:uid="{00000000-0005-0000-0000-0000F51D0000}"/>
    <cellStyle name="Normal 6 8 4 2 2 5 3" xfId="22765" xr:uid="{00000000-0005-0000-0000-0000F3580000}"/>
    <cellStyle name="Normal 6 8 4 2 2 7" xfId="17752" xr:uid="{00000000-0005-0000-0000-00005E450000}"/>
    <cellStyle name="Normal 6 8 4 2 3" xfId="3445" xr:uid="{00000000-0005-0000-0000-00007B0D0000}"/>
    <cellStyle name="Normal 6 8 4 2 3 2" xfId="13519" xr:uid="{00000000-0005-0000-0000-0000D5340000}"/>
    <cellStyle name="Normal 6 8 4 2 3 2 3" xfId="28617" xr:uid="{00000000-0005-0000-0000-0000CF6F0000}"/>
    <cellStyle name="Normal 6 8 4 2 3 3" xfId="8499" xr:uid="{00000000-0005-0000-0000-000039210000}"/>
    <cellStyle name="Normal 6 8 4 2 3 3 3" xfId="23600" xr:uid="{00000000-0005-0000-0000-0000365C0000}"/>
    <cellStyle name="Normal 6 8 4 2 3 5" xfId="18587" xr:uid="{00000000-0005-0000-0000-0000A1480000}"/>
    <cellStyle name="Normal 6 8 4 2 4" xfId="5138" xr:uid="{00000000-0005-0000-0000-000018140000}"/>
    <cellStyle name="Normal 6 8 4 2 4 2" xfId="15190" xr:uid="{00000000-0005-0000-0000-00005C3B0000}"/>
    <cellStyle name="Normal 6 8 4 2 4 2 3" xfId="30288" xr:uid="{00000000-0005-0000-0000-000056760000}"/>
    <cellStyle name="Normal 6 8 4 2 4 3" xfId="10170" xr:uid="{00000000-0005-0000-0000-0000C0270000}"/>
    <cellStyle name="Normal 6 8 4 2 4 3 3" xfId="25271" xr:uid="{00000000-0005-0000-0000-0000BD620000}"/>
    <cellStyle name="Normal 6 8 4 2 4 5" xfId="20258" xr:uid="{00000000-0005-0000-0000-0000284F0000}"/>
    <cellStyle name="Normal 6 8 4 2 5" xfId="11848" xr:uid="{00000000-0005-0000-0000-00004E2E0000}"/>
    <cellStyle name="Normal 6 8 4 2 5 3" xfId="26946" xr:uid="{00000000-0005-0000-0000-000048690000}"/>
    <cellStyle name="Normal 6 8 4 2 6" xfId="6827" xr:uid="{00000000-0005-0000-0000-0000B11A0000}"/>
    <cellStyle name="Normal 6 8 4 2 6 3" xfId="21929" xr:uid="{00000000-0005-0000-0000-0000AF550000}"/>
    <cellStyle name="Normal 6 8 4 2 8" xfId="16916" xr:uid="{00000000-0005-0000-0000-00001A420000}"/>
    <cellStyle name="Normal 6 8 4 3" xfId="2174" xr:uid="{00000000-0005-0000-0000-000084080000}"/>
    <cellStyle name="Normal 6 8 4 3 2" xfId="3864" xr:uid="{00000000-0005-0000-0000-00001E0F0000}"/>
    <cellStyle name="Normal 6 8 4 3 2 2" xfId="13937" xr:uid="{00000000-0005-0000-0000-000077360000}"/>
    <cellStyle name="Normal 6 8 4 3 2 2 3" xfId="29035" xr:uid="{00000000-0005-0000-0000-000071710000}"/>
    <cellStyle name="Normal 6 8 4 3 2 3" xfId="8917" xr:uid="{00000000-0005-0000-0000-0000DB220000}"/>
    <cellStyle name="Normal 6 8 4 3 2 3 3" xfId="24018" xr:uid="{00000000-0005-0000-0000-0000D85D0000}"/>
    <cellStyle name="Normal 6 8 4 3 2 5" xfId="19005" xr:uid="{00000000-0005-0000-0000-0000434A0000}"/>
    <cellStyle name="Normal 6 8 4 3 3" xfId="5556" xr:uid="{00000000-0005-0000-0000-0000BA150000}"/>
    <cellStyle name="Normal 6 8 4 3 3 2" xfId="15608" xr:uid="{00000000-0005-0000-0000-0000FE3C0000}"/>
    <cellStyle name="Normal 6 8 4 3 3 2 3" xfId="30706" xr:uid="{00000000-0005-0000-0000-0000F8770000}"/>
    <cellStyle name="Normal 6 8 4 3 3 3" xfId="10588" xr:uid="{00000000-0005-0000-0000-000062290000}"/>
    <cellStyle name="Normal 6 8 4 3 3 3 3" xfId="25689" xr:uid="{00000000-0005-0000-0000-00005F640000}"/>
    <cellStyle name="Normal 6 8 4 3 3 5" xfId="20676" xr:uid="{00000000-0005-0000-0000-0000CA500000}"/>
    <cellStyle name="Normal 6 8 4 3 4" xfId="12266" xr:uid="{00000000-0005-0000-0000-0000F02F0000}"/>
    <cellStyle name="Normal 6 8 4 3 4 3" xfId="27364" xr:uid="{00000000-0005-0000-0000-0000EA6A0000}"/>
    <cellStyle name="Normal 6 8 4 3 5" xfId="7245" xr:uid="{00000000-0005-0000-0000-0000531C0000}"/>
    <cellStyle name="Normal 6 8 4 3 5 3" xfId="22347" xr:uid="{00000000-0005-0000-0000-000051570000}"/>
    <cellStyle name="Normal 6 8 4 3 7" xfId="17334" xr:uid="{00000000-0005-0000-0000-0000BC430000}"/>
    <cellStyle name="Normal 6 8 4 4" xfId="3027" xr:uid="{00000000-0005-0000-0000-0000D90B0000}"/>
    <cellStyle name="Normal 6 8 4 4 2" xfId="13101" xr:uid="{00000000-0005-0000-0000-000033330000}"/>
    <cellStyle name="Normal 6 8 4 4 2 3" xfId="28199" xr:uid="{00000000-0005-0000-0000-00002D6E0000}"/>
    <cellStyle name="Normal 6 8 4 4 3" xfId="8081" xr:uid="{00000000-0005-0000-0000-0000971F0000}"/>
    <cellStyle name="Normal 6 8 4 4 3 3" xfId="23182" xr:uid="{00000000-0005-0000-0000-0000945A0000}"/>
    <cellStyle name="Normal 6 8 4 4 5" xfId="18169" xr:uid="{00000000-0005-0000-0000-0000FF460000}"/>
    <cellStyle name="Normal 6 8 4 5" xfId="4720" xr:uid="{00000000-0005-0000-0000-000076120000}"/>
    <cellStyle name="Normal 6 8 4 5 2" xfId="14772" xr:uid="{00000000-0005-0000-0000-0000BA390000}"/>
    <cellStyle name="Normal 6 8 4 5 2 3" xfId="29870" xr:uid="{00000000-0005-0000-0000-0000B4740000}"/>
    <cellStyle name="Normal 6 8 4 5 3" xfId="9752" xr:uid="{00000000-0005-0000-0000-00001E260000}"/>
    <cellStyle name="Normal 6 8 4 5 3 3" xfId="24853" xr:uid="{00000000-0005-0000-0000-00001B610000}"/>
    <cellStyle name="Normal 6 8 4 5 5" xfId="19840" xr:uid="{00000000-0005-0000-0000-0000864D0000}"/>
    <cellStyle name="Normal 6 8 4 6" xfId="11430" xr:uid="{00000000-0005-0000-0000-0000AC2C0000}"/>
    <cellStyle name="Normal 6 8 4 6 3" xfId="26528" xr:uid="{00000000-0005-0000-0000-0000A6670000}"/>
    <cellStyle name="Normal 6 8 4 7" xfId="6409" xr:uid="{00000000-0005-0000-0000-00000F190000}"/>
    <cellStyle name="Normal 6 8 4 7 3" xfId="21511" xr:uid="{00000000-0005-0000-0000-00000D540000}"/>
    <cellStyle name="Normal 6 8 4 9" xfId="16498" xr:uid="{00000000-0005-0000-0000-000078400000}"/>
    <cellStyle name="Normal 6 8 5" xfId="1543" xr:uid="{00000000-0005-0000-0000-00000D060000}"/>
    <cellStyle name="Normal 6 8 5 2" xfId="2384" xr:uid="{00000000-0005-0000-0000-000056090000}"/>
    <cellStyle name="Normal 6 8 5 2 2" xfId="4074" xr:uid="{00000000-0005-0000-0000-0000F00F0000}"/>
    <cellStyle name="Normal 6 8 5 2 2 2" xfId="14147" xr:uid="{00000000-0005-0000-0000-000049370000}"/>
    <cellStyle name="Normal 6 8 5 2 2 2 3" xfId="29245" xr:uid="{00000000-0005-0000-0000-000043720000}"/>
    <cellStyle name="Normal 6 8 5 2 2 3" xfId="9127" xr:uid="{00000000-0005-0000-0000-0000AD230000}"/>
    <cellStyle name="Normal 6 8 5 2 2 3 3" xfId="24228" xr:uid="{00000000-0005-0000-0000-0000AA5E0000}"/>
    <cellStyle name="Normal 6 8 5 2 2 5" xfId="19215" xr:uid="{00000000-0005-0000-0000-0000154B0000}"/>
    <cellStyle name="Normal 6 8 5 2 3" xfId="5766" xr:uid="{00000000-0005-0000-0000-00008C160000}"/>
    <cellStyle name="Normal 6 8 5 2 3 2" xfId="15818" xr:uid="{00000000-0005-0000-0000-0000D03D0000}"/>
    <cellStyle name="Normal 6 8 5 2 3 2 3" xfId="30916" xr:uid="{00000000-0005-0000-0000-0000CA780000}"/>
    <cellStyle name="Normal 6 8 5 2 3 3" xfId="10798" xr:uid="{00000000-0005-0000-0000-0000342A0000}"/>
    <cellStyle name="Normal 6 8 5 2 3 3 3" xfId="25899" xr:uid="{00000000-0005-0000-0000-000031650000}"/>
    <cellStyle name="Normal 6 8 5 2 3 5" xfId="20886" xr:uid="{00000000-0005-0000-0000-00009C510000}"/>
    <cellStyle name="Normal 6 8 5 2 4" xfId="12476" xr:uid="{00000000-0005-0000-0000-0000C2300000}"/>
    <cellStyle name="Normal 6 8 5 2 4 3" xfId="27574" xr:uid="{00000000-0005-0000-0000-0000BC6B0000}"/>
    <cellStyle name="Normal 6 8 5 2 5" xfId="7455" xr:uid="{00000000-0005-0000-0000-0000251D0000}"/>
    <cellStyle name="Normal 6 8 5 2 5 3" xfId="22557" xr:uid="{00000000-0005-0000-0000-000023580000}"/>
    <cellStyle name="Normal 6 8 5 2 7" xfId="17544" xr:uid="{00000000-0005-0000-0000-00008E440000}"/>
    <cellStyle name="Normal 6 8 5 3" xfId="3237" xr:uid="{00000000-0005-0000-0000-0000AB0C0000}"/>
    <cellStyle name="Normal 6 8 5 3 2" xfId="13311" xr:uid="{00000000-0005-0000-0000-000005340000}"/>
    <cellStyle name="Normal 6 8 5 3 2 3" xfId="28409" xr:uid="{00000000-0005-0000-0000-0000FF6E0000}"/>
    <cellStyle name="Normal 6 8 5 3 3" xfId="8291" xr:uid="{00000000-0005-0000-0000-000069200000}"/>
    <cellStyle name="Normal 6 8 5 3 3 3" xfId="23392" xr:uid="{00000000-0005-0000-0000-0000665B0000}"/>
    <cellStyle name="Normal 6 8 5 3 5" xfId="18379" xr:uid="{00000000-0005-0000-0000-0000D1470000}"/>
    <cellStyle name="Normal 6 8 5 4" xfId="4930" xr:uid="{00000000-0005-0000-0000-000048130000}"/>
    <cellStyle name="Normal 6 8 5 4 2" xfId="14982" xr:uid="{00000000-0005-0000-0000-00008C3A0000}"/>
    <cellStyle name="Normal 6 8 5 4 2 3" xfId="30080" xr:uid="{00000000-0005-0000-0000-000086750000}"/>
    <cellStyle name="Normal 6 8 5 4 3" xfId="9962" xr:uid="{00000000-0005-0000-0000-0000F0260000}"/>
    <cellStyle name="Normal 6 8 5 4 3 3" xfId="25063" xr:uid="{00000000-0005-0000-0000-0000ED610000}"/>
    <cellStyle name="Normal 6 8 5 4 5" xfId="20050" xr:uid="{00000000-0005-0000-0000-0000584E0000}"/>
    <cellStyle name="Normal 6 8 5 5" xfId="11640" xr:uid="{00000000-0005-0000-0000-00007E2D0000}"/>
    <cellStyle name="Normal 6 8 5 5 3" xfId="26738" xr:uid="{00000000-0005-0000-0000-000078680000}"/>
    <cellStyle name="Normal 6 8 5 6" xfId="6619" xr:uid="{00000000-0005-0000-0000-0000E1190000}"/>
    <cellStyle name="Normal 6 8 5 6 3" xfId="21721" xr:uid="{00000000-0005-0000-0000-0000DF540000}"/>
    <cellStyle name="Normal 6 8 5 8" xfId="16708" xr:uid="{00000000-0005-0000-0000-00004A410000}"/>
    <cellStyle name="Normal 6 8 6" xfId="1964" xr:uid="{00000000-0005-0000-0000-0000B2070000}"/>
    <cellStyle name="Normal 6 8 6 2" xfId="3656" xr:uid="{00000000-0005-0000-0000-00004E0E0000}"/>
    <cellStyle name="Normal 6 8 6 2 2" xfId="13729" xr:uid="{00000000-0005-0000-0000-0000A7350000}"/>
    <cellStyle name="Normal 6 8 6 2 2 3" xfId="28827" xr:uid="{00000000-0005-0000-0000-0000A1700000}"/>
    <cellStyle name="Normal 6 8 6 2 3" xfId="8709" xr:uid="{00000000-0005-0000-0000-00000B220000}"/>
    <cellStyle name="Normal 6 8 6 2 3 3" xfId="23810" xr:uid="{00000000-0005-0000-0000-0000085D0000}"/>
    <cellStyle name="Normal 6 8 6 2 5" xfId="18797" xr:uid="{00000000-0005-0000-0000-000073490000}"/>
    <cellStyle name="Normal 6 8 6 3" xfId="5348" xr:uid="{00000000-0005-0000-0000-0000EA140000}"/>
    <cellStyle name="Normal 6 8 6 3 2" xfId="15400" xr:uid="{00000000-0005-0000-0000-00002E3C0000}"/>
    <cellStyle name="Normal 6 8 6 3 2 3" xfId="30498" xr:uid="{00000000-0005-0000-0000-000028770000}"/>
    <cellStyle name="Normal 6 8 6 3 3" xfId="10380" xr:uid="{00000000-0005-0000-0000-000092280000}"/>
    <cellStyle name="Normal 6 8 6 3 3 3" xfId="25481" xr:uid="{00000000-0005-0000-0000-00008F630000}"/>
    <cellStyle name="Normal 6 8 6 3 5" xfId="20468" xr:uid="{00000000-0005-0000-0000-0000FA4F0000}"/>
    <cellStyle name="Normal 6 8 6 4" xfId="12058" xr:uid="{00000000-0005-0000-0000-0000202F0000}"/>
    <cellStyle name="Normal 6 8 6 4 3" xfId="27156" xr:uid="{00000000-0005-0000-0000-00001A6A0000}"/>
    <cellStyle name="Normal 6 8 6 5" xfId="7037" xr:uid="{00000000-0005-0000-0000-0000831B0000}"/>
    <cellStyle name="Normal 6 8 6 5 3" xfId="22139" xr:uid="{00000000-0005-0000-0000-000081560000}"/>
    <cellStyle name="Normal 6 8 6 7" xfId="17126" xr:uid="{00000000-0005-0000-0000-0000EC420000}"/>
    <cellStyle name="Normal 6 8 7" xfId="2812" xr:uid="{00000000-0005-0000-0000-0000020B0000}"/>
    <cellStyle name="Normal 6 8 7 2" xfId="12893" xr:uid="{00000000-0005-0000-0000-000063320000}"/>
    <cellStyle name="Normal 6 8 7 2 3" xfId="27991" xr:uid="{00000000-0005-0000-0000-00005D6D0000}"/>
    <cellStyle name="Normal 6 8 7 3" xfId="7872" xr:uid="{00000000-0005-0000-0000-0000C61E0000}"/>
    <cellStyle name="Normal 6 8 7 3 3" xfId="22974" xr:uid="{00000000-0005-0000-0000-0000C4590000}"/>
    <cellStyle name="Normal 6 8 7 5" xfId="17961" xr:uid="{00000000-0005-0000-0000-00002F460000}"/>
    <cellStyle name="Normal 6 8 8" xfId="4508" xr:uid="{00000000-0005-0000-0000-0000A2110000}"/>
    <cellStyle name="Normal 6 8 8 2" xfId="14564" xr:uid="{00000000-0005-0000-0000-0000EA380000}"/>
    <cellStyle name="Normal 6 8 8 2 3" xfId="29662" xr:uid="{00000000-0005-0000-0000-0000E4730000}"/>
    <cellStyle name="Normal 6 8 8 3" xfId="9544" xr:uid="{00000000-0005-0000-0000-00004E250000}"/>
    <cellStyle name="Normal 6 8 8 3 3" xfId="24645" xr:uid="{00000000-0005-0000-0000-00004B600000}"/>
    <cellStyle name="Normal 6 8 8 5" xfId="19632" xr:uid="{00000000-0005-0000-0000-0000B64C0000}"/>
    <cellStyle name="Normal 6 8 9" xfId="11220" xr:uid="{00000000-0005-0000-0000-0000DA2B0000}"/>
    <cellStyle name="Normal 6 8 9 3" xfId="26320" xr:uid="{00000000-0005-0000-0000-0000D6660000}"/>
    <cellStyle name="Normal 60" xfId="887" xr:uid="{00000000-0005-0000-0000-00007C030000}"/>
    <cellStyle name="Normal 60 10" xfId="6234" xr:uid="{00000000-0005-0000-0000-000060180000}"/>
    <cellStyle name="Normal 60 10 3" xfId="21338" xr:uid="{00000000-0005-0000-0000-000060530000}"/>
    <cellStyle name="Normal 60 12" xfId="16323" xr:uid="{00000000-0005-0000-0000-0000C93F0000}"/>
    <cellStyle name="Normal 60 2" xfId="1198" xr:uid="{00000000-0005-0000-0000-0000B4040000}"/>
    <cellStyle name="Normal 60 2 11" xfId="16377" xr:uid="{00000000-0005-0000-0000-0000FF3F0000}"/>
    <cellStyle name="Normal 60 2 2" xfId="1306" xr:uid="{00000000-0005-0000-0000-000020050000}"/>
    <cellStyle name="Normal 60 2 2 10" xfId="16481" xr:uid="{00000000-0005-0000-0000-000067400000}"/>
    <cellStyle name="Normal 60 2 2 2" xfId="1523" xr:uid="{00000000-0005-0000-0000-0000F9050000}"/>
    <cellStyle name="Normal 60 2 2 2 2" xfId="1944" xr:uid="{00000000-0005-0000-0000-00009E070000}"/>
    <cellStyle name="Normal 60 2 2 2 2 2" xfId="2783" xr:uid="{00000000-0005-0000-0000-0000E50A0000}"/>
    <cellStyle name="Normal 60 2 2 2 2 2 2" xfId="4473" xr:uid="{00000000-0005-0000-0000-00007F110000}"/>
    <cellStyle name="Normal 60 2 2 2 2 2 2 2" xfId="14546" xr:uid="{00000000-0005-0000-0000-0000D8380000}"/>
    <cellStyle name="Normal 60 2 2 2 2 2 2 2 3" xfId="29644" xr:uid="{00000000-0005-0000-0000-0000D2730000}"/>
    <cellStyle name="Normal 60 2 2 2 2 2 2 3" xfId="9526" xr:uid="{00000000-0005-0000-0000-00003C250000}"/>
    <cellStyle name="Normal 60 2 2 2 2 2 2 3 3" xfId="24627" xr:uid="{00000000-0005-0000-0000-000039600000}"/>
    <cellStyle name="Normal 60 2 2 2 2 2 2 5" xfId="19614" xr:uid="{00000000-0005-0000-0000-0000A44C0000}"/>
    <cellStyle name="Normal 60 2 2 2 2 2 3" xfId="6165" xr:uid="{00000000-0005-0000-0000-00001B180000}"/>
    <cellStyle name="Normal 60 2 2 2 2 2 3 2" xfId="16217" xr:uid="{00000000-0005-0000-0000-00005F3F0000}"/>
    <cellStyle name="Normal 60 2 2 2 2 2 3 3" xfId="11197" xr:uid="{00000000-0005-0000-0000-0000C32B0000}"/>
    <cellStyle name="Normal 60 2 2 2 2 2 3 3 3" xfId="26298" xr:uid="{00000000-0005-0000-0000-0000C0660000}"/>
    <cellStyle name="Normal 60 2 2 2 2 2 3 5" xfId="21285" xr:uid="{00000000-0005-0000-0000-00002B530000}"/>
    <cellStyle name="Normal 60 2 2 2 2 2 4" xfId="12875" xr:uid="{00000000-0005-0000-0000-000051320000}"/>
    <cellStyle name="Normal 60 2 2 2 2 2 4 3" xfId="27973" xr:uid="{00000000-0005-0000-0000-00004B6D0000}"/>
    <cellStyle name="Normal 60 2 2 2 2 2 5" xfId="7854" xr:uid="{00000000-0005-0000-0000-0000B41E0000}"/>
    <cellStyle name="Normal 60 2 2 2 2 2 5 3" xfId="22956" xr:uid="{00000000-0005-0000-0000-0000B2590000}"/>
    <cellStyle name="Normal 60 2 2 2 2 2 7" xfId="17943" xr:uid="{00000000-0005-0000-0000-00001D460000}"/>
    <cellStyle name="Normal 60 2 2 2 2 3" xfId="3636" xr:uid="{00000000-0005-0000-0000-00003A0E0000}"/>
    <cellStyle name="Normal 60 2 2 2 2 3 2" xfId="13710" xr:uid="{00000000-0005-0000-0000-000094350000}"/>
    <cellStyle name="Normal 60 2 2 2 2 3 2 3" xfId="28808" xr:uid="{00000000-0005-0000-0000-00008E700000}"/>
    <cellStyle name="Normal 60 2 2 2 2 3 3" xfId="8690" xr:uid="{00000000-0005-0000-0000-0000F8210000}"/>
    <cellStyle name="Normal 60 2 2 2 2 3 3 3" xfId="23791" xr:uid="{00000000-0005-0000-0000-0000F55C0000}"/>
    <cellStyle name="Normal 60 2 2 2 2 3 5" xfId="18778" xr:uid="{00000000-0005-0000-0000-000060490000}"/>
    <cellStyle name="Normal 60 2 2 2 2 4" xfId="5329" xr:uid="{00000000-0005-0000-0000-0000D7140000}"/>
    <cellStyle name="Normal 60 2 2 2 2 4 2" xfId="15381" xr:uid="{00000000-0005-0000-0000-00001B3C0000}"/>
    <cellStyle name="Normal 60 2 2 2 2 4 2 3" xfId="30479" xr:uid="{00000000-0005-0000-0000-000015770000}"/>
    <cellStyle name="Normal 60 2 2 2 2 4 3" xfId="10361" xr:uid="{00000000-0005-0000-0000-00007F280000}"/>
    <cellStyle name="Normal 60 2 2 2 2 4 3 3" xfId="25462" xr:uid="{00000000-0005-0000-0000-00007C630000}"/>
    <cellStyle name="Normal 60 2 2 2 2 4 5" xfId="20449" xr:uid="{00000000-0005-0000-0000-0000E74F0000}"/>
    <cellStyle name="Normal 60 2 2 2 2 5" xfId="12039" xr:uid="{00000000-0005-0000-0000-00000D2F0000}"/>
    <cellStyle name="Normal 60 2 2 2 2 5 3" xfId="27137" xr:uid="{00000000-0005-0000-0000-0000076A0000}"/>
    <cellStyle name="Normal 60 2 2 2 2 6" xfId="7018" xr:uid="{00000000-0005-0000-0000-0000701B0000}"/>
    <cellStyle name="Normal 60 2 2 2 2 6 3" xfId="22120" xr:uid="{00000000-0005-0000-0000-00006E560000}"/>
    <cellStyle name="Normal 60 2 2 2 2 8" xfId="17107" xr:uid="{00000000-0005-0000-0000-0000D9420000}"/>
    <cellStyle name="Normal 60 2 2 2 3" xfId="2365" xr:uid="{00000000-0005-0000-0000-000043090000}"/>
    <cellStyle name="Normal 60 2 2 2 3 2" xfId="4055" xr:uid="{00000000-0005-0000-0000-0000DD0F0000}"/>
    <cellStyle name="Normal 60 2 2 2 3 2 2" xfId="14128" xr:uid="{00000000-0005-0000-0000-000036370000}"/>
    <cellStyle name="Normal 60 2 2 2 3 2 2 3" xfId="29226" xr:uid="{00000000-0005-0000-0000-000030720000}"/>
    <cellStyle name="Normal 60 2 2 2 3 2 3" xfId="9108" xr:uid="{00000000-0005-0000-0000-00009A230000}"/>
    <cellStyle name="Normal 60 2 2 2 3 2 3 3" xfId="24209" xr:uid="{00000000-0005-0000-0000-0000975E0000}"/>
    <cellStyle name="Normal 60 2 2 2 3 2 5" xfId="19196" xr:uid="{00000000-0005-0000-0000-0000024B0000}"/>
    <cellStyle name="Normal 60 2 2 2 3 3" xfId="5747" xr:uid="{00000000-0005-0000-0000-000079160000}"/>
    <cellStyle name="Normal 60 2 2 2 3 3 2" xfId="15799" xr:uid="{00000000-0005-0000-0000-0000BD3D0000}"/>
    <cellStyle name="Normal 60 2 2 2 3 3 2 3" xfId="30897" xr:uid="{00000000-0005-0000-0000-0000B7780000}"/>
    <cellStyle name="Normal 60 2 2 2 3 3 3" xfId="10779" xr:uid="{00000000-0005-0000-0000-0000212A0000}"/>
    <cellStyle name="Normal 60 2 2 2 3 3 3 3" xfId="25880" xr:uid="{00000000-0005-0000-0000-00001E650000}"/>
    <cellStyle name="Normal 60 2 2 2 3 3 5" xfId="20867" xr:uid="{00000000-0005-0000-0000-000089510000}"/>
    <cellStyle name="Normal 60 2 2 2 3 4" xfId="12457" xr:uid="{00000000-0005-0000-0000-0000AF300000}"/>
    <cellStyle name="Normal 60 2 2 2 3 4 3" xfId="27555" xr:uid="{00000000-0005-0000-0000-0000A96B0000}"/>
    <cellStyle name="Normal 60 2 2 2 3 5" xfId="7436" xr:uid="{00000000-0005-0000-0000-0000121D0000}"/>
    <cellStyle name="Normal 60 2 2 2 3 5 3" xfId="22538" xr:uid="{00000000-0005-0000-0000-000010580000}"/>
    <cellStyle name="Normal 60 2 2 2 3 7" xfId="17525" xr:uid="{00000000-0005-0000-0000-00007B440000}"/>
    <cellStyle name="Normal 60 2 2 2 4" xfId="3218" xr:uid="{00000000-0005-0000-0000-0000980C0000}"/>
    <cellStyle name="Normal 60 2 2 2 4 2" xfId="13292" xr:uid="{00000000-0005-0000-0000-0000F2330000}"/>
    <cellStyle name="Normal 60 2 2 2 4 2 3" xfId="28390" xr:uid="{00000000-0005-0000-0000-0000EC6E0000}"/>
    <cellStyle name="Normal 60 2 2 2 4 3" xfId="8272" xr:uid="{00000000-0005-0000-0000-000056200000}"/>
    <cellStyle name="Normal 60 2 2 2 4 3 3" xfId="23373" xr:uid="{00000000-0005-0000-0000-0000535B0000}"/>
    <cellStyle name="Normal 60 2 2 2 4 5" xfId="18360" xr:uid="{00000000-0005-0000-0000-0000BE470000}"/>
    <cellStyle name="Normal 60 2 2 2 5" xfId="4911" xr:uid="{00000000-0005-0000-0000-000035130000}"/>
    <cellStyle name="Normal 60 2 2 2 5 2" xfId="14963" xr:uid="{00000000-0005-0000-0000-0000793A0000}"/>
    <cellStyle name="Normal 60 2 2 2 5 2 3" xfId="30061" xr:uid="{00000000-0005-0000-0000-000073750000}"/>
    <cellStyle name="Normal 60 2 2 2 5 3" xfId="9943" xr:uid="{00000000-0005-0000-0000-0000DD260000}"/>
    <cellStyle name="Normal 60 2 2 2 5 3 3" xfId="25044" xr:uid="{00000000-0005-0000-0000-0000DA610000}"/>
    <cellStyle name="Normal 60 2 2 2 5 5" xfId="20031" xr:uid="{00000000-0005-0000-0000-0000454E0000}"/>
    <cellStyle name="Normal 60 2 2 2 6" xfId="11621" xr:uid="{00000000-0005-0000-0000-00006B2D0000}"/>
    <cellStyle name="Normal 60 2 2 2 6 3" xfId="26719" xr:uid="{00000000-0005-0000-0000-000065680000}"/>
    <cellStyle name="Normal 60 2 2 2 7" xfId="6600" xr:uid="{00000000-0005-0000-0000-0000CE190000}"/>
    <cellStyle name="Normal 60 2 2 2 7 3" xfId="21702" xr:uid="{00000000-0005-0000-0000-0000CC540000}"/>
    <cellStyle name="Normal 60 2 2 2 9" xfId="16689" xr:uid="{00000000-0005-0000-0000-000037410000}"/>
    <cellStyle name="Normal 60 2 2 3" xfId="1736" xr:uid="{00000000-0005-0000-0000-0000CE060000}"/>
    <cellStyle name="Normal 60 2 2 3 2" xfId="2575" xr:uid="{00000000-0005-0000-0000-0000150A0000}"/>
    <cellStyle name="Normal 60 2 2 3 2 2" xfId="4265" xr:uid="{00000000-0005-0000-0000-0000AF100000}"/>
    <cellStyle name="Normal 60 2 2 3 2 2 2" xfId="14338" xr:uid="{00000000-0005-0000-0000-000008380000}"/>
    <cellStyle name="Normal 60 2 2 3 2 2 2 3" xfId="29436" xr:uid="{00000000-0005-0000-0000-000002730000}"/>
    <cellStyle name="Normal 60 2 2 3 2 2 3" xfId="9318" xr:uid="{00000000-0005-0000-0000-00006C240000}"/>
    <cellStyle name="Normal 60 2 2 3 2 2 3 3" xfId="24419" xr:uid="{00000000-0005-0000-0000-0000695F0000}"/>
    <cellStyle name="Normal 60 2 2 3 2 2 5" xfId="19406" xr:uid="{00000000-0005-0000-0000-0000D44B0000}"/>
    <cellStyle name="Normal 60 2 2 3 2 3" xfId="5957" xr:uid="{00000000-0005-0000-0000-00004B170000}"/>
    <cellStyle name="Normal 60 2 2 3 2 3 2" xfId="16009" xr:uid="{00000000-0005-0000-0000-00008F3E0000}"/>
    <cellStyle name="Normal 60 2 2 3 2 3 2 3" xfId="31107" xr:uid="{00000000-0005-0000-0000-000089790000}"/>
    <cellStyle name="Normal 60 2 2 3 2 3 3" xfId="10989" xr:uid="{00000000-0005-0000-0000-0000F32A0000}"/>
    <cellStyle name="Normal 60 2 2 3 2 3 3 3" xfId="26090" xr:uid="{00000000-0005-0000-0000-0000F0650000}"/>
    <cellStyle name="Normal 60 2 2 3 2 3 5" xfId="21077" xr:uid="{00000000-0005-0000-0000-00005B520000}"/>
    <cellStyle name="Normal 60 2 2 3 2 4" xfId="12667" xr:uid="{00000000-0005-0000-0000-000081310000}"/>
    <cellStyle name="Normal 60 2 2 3 2 4 3" xfId="27765" xr:uid="{00000000-0005-0000-0000-00007B6C0000}"/>
    <cellStyle name="Normal 60 2 2 3 2 5" xfId="7646" xr:uid="{00000000-0005-0000-0000-0000E41D0000}"/>
    <cellStyle name="Normal 60 2 2 3 2 5 3" xfId="22748" xr:uid="{00000000-0005-0000-0000-0000E2580000}"/>
    <cellStyle name="Normal 60 2 2 3 2 7" xfId="17735" xr:uid="{00000000-0005-0000-0000-00004D450000}"/>
    <cellStyle name="Normal 60 2 2 3 3" xfId="3428" xr:uid="{00000000-0005-0000-0000-00006A0D0000}"/>
    <cellStyle name="Normal 60 2 2 3 3 2" xfId="13502" xr:uid="{00000000-0005-0000-0000-0000C4340000}"/>
    <cellStyle name="Normal 60 2 2 3 3 2 3" xfId="28600" xr:uid="{00000000-0005-0000-0000-0000BE6F0000}"/>
    <cellStyle name="Normal 60 2 2 3 3 3" xfId="8482" xr:uid="{00000000-0005-0000-0000-000028210000}"/>
    <cellStyle name="Normal 60 2 2 3 3 3 3" xfId="23583" xr:uid="{00000000-0005-0000-0000-0000255C0000}"/>
    <cellStyle name="Normal 60 2 2 3 3 5" xfId="18570" xr:uid="{00000000-0005-0000-0000-000090480000}"/>
    <cellStyle name="Normal 60 2 2 3 4" xfId="5121" xr:uid="{00000000-0005-0000-0000-000007140000}"/>
    <cellStyle name="Normal 60 2 2 3 4 2" xfId="15173" xr:uid="{00000000-0005-0000-0000-00004B3B0000}"/>
    <cellStyle name="Normal 60 2 2 3 4 2 3" xfId="30271" xr:uid="{00000000-0005-0000-0000-000045760000}"/>
    <cellStyle name="Normal 60 2 2 3 4 3" xfId="10153" xr:uid="{00000000-0005-0000-0000-0000AF270000}"/>
    <cellStyle name="Normal 60 2 2 3 4 3 3" xfId="25254" xr:uid="{00000000-0005-0000-0000-0000AC620000}"/>
    <cellStyle name="Normal 60 2 2 3 4 5" xfId="20241" xr:uid="{00000000-0005-0000-0000-0000174F0000}"/>
    <cellStyle name="Normal 60 2 2 3 5" xfId="11831" xr:uid="{00000000-0005-0000-0000-00003D2E0000}"/>
    <cellStyle name="Normal 60 2 2 3 5 3" xfId="26929" xr:uid="{00000000-0005-0000-0000-000037690000}"/>
    <cellStyle name="Normal 60 2 2 3 6" xfId="6810" xr:uid="{00000000-0005-0000-0000-0000A01A0000}"/>
    <cellStyle name="Normal 60 2 2 3 6 3" xfId="21912" xr:uid="{00000000-0005-0000-0000-00009E550000}"/>
    <cellStyle name="Normal 60 2 2 3 8" xfId="16899" xr:uid="{00000000-0005-0000-0000-000009420000}"/>
    <cellStyle name="Normal 60 2 2 4" xfId="2157" xr:uid="{00000000-0005-0000-0000-000073080000}"/>
    <cellStyle name="Normal 60 2 2 4 2" xfId="3847" xr:uid="{00000000-0005-0000-0000-00000D0F0000}"/>
    <cellStyle name="Normal 60 2 2 4 2 2" xfId="13920" xr:uid="{00000000-0005-0000-0000-000066360000}"/>
    <cellStyle name="Normal 60 2 2 4 2 2 3" xfId="29018" xr:uid="{00000000-0005-0000-0000-000060710000}"/>
    <cellStyle name="Normal 60 2 2 4 2 3" xfId="8900" xr:uid="{00000000-0005-0000-0000-0000CA220000}"/>
    <cellStyle name="Normal 60 2 2 4 2 3 3" xfId="24001" xr:uid="{00000000-0005-0000-0000-0000C75D0000}"/>
    <cellStyle name="Normal 60 2 2 4 2 5" xfId="18988" xr:uid="{00000000-0005-0000-0000-0000324A0000}"/>
    <cellStyle name="Normal 60 2 2 4 3" xfId="5539" xr:uid="{00000000-0005-0000-0000-0000A9150000}"/>
    <cellStyle name="Normal 60 2 2 4 3 2" xfId="15591" xr:uid="{00000000-0005-0000-0000-0000ED3C0000}"/>
    <cellStyle name="Normal 60 2 2 4 3 2 3" xfId="30689" xr:uid="{00000000-0005-0000-0000-0000E7770000}"/>
    <cellStyle name="Normal 60 2 2 4 3 3" xfId="10571" xr:uid="{00000000-0005-0000-0000-000051290000}"/>
    <cellStyle name="Normal 60 2 2 4 3 3 3" xfId="25672" xr:uid="{00000000-0005-0000-0000-00004E640000}"/>
    <cellStyle name="Normal 60 2 2 4 3 5" xfId="20659" xr:uid="{00000000-0005-0000-0000-0000B9500000}"/>
    <cellStyle name="Normal 60 2 2 4 4" xfId="12249" xr:uid="{00000000-0005-0000-0000-0000DF2F0000}"/>
    <cellStyle name="Normal 60 2 2 4 4 3" xfId="27347" xr:uid="{00000000-0005-0000-0000-0000D96A0000}"/>
    <cellStyle name="Normal 60 2 2 4 5" xfId="7228" xr:uid="{00000000-0005-0000-0000-0000421C0000}"/>
    <cellStyle name="Normal 60 2 2 4 5 3" xfId="22330" xr:uid="{00000000-0005-0000-0000-000040570000}"/>
    <cellStyle name="Normal 60 2 2 4 7" xfId="17317" xr:uid="{00000000-0005-0000-0000-0000AB430000}"/>
    <cellStyle name="Normal 60 2 2 5" xfId="3010" xr:uid="{00000000-0005-0000-0000-0000C80B0000}"/>
    <cellStyle name="Normal 60 2 2 5 2" xfId="13084" xr:uid="{00000000-0005-0000-0000-000022330000}"/>
    <cellStyle name="Normal 60 2 2 5 2 3" xfId="28182" xr:uid="{00000000-0005-0000-0000-00001C6E0000}"/>
    <cellStyle name="Normal 60 2 2 5 3" xfId="8064" xr:uid="{00000000-0005-0000-0000-0000861F0000}"/>
    <cellStyle name="Normal 60 2 2 5 3 3" xfId="23165" xr:uid="{00000000-0005-0000-0000-0000835A0000}"/>
    <cellStyle name="Normal 60 2 2 5 5" xfId="18152" xr:uid="{00000000-0005-0000-0000-0000EE460000}"/>
    <cellStyle name="Normal 60 2 2 6" xfId="4703" xr:uid="{00000000-0005-0000-0000-000065120000}"/>
    <cellStyle name="Normal 60 2 2 6 2" xfId="14755" xr:uid="{00000000-0005-0000-0000-0000A9390000}"/>
    <cellStyle name="Normal 60 2 2 6 2 3" xfId="29853" xr:uid="{00000000-0005-0000-0000-0000A3740000}"/>
    <cellStyle name="Normal 60 2 2 6 3" xfId="9735" xr:uid="{00000000-0005-0000-0000-00000D260000}"/>
    <cellStyle name="Normal 60 2 2 6 3 3" xfId="24836" xr:uid="{00000000-0005-0000-0000-00000A610000}"/>
    <cellStyle name="Normal 60 2 2 6 5" xfId="19823" xr:uid="{00000000-0005-0000-0000-0000754D0000}"/>
    <cellStyle name="Normal 60 2 2 7" xfId="11413" xr:uid="{00000000-0005-0000-0000-00009B2C0000}"/>
    <cellStyle name="Normal 60 2 2 7 3" xfId="26511" xr:uid="{00000000-0005-0000-0000-000095670000}"/>
    <cellStyle name="Normal 60 2 2 8" xfId="6392" xr:uid="{00000000-0005-0000-0000-0000FE180000}"/>
    <cellStyle name="Normal 60 2 2 8 3" xfId="21494" xr:uid="{00000000-0005-0000-0000-0000FC530000}"/>
    <cellStyle name="Normal 60 2 3" xfId="1419" xr:uid="{00000000-0005-0000-0000-000091050000}"/>
    <cellStyle name="Normal 60 2 3 2" xfId="1840" xr:uid="{00000000-0005-0000-0000-000036070000}"/>
    <cellStyle name="Normal 60 2 3 2 2" xfId="2679" xr:uid="{00000000-0005-0000-0000-00007D0A0000}"/>
    <cellStyle name="Normal 60 2 3 2 2 2" xfId="4369" xr:uid="{00000000-0005-0000-0000-000017110000}"/>
    <cellStyle name="Normal 60 2 3 2 2 2 2" xfId="14442" xr:uid="{00000000-0005-0000-0000-000070380000}"/>
    <cellStyle name="Normal 60 2 3 2 2 2 2 3" xfId="29540" xr:uid="{00000000-0005-0000-0000-00006A730000}"/>
    <cellStyle name="Normal 60 2 3 2 2 2 3" xfId="9422" xr:uid="{00000000-0005-0000-0000-0000D4240000}"/>
    <cellStyle name="Normal 60 2 3 2 2 2 3 3" xfId="24523" xr:uid="{00000000-0005-0000-0000-0000D15F0000}"/>
    <cellStyle name="Normal 60 2 3 2 2 2 5" xfId="19510" xr:uid="{00000000-0005-0000-0000-00003C4C0000}"/>
    <cellStyle name="Normal 60 2 3 2 2 3" xfId="6061" xr:uid="{00000000-0005-0000-0000-0000B3170000}"/>
    <cellStyle name="Normal 60 2 3 2 2 3 2" xfId="16113" xr:uid="{00000000-0005-0000-0000-0000F73E0000}"/>
    <cellStyle name="Normal 60 2 3 2 2 3 2 3" xfId="31211" xr:uid="{00000000-0005-0000-0000-0000F1790000}"/>
    <cellStyle name="Normal 60 2 3 2 2 3 3" xfId="11093" xr:uid="{00000000-0005-0000-0000-00005B2B0000}"/>
    <cellStyle name="Normal 60 2 3 2 2 3 3 3" xfId="26194" xr:uid="{00000000-0005-0000-0000-000058660000}"/>
    <cellStyle name="Normal 60 2 3 2 2 3 5" xfId="21181" xr:uid="{00000000-0005-0000-0000-0000C3520000}"/>
    <cellStyle name="Normal 60 2 3 2 2 4" xfId="12771" xr:uid="{00000000-0005-0000-0000-0000E9310000}"/>
    <cellStyle name="Normal 60 2 3 2 2 4 3" xfId="27869" xr:uid="{00000000-0005-0000-0000-0000E36C0000}"/>
    <cellStyle name="Normal 60 2 3 2 2 5" xfId="7750" xr:uid="{00000000-0005-0000-0000-00004C1E0000}"/>
    <cellStyle name="Normal 60 2 3 2 2 5 3" xfId="22852" xr:uid="{00000000-0005-0000-0000-00004A590000}"/>
    <cellStyle name="Normal 60 2 3 2 2 7" xfId="17839" xr:uid="{00000000-0005-0000-0000-0000B5450000}"/>
    <cellStyle name="Normal 60 2 3 2 3" xfId="3532" xr:uid="{00000000-0005-0000-0000-0000D20D0000}"/>
    <cellStyle name="Normal 60 2 3 2 3 2" xfId="13606" xr:uid="{00000000-0005-0000-0000-00002C350000}"/>
    <cellStyle name="Normal 60 2 3 2 3 2 3" xfId="28704" xr:uid="{00000000-0005-0000-0000-000026700000}"/>
    <cellStyle name="Normal 60 2 3 2 3 3" xfId="8586" xr:uid="{00000000-0005-0000-0000-000090210000}"/>
    <cellStyle name="Normal 60 2 3 2 3 3 3" xfId="23687" xr:uid="{00000000-0005-0000-0000-00008D5C0000}"/>
    <cellStyle name="Normal 60 2 3 2 3 5" xfId="18674" xr:uid="{00000000-0005-0000-0000-0000F8480000}"/>
    <cellStyle name="Normal 60 2 3 2 4" xfId="5225" xr:uid="{00000000-0005-0000-0000-00006F140000}"/>
    <cellStyle name="Normal 60 2 3 2 4 2" xfId="15277" xr:uid="{00000000-0005-0000-0000-0000B33B0000}"/>
    <cellStyle name="Normal 60 2 3 2 4 2 3" xfId="30375" xr:uid="{00000000-0005-0000-0000-0000AD760000}"/>
    <cellStyle name="Normal 60 2 3 2 4 3" xfId="10257" xr:uid="{00000000-0005-0000-0000-000017280000}"/>
    <cellStyle name="Normal 60 2 3 2 4 3 3" xfId="25358" xr:uid="{00000000-0005-0000-0000-000014630000}"/>
    <cellStyle name="Normal 60 2 3 2 4 5" xfId="20345" xr:uid="{00000000-0005-0000-0000-00007F4F0000}"/>
    <cellStyle name="Normal 60 2 3 2 5" xfId="11935" xr:uid="{00000000-0005-0000-0000-0000A52E0000}"/>
    <cellStyle name="Normal 60 2 3 2 5 3" xfId="27033" xr:uid="{00000000-0005-0000-0000-00009F690000}"/>
    <cellStyle name="Normal 60 2 3 2 6" xfId="6914" xr:uid="{00000000-0005-0000-0000-0000081B0000}"/>
    <cellStyle name="Normal 60 2 3 2 6 3" xfId="22016" xr:uid="{00000000-0005-0000-0000-000006560000}"/>
    <cellStyle name="Normal 60 2 3 2 8" xfId="17003" xr:uid="{00000000-0005-0000-0000-000071420000}"/>
    <cellStyle name="Normal 60 2 3 3" xfId="2261" xr:uid="{00000000-0005-0000-0000-0000DB080000}"/>
    <cellStyle name="Normal 60 2 3 3 2" xfId="3951" xr:uid="{00000000-0005-0000-0000-0000750F0000}"/>
    <cellStyle name="Normal 60 2 3 3 2 2" xfId="14024" xr:uid="{00000000-0005-0000-0000-0000CE360000}"/>
    <cellStyle name="Normal 60 2 3 3 2 2 3" xfId="29122" xr:uid="{00000000-0005-0000-0000-0000C8710000}"/>
    <cellStyle name="Normal 60 2 3 3 2 3" xfId="9004" xr:uid="{00000000-0005-0000-0000-000032230000}"/>
    <cellStyle name="Normal 60 2 3 3 2 3 3" xfId="24105" xr:uid="{00000000-0005-0000-0000-00002F5E0000}"/>
    <cellStyle name="Normal 60 2 3 3 2 5" xfId="19092" xr:uid="{00000000-0005-0000-0000-00009A4A0000}"/>
    <cellStyle name="Normal 60 2 3 3 3" xfId="5643" xr:uid="{00000000-0005-0000-0000-000011160000}"/>
    <cellStyle name="Normal 60 2 3 3 3 2" xfId="15695" xr:uid="{00000000-0005-0000-0000-0000553D0000}"/>
    <cellStyle name="Normal 60 2 3 3 3 2 3" xfId="30793" xr:uid="{00000000-0005-0000-0000-00004F780000}"/>
    <cellStyle name="Normal 60 2 3 3 3 3" xfId="10675" xr:uid="{00000000-0005-0000-0000-0000B9290000}"/>
    <cellStyle name="Normal 60 2 3 3 3 3 3" xfId="25776" xr:uid="{00000000-0005-0000-0000-0000B6640000}"/>
    <cellStyle name="Normal 60 2 3 3 3 5" xfId="20763" xr:uid="{00000000-0005-0000-0000-000021510000}"/>
    <cellStyle name="Normal 60 2 3 3 4" xfId="12353" xr:uid="{00000000-0005-0000-0000-000047300000}"/>
    <cellStyle name="Normal 60 2 3 3 4 3" xfId="27451" xr:uid="{00000000-0005-0000-0000-0000416B0000}"/>
    <cellStyle name="Normal 60 2 3 3 5" xfId="7332" xr:uid="{00000000-0005-0000-0000-0000AA1C0000}"/>
    <cellStyle name="Normal 60 2 3 3 5 3" xfId="22434" xr:uid="{00000000-0005-0000-0000-0000A8570000}"/>
    <cellStyle name="Normal 60 2 3 3 7" xfId="17421" xr:uid="{00000000-0005-0000-0000-000013440000}"/>
    <cellStyle name="Normal 60 2 3 4" xfId="3114" xr:uid="{00000000-0005-0000-0000-0000300C0000}"/>
    <cellStyle name="Normal 60 2 3 4 2" xfId="13188" xr:uid="{00000000-0005-0000-0000-00008A330000}"/>
    <cellStyle name="Normal 60 2 3 4 2 3" xfId="28286" xr:uid="{00000000-0005-0000-0000-0000846E0000}"/>
    <cellStyle name="Normal 60 2 3 4 3" xfId="8168" xr:uid="{00000000-0005-0000-0000-0000EE1F0000}"/>
    <cellStyle name="Normal 60 2 3 4 3 3" xfId="23269" xr:uid="{00000000-0005-0000-0000-0000EB5A0000}"/>
    <cellStyle name="Normal 60 2 3 4 5" xfId="18256" xr:uid="{00000000-0005-0000-0000-000056470000}"/>
    <cellStyle name="Normal 60 2 3 5" xfId="4807" xr:uid="{00000000-0005-0000-0000-0000CD120000}"/>
    <cellStyle name="Normal 60 2 3 5 2" xfId="14859" xr:uid="{00000000-0005-0000-0000-0000113A0000}"/>
    <cellStyle name="Normal 60 2 3 5 2 3" xfId="29957" xr:uid="{00000000-0005-0000-0000-00000B750000}"/>
    <cellStyle name="Normal 60 2 3 5 3" xfId="9839" xr:uid="{00000000-0005-0000-0000-000075260000}"/>
    <cellStyle name="Normal 60 2 3 5 3 3" xfId="24940" xr:uid="{00000000-0005-0000-0000-000072610000}"/>
    <cellStyle name="Normal 60 2 3 5 5" xfId="19927" xr:uid="{00000000-0005-0000-0000-0000DD4D0000}"/>
    <cellStyle name="Normal 60 2 3 6" xfId="11517" xr:uid="{00000000-0005-0000-0000-0000032D0000}"/>
    <cellStyle name="Normal 60 2 3 6 3" xfId="26615" xr:uid="{00000000-0005-0000-0000-0000FD670000}"/>
    <cellStyle name="Normal 60 2 3 7" xfId="6496" xr:uid="{00000000-0005-0000-0000-000066190000}"/>
    <cellStyle name="Normal 60 2 3 7 3" xfId="21598" xr:uid="{00000000-0005-0000-0000-000064540000}"/>
    <cellStyle name="Normal 60 2 3 9" xfId="16585" xr:uid="{00000000-0005-0000-0000-0000CF400000}"/>
    <cellStyle name="Normal 60 2 4" xfId="1632" xr:uid="{00000000-0005-0000-0000-000066060000}"/>
    <cellStyle name="Normal 60 2 4 2" xfId="2471" xr:uid="{00000000-0005-0000-0000-0000AD090000}"/>
    <cellStyle name="Normal 60 2 4 2 2" xfId="4161" xr:uid="{00000000-0005-0000-0000-000047100000}"/>
    <cellStyle name="Normal 60 2 4 2 2 2" xfId="14234" xr:uid="{00000000-0005-0000-0000-0000A0370000}"/>
    <cellStyle name="Normal 60 2 4 2 2 2 3" xfId="29332" xr:uid="{00000000-0005-0000-0000-00009A720000}"/>
    <cellStyle name="Normal 60 2 4 2 2 3" xfId="9214" xr:uid="{00000000-0005-0000-0000-000004240000}"/>
    <cellStyle name="Normal 60 2 4 2 2 3 3" xfId="24315" xr:uid="{00000000-0005-0000-0000-0000015F0000}"/>
    <cellStyle name="Normal 60 2 4 2 2 5" xfId="19302" xr:uid="{00000000-0005-0000-0000-00006C4B0000}"/>
    <cellStyle name="Normal 60 2 4 2 3" xfId="5853" xr:uid="{00000000-0005-0000-0000-0000E3160000}"/>
    <cellStyle name="Normal 60 2 4 2 3 2" xfId="15905" xr:uid="{00000000-0005-0000-0000-0000273E0000}"/>
    <cellStyle name="Normal 60 2 4 2 3 2 3" xfId="31003" xr:uid="{00000000-0005-0000-0000-000021790000}"/>
    <cellStyle name="Normal 60 2 4 2 3 3" xfId="10885" xr:uid="{00000000-0005-0000-0000-00008B2A0000}"/>
    <cellStyle name="Normal 60 2 4 2 3 3 3" xfId="25986" xr:uid="{00000000-0005-0000-0000-000088650000}"/>
    <cellStyle name="Normal 60 2 4 2 3 5" xfId="20973" xr:uid="{00000000-0005-0000-0000-0000F3510000}"/>
    <cellStyle name="Normal 60 2 4 2 4" xfId="12563" xr:uid="{00000000-0005-0000-0000-000019310000}"/>
    <cellStyle name="Normal 60 2 4 2 4 3" xfId="27661" xr:uid="{00000000-0005-0000-0000-0000136C0000}"/>
    <cellStyle name="Normal 60 2 4 2 5" xfId="7542" xr:uid="{00000000-0005-0000-0000-00007C1D0000}"/>
    <cellStyle name="Normal 60 2 4 2 5 3" xfId="22644" xr:uid="{00000000-0005-0000-0000-00007A580000}"/>
    <cellStyle name="Normal 60 2 4 2 7" xfId="17631" xr:uid="{00000000-0005-0000-0000-0000E5440000}"/>
    <cellStyle name="Normal 60 2 4 3" xfId="3324" xr:uid="{00000000-0005-0000-0000-0000020D0000}"/>
    <cellStyle name="Normal 60 2 4 3 2" xfId="13398" xr:uid="{00000000-0005-0000-0000-00005C340000}"/>
    <cellStyle name="Normal 60 2 4 3 2 3" xfId="28496" xr:uid="{00000000-0005-0000-0000-0000566F0000}"/>
    <cellStyle name="Normal 60 2 4 3 3" xfId="8378" xr:uid="{00000000-0005-0000-0000-0000C0200000}"/>
    <cellStyle name="Normal 60 2 4 3 3 3" xfId="23479" xr:uid="{00000000-0005-0000-0000-0000BD5B0000}"/>
    <cellStyle name="Normal 60 2 4 3 5" xfId="18466" xr:uid="{00000000-0005-0000-0000-000028480000}"/>
    <cellStyle name="Normal 60 2 4 4" xfId="5017" xr:uid="{00000000-0005-0000-0000-00009F130000}"/>
    <cellStyle name="Normal 60 2 4 4 2" xfId="15069" xr:uid="{00000000-0005-0000-0000-0000E33A0000}"/>
    <cellStyle name="Normal 60 2 4 4 2 3" xfId="30167" xr:uid="{00000000-0005-0000-0000-0000DD750000}"/>
    <cellStyle name="Normal 60 2 4 4 3" xfId="10049" xr:uid="{00000000-0005-0000-0000-000047270000}"/>
    <cellStyle name="Normal 60 2 4 4 3 3" xfId="25150" xr:uid="{00000000-0005-0000-0000-000044620000}"/>
    <cellStyle name="Normal 60 2 4 4 5" xfId="20137" xr:uid="{00000000-0005-0000-0000-0000AF4E0000}"/>
    <cellStyle name="Normal 60 2 4 5" xfId="11727" xr:uid="{00000000-0005-0000-0000-0000D52D0000}"/>
    <cellStyle name="Normal 60 2 4 5 3" xfId="26825" xr:uid="{00000000-0005-0000-0000-0000CF680000}"/>
    <cellStyle name="Normal 60 2 4 6" xfId="6706" xr:uid="{00000000-0005-0000-0000-0000381A0000}"/>
    <cellStyle name="Normal 60 2 4 6 3" xfId="21808" xr:uid="{00000000-0005-0000-0000-000036550000}"/>
    <cellStyle name="Normal 60 2 4 8" xfId="16795" xr:uid="{00000000-0005-0000-0000-0000A1410000}"/>
    <cellStyle name="Normal 60 2 5" xfId="2053" xr:uid="{00000000-0005-0000-0000-00000B080000}"/>
    <cellStyle name="Normal 60 2 5 2" xfId="3743" xr:uid="{00000000-0005-0000-0000-0000A50E0000}"/>
    <cellStyle name="Normal 60 2 5 2 2" xfId="13816" xr:uid="{00000000-0005-0000-0000-0000FE350000}"/>
    <cellStyle name="Normal 60 2 5 2 2 3" xfId="28914" xr:uid="{00000000-0005-0000-0000-0000F8700000}"/>
    <cellStyle name="Normal 60 2 5 2 3" xfId="8796" xr:uid="{00000000-0005-0000-0000-000062220000}"/>
    <cellStyle name="Normal 60 2 5 2 3 3" xfId="23897" xr:uid="{00000000-0005-0000-0000-00005F5D0000}"/>
    <cellStyle name="Normal 60 2 5 2 5" xfId="18884" xr:uid="{00000000-0005-0000-0000-0000CA490000}"/>
    <cellStyle name="Normal 60 2 5 3" xfId="5435" xr:uid="{00000000-0005-0000-0000-000041150000}"/>
    <cellStyle name="Normal 60 2 5 3 2" xfId="15487" xr:uid="{00000000-0005-0000-0000-0000853C0000}"/>
    <cellStyle name="Normal 60 2 5 3 2 3" xfId="30585" xr:uid="{00000000-0005-0000-0000-00007F770000}"/>
    <cellStyle name="Normal 60 2 5 3 3" xfId="10467" xr:uid="{00000000-0005-0000-0000-0000E9280000}"/>
    <cellStyle name="Normal 60 2 5 3 3 3" xfId="25568" xr:uid="{00000000-0005-0000-0000-0000E6630000}"/>
    <cellStyle name="Normal 60 2 5 3 5" xfId="20555" xr:uid="{00000000-0005-0000-0000-000051500000}"/>
    <cellStyle name="Normal 60 2 5 4" xfId="12145" xr:uid="{00000000-0005-0000-0000-0000772F0000}"/>
    <cellStyle name="Normal 60 2 5 4 3" xfId="27243" xr:uid="{00000000-0005-0000-0000-0000716A0000}"/>
    <cellStyle name="Normal 60 2 5 5" xfId="7124" xr:uid="{00000000-0005-0000-0000-0000DA1B0000}"/>
    <cellStyle name="Normal 60 2 5 5 3" xfId="22226" xr:uid="{00000000-0005-0000-0000-0000D8560000}"/>
    <cellStyle name="Normal 60 2 5 7" xfId="17213" xr:uid="{00000000-0005-0000-0000-000043430000}"/>
    <cellStyle name="Normal 60 2 6" xfId="2906" xr:uid="{00000000-0005-0000-0000-0000600B0000}"/>
    <cellStyle name="Normal 60 2 6 2" xfId="12980" xr:uid="{00000000-0005-0000-0000-0000BA320000}"/>
    <cellStyle name="Normal 60 2 6 2 3" xfId="28078" xr:uid="{00000000-0005-0000-0000-0000B46D0000}"/>
    <cellStyle name="Normal 60 2 6 3" xfId="7960" xr:uid="{00000000-0005-0000-0000-00001E1F0000}"/>
    <cellStyle name="Normal 60 2 6 3 3" xfId="23061" xr:uid="{00000000-0005-0000-0000-00001B5A0000}"/>
    <cellStyle name="Normal 60 2 6 5" xfId="18048" xr:uid="{00000000-0005-0000-0000-000086460000}"/>
    <cellStyle name="Normal 60 2 7" xfId="4599" xr:uid="{00000000-0005-0000-0000-0000FD110000}"/>
    <cellStyle name="Normal 60 2 7 2" xfId="14651" xr:uid="{00000000-0005-0000-0000-000041390000}"/>
    <cellStyle name="Normal 60 2 7 2 3" xfId="29749" xr:uid="{00000000-0005-0000-0000-00003B740000}"/>
    <cellStyle name="Normal 60 2 7 3" xfId="9631" xr:uid="{00000000-0005-0000-0000-0000A5250000}"/>
    <cellStyle name="Normal 60 2 7 3 3" xfId="24732" xr:uid="{00000000-0005-0000-0000-0000A2600000}"/>
    <cellStyle name="Normal 60 2 7 5" xfId="19719" xr:uid="{00000000-0005-0000-0000-00000D4D0000}"/>
    <cellStyle name="Normal 60 2 8" xfId="11309" xr:uid="{00000000-0005-0000-0000-0000332C0000}"/>
    <cellStyle name="Normal 60 2 8 3" xfId="26407" xr:uid="{00000000-0005-0000-0000-00002D670000}"/>
    <cellStyle name="Normal 60 2 9" xfId="6288" xr:uid="{00000000-0005-0000-0000-000096180000}"/>
    <cellStyle name="Normal 60 2 9 3" xfId="21390" xr:uid="{00000000-0005-0000-0000-000094530000}"/>
    <cellStyle name="Normal 60 3" xfId="1252" xr:uid="{00000000-0005-0000-0000-0000EA040000}"/>
    <cellStyle name="Normal 60 3 10" xfId="16429" xr:uid="{00000000-0005-0000-0000-000033400000}"/>
    <cellStyle name="Normal 60 3 2" xfId="1471" xr:uid="{00000000-0005-0000-0000-0000C5050000}"/>
    <cellStyle name="Normal 60 3 2 2" xfId="1892" xr:uid="{00000000-0005-0000-0000-00006A070000}"/>
    <cellStyle name="Normal 60 3 2 2 2" xfId="2731" xr:uid="{00000000-0005-0000-0000-0000B10A0000}"/>
    <cellStyle name="Normal 60 3 2 2 2 2" xfId="4421" xr:uid="{00000000-0005-0000-0000-00004B110000}"/>
    <cellStyle name="Normal 60 3 2 2 2 2 2" xfId="14494" xr:uid="{00000000-0005-0000-0000-0000A4380000}"/>
    <cellStyle name="Normal 60 3 2 2 2 2 2 3" xfId="29592" xr:uid="{00000000-0005-0000-0000-00009E730000}"/>
    <cellStyle name="Normal 60 3 2 2 2 2 3" xfId="9474" xr:uid="{00000000-0005-0000-0000-000008250000}"/>
    <cellStyle name="Normal 60 3 2 2 2 2 3 3" xfId="24575" xr:uid="{00000000-0005-0000-0000-000005600000}"/>
    <cellStyle name="Normal 60 3 2 2 2 2 5" xfId="19562" xr:uid="{00000000-0005-0000-0000-0000704C0000}"/>
    <cellStyle name="Normal 60 3 2 2 2 3" xfId="6113" xr:uid="{00000000-0005-0000-0000-0000E7170000}"/>
    <cellStyle name="Normal 60 3 2 2 2 3 2" xfId="16165" xr:uid="{00000000-0005-0000-0000-00002B3F0000}"/>
    <cellStyle name="Normal 60 3 2 2 2 3 2 3" xfId="31263" xr:uid="{00000000-0005-0000-0000-0000257A0000}"/>
    <cellStyle name="Normal 60 3 2 2 2 3 3" xfId="11145" xr:uid="{00000000-0005-0000-0000-00008F2B0000}"/>
    <cellStyle name="Normal 60 3 2 2 2 3 3 3" xfId="26246" xr:uid="{00000000-0005-0000-0000-00008C660000}"/>
    <cellStyle name="Normal 60 3 2 2 2 3 5" xfId="21233" xr:uid="{00000000-0005-0000-0000-0000F7520000}"/>
    <cellStyle name="Normal 60 3 2 2 2 4" xfId="12823" xr:uid="{00000000-0005-0000-0000-00001D320000}"/>
    <cellStyle name="Normal 60 3 2 2 2 4 3" xfId="27921" xr:uid="{00000000-0005-0000-0000-0000176D0000}"/>
    <cellStyle name="Normal 60 3 2 2 2 5" xfId="7802" xr:uid="{00000000-0005-0000-0000-0000801E0000}"/>
    <cellStyle name="Normal 60 3 2 2 2 5 3" xfId="22904" xr:uid="{00000000-0005-0000-0000-00007E590000}"/>
    <cellStyle name="Normal 60 3 2 2 2 7" xfId="17891" xr:uid="{00000000-0005-0000-0000-0000E9450000}"/>
    <cellStyle name="Normal 60 3 2 2 3" xfId="3584" xr:uid="{00000000-0005-0000-0000-0000060E0000}"/>
    <cellStyle name="Normal 60 3 2 2 3 2" xfId="13658" xr:uid="{00000000-0005-0000-0000-000060350000}"/>
    <cellStyle name="Normal 60 3 2 2 3 2 3" xfId="28756" xr:uid="{00000000-0005-0000-0000-00005A700000}"/>
    <cellStyle name="Normal 60 3 2 2 3 3" xfId="8638" xr:uid="{00000000-0005-0000-0000-0000C4210000}"/>
    <cellStyle name="Normal 60 3 2 2 3 3 3" xfId="23739" xr:uid="{00000000-0005-0000-0000-0000C15C0000}"/>
    <cellStyle name="Normal 60 3 2 2 3 5" xfId="18726" xr:uid="{00000000-0005-0000-0000-00002C490000}"/>
    <cellStyle name="Normal 60 3 2 2 4" xfId="5277" xr:uid="{00000000-0005-0000-0000-0000A3140000}"/>
    <cellStyle name="Normal 60 3 2 2 4 2" xfId="15329" xr:uid="{00000000-0005-0000-0000-0000E73B0000}"/>
    <cellStyle name="Normal 60 3 2 2 4 2 3" xfId="30427" xr:uid="{00000000-0005-0000-0000-0000E1760000}"/>
    <cellStyle name="Normal 60 3 2 2 4 3" xfId="10309" xr:uid="{00000000-0005-0000-0000-00004B280000}"/>
    <cellStyle name="Normal 60 3 2 2 4 3 3" xfId="25410" xr:uid="{00000000-0005-0000-0000-000048630000}"/>
    <cellStyle name="Normal 60 3 2 2 4 5" xfId="20397" xr:uid="{00000000-0005-0000-0000-0000B34F0000}"/>
    <cellStyle name="Normal 60 3 2 2 5" xfId="11987" xr:uid="{00000000-0005-0000-0000-0000D92E0000}"/>
    <cellStyle name="Normal 60 3 2 2 5 3" xfId="27085" xr:uid="{00000000-0005-0000-0000-0000D3690000}"/>
    <cellStyle name="Normal 60 3 2 2 6" xfId="6966" xr:uid="{00000000-0005-0000-0000-00003C1B0000}"/>
    <cellStyle name="Normal 60 3 2 2 6 3" xfId="22068" xr:uid="{00000000-0005-0000-0000-00003A560000}"/>
    <cellStyle name="Normal 60 3 2 2 8" xfId="17055" xr:uid="{00000000-0005-0000-0000-0000A5420000}"/>
    <cellStyle name="Normal 60 3 2 3" xfId="2313" xr:uid="{00000000-0005-0000-0000-00000F090000}"/>
    <cellStyle name="Normal 60 3 2 3 2" xfId="4003" xr:uid="{00000000-0005-0000-0000-0000A90F0000}"/>
    <cellStyle name="Normal 60 3 2 3 2 2" xfId="14076" xr:uid="{00000000-0005-0000-0000-000002370000}"/>
    <cellStyle name="Normal 60 3 2 3 2 2 3" xfId="29174" xr:uid="{00000000-0005-0000-0000-0000FC710000}"/>
    <cellStyle name="Normal 60 3 2 3 2 3" xfId="9056" xr:uid="{00000000-0005-0000-0000-000066230000}"/>
    <cellStyle name="Normal 60 3 2 3 2 3 3" xfId="24157" xr:uid="{00000000-0005-0000-0000-0000635E0000}"/>
    <cellStyle name="Normal 60 3 2 3 2 5" xfId="19144" xr:uid="{00000000-0005-0000-0000-0000CE4A0000}"/>
    <cellStyle name="Normal 60 3 2 3 3" xfId="5695" xr:uid="{00000000-0005-0000-0000-000045160000}"/>
    <cellStyle name="Normal 60 3 2 3 3 2" xfId="15747" xr:uid="{00000000-0005-0000-0000-0000893D0000}"/>
    <cellStyle name="Normal 60 3 2 3 3 2 3" xfId="30845" xr:uid="{00000000-0005-0000-0000-000083780000}"/>
    <cellStyle name="Normal 60 3 2 3 3 3" xfId="10727" xr:uid="{00000000-0005-0000-0000-0000ED290000}"/>
    <cellStyle name="Normal 60 3 2 3 3 3 3" xfId="25828" xr:uid="{00000000-0005-0000-0000-0000EA640000}"/>
    <cellStyle name="Normal 60 3 2 3 3 5" xfId="20815" xr:uid="{00000000-0005-0000-0000-000055510000}"/>
    <cellStyle name="Normal 60 3 2 3 4" xfId="12405" xr:uid="{00000000-0005-0000-0000-00007B300000}"/>
    <cellStyle name="Normal 60 3 2 3 4 3" xfId="27503" xr:uid="{00000000-0005-0000-0000-0000756B0000}"/>
    <cellStyle name="Normal 60 3 2 3 5" xfId="7384" xr:uid="{00000000-0005-0000-0000-0000DE1C0000}"/>
    <cellStyle name="Normal 60 3 2 3 5 3" xfId="22486" xr:uid="{00000000-0005-0000-0000-0000DC570000}"/>
    <cellStyle name="Normal 60 3 2 3 7" xfId="17473" xr:uid="{00000000-0005-0000-0000-000047440000}"/>
    <cellStyle name="Normal 60 3 2 4" xfId="3166" xr:uid="{00000000-0005-0000-0000-0000640C0000}"/>
    <cellStyle name="Normal 60 3 2 4 2" xfId="13240" xr:uid="{00000000-0005-0000-0000-0000BE330000}"/>
    <cellStyle name="Normal 60 3 2 4 2 3" xfId="28338" xr:uid="{00000000-0005-0000-0000-0000B86E0000}"/>
    <cellStyle name="Normal 60 3 2 4 3" xfId="8220" xr:uid="{00000000-0005-0000-0000-000022200000}"/>
    <cellStyle name="Normal 60 3 2 4 3 3" xfId="23321" xr:uid="{00000000-0005-0000-0000-00001F5B0000}"/>
    <cellStyle name="Normal 60 3 2 4 5" xfId="18308" xr:uid="{00000000-0005-0000-0000-00008A470000}"/>
    <cellStyle name="Normal 60 3 2 5" xfId="4859" xr:uid="{00000000-0005-0000-0000-000001130000}"/>
    <cellStyle name="Normal 60 3 2 5 2" xfId="14911" xr:uid="{00000000-0005-0000-0000-0000453A0000}"/>
    <cellStyle name="Normal 60 3 2 5 2 3" xfId="30009" xr:uid="{00000000-0005-0000-0000-00003F750000}"/>
    <cellStyle name="Normal 60 3 2 5 3" xfId="9891" xr:uid="{00000000-0005-0000-0000-0000A9260000}"/>
    <cellStyle name="Normal 60 3 2 5 3 3" xfId="24992" xr:uid="{00000000-0005-0000-0000-0000A6610000}"/>
    <cellStyle name="Normal 60 3 2 5 5" xfId="19979" xr:uid="{00000000-0005-0000-0000-0000114E0000}"/>
    <cellStyle name="Normal 60 3 2 6" xfId="11569" xr:uid="{00000000-0005-0000-0000-0000372D0000}"/>
    <cellStyle name="Normal 60 3 2 6 3" xfId="26667" xr:uid="{00000000-0005-0000-0000-000031680000}"/>
    <cellStyle name="Normal 60 3 2 7" xfId="6548" xr:uid="{00000000-0005-0000-0000-00009A190000}"/>
    <cellStyle name="Normal 60 3 2 7 3" xfId="21650" xr:uid="{00000000-0005-0000-0000-000098540000}"/>
    <cellStyle name="Normal 60 3 2 9" xfId="16637" xr:uid="{00000000-0005-0000-0000-000003410000}"/>
    <cellStyle name="Normal 60 3 3" xfId="1684" xr:uid="{00000000-0005-0000-0000-00009A060000}"/>
    <cellStyle name="Normal 60 3 3 2" xfId="2523" xr:uid="{00000000-0005-0000-0000-0000E1090000}"/>
    <cellStyle name="Normal 60 3 3 2 2" xfId="4213" xr:uid="{00000000-0005-0000-0000-00007B100000}"/>
    <cellStyle name="Normal 60 3 3 2 2 2" xfId="14286" xr:uid="{00000000-0005-0000-0000-0000D4370000}"/>
    <cellStyle name="Normal 60 3 3 2 2 2 3" xfId="29384" xr:uid="{00000000-0005-0000-0000-0000CE720000}"/>
    <cellStyle name="Normal 60 3 3 2 2 3" xfId="9266" xr:uid="{00000000-0005-0000-0000-000038240000}"/>
    <cellStyle name="Normal 60 3 3 2 2 3 3" xfId="24367" xr:uid="{00000000-0005-0000-0000-0000355F0000}"/>
    <cellStyle name="Normal 60 3 3 2 2 5" xfId="19354" xr:uid="{00000000-0005-0000-0000-0000A04B0000}"/>
    <cellStyle name="Normal 60 3 3 2 3" xfId="5905" xr:uid="{00000000-0005-0000-0000-000017170000}"/>
    <cellStyle name="Normal 60 3 3 2 3 2" xfId="15957" xr:uid="{00000000-0005-0000-0000-00005B3E0000}"/>
    <cellStyle name="Normal 60 3 3 2 3 2 3" xfId="31055" xr:uid="{00000000-0005-0000-0000-000055790000}"/>
    <cellStyle name="Normal 60 3 3 2 3 3" xfId="10937" xr:uid="{00000000-0005-0000-0000-0000BF2A0000}"/>
    <cellStyle name="Normal 60 3 3 2 3 3 3" xfId="26038" xr:uid="{00000000-0005-0000-0000-0000BC650000}"/>
    <cellStyle name="Normal 60 3 3 2 3 5" xfId="21025" xr:uid="{00000000-0005-0000-0000-000027520000}"/>
    <cellStyle name="Normal 60 3 3 2 4" xfId="12615" xr:uid="{00000000-0005-0000-0000-00004D310000}"/>
    <cellStyle name="Normal 60 3 3 2 4 3" xfId="27713" xr:uid="{00000000-0005-0000-0000-0000476C0000}"/>
    <cellStyle name="Normal 60 3 3 2 5" xfId="7594" xr:uid="{00000000-0005-0000-0000-0000B01D0000}"/>
    <cellStyle name="Normal 60 3 3 2 5 3" xfId="22696" xr:uid="{00000000-0005-0000-0000-0000AE580000}"/>
    <cellStyle name="Normal 60 3 3 2 7" xfId="17683" xr:uid="{00000000-0005-0000-0000-000019450000}"/>
    <cellStyle name="Normal 60 3 3 3" xfId="3376" xr:uid="{00000000-0005-0000-0000-0000360D0000}"/>
    <cellStyle name="Normal 60 3 3 3 2" xfId="13450" xr:uid="{00000000-0005-0000-0000-000090340000}"/>
    <cellStyle name="Normal 60 3 3 3 2 3" xfId="28548" xr:uid="{00000000-0005-0000-0000-00008A6F0000}"/>
    <cellStyle name="Normal 60 3 3 3 3" xfId="8430" xr:uid="{00000000-0005-0000-0000-0000F4200000}"/>
    <cellStyle name="Normal 60 3 3 3 3 3" xfId="23531" xr:uid="{00000000-0005-0000-0000-0000F15B0000}"/>
    <cellStyle name="Normal 60 3 3 3 5" xfId="18518" xr:uid="{00000000-0005-0000-0000-00005C480000}"/>
    <cellStyle name="Normal 60 3 3 4" xfId="5069" xr:uid="{00000000-0005-0000-0000-0000D3130000}"/>
    <cellStyle name="Normal 60 3 3 4 2" xfId="15121" xr:uid="{00000000-0005-0000-0000-0000173B0000}"/>
    <cellStyle name="Normal 60 3 3 4 2 3" xfId="30219" xr:uid="{00000000-0005-0000-0000-000011760000}"/>
    <cellStyle name="Normal 60 3 3 4 3" xfId="10101" xr:uid="{00000000-0005-0000-0000-00007B270000}"/>
    <cellStyle name="Normal 60 3 3 4 3 3" xfId="25202" xr:uid="{00000000-0005-0000-0000-000078620000}"/>
    <cellStyle name="Normal 60 3 3 4 5" xfId="20189" xr:uid="{00000000-0005-0000-0000-0000E34E0000}"/>
    <cellStyle name="Normal 60 3 3 5" xfId="11779" xr:uid="{00000000-0005-0000-0000-0000092E0000}"/>
    <cellStyle name="Normal 60 3 3 5 3" xfId="26877" xr:uid="{00000000-0005-0000-0000-000003690000}"/>
    <cellStyle name="Normal 60 3 3 6" xfId="6758" xr:uid="{00000000-0005-0000-0000-00006C1A0000}"/>
    <cellStyle name="Normal 60 3 3 6 3" xfId="21860" xr:uid="{00000000-0005-0000-0000-00006A550000}"/>
    <cellStyle name="Normal 60 3 3 8" xfId="16847" xr:uid="{00000000-0005-0000-0000-0000D5410000}"/>
    <cellStyle name="Normal 60 3 4" xfId="2105" xr:uid="{00000000-0005-0000-0000-00003F080000}"/>
    <cellStyle name="Normal 60 3 4 2" xfId="3795" xr:uid="{00000000-0005-0000-0000-0000D90E0000}"/>
    <cellStyle name="Normal 60 3 4 2 2" xfId="13868" xr:uid="{00000000-0005-0000-0000-000032360000}"/>
    <cellStyle name="Normal 60 3 4 2 2 3" xfId="28966" xr:uid="{00000000-0005-0000-0000-00002C710000}"/>
    <cellStyle name="Normal 60 3 4 2 3" xfId="8848" xr:uid="{00000000-0005-0000-0000-000096220000}"/>
    <cellStyle name="Normal 60 3 4 2 3 3" xfId="23949" xr:uid="{00000000-0005-0000-0000-0000935D0000}"/>
    <cellStyle name="Normal 60 3 4 2 5" xfId="18936" xr:uid="{00000000-0005-0000-0000-0000FE490000}"/>
    <cellStyle name="Normal 60 3 4 3" xfId="5487" xr:uid="{00000000-0005-0000-0000-000075150000}"/>
    <cellStyle name="Normal 60 3 4 3 2" xfId="15539" xr:uid="{00000000-0005-0000-0000-0000B93C0000}"/>
    <cellStyle name="Normal 60 3 4 3 2 3" xfId="30637" xr:uid="{00000000-0005-0000-0000-0000B3770000}"/>
    <cellStyle name="Normal 60 3 4 3 3" xfId="10519" xr:uid="{00000000-0005-0000-0000-00001D290000}"/>
    <cellStyle name="Normal 60 3 4 3 3 3" xfId="25620" xr:uid="{00000000-0005-0000-0000-00001A640000}"/>
    <cellStyle name="Normal 60 3 4 3 5" xfId="20607" xr:uid="{00000000-0005-0000-0000-000085500000}"/>
    <cellStyle name="Normal 60 3 4 4" xfId="12197" xr:uid="{00000000-0005-0000-0000-0000AB2F0000}"/>
    <cellStyle name="Normal 60 3 4 4 3" xfId="27295" xr:uid="{00000000-0005-0000-0000-0000A56A0000}"/>
    <cellStyle name="Normal 60 3 4 5" xfId="7176" xr:uid="{00000000-0005-0000-0000-00000E1C0000}"/>
    <cellStyle name="Normal 60 3 4 5 3" xfId="22278" xr:uid="{00000000-0005-0000-0000-00000C570000}"/>
    <cellStyle name="Normal 60 3 4 7" xfId="17265" xr:uid="{00000000-0005-0000-0000-000077430000}"/>
    <cellStyle name="Normal 60 3 5" xfId="2958" xr:uid="{00000000-0005-0000-0000-0000940B0000}"/>
    <cellStyle name="Normal 60 3 5 2" xfId="13032" xr:uid="{00000000-0005-0000-0000-0000EE320000}"/>
    <cellStyle name="Normal 60 3 5 2 3" xfId="28130" xr:uid="{00000000-0005-0000-0000-0000E86D0000}"/>
    <cellStyle name="Normal 60 3 5 3" xfId="8012" xr:uid="{00000000-0005-0000-0000-0000521F0000}"/>
    <cellStyle name="Normal 60 3 5 3 3" xfId="23113" xr:uid="{00000000-0005-0000-0000-00004F5A0000}"/>
    <cellStyle name="Normal 60 3 5 5" xfId="18100" xr:uid="{00000000-0005-0000-0000-0000BA460000}"/>
    <cellStyle name="Normal 60 3 6" xfId="4651" xr:uid="{00000000-0005-0000-0000-000031120000}"/>
    <cellStyle name="Normal 60 3 6 2" xfId="14703" xr:uid="{00000000-0005-0000-0000-000075390000}"/>
    <cellStyle name="Normal 60 3 6 2 3" xfId="29801" xr:uid="{00000000-0005-0000-0000-00006F740000}"/>
    <cellStyle name="Normal 60 3 6 3" xfId="9683" xr:uid="{00000000-0005-0000-0000-0000D9250000}"/>
    <cellStyle name="Normal 60 3 6 3 3" xfId="24784" xr:uid="{00000000-0005-0000-0000-0000D6600000}"/>
    <cellStyle name="Normal 60 3 6 5" xfId="19771" xr:uid="{00000000-0005-0000-0000-0000414D0000}"/>
    <cellStyle name="Normal 60 3 7" xfId="11361" xr:uid="{00000000-0005-0000-0000-0000672C0000}"/>
    <cellStyle name="Normal 60 3 7 3" xfId="26459" xr:uid="{00000000-0005-0000-0000-000061670000}"/>
    <cellStyle name="Normal 60 3 8" xfId="6340" xr:uid="{00000000-0005-0000-0000-0000CA180000}"/>
    <cellStyle name="Normal 60 3 8 3" xfId="21442" xr:uid="{00000000-0005-0000-0000-0000C8530000}"/>
    <cellStyle name="Normal 60 4" xfId="1365" xr:uid="{00000000-0005-0000-0000-00005B050000}"/>
    <cellStyle name="Normal 60 4 2" xfId="1788" xr:uid="{00000000-0005-0000-0000-000002070000}"/>
    <cellStyle name="Normal 60 4 2 2" xfId="2627" xr:uid="{00000000-0005-0000-0000-0000490A0000}"/>
    <cellStyle name="Normal 60 4 2 2 2" xfId="4317" xr:uid="{00000000-0005-0000-0000-0000E3100000}"/>
    <cellStyle name="Normal 60 4 2 2 2 2" xfId="14390" xr:uid="{00000000-0005-0000-0000-00003C380000}"/>
    <cellStyle name="Normal 60 4 2 2 2 2 3" xfId="29488" xr:uid="{00000000-0005-0000-0000-000036730000}"/>
    <cellStyle name="Normal 60 4 2 2 2 3" xfId="9370" xr:uid="{00000000-0005-0000-0000-0000A0240000}"/>
    <cellStyle name="Normal 60 4 2 2 2 3 3" xfId="24471" xr:uid="{00000000-0005-0000-0000-00009D5F0000}"/>
    <cellStyle name="Normal 60 4 2 2 2 5" xfId="19458" xr:uid="{00000000-0005-0000-0000-0000084C0000}"/>
    <cellStyle name="Normal 60 4 2 2 3" xfId="6009" xr:uid="{00000000-0005-0000-0000-00007F170000}"/>
    <cellStyle name="Normal 60 4 2 2 3 2" xfId="16061" xr:uid="{00000000-0005-0000-0000-0000C33E0000}"/>
    <cellStyle name="Normal 60 4 2 2 3 2 3" xfId="31159" xr:uid="{00000000-0005-0000-0000-0000BD790000}"/>
    <cellStyle name="Normal 60 4 2 2 3 3" xfId="11041" xr:uid="{00000000-0005-0000-0000-0000272B0000}"/>
    <cellStyle name="Normal 60 4 2 2 3 3 3" xfId="26142" xr:uid="{00000000-0005-0000-0000-000024660000}"/>
    <cellStyle name="Normal 60 4 2 2 3 5" xfId="21129" xr:uid="{00000000-0005-0000-0000-00008F520000}"/>
    <cellStyle name="Normal 60 4 2 2 4" xfId="12719" xr:uid="{00000000-0005-0000-0000-0000B5310000}"/>
    <cellStyle name="Normal 60 4 2 2 4 3" xfId="27817" xr:uid="{00000000-0005-0000-0000-0000AF6C0000}"/>
    <cellStyle name="Normal 60 4 2 2 5" xfId="7698" xr:uid="{00000000-0005-0000-0000-0000181E0000}"/>
    <cellStyle name="Normal 60 4 2 2 5 3" xfId="22800" xr:uid="{00000000-0005-0000-0000-000016590000}"/>
    <cellStyle name="Normal 60 4 2 2 7" xfId="17787" xr:uid="{00000000-0005-0000-0000-000081450000}"/>
    <cellStyle name="Normal 60 4 2 3" xfId="3480" xr:uid="{00000000-0005-0000-0000-00009E0D0000}"/>
    <cellStyle name="Normal 60 4 2 3 2" xfId="13554" xr:uid="{00000000-0005-0000-0000-0000F8340000}"/>
    <cellStyle name="Normal 60 4 2 3 2 3" xfId="28652" xr:uid="{00000000-0005-0000-0000-0000F26F0000}"/>
    <cellStyle name="Normal 60 4 2 3 3" xfId="8534" xr:uid="{00000000-0005-0000-0000-00005C210000}"/>
    <cellStyle name="Normal 60 4 2 3 3 3" xfId="23635" xr:uid="{00000000-0005-0000-0000-0000595C0000}"/>
    <cellStyle name="Normal 60 4 2 3 5" xfId="18622" xr:uid="{00000000-0005-0000-0000-0000C4480000}"/>
    <cellStyle name="Normal 60 4 2 4" xfId="5173" xr:uid="{00000000-0005-0000-0000-00003B140000}"/>
    <cellStyle name="Normal 60 4 2 4 2" xfId="15225" xr:uid="{00000000-0005-0000-0000-00007F3B0000}"/>
    <cellStyle name="Normal 60 4 2 4 2 3" xfId="30323" xr:uid="{00000000-0005-0000-0000-000079760000}"/>
    <cellStyle name="Normal 60 4 2 4 3" xfId="10205" xr:uid="{00000000-0005-0000-0000-0000E3270000}"/>
    <cellStyle name="Normal 60 4 2 4 3 3" xfId="25306" xr:uid="{00000000-0005-0000-0000-0000E0620000}"/>
    <cellStyle name="Normal 60 4 2 4 5" xfId="20293" xr:uid="{00000000-0005-0000-0000-00004B4F0000}"/>
    <cellStyle name="Normal 60 4 2 5" xfId="11883" xr:uid="{00000000-0005-0000-0000-0000712E0000}"/>
    <cellStyle name="Normal 60 4 2 5 3" xfId="26981" xr:uid="{00000000-0005-0000-0000-00006B690000}"/>
    <cellStyle name="Normal 60 4 2 6" xfId="6862" xr:uid="{00000000-0005-0000-0000-0000D41A0000}"/>
    <cellStyle name="Normal 60 4 2 6 3" xfId="21964" xr:uid="{00000000-0005-0000-0000-0000D2550000}"/>
    <cellStyle name="Normal 60 4 2 8" xfId="16951" xr:uid="{00000000-0005-0000-0000-00003D420000}"/>
    <cellStyle name="Normal 60 4 3" xfId="2209" xr:uid="{00000000-0005-0000-0000-0000A7080000}"/>
    <cellStyle name="Normal 60 4 3 2" xfId="3899" xr:uid="{00000000-0005-0000-0000-0000410F0000}"/>
    <cellStyle name="Normal 60 4 3 2 2" xfId="13972" xr:uid="{00000000-0005-0000-0000-00009A360000}"/>
    <cellStyle name="Normal 60 4 3 2 2 3" xfId="29070" xr:uid="{00000000-0005-0000-0000-000094710000}"/>
    <cellStyle name="Normal 60 4 3 2 3" xfId="8952" xr:uid="{00000000-0005-0000-0000-0000FE220000}"/>
    <cellStyle name="Normal 60 4 3 2 3 3" xfId="24053" xr:uid="{00000000-0005-0000-0000-0000FB5D0000}"/>
    <cellStyle name="Normal 60 4 3 2 5" xfId="19040" xr:uid="{00000000-0005-0000-0000-0000664A0000}"/>
    <cellStyle name="Normal 60 4 3 3" xfId="5591" xr:uid="{00000000-0005-0000-0000-0000DD150000}"/>
    <cellStyle name="Normal 60 4 3 3 2" xfId="15643" xr:uid="{00000000-0005-0000-0000-0000213D0000}"/>
    <cellStyle name="Normal 60 4 3 3 2 3" xfId="30741" xr:uid="{00000000-0005-0000-0000-00001B780000}"/>
    <cellStyle name="Normal 60 4 3 3 3" xfId="10623" xr:uid="{00000000-0005-0000-0000-000085290000}"/>
    <cellStyle name="Normal 60 4 3 3 3 3" xfId="25724" xr:uid="{00000000-0005-0000-0000-000082640000}"/>
    <cellStyle name="Normal 60 4 3 3 5" xfId="20711" xr:uid="{00000000-0005-0000-0000-0000ED500000}"/>
    <cellStyle name="Normal 60 4 3 4" xfId="12301" xr:uid="{00000000-0005-0000-0000-000013300000}"/>
    <cellStyle name="Normal 60 4 3 4 3" xfId="27399" xr:uid="{00000000-0005-0000-0000-00000D6B0000}"/>
    <cellStyle name="Normal 60 4 3 5" xfId="7280" xr:uid="{00000000-0005-0000-0000-0000761C0000}"/>
    <cellStyle name="Normal 60 4 3 5 3" xfId="22382" xr:uid="{00000000-0005-0000-0000-000074570000}"/>
    <cellStyle name="Normal 60 4 3 7" xfId="17369" xr:uid="{00000000-0005-0000-0000-0000DF430000}"/>
    <cellStyle name="Normal 60 4 4" xfId="3062" xr:uid="{00000000-0005-0000-0000-0000FC0B0000}"/>
    <cellStyle name="Normal 60 4 4 2" xfId="13136" xr:uid="{00000000-0005-0000-0000-000056330000}"/>
    <cellStyle name="Normal 60 4 4 2 3" xfId="28234" xr:uid="{00000000-0005-0000-0000-0000506E0000}"/>
    <cellStyle name="Normal 60 4 4 3" xfId="8116" xr:uid="{00000000-0005-0000-0000-0000BA1F0000}"/>
    <cellStyle name="Normal 60 4 4 3 3" xfId="23217" xr:uid="{00000000-0005-0000-0000-0000B75A0000}"/>
    <cellStyle name="Normal 60 4 4 5" xfId="18204" xr:uid="{00000000-0005-0000-0000-000022470000}"/>
    <cellStyle name="Normal 60 4 5" xfId="4755" xr:uid="{00000000-0005-0000-0000-000099120000}"/>
    <cellStyle name="Normal 60 4 5 2" xfId="14807" xr:uid="{00000000-0005-0000-0000-0000DD390000}"/>
    <cellStyle name="Normal 60 4 5 2 3" xfId="29905" xr:uid="{00000000-0005-0000-0000-0000D7740000}"/>
    <cellStyle name="Normal 60 4 5 3" xfId="9787" xr:uid="{00000000-0005-0000-0000-000041260000}"/>
    <cellStyle name="Normal 60 4 5 3 3" xfId="24888" xr:uid="{00000000-0005-0000-0000-00003E610000}"/>
    <cellStyle name="Normal 60 4 5 5" xfId="19875" xr:uid="{00000000-0005-0000-0000-0000A94D0000}"/>
    <cellStyle name="Normal 60 4 6" xfId="11465" xr:uid="{00000000-0005-0000-0000-0000CF2C0000}"/>
    <cellStyle name="Normal 60 4 6 3" xfId="26563" xr:uid="{00000000-0005-0000-0000-0000C9670000}"/>
    <cellStyle name="Normal 60 4 7" xfId="6444" xr:uid="{00000000-0005-0000-0000-000032190000}"/>
    <cellStyle name="Normal 60 4 7 3" xfId="21546" xr:uid="{00000000-0005-0000-0000-000030540000}"/>
    <cellStyle name="Normal 60 4 9" xfId="16533" xr:uid="{00000000-0005-0000-0000-00009B400000}"/>
    <cellStyle name="Normal 60 5" xfId="1578" xr:uid="{00000000-0005-0000-0000-000030060000}"/>
    <cellStyle name="Normal 60 5 2" xfId="2419" xr:uid="{00000000-0005-0000-0000-000079090000}"/>
    <cellStyle name="Normal 60 5 2 2" xfId="4109" xr:uid="{00000000-0005-0000-0000-000013100000}"/>
    <cellStyle name="Normal 60 5 2 2 2" xfId="14182" xr:uid="{00000000-0005-0000-0000-00006C370000}"/>
    <cellStyle name="Normal 60 5 2 2 2 3" xfId="29280" xr:uid="{00000000-0005-0000-0000-000066720000}"/>
    <cellStyle name="Normal 60 5 2 2 3" xfId="9162" xr:uid="{00000000-0005-0000-0000-0000D0230000}"/>
    <cellStyle name="Normal 60 5 2 2 3 3" xfId="24263" xr:uid="{00000000-0005-0000-0000-0000CD5E0000}"/>
    <cellStyle name="Normal 60 5 2 2 5" xfId="19250" xr:uid="{00000000-0005-0000-0000-0000384B0000}"/>
    <cellStyle name="Normal 60 5 2 3" xfId="5801" xr:uid="{00000000-0005-0000-0000-0000AF160000}"/>
    <cellStyle name="Normal 60 5 2 3 2" xfId="15853" xr:uid="{00000000-0005-0000-0000-0000F33D0000}"/>
    <cellStyle name="Normal 60 5 2 3 2 3" xfId="30951" xr:uid="{00000000-0005-0000-0000-0000ED780000}"/>
    <cellStyle name="Normal 60 5 2 3 3" xfId="10833" xr:uid="{00000000-0005-0000-0000-0000572A0000}"/>
    <cellStyle name="Normal 60 5 2 3 3 3" xfId="25934" xr:uid="{00000000-0005-0000-0000-000054650000}"/>
    <cellStyle name="Normal 60 5 2 3 5" xfId="20921" xr:uid="{00000000-0005-0000-0000-0000BF510000}"/>
    <cellStyle name="Normal 60 5 2 4" xfId="12511" xr:uid="{00000000-0005-0000-0000-0000E5300000}"/>
    <cellStyle name="Normal 60 5 2 4 3" xfId="27609" xr:uid="{00000000-0005-0000-0000-0000DF6B0000}"/>
    <cellStyle name="Normal 60 5 2 5" xfId="7490" xr:uid="{00000000-0005-0000-0000-0000481D0000}"/>
    <cellStyle name="Normal 60 5 2 5 3" xfId="22592" xr:uid="{00000000-0005-0000-0000-000046580000}"/>
    <cellStyle name="Normal 60 5 2 7" xfId="17579" xr:uid="{00000000-0005-0000-0000-0000B1440000}"/>
    <cellStyle name="Normal 60 5 3" xfId="3272" xr:uid="{00000000-0005-0000-0000-0000CE0C0000}"/>
    <cellStyle name="Normal 60 5 3 2" xfId="13346" xr:uid="{00000000-0005-0000-0000-000028340000}"/>
    <cellStyle name="Normal 60 5 3 2 3" xfId="28444" xr:uid="{00000000-0005-0000-0000-0000226F0000}"/>
    <cellStyle name="Normal 60 5 3 3" xfId="8326" xr:uid="{00000000-0005-0000-0000-00008C200000}"/>
    <cellStyle name="Normal 60 5 3 3 3" xfId="23427" xr:uid="{00000000-0005-0000-0000-0000895B0000}"/>
    <cellStyle name="Normal 60 5 3 5" xfId="18414" xr:uid="{00000000-0005-0000-0000-0000F4470000}"/>
    <cellStyle name="Normal 60 5 4" xfId="4965" xr:uid="{00000000-0005-0000-0000-00006B130000}"/>
    <cellStyle name="Normal 60 5 4 2" xfId="15017" xr:uid="{00000000-0005-0000-0000-0000AF3A0000}"/>
    <cellStyle name="Normal 60 5 4 2 3" xfId="30115" xr:uid="{00000000-0005-0000-0000-0000A9750000}"/>
    <cellStyle name="Normal 60 5 4 3" xfId="9997" xr:uid="{00000000-0005-0000-0000-000013270000}"/>
    <cellStyle name="Normal 60 5 4 3 3" xfId="25098" xr:uid="{00000000-0005-0000-0000-000010620000}"/>
    <cellStyle name="Normal 60 5 4 5" xfId="20085" xr:uid="{00000000-0005-0000-0000-00007B4E0000}"/>
    <cellStyle name="Normal 60 5 5" xfId="11675" xr:uid="{00000000-0005-0000-0000-0000A12D0000}"/>
    <cellStyle name="Normal 60 5 5 3" xfId="26773" xr:uid="{00000000-0005-0000-0000-00009B680000}"/>
    <cellStyle name="Normal 60 5 6" xfId="6654" xr:uid="{00000000-0005-0000-0000-0000041A0000}"/>
    <cellStyle name="Normal 60 5 6 3" xfId="21756" xr:uid="{00000000-0005-0000-0000-000002550000}"/>
    <cellStyle name="Normal 60 5 8" xfId="16743" xr:uid="{00000000-0005-0000-0000-00006D410000}"/>
    <cellStyle name="Normal 60 6" xfId="1999" xr:uid="{00000000-0005-0000-0000-0000D5070000}"/>
    <cellStyle name="Normal 60 6 2" xfId="3691" xr:uid="{00000000-0005-0000-0000-0000710E0000}"/>
    <cellStyle name="Normal 60 6 2 2" xfId="13764" xr:uid="{00000000-0005-0000-0000-0000CA350000}"/>
    <cellStyle name="Normal 60 6 2 2 3" xfId="28862" xr:uid="{00000000-0005-0000-0000-0000C4700000}"/>
    <cellStyle name="Normal 60 6 2 3" xfId="8744" xr:uid="{00000000-0005-0000-0000-00002E220000}"/>
    <cellStyle name="Normal 60 6 2 3 3" xfId="23845" xr:uid="{00000000-0005-0000-0000-00002B5D0000}"/>
    <cellStyle name="Normal 60 6 2 5" xfId="18832" xr:uid="{00000000-0005-0000-0000-000096490000}"/>
    <cellStyle name="Normal 60 6 3" xfId="5383" xr:uid="{00000000-0005-0000-0000-00000D150000}"/>
    <cellStyle name="Normal 60 6 3 2" xfId="15435" xr:uid="{00000000-0005-0000-0000-0000513C0000}"/>
    <cellStyle name="Normal 60 6 3 2 3" xfId="30533" xr:uid="{00000000-0005-0000-0000-00004B770000}"/>
    <cellStyle name="Normal 60 6 3 3" xfId="10415" xr:uid="{00000000-0005-0000-0000-0000B5280000}"/>
    <cellStyle name="Normal 60 6 3 3 3" xfId="25516" xr:uid="{00000000-0005-0000-0000-0000B2630000}"/>
    <cellStyle name="Normal 60 6 3 5" xfId="20503" xr:uid="{00000000-0005-0000-0000-00001D500000}"/>
    <cellStyle name="Normal 60 6 4" xfId="12093" xr:uid="{00000000-0005-0000-0000-0000432F0000}"/>
    <cellStyle name="Normal 60 6 4 3" xfId="27191" xr:uid="{00000000-0005-0000-0000-00003D6A0000}"/>
    <cellStyle name="Normal 60 6 5" xfId="7072" xr:uid="{00000000-0005-0000-0000-0000A61B0000}"/>
    <cellStyle name="Normal 60 6 5 3" xfId="22174" xr:uid="{00000000-0005-0000-0000-0000A4560000}"/>
    <cellStyle name="Normal 60 6 7" xfId="17161" xr:uid="{00000000-0005-0000-0000-00000F430000}"/>
    <cellStyle name="Normal 60 7" xfId="2850" xr:uid="{00000000-0005-0000-0000-0000280B0000}"/>
    <cellStyle name="Normal 60 7 2" xfId="12928" xr:uid="{00000000-0005-0000-0000-000086320000}"/>
    <cellStyle name="Normal 60 7 2 3" xfId="28026" xr:uid="{00000000-0005-0000-0000-0000806D0000}"/>
    <cellStyle name="Normal 60 7 3" xfId="7908" xr:uid="{00000000-0005-0000-0000-0000EA1E0000}"/>
    <cellStyle name="Normal 60 7 3 3" xfId="23009" xr:uid="{00000000-0005-0000-0000-0000E7590000}"/>
    <cellStyle name="Normal 60 7 5" xfId="17996" xr:uid="{00000000-0005-0000-0000-000052460000}"/>
    <cellStyle name="Normal 60 8" xfId="4544" xr:uid="{00000000-0005-0000-0000-0000C6110000}"/>
    <cellStyle name="Normal 60 8 2" xfId="14599" xr:uid="{00000000-0005-0000-0000-00000D390000}"/>
    <cellStyle name="Normal 60 8 2 3" xfId="29697" xr:uid="{00000000-0005-0000-0000-000007740000}"/>
    <cellStyle name="Normal 60 8 3" xfId="9579" xr:uid="{00000000-0005-0000-0000-000071250000}"/>
    <cellStyle name="Normal 60 8 3 3" xfId="24680" xr:uid="{00000000-0005-0000-0000-00006E600000}"/>
    <cellStyle name="Normal 60 8 5" xfId="19667" xr:uid="{00000000-0005-0000-0000-0000D94C0000}"/>
    <cellStyle name="Normal 60 9" xfId="11255" xr:uid="{00000000-0005-0000-0000-0000FD2B0000}"/>
    <cellStyle name="Normal 60 9 3" xfId="26355" xr:uid="{00000000-0005-0000-0000-0000F9660000}"/>
    <cellStyle name="Normal 61" xfId="888" xr:uid="{00000000-0005-0000-0000-00007D030000}"/>
    <cellStyle name="Normal 61 2" xfId="889" xr:uid="{00000000-0005-0000-0000-00007E030000}"/>
    <cellStyle name="Normal 62" xfId="890" xr:uid="{00000000-0005-0000-0000-00007F030000}"/>
    <cellStyle name="Normal 62 2" xfId="891" xr:uid="{00000000-0005-0000-0000-000080030000}"/>
    <cellStyle name="Normal 62 3" xfId="35453" xr:uid="{6E0F674E-3A8E-42C5-B488-7211256A5F1C}"/>
    <cellStyle name="Normal 63" xfId="892" xr:uid="{00000000-0005-0000-0000-000081030000}"/>
    <cellStyle name="Normal 64" xfId="893" xr:uid="{00000000-0005-0000-0000-000082030000}"/>
    <cellStyle name="Normal 64 10" xfId="6235" xr:uid="{00000000-0005-0000-0000-000061180000}"/>
    <cellStyle name="Normal 64 10 3" xfId="21339" xr:uid="{00000000-0005-0000-0000-000061530000}"/>
    <cellStyle name="Normal 64 12" xfId="16324" xr:uid="{00000000-0005-0000-0000-0000CA3F0000}"/>
    <cellStyle name="Normal 64 2" xfId="1199" xr:uid="{00000000-0005-0000-0000-0000B5040000}"/>
    <cellStyle name="Normal 64 2 11" xfId="16378" xr:uid="{00000000-0005-0000-0000-000000400000}"/>
    <cellStyle name="Normal 64 2 2" xfId="1307" xr:uid="{00000000-0005-0000-0000-000021050000}"/>
    <cellStyle name="Normal 64 2 2 10" xfId="16482" xr:uid="{00000000-0005-0000-0000-000068400000}"/>
    <cellStyle name="Normal 64 2 2 2" xfId="1524" xr:uid="{00000000-0005-0000-0000-0000FA050000}"/>
    <cellStyle name="Normal 64 2 2 2 2" xfId="1945" xr:uid="{00000000-0005-0000-0000-00009F070000}"/>
    <cellStyle name="Normal 64 2 2 2 2 2" xfId="2784" xr:uid="{00000000-0005-0000-0000-0000E60A0000}"/>
    <cellStyle name="Normal 64 2 2 2 2 2 2" xfId="4474" xr:uid="{00000000-0005-0000-0000-000080110000}"/>
    <cellStyle name="Normal 64 2 2 2 2 2 2 2" xfId="14547" xr:uid="{00000000-0005-0000-0000-0000D9380000}"/>
    <cellStyle name="Normal 64 2 2 2 2 2 2 2 3" xfId="29645" xr:uid="{00000000-0005-0000-0000-0000D3730000}"/>
    <cellStyle name="Normal 64 2 2 2 2 2 2 3" xfId="9527" xr:uid="{00000000-0005-0000-0000-00003D250000}"/>
    <cellStyle name="Normal 64 2 2 2 2 2 2 3 3" xfId="24628" xr:uid="{00000000-0005-0000-0000-00003A600000}"/>
    <cellStyle name="Normal 64 2 2 2 2 2 2 5" xfId="19615" xr:uid="{00000000-0005-0000-0000-0000A54C0000}"/>
    <cellStyle name="Normal 64 2 2 2 2 2 3" xfId="6166" xr:uid="{00000000-0005-0000-0000-00001C180000}"/>
    <cellStyle name="Normal 64 2 2 2 2 2 3 2" xfId="16218" xr:uid="{00000000-0005-0000-0000-0000603F0000}"/>
    <cellStyle name="Normal 64 2 2 2 2 2 3 3" xfId="11198" xr:uid="{00000000-0005-0000-0000-0000C42B0000}"/>
    <cellStyle name="Normal 64 2 2 2 2 2 3 3 3" xfId="26299" xr:uid="{00000000-0005-0000-0000-0000C1660000}"/>
    <cellStyle name="Normal 64 2 2 2 2 2 3 5" xfId="21286" xr:uid="{00000000-0005-0000-0000-00002C530000}"/>
    <cellStyle name="Normal 64 2 2 2 2 2 4" xfId="12876" xr:uid="{00000000-0005-0000-0000-000052320000}"/>
    <cellStyle name="Normal 64 2 2 2 2 2 4 3" xfId="27974" xr:uid="{00000000-0005-0000-0000-00004C6D0000}"/>
    <cellStyle name="Normal 64 2 2 2 2 2 5" xfId="7855" xr:uid="{00000000-0005-0000-0000-0000B51E0000}"/>
    <cellStyle name="Normal 64 2 2 2 2 2 5 3" xfId="22957" xr:uid="{00000000-0005-0000-0000-0000B3590000}"/>
    <cellStyle name="Normal 64 2 2 2 2 2 7" xfId="17944" xr:uid="{00000000-0005-0000-0000-00001E460000}"/>
    <cellStyle name="Normal 64 2 2 2 2 3" xfId="3637" xr:uid="{00000000-0005-0000-0000-00003B0E0000}"/>
    <cellStyle name="Normal 64 2 2 2 2 3 2" xfId="13711" xr:uid="{00000000-0005-0000-0000-000095350000}"/>
    <cellStyle name="Normal 64 2 2 2 2 3 2 3" xfId="28809" xr:uid="{00000000-0005-0000-0000-00008F700000}"/>
    <cellStyle name="Normal 64 2 2 2 2 3 3" xfId="8691" xr:uid="{00000000-0005-0000-0000-0000F9210000}"/>
    <cellStyle name="Normal 64 2 2 2 2 3 3 3" xfId="23792" xr:uid="{00000000-0005-0000-0000-0000F65C0000}"/>
    <cellStyle name="Normal 64 2 2 2 2 3 5" xfId="18779" xr:uid="{00000000-0005-0000-0000-000061490000}"/>
    <cellStyle name="Normal 64 2 2 2 2 4" xfId="5330" xr:uid="{00000000-0005-0000-0000-0000D8140000}"/>
    <cellStyle name="Normal 64 2 2 2 2 4 2" xfId="15382" xr:uid="{00000000-0005-0000-0000-00001C3C0000}"/>
    <cellStyle name="Normal 64 2 2 2 2 4 2 3" xfId="30480" xr:uid="{00000000-0005-0000-0000-000016770000}"/>
    <cellStyle name="Normal 64 2 2 2 2 4 3" xfId="10362" xr:uid="{00000000-0005-0000-0000-000080280000}"/>
    <cellStyle name="Normal 64 2 2 2 2 4 3 3" xfId="25463" xr:uid="{00000000-0005-0000-0000-00007D630000}"/>
    <cellStyle name="Normal 64 2 2 2 2 4 5" xfId="20450" xr:uid="{00000000-0005-0000-0000-0000E84F0000}"/>
    <cellStyle name="Normal 64 2 2 2 2 5" xfId="12040" xr:uid="{00000000-0005-0000-0000-00000E2F0000}"/>
    <cellStyle name="Normal 64 2 2 2 2 5 3" xfId="27138" xr:uid="{00000000-0005-0000-0000-0000086A0000}"/>
    <cellStyle name="Normal 64 2 2 2 2 6" xfId="7019" xr:uid="{00000000-0005-0000-0000-0000711B0000}"/>
    <cellStyle name="Normal 64 2 2 2 2 6 3" xfId="22121" xr:uid="{00000000-0005-0000-0000-00006F560000}"/>
    <cellStyle name="Normal 64 2 2 2 2 8" xfId="17108" xr:uid="{00000000-0005-0000-0000-0000DA420000}"/>
    <cellStyle name="Normal 64 2 2 2 3" xfId="2366" xr:uid="{00000000-0005-0000-0000-000044090000}"/>
    <cellStyle name="Normal 64 2 2 2 3 2" xfId="4056" xr:uid="{00000000-0005-0000-0000-0000DE0F0000}"/>
    <cellStyle name="Normal 64 2 2 2 3 2 2" xfId="14129" xr:uid="{00000000-0005-0000-0000-000037370000}"/>
    <cellStyle name="Normal 64 2 2 2 3 2 2 3" xfId="29227" xr:uid="{00000000-0005-0000-0000-000031720000}"/>
    <cellStyle name="Normal 64 2 2 2 3 2 3" xfId="9109" xr:uid="{00000000-0005-0000-0000-00009B230000}"/>
    <cellStyle name="Normal 64 2 2 2 3 2 3 3" xfId="24210" xr:uid="{00000000-0005-0000-0000-0000985E0000}"/>
    <cellStyle name="Normal 64 2 2 2 3 2 5" xfId="19197" xr:uid="{00000000-0005-0000-0000-0000034B0000}"/>
    <cellStyle name="Normal 64 2 2 2 3 3" xfId="5748" xr:uid="{00000000-0005-0000-0000-00007A160000}"/>
    <cellStyle name="Normal 64 2 2 2 3 3 2" xfId="15800" xr:uid="{00000000-0005-0000-0000-0000BE3D0000}"/>
    <cellStyle name="Normal 64 2 2 2 3 3 2 3" xfId="30898" xr:uid="{00000000-0005-0000-0000-0000B8780000}"/>
    <cellStyle name="Normal 64 2 2 2 3 3 3" xfId="10780" xr:uid="{00000000-0005-0000-0000-0000222A0000}"/>
    <cellStyle name="Normal 64 2 2 2 3 3 3 3" xfId="25881" xr:uid="{00000000-0005-0000-0000-00001F650000}"/>
    <cellStyle name="Normal 64 2 2 2 3 3 5" xfId="20868" xr:uid="{00000000-0005-0000-0000-00008A510000}"/>
    <cellStyle name="Normal 64 2 2 2 3 4" xfId="12458" xr:uid="{00000000-0005-0000-0000-0000B0300000}"/>
    <cellStyle name="Normal 64 2 2 2 3 4 3" xfId="27556" xr:uid="{00000000-0005-0000-0000-0000AA6B0000}"/>
    <cellStyle name="Normal 64 2 2 2 3 5" xfId="7437" xr:uid="{00000000-0005-0000-0000-0000131D0000}"/>
    <cellStyle name="Normal 64 2 2 2 3 5 3" xfId="22539" xr:uid="{00000000-0005-0000-0000-000011580000}"/>
    <cellStyle name="Normal 64 2 2 2 3 7" xfId="17526" xr:uid="{00000000-0005-0000-0000-00007C440000}"/>
    <cellStyle name="Normal 64 2 2 2 4" xfId="3219" xr:uid="{00000000-0005-0000-0000-0000990C0000}"/>
    <cellStyle name="Normal 64 2 2 2 4 2" xfId="13293" xr:uid="{00000000-0005-0000-0000-0000F3330000}"/>
    <cellStyle name="Normal 64 2 2 2 4 2 3" xfId="28391" xr:uid="{00000000-0005-0000-0000-0000ED6E0000}"/>
    <cellStyle name="Normal 64 2 2 2 4 3" xfId="8273" xr:uid="{00000000-0005-0000-0000-000057200000}"/>
    <cellStyle name="Normal 64 2 2 2 4 3 3" xfId="23374" xr:uid="{00000000-0005-0000-0000-0000545B0000}"/>
    <cellStyle name="Normal 64 2 2 2 4 5" xfId="18361" xr:uid="{00000000-0005-0000-0000-0000BF470000}"/>
    <cellStyle name="Normal 64 2 2 2 5" xfId="4912" xr:uid="{00000000-0005-0000-0000-000036130000}"/>
    <cellStyle name="Normal 64 2 2 2 5 2" xfId="14964" xr:uid="{00000000-0005-0000-0000-00007A3A0000}"/>
    <cellStyle name="Normal 64 2 2 2 5 2 3" xfId="30062" xr:uid="{00000000-0005-0000-0000-000074750000}"/>
    <cellStyle name="Normal 64 2 2 2 5 3" xfId="9944" xr:uid="{00000000-0005-0000-0000-0000DE260000}"/>
    <cellStyle name="Normal 64 2 2 2 5 3 3" xfId="25045" xr:uid="{00000000-0005-0000-0000-0000DB610000}"/>
    <cellStyle name="Normal 64 2 2 2 5 5" xfId="20032" xr:uid="{00000000-0005-0000-0000-0000464E0000}"/>
    <cellStyle name="Normal 64 2 2 2 6" xfId="11622" xr:uid="{00000000-0005-0000-0000-00006C2D0000}"/>
    <cellStyle name="Normal 64 2 2 2 6 3" xfId="26720" xr:uid="{00000000-0005-0000-0000-000066680000}"/>
    <cellStyle name="Normal 64 2 2 2 7" xfId="6601" xr:uid="{00000000-0005-0000-0000-0000CF190000}"/>
    <cellStyle name="Normal 64 2 2 2 7 3" xfId="21703" xr:uid="{00000000-0005-0000-0000-0000CD540000}"/>
    <cellStyle name="Normal 64 2 2 2 9" xfId="16690" xr:uid="{00000000-0005-0000-0000-000038410000}"/>
    <cellStyle name="Normal 64 2 2 3" xfId="1737" xr:uid="{00000000-0005-0000-0000-0000CF060000}"/>
    <cellStyle name="Normal 64 2 2 3 2" xfId="2576" xr:uid="{00000000-0005-0000-0000-0000160A0000}"/>
    <cellStyle name="Normal 64 2 2 3 2 2" xfId="4266" xr:uid="{00000000-0005-0000-0000-0000B0100000}"/>
    <cellStyle name="Normal 64 2 2 3 2 2 2" xfId="14339" xr:uid="{00000000-0005-0000-0000-000009380000}"/>
    <cellStyle name="Normal 64 2 2 3 2 2 2 3" xfId="29437" xr:uid="{00000000-0005-0000-0000-000003730000}"/>
    <cellStyle name="Normal 64 2 2 3 2 2 3" xfId="9319" xr:uid="{00000000-0005-0000-0000-00006D240000}"/>
    <cellStyle name="Normal 64 2 2 3 2 2 3 3" xfId="24420" xr:uid="{00000000-0005-0000-0000-00006A5F0000}"/>
    <cellStyle name="Normal 64 2 2 3 2 2 5" xfId="19407" xr:uid="{00000000-0005-0000-0000-0000D54B0000}"/>
    <cellStyle name="Normal 64 2 2 3 2 3" xfId="5958" xr:uid="{00000000-0005-0000-0000-00004C170000}"/>
    <cellStyle name="Normal 64 2 2 3 2 3 2" xfId="16010" xr:uid="{00000000-0005-0000-0000-0000903E0000}"/>
    <cellStyle name="Normal 64 2 2 3 2 3 2 3" xfId="31108" xr:uid="{00000000-0005-0000-0000-00008A790000}"/>
    <cellStyle name="Normal 64 2 2 3 2 3 3" xfId="10990" xr:uid="{00000000-0005-0000-0000-0000F42A0000}"/>
    <cellStyle name="Normal 64 2 2 3 2 3 3 3" xfId="26091" xr:uid="{00000000-0005-0000-0000-0000F1650000}"/>
    <cellStyle name="Normal 64 2 2 3 2 3 5" xfId="21078" xr:uid="{00000000-0005-0000-0000-00005C520000}"/>
    <cellStyle name="Normal 64 2 2 3 2 4" xfId="12668" xr:uid="{00000000-0005-0000-0000-000082310000}"/>
    <cellStyle name="Normal 64 2 2 3 2 4 3" xfId="27766" xr:uid="{00000000-0005-0000-0000-00007C6C0000}"/>
    <cellStyle name="Normal 64 2 2 3 2 5" xfId="7647" xr:uid="{00000000-0005-0000-0000-0000E51D0000}"/>
    <cellStyle name="Normal 64 2 2 3 2 5 3" xfId="22749" xr:uid="{00000000-0005-0000-0000-0000E3580000}"/>
    <cellStyle name="Normal 64 2 2 3 2 7" xfId="17736" xr:uid="{00000000-0005-0000-0000-00004E450000}"/>
    <cellStyle name="Normal 64 2 2 3 3" xfId="3429" xr:uid="{00000000-0005-0000-0000-00006B0D0000}"/>
    <cellStyle name="Normal 64 2 2 3 3 2" xfId="13503" xr:uid="{00000000-0005-0000-0000-0000C5340000}"/>
    <cellStyle name="Normal 64 2 2 3 3 2 3" xfId="28601" xr:uid="{00000000-0005-0000-0000-0000BF6F0000}"/>
    <cellStyle name="Normal 64 2 2 3 3 3" xfId="8483" xr:uid="{00000000-0005-0000-0000-000029210000}"/>
    <cellStyle name="Normal 64 2 2 3 3 3 3" xfId="23584" xr:uid="{00000000-0005-0000-0000-0000265C0000}"/>
    <cellStyle name="Normal 64 2 2 3 3 5" xfId="18571" xr:uid="{00000000-0005-0000-0000-000091480000}"/>
    <cellStyle name="Normal 64 2 2 3 4" xfId="5122" xr:uid="{00000000-0005-0000-0000-000008140000}"/>
    <cellStyle name="Normal 64 2 2 3 4 2" xfId="15174" xr:uid="{00000000-0005-0000-0000-00004C3B0000}"/>
    <cellStyle name="Normal 64 2 2 3 4 2 3" xfId="30272" xr:uid="{00000000-0005-0000-0000-000046760000}"/>
    <cellStyle name="Normal 64 2 2 3 4 3" xfId="10154" xr:uid="{00000000-0005-0000-0000-0000B0270000}"/>
    <cellStyle name="Normal 64 2 2 3 4 3 3" xfId="25255" xr:uid="{00000000-0005-0000-0000-0000AD620000}"/>
    <cellStyle name="Normal 64 2 2 3 4 5" xfId="20242" xr:uid="{00000000-0005-0000-0000-0000184F0000}"/>
    <cellStyle name="Normal 64 2 2 3 5" xfId="11832" xr:uid="{00000000-0005-0000-0000-00003E2E0000}"/>
    <cellStyle name="Normal 64 2 2 3 5 3" xfId="26930" xr:uid="{00000000-0005-0000-0000-000038690000}"/>
    <cellStyle name="Normal 64 2 2 3 6" xfId="6811" xr:uid="{00000000-0005-0000-0000-0000A11A0000}"/>
    <cellStyle name="Normal 64 2 2 3 6 3" xfId="21913" xr:uid="{00000000-0005-0000-0000-00009F550000}"/>
    <cellStyle name="Normal 64 2 2 3 8" xfId="16900" xr:uid="{00000000-0005-0000-0000-00000A420000}"/>
    <cellStyle name="Normal 64 2 2 4" xfId="2158" xr:uid="{00000000-0005-0000-0000-000074080000}"/>
    <cellStyle name="Normal 64 2 2 4 2" xfId="3848" xr:uid="{00000000-0005-0000-0000-00000E0F0000}"/>
    <cellStyle name="Normal 64 2 2 4 2 2" xfId="13921" xr:uid="{00000000-0005-0000-0000-000067360000}"/>
    <cellStyle name="Normal 64 2 2 4 2 2 3" xfId="29019" xr:uid="{00000000-0005-0000-0000-000061710000}"/>
    <cellStyle name="Normal 64 2 2 4 2 3" xfId="8901" xr:uid="{00000000-0005-0000-0000-0000CB220000}"/>
    <cellStyle name="Normal 64 2 2 4 2 3 3" xfId="24002" xr:uid="{00000000-0005-0000-0000-0000C85D0000}"/>
    <cellStyle name="Normal 64 2 2 4 2 5" xfId="18989" xr:uid="{00000000-0005-0000-0000-0000334A0000}"/>
    <cellStyle name="Normal 64 2 2 4 3" xfId="5540" xr:uid="{00000000-0005-0000-0000-0000AA150000}"/>
    <cellStyle name="Normal 64 2 2 4 3 2" xfId="15592" xr:uid="{00000000-0005-0000-0000-0000EE3C0000}"/>
    <cellStyle name="Normal 64 2 2 4 3 2 3" xfId="30690" xr:uid="{00000000-0005-0000-0000-0000E8770000}"/>
    <cellStyle name="Normal 64 2 2 4 3 3" xfId="10572" xr:uid="{00000000-0005-0000-0000-000052290000}"/>
    <cellStyle name="Normal 64 2 2 4 3 3 3" xfId="25673" xr:uid="{00000000-0005-0000-0000-00004F640000}"/>
    <cellStyle name="Normal 64 2 2 4 3 5" xfId="20660" xr:uid="{00000000-0005-0000-0000-0000BA500000}"/>
    <cellStyle name="Normal 64 2 2 4 4" xfId="12250" xr:uid="{00000000-0005-0000-0000-0000E02F0000}"/>
    <cellStyle name="Normal 64 2 2 4 4 3" xfId="27348" xr:uid="{00000000-0005-0000-0000-0000DA6A0000}"/>
    <cellStyle name="Normal 64 2 2 4 5" xfId="7229" xr:uid="{00000000-0005-0000-0000-0000431C0000}"/>
    <cellStyle name="Normal 64 2 2 4 5 3" xfId="22331" xr:uid="{00000000-0005-0000-0000-000041570000}"/>
    <cellStyle name="Normal 64 2 2 4 7" xfId="17318" xr:uid="{00000000-0005-0000-0000-0000AC430000}"/>
    <cellStyle name="Normal 64 2 2 5" xfId="3011" xr:uid="{00000000-0005-0000-0000-0000C90B0000}"/>
    <cellStyle name="Normal 64 2 2 5 2" xfId="13085" xr:uid="{00000000-0005-0000-0000-000023330000}"/>
    <cellStyle name="Normal 64 2 2 5 2 3" xfId="28183" xr:uid="{00000000-0005-0000-0000-00001D6E0000}"/>
    <cellStyle name="Normal 64 2 2 5 3" xfId="8065" xr:uid="{00000000-0005-0000-0000-0000871F0000}"/>
    <cellStyle name="Normal 64 2 2 5 3 3" xfId="23166" xr:uid="{00000000-0005-0000-0000-0000845A0000}"/>
    <cellStyle name="Normal 64 2 2 5 5" xfId="18153" xr:uid="{00000000-0005-0000-0000-0000EF460000}"/>
    <cellStyle name="Normal 64 2 2 6" xfId="4704" xr:uid="{00000000-0005-0000-0000-000066120000}"/>
    <cellStyle name="Normal 64 2 2 6 2" xfId="14756" xr:uid="{00000000-0005-0000-0000-0000AA390000}"/>
    <cellStyle name="Normal 64 2 2 6 2 3" xfId="29854" xr:uid="{00000000-0005-0000-0000-0000A4740000}"/>
    <cellStyle name="Normal 64 2 2 6 3" xfId="9736" xr:uid="{00000000-0005-0000-0000-00000E260000}"/>
    <cellStyle name="Normal 64 2 2 6 3 3" xfId="24837" xr:uid="{00000000-0005-0000-0000-00000B610000}"/>
    <cellStyle name="Normal 64 2 2 6 5" xfId="19824" xr:uid="{00000000-0005-0000-0000-0000764D0000}"/>
    <cellStyle name="Normal 64 2 2 7" xfId="11414" xr:uid="{00000000-0005-0000-0000-00009C2C0000}"/>
    <cellStyle name="Normal 64 2 2 7 3" xfId="26512" xr:uid="{00000000-0005-0000-0000-000096670000}"/>
    <cellStyle name="Normal 64 2 2 8" xfId="6393" xr:uid="{00000000-0005-0000-0000-0000FF180000}"/>
    <cellStyle name="Normal 64 2 2 8 3" xfId="21495" xr:uid="{00000000-0005-0000-0000-0000FD530000}"/>
    <cellStyle name="Normal 64 2 3" xfId="1420" xr:uid="{00000000-0005-0000-0000-000092050000}"/>
    <cellStyle name="Normal 64 2 3 2" xfId="1841" xr:uid="{00000000-0005-0000-0000-000037070000}"/>
    <cellStyle name="Normal 64 2 3 2 2" xfId="2680" xr:uid="{00000000-0005-0000-0000-00007E0A0000}"/>
    <cellStyle name="Normal 64 2 3 2 2 2" xfId="4370" xr:uid="{00000000-0005-0000-0000-000018110000}"/>
    <cellStyle name="Normal 64 2 3 2 2 2 2" xfId="14443" xr:uid="{00000000-0005-0000-0000-000071380000}"/>
    <cellStyle name="Normal 64 2 3 2 2 2 2 3" xfId="29541" xr:uid="{00000000-0005-0000-0000-00006B730000}"/>
    <cellStyle name="Normal 64 2 3 2 2 2 3" xfId="9423" xr:uid="{00000000-0005-0000-0000-0000D5240000}"/>
    <cellStyle name="Normal 64 2 3 2 2 2 3 3" xfId="24524" xr:uid="{00000000-0005-0000-0000-0000D25F0000}"/>
    <cellStyle name="Normal 64 2 3 2 2 2 5" xfId="19511" xr:uid="{00000000-0005-0000-0000-00003D4C0000}"/>
    <cellStyle name="Normal 64 2 3 2 2 3" xfId="6062" xr:uid="{00000000-0005-0000-0000-0000B4170000}"/>
    <cellStyle name="Normal 64 2 3 2 2 3 2" xfId="16114" xr:uid="{00000000-0005-0000-0000-0000F83E0000}"/>
    <cellStyle name="Normal 64 2 3 2 2 3 2 3" xfId="31212" xr:uid="{00000000-0005-0000-0000-0000F2790000}"/>
    <cellStyle name="Normal 64 2 3 2 2 3 3" xfId="11094" xr:uid="{00000000-0005-0000-0000-00005C2B0000}"/>
    <cellStyle name="Normal 64 2 3 2 2 3 3 3" xfId="26195" xr:uid="{00000000-0005-0000-0000-000059660000}"/>
    <cellStyle name="Normal 64 2 3 2 2 3 5" xfId="21182" xr:uid="{00000000-0005-0000-0000-0000C4520000}"/>
    <cellStyle name="Normal 64 2 3 2 2 4" xfId="12772" xr:uid="{00000000-0005-0000-0000-0000EA310000}"/>
    <cellStyle name="Normal 64 2 3 2 2 4 3" xfId="27870" xr:uid="{00000000-0005-0000-0000-0000E46C0000}"/>
    <cellStyle name="Normal 64 2 3 2 2 5" xfId="7751" xr:uid="{00000000-0005-0000-0000-00004D1E0000}"/>
    <cellStyle name="Normal 64 2 3 2 2 5 3" xfId="22853" xr:uid="{00000000-0005-0000-0000-00004B590000}"/>
    <cellStyle name="Normal 64 2 3 2 2 7" xfId="17840" xr:uid="{00000000-0005-0000-0000-0000B6450000}"/>
    <cellStyle name="Normal 64 2 3 2 3" xfId="3533" xr:uid="{00000000-0005-0000-0000-0000D30D0000}"/>
    <cellStyle name="Normal 64 2 3 2 3 2" xfId="13607" xr:uid="{00000000-0005-0000-0000-00002D350000}"/>
    <cellStyle name="Normal 64 2 3 2 3 2 3" xfId="28705" xr:uid="{00000000-0005-0000-0000-000027700000}"/>
    <cellStyle name="Normal 64 2 3 2 3 3" xfId="8587" xr:uid="{00000000-0005-0000-0000-000091210000}"/>
    <cellStyle name="Normal 64 2 3 2 3 3 3" xfId="23688" xr:uid="{00000000-0005-0000-0000-00008E5C0000}"/>
    <cellStyle name="Normal 64 2 3 2 3 5" xfId="18675" xr:uid="{00000000-0005-0000-0000-0000F9480000}"/>
    <cellStyle name="Normal 64 2 3 2 4" xfId="5226" xr:uid="{00000000-0005-0000-0000-000070140000}"/>
    <cellStyle name="Normal 64 2 3 2 4 2" xfId="15278" xr:uid="{00000000-0005-0000-0000-0000B43B0000}"/>
    <cellStyle name="Normal 64 2 3 2 4 2 3" xfId="30376" xr:uid="{00000000-0005-0000-0000-0000AE760000}"/>
    <cellStyle name="Normal 64 2 3 2 4 3" xfId="10258" xr:uid="{00000000-0005-0000-0000-000018280000}"/>
    <cellStyle name="Normal 64 2 3 2 4 3 3" xfId="25359" xr:uid="{00000000-0005-0000-0000-000015630000}"/>
    <cellStyle name="Normal 64 2 3 2 4 5" xfId="20346" xr:uid="{00000000-0005-0000-0000-0000804F0000}"/>
    <cellStyle name="Normal 64 2 3 2 5" xfId="11936" xr:uid="{00000000-0005-0000-0000-0000A62E0000}"/>
    <cellStyle name="Normal 64 2 3 2 5 3" xfId="27034" xr:uid="{00000000-0005-0000-0000-0000A0690000}"/>
    <cellStyle name="Normal 64 2 3 2 6" xfId="6915" xr:uid="{00000000-0005-0000-0000-0000091B0000}"/>
    <cellStyle name="Normal 64 2 3 2 6 3" xfId="22017" xr:uid="{00000000-0005-0000-0000-000007560000}"/>
    <cellStyle name="Normal 64 2 3 2 8" xfId="17004" xr:uid="{00000000-0005-0000-0000-000072420000}"/>
    <cellStyle name="Normal 64 2 3 3" xfId="2262" xr:uid="{00000000-0005-0000-0000-0000DC080000}"/>
    <cellStyle name="Normal 64 2 3 3 2" xfId="3952" xr:uid="{00000000-0005-0000-0000-0000760F0000}"/>
    <cellStyle name="Normal 64 2 3 3 2 2" xfId="14025" xr:uid="{00000000-0005-0000-0000-0000CF360000}"/>
    <cellStyle name="Normal 64 2 3 3 2 2 3" xfId="29123" xr:uid="{00000000-0005-0000-0000-0000C9710000}"/>
    <cellStyle name="Normal 64 2 3 3 2 3" xfId="9005" xr:uid="{00000000-0005-0000-0000-000033230000}"/>
    <cellStyle name="Normal 64 2 3 3 2 3 3" xfId="24106" xr:uid="{00000000-0005-0000-0000-0000305E0000}"/>
    <cellStyle name="Normal 64 2 3 3 2 5" xfId="19093" xr:uid="{00000000-0005-0000-0000-00009B4A0000}"/>
    <cellStyle name="Normal 64 2 3 3 3" xfId="5644" xr:uid="{00000000-0005-0000-0000-000012160000}"/>
    <cellStyle name="Normal 64 2 3 3 3 2" xfId="15696" xr:uid="{00000000-0005-0000-0000-0000563D0000}"/>
    <cellStyle name="Normal 64 2 3 3 3 2 3" xfId="30794" xr:uid="{00000000-0005-0000-0000-000050780000}"/>
    <cellStyle name="Normal 64 2 3 3 3 3" xfId="10676" xr:uid="{00000000-0005-0000-0000-0000BA290000}"/>
    <cellStyle name="Normal 64 2 3 3 3 3 3" xfId="25777" xr:uid="{00000000-0005-0000-0000-0000B7640000}"/>
    <cellStyle name="Normal 64 2 3 3 3 5" xfId="20764" xr:uid="{00000000-0005-0000-0000-000022510000}"/>
    <cellStyle name="Normal 64 2 3 3 4" xfId="12354" xr:uid="{00000000-0005-0000-0000-000048300000}"/>
    <cellStyle name="Normal 64 2 3 3 4 3" xfId="27452" xr:uid="{00000000-0005-0000-0000-0000426B0000}"/>
    <cellStyle name="Normal 64 2 3 3 5" xfId="7333" xr:uid="{00000000-0005-0000-0000-0000AB1C0000}"/>
    <cellStyle name="Normal 64 2 3 3 5 3" xfId="22435" xr:uid="{00000000-0005-0000-0000-0000A9570000}"/>
    <cellStyle name="Normal 64 2 3 3 7" xfId="17422" xr:uid="{00000000-0005-0000-0000-000014440000}"/>
    <cellStyle name="Normal 64 2 3 4" xfId="3115" xr:uid="{00000000-0005-0000-0000-0000310C0000}"/>
    <cellStyle name="Normal 64 2 3 4 2" xfId="13189" xr:uid="{00000000-0005-0000-0000-00008B330000}"/>
    <cellStyle name="Normal 64 2 3 4 2 3" xfId="28287" xr:uid="{00000000-0005-0000-0000-0000856E0000}"/>
    <cellStyle name="Normal 64 2 3 4 3" xfId="8169" xr:uid="{00000000-0005-0000-0000-0000EF1F0000}"/>
    <cellStyle name="Normal 64 2 3 4 3 3" xfId="23270" xr:uid="{00000000-0005-0000-0000-0000EC5A0000}"/>
    <cellStyle name="Normal 64 2 3 4 5" xfId="18257" xr:uid="{00000000-0005-0000-0000-000057470000}"/>
    <cellStyle name="Normal 64 2 3 5" xfId="4808" xr:uid="{00000000-0005-0000-0000-0000CE120000}"/>
    <cellStyle name="Normal 64 2 3 5 2" xfId="14860" xr:uid="{00000000-0005-0000-0000-0000123A0000}"/>
    <cellStyle name="Normal 64 2 3 5 2 3" xfId="29958" xr:uid="{00000000-0005-0000-0000-00000C750000}"/>
    <cellStyle name="Normal 64 2 3 5 3" xfId="9840" xr:uid="{00000000-0005-0000-0000-000076260000}"/>
    <cellStyle name="Normal 64 2 3 5 3 3" xfId="24941" xr:uid="{00000000-0005-0000-0000-000073610000}"/>
    <cellStyle name="Normal 64 2 3 5 5" xfId="19928" xr:uid="{00000000-0005-0000-0000-0000DE4D0000}"/>
    <cellStyle name="Normal 64 2 3 6" xfId="11518" xr:uid="{00000000-0005-0000-0000-0000042D0000}"/>
    <cellStyle name="Normal 64 2 3 6 3" xfId="26616" xr:uid="{00000000-0005-0000-0000-0000FE670000}"/>
    <cellStyle name="Normal 64 2 3 7" xfId="6497" xr:uid="{00000000-0005-0000-0000-000067190000}"/>
    <cellStyle name="Normal 64 2 3 7 3" xfId="21599" xr:uid="{00000000-0005-0000-0000-000065540000}"/>
    <cellStyle name="Normal 64 2 3 9" xfId="16586" xr:uid="{00000000-0005-0000-0000-0000D0400000}"/>
    <cellStyle name="Normal 64 2 4" xfId="1633" xr:uid="{00000000-0005-0000-0000-000067060000}"/>
    <cellStyle name="Normal 64 2 4 2" xfId="2472" xr:uid="{00000000-0005-0000-0000-0000AE090000}"/>
    <cellStyle name="Normal 64 2 4 2 2" xfId="4162" xr:uid="{00000000-0005-0000-0000-000048100000}"/>
    <cellStyle name="Normal 64 2 4 2 2 2" xfId="14235" xr:uid="{00000000-0005-0000-0000-0000A1370000}"/>
    <cellStyle name="Normal 64 2 4 2 2 2 3" xfId="29333" xr:uid="{00000000-0005-0000-0000-00009B720000}"/>
    <cellStyle name="Normal 64 2 4 2 2 3" xfId="9215" xr:uid="{00000000-0005-0000-0000-000005240000}"/>
    <cellStyle name="Normal 64 2 4 2 2 3 3" xfId="24316" xr:uid="{00000000-0005-0000-0000-0000025F0000}"/>
    <cellStyle name="Normal 64 2 4 2 2 5" xfId="19303" xr:uid="{00000000-0005-0000-0000-00006D4B0000}"/>
    <cellStyle name="Normal 64 2 4 2 3" xfId="5854" xr:uid="{00000000-0005-0000-0000-0000E4160000}"/>
    <cellStyle name="Normal 64 2 4 2 3 2" xfId="15906" xr:uid="{00000000-0005-0000-0000-0000283E0000}"/>
    <cellStyle name="Normal 64 2 4 2 3 2 3" xfId="31004" xr:uid="{00000000-0005-0000-0000-000022790000}"/>
    <cellStyle name="Normal 64 2 4 2 3 3" xfId="10886" xr:uid="{00000000-0005-0000-0000-00008C2A0000}"/>
    <cellStyle name="Normal 64 2 4 2 3 3 3" xfId="25987" xr:uid="{00000000-0005-0000-0000-000089650000}"/>
    <cellStyle name="Normal 64 2 4 2 3 5" xfId="20974" xr:uid="{00000000-0005-0000-0000-0000F4510000}"/>
    <cellStyle name="Normal 64 2 4 2 4" xfId="12564" xr:uid="{00000000-0005-0000-0000-00001A310000}"/>
    <cellStyle name="Normal 64 2 4 2 4 3" xfId="27662" xr:uid="{00000000-0005-0000-0000-0000146C0000}"/>
    <cellStyle name="Normal 64 2 4 2 5" xfId="7543" xr:uid="{00000000-0005-0000-0000-00007D1D0000}"/>
    <cellStyle name="Normal 64 2 4 2 5 3" xfId="22645" xr:uid="{00000000-0005-0000-0000-00007B580000}"/>
    <cellStyle name="Normal 64 2 4 2 7" xfId="17632" xr:uid="{00000000-0005-0000-0000-0000E6440000}"/>
    <cellStyle name="Normal 64 2 4 3" xfId="3325" xr:uid="{00000000-0005-0000-0000-0000030D0000}"/>
    <cellStyle name="Normal 64 2 4 3 2" xfId="13399" xr:uid="{00000000-0005-0000-0000-00005D340000}"/>
    <cellStyle name="Normal 64 2 4 3 2 3" xfId="28497" xr:uid="{00000000-0005-0000-0000-0000576F0000}"/>
    <cellStyle name="Normal 64 2 4 3 3" xfId="8379" xr:uid="{00000000-0005-0000-0000-0000C1200000}"/>
    <cellStyle name="Normal 64 2 4 3 3 3" xfId="23480" xr:uid="{00000000-0005-0000-0000-0000BE5B0000}"/>
    <cellStyle name="Normal 64 2 4 3 5" xfId="18467" xr:uid="{00000000-0005-0000-0000-000029480000}"/>
    <cellStyle name="Normal 64 2 4 4" xfId="5018" xr:uid="{00000000-0005-0000-0000-0000A0130000}"/>
    <cellStyle name="Normal 64 2 4 4 2" xfId="15070" xr:uid="{00000000-0005-0000-0000-0000E43A0000}"/>
    <cellStyle name="Normal 64 2 4 4 2 3" xfId="30168" xr:uid="{00000000-0005-0000-0000-0000DE750000}"/>
    <cellStyle name="Normal 64 2 4 4 3" xfId="10050" xr:uid="{00000000-0005-0000-0000-000048270000}"/>
    <cellStyle name="Normal 64 2 4 4 3 3" xfId="25151" xr:uid="{00000000-0005-0000-0000-000045620000}"/>
    <cellStyle name="Normal 64 2 4 4 5" xfId="20138" xr:uid="{00000000-0005-0000-0000-0000B04E0000}"/>
    <cellStyle name="Normal 64 2 4 5" xfId="11728" xr:uid="{00000000-0005-0000-0000-0000D62D0000}"/>
    <cellStyle name="Normal 64 2 4 5 3" xfId="26826" xr:uid="{00000000-0005-0000-0000-0000D0680000}"/>
    <cellStyle name="Normal 64 2 4 6" xfId="6707" xr:uid="{00000000-0005-0000-0000-0000391A0000}"/>
    <cellStyle name="Normal 64 2 4 6 3" xfId="21809" xr:uid="{00000000-0005-0000-0000-000037550000}"/>
    <cellStyle name="Normal 64 2 4 8" xfId="16796" xr:uid="{00000000-0005-0000-0000-0000A2410000}"/>
    <cellStyle name="Normal 64 2 5" xfId="2054" xr:uid="{00000000-0005-0000-0000-00000C080000}"/>
    <cellStyle name="Normal 64 2 5 2" xfId="3744" xr:uid="{00000000-0005-0000-0000-0000A60E0000}"/>
    <cellStyle name="Normal 64 2 5 2 2" xfId="13817" xr:uid="{00000000-0005-0000-0000-0000FF350000}"/>
    <cellStyle name="Normal 64 2 5 2 2 3" xfId="28915" xr:uid="{00000000-0005-0000-0000-0000F9700000}"/>
    <cellStyle name="Normal 64 2 5 2 3" xfId="8797" xr:uid="{00000000-0005-0000-0000-000063220000}"/>
    <cellStyle name="Normal 64 2 5 2 3 3" xfId="23898" xr:uid="{00000000-0005-0000-0000-0000605D0000}"/>
    <cellStyle name="Normal 64 2 5 2 5" xfId="18885" xr:uid="{00000000-0005-0000-0000-0000CB490000}"/>
    <cellStyle name="Normal 64 2 5 3" xfId="5436" xr:uid="{00000000-0005-0000-0000-000042150000}"/>
    <cellStyle name="Normal 64 2 5 3 2" xfId="15488" xr:uid="{00000000-0005-0000-0000-0000863C0000}"/>
    <cellStyle name="Normal 64 2 5 3 2 3" xfId="30586" xr:uid="{00000000-0005-0000-0000-000080770000}"/>
    <cellStyle name="Normal 64 2 5 3 3" xfId="10468" xr:uid="{00000000-0005-0000-0000-0000EA280000}"/>
    <cellStyle name="Normal 64 2 5 3 3 3" xfId="25569" xr:uid="{00000000-0005-0000-0000-0000E7630000}"/>
    <cellStyle name="Normal 64 2 5 3 5" xfId="20556" xr:uid="{00000000-0005-0000-0000-000052500000}"/>
    <cellStyle name="Normal 64 2 5 4" xfId="12146" xr:uid="{00000000-0005-0000-0000-0000782F0000}"/>
    <cellStyle name="Normal 64 2 5 4 3" xfId="27244" xr:uid="{00000000-0005-0000-0000-0000726A0000}"/>
    <cellStyle name="Normal 64 2 5 5" xfId="7125" xr:uid="{00000000-0005-0000-0000-0000DB1B0000}"/>
    <cellStyle name="Normal 64 2 5 5 3" xfId="22227" xr:uid="{00000000-0005-0000-0000-0000D9560000}"/>
    <cellStyle name="Normal 64 2 5 7" xfId="17214" xr:uid="{00000000-0005-0000-0000-000044430000}"/>
    <cellStyle name="Normal 64 2 6" xfId="2907" xr:uid="{00000000-0005-0000-0000-0000610B0000}"/>
    <cellStyle name="Normal 64 2 6 2" xfId="12981" xr:uid="{00000000-0005-0000-0000-0000BB320000}"/>
    <cellStyle name="Normal 64 2 6 2 3" xfId="28079" xr:uid="{00000000-0005-0000-0000-0000B56D0000}"/>
    <cellStyle name="Normal 64 2 6 3" xfId="7961" xr:uid="{00000000-0005-0000-0000-00001F1F0000}"/>
    <cellStyle name="Normal 64 2 6 3 3" xfId="23062" xr:uid="{00000000-0005-0000-0000-00001C5A0000}"/>
    <cellStyle name="Normal 64 2 6 5" xfId="18049" xr:uid="{00000000-0005-0000-0000-000087460000}"/>
    <cellStyle name="Normal 64 2 7" xfId="4600" xr:uid="{00000000-0005-0000-0000-0000FE110000}"/>
    <cellStyle name="Normal 64 2 7 2" xfId="14652" xr:uid="{00000000-0005-0000-0000-000042390000}"/>
    <cellStyle name="Normal 64 2 7 2 3" xfId="29750" xr:uid="{00000000-0005-0000-0000-00003C740000}"/>
    <cellStyle name="Normal 64 2 7 3" xfId="9632" xr:uid="{00000000-0005-0000-0000-0000A6250000}"/>
    <cellStyle name="Normal 64 2 7 3 3" xfId="24733" xr:uid="{00000000-0005-0000-0000-0000A3600000}"/>
    <cellStyle name="Normal 64 2 7 5" xfId="19720" xr:uid="{00000000-0005-0000-0000-00000E4D0000}"/>
    <cellStyle name="Normal 64 2 8" xfId="11310" xr:uid="{00000000-0005-0000-0000-0000342C0000}"/>
    <cellStyle name="Normal 64 2 8 3" xfId="26408" xr:uid="{00000000-0005-0000-0000-00002E670000}"/>
    <cellStyle name="Normal 64 2 9" xfId="6289" xr:uid="{00000000-0005-0000-0000-000097180000}"/>
    <cellStyle name="Normal 64 2 9 3" xfId="21391" xr:uid="{00000000-0005-0000-0000-000095530000}"/>
    <cellStyle name="Normal 64 3" xfId="1253" xr:uid="{00000000-0005-0000-0000-0000EB040000}"/>
    <cellStyle name="Normal 64 3 10" xfId="16430" xr:uid="{00000000-0005-0000-0000-000034400000}"/>
    <cellStyle name="Normal 64 3 2" xfId="1472" xr:uid="{00000000-0005-0000-0000-0000C6050000}"/>
    <cellStyle name="Normal 64 3 2 2" xfId="1893" xr:uid="{00000000-0005-0000-0000-00006B070000}"/>
    <cellStyle name="Normal 64 3 2 2 2" xfId="2732" xr:uid="{00000000-0005-0000-0000-0000B20A0000}"/>
    <cellStyle name="Normal 64 3 2 2 2 2" xfId="4422" xr:uid="{00000000-0005-0000-0000-00004C110000}"/>
    <cellStyle name="Normal 64 3 2 2 2 2 2" xfId="14495" xr:uid="{00000000-0005-0000-0000-0000A5380000}"/>
    <cellStyle name="Normal 64 3 2 2 2 2 2 3" xfId="29593" xr:uid="{00000000-0005-0000-0000-00009F730000}"/>
    <cellStyle name="Normal 64 3 2 2 2 2 3" xfId="9475" xr:uid="{00000000-0005-0000-0000-000009250000}"/>
    <cellStyle name="Normal 64 3 2 2 2 2 3 3" xfId="24576" xr:uid="{00000000-0005-0000-0000-000006600000}"/>
    <cellStyle name="Normal 64 3 2 2 2 2 5" xfId="19563" xr:uid="{00000000-0005-0000-0000-0000714C0000}"/>
    <cellStyle name="Normal 64 3 2 2 2 3" xfId="6114" xr:uid="{00000000-0005-0000-0000-0000E8170000}"/>
    <cellStyle name="Normal 64 3 2 2 2 3 2" xfId="16166" xr:uid="{00000000-0005-0000-0000-00002C3F0000}"/>
    <cellStyle name="Normal 64 3 2 2 2 3 2 3" xfId="31264" xr:uid="{00000000-0005-0000-0000-0000267A0000}"/>
    <cellStyle name="Normal 64 3 2 2 2 3 3" xfId="11146" xr:uid="{00000000-0005-0000-0000-0000902B0000}"/>
    <cellStyle name="Normal 64 3 2 2 2 3 3 3" xfId="26247" xr:uid="{00000000-0005-0000-0000-00008D660000}"/>
    <cellStyle name="Normal 64 3 2 2 2 3 5" xfId="21234" xr:uid="{00000000-0005-0000-0000-0000F8520000}"/>
    <cellStyle name="Normal 64 3 2 2 2 4" xfId="12824" xr:uid="{00000000-0005-0000-0000-00001E320000}"/>
    <cellStyle name="Normal 64 3 2 2 2 4 3" xfId="27922" xr:uid="{00000000-0005-0000-0000-0000186D0000}"/>
    <cellStyle name="Normal 64 3 2 2 2 5" xfId="7803" xr:uid="{00000000-0005-0000-0000-0000811E0000}"/>
    <cellStyle name="Normal 64 3 2 2 2 5 3" xfId="22905" xr:uid="{00000000-0005-0000-0000-00007F590000}"/>
    <cellStyle name="Normal 64 3 2 2 2 7" xfId="17892" xr:uid="{00000000-0005-0000-0000-0000EA450000}"/>
    <cellStyle name="Normal 64 3 2 2 3" xfId="3585" xr:uid="{00000000-0005-0000-0000-0000070E0000}"/>
    <cellStyle name="Normal 64 3 2 2 3 2" xfId="13659" xr:uid="{00000000-0005-0000-0000-000061350000}"/>
    <cellStyle name="Normal 64 3 2 2 3 2 3" xfId="28757" xr:uid="{00000000-0005-0000-0000-00005B700000}"/>
    <cellStyle name="Normal 64 3 2 2 3 3" xfId="8639" xr:uid="{00000000-0005-0000-0000-0000C5210000}"/>
    <cellStyle name="Normal 64 3 2 2 3 3 3" xfId="23740" xr:uid="{00000000-0005-0000-0000-0000C25C0000}"/>
    <cellStyle name="Normal 64 3 2 2 3 5" xfId="18727" xr:uid="{00000000-0005-0000-0000-00002D490000}"/>
    <cellStyle name="Normal 64 3 2 2 4" xfId="5278" xr:uid="{00000000-0005-0000-0000-0000A4140000}"/>
    <cellStyle name="Normal 64 3 2 2 4 2" xfId="15330" xr:uid="{00000000-0005-0000-0000-0000E83B0000}"/>
    <cellStyle name="Normal 64 3 2 2 4 2 3" xfId="30428" xr:uid="{00000000-0005-0000-0000-0000E2760000}"/>
    <cellStyle name="Normal 64 3 2 2 4 3" xfId="10310" xr:uid="{00000000-0005-0000-0000-00004C280000}"/>
    <cellStyle name="Normal 64 3 2 2 4 3 3" xfId="25411" xr:uid="{00000000-0005-0000-0000-000049630000}"/>
    <cellStyle name="Normal 64 3 2 2 4 5" xfId="20398" xr:uid="{00000000-0005-0000-0000-0000B44F0000}"/>
    <cellStyle name="Normal 64 3 2 2 5" xfId="11988" xr:uid="{00000000-0005-0000-0000-0000DA2E0000}"/>
    <cellStyle name="Normal 64 3 2 2 5 3" xfId="27086" xr:uid="{00000000-0005-0000-0000-0000D4690000}"/>
    <cellStyle name="Normal 64 3 2 2 6" xfId="6967" xr:uid="{00000000-0005-0000-0000-00003D1B0000}"/>
    <cellStyle name="Normal 64 3 2 2 6 3" xfId="22069" xr:uid="{00000000-0005-0000-0000-00003B560000}"/>
    <cellStyle name="Normal 64 3 2 2 8" xfId="17056" xr:uid="{00000000-0005-0000-0000-0000A6420000}"/>
    <cellStyle name="Normal 64 3 2 3" xfId="2314" xr:uid="{00000000-0005-0000-0000-000010090000}"/>
    <cellStyle name="Normal 64 3 2 3 2" xfId="4004" xr:uid="{00000000-0005-0000-0000-0000AA0F0000}"/>
    <cellStyle name="Normal 64 3 2 3 2 2" xfId="14077" xr:uid="{00000000-0005-0000-0000-000003370000}"/>
    <cellStyle name="Normal 64 3 2 3 2 2 3" xfId="29175" xr:uid="{00000000-0005-0000-0000-0000FD710000}"/>
    <cellStyle name="Normal 64 3 2 3 2 3" xfId="9057" xr:uid="{00000000-0005-0000-0000-000067230000}"/>
    <cellStyle name="Normal 64 3 2 3 2 3 3" xfId="24158" xr:uid="{00000000-0005-0000-0000-0000645E0000}"/>
    <cellStyle name="Normal 64 3 2 3 2 5" xfId="19145" xr:uid="{00000000-0005-0000-0000-0000CF4A0000}"/>
    <cellStyle name="Normal 64 3 2 3 3" xfId="5696" xr:uid="{00000000-0005-0000-0000-000046160000}"/>
    <cellStyle name="Normal 64 3 2 3 3 2" xfId="15748" xr:uid="{00000000-0005-0000-0000-00008A3D0000}"/>
    <cellStyle name="Normal 64 3 2 3 3 2 3" xfId="30846" xr:uid="{00000000-0005-0000-0000-000084780000}"/>
    <cellStyle name="Normal 64 3 2 3 3 3" xfId="10728" xr:uid="{00000000-0005-0000-0000-0000EE290000}"/>
    <cellStyle name="Normal 64 3 2 3 3 3 3" xfId="25829" xr:uid="{00000000-0005-0000-0000-0000EB640000}"/>
    <cellStyle name="Normal 64 3 2 3 3 5" xfId="20816" xr:uid="{00000000-0005-0000-0000-000056510000}"/>
    <cellStyle name="Normal 64 3 2 3 4" xfId="12406" xr:uid="{00000000-0005-0000-0000-00007C300000}"/>
    <cellStyle name="Normal 64 3 2 3 4 3" xfId="27504" xr:uid="{00000000-0005-0000-0000-0000766B0000}"/>
    <cellStyle name="Normal 64 3 2 3 5" xfId="7385" xr:uid="{00000000-0005-0000-0000-0000DF1C0000}"/>
    <cellStyle name="Normal 64 3 2 3 5 3" xfId="22487" xr:uid="{00000000-0005-0000-0000-0000DD570000}"/>
    <cellStyle name="Normal 64 3 2 3 7" xfId="17474" xr:uid="{00000000-0005-0000-0000-000048440000}"/>
    <cellStyle name="Normal 64 3 2 4" xfId="3167" xr:uid="{00000000-0005-0000-0000-0000650C0000}"/>
    <cellStyle name="Normal 64 3 2 4 2" xfId="13241" xr:uid="{00000000-0005-0000-0000-0000BF330000}"/>
    <cellStyle name="Normal 64 3 2 4 2 3" xfId="28339" xr:uid="{00000000-0005-0000-0000-0000B96E0000}"/>
    <cellStyle name="Normal 64 3 2 4 3" xfId="8221" xr:uid="{00000000-0005-0000-0000-000023200000}"/>
    <cellStyle name="Normal 64 3 2 4 3 3" xfId="23322" xr:uid="{00000000-0005-0000-0000-0000205B0000}"/>
    <cellStyle name="Normal 64 3 2 4 5" xfId="18309" xr:uid="{00000000-0005-0000-0000-00008B470000}"/>
    <cellStyle name="Normal 64 3 2 5" xfId="4860" xr:uid="{00000000-0005-0000-0000-000002130000}"/>
    <cellStyle name="Normal 64 3 2 5 2" xfId="14912" xr:uid="{00000000-0005-0000-0000-0000463A0000}"/>
    <cellStyle name="Normal 64 3 2 5 2 3" xfId="30010" xr:uid="{00000000-0005-0000-0000-000040750000}"/>
    <cellStyle name="Normal 64 3 2 5 3" xfId="9892" xr:uid="{00000000-0005-0000-0000-0000AA260000}"/>
    <cellStyle name="Normal 64 3 2 5 3 3" xfId="24993" xr:uid="{00000000-0005-0000-0000-0000A7610000}"/>
    <cellStyle name="Normal 64 3 2 5 5" xfId="19980" xr:uid="{00000000-0005-0000-0000-0000124E0000}"/>
    <cellStyle name="Normal 64 3 2 6" xfId="11570" xr:uid="{00000000-0005-0000-0000-0000382D0000}"/>
    <cellStyle name="Normal 64 3 2 6 3" xfId="26668" xr:uid="{00000000-0005-0000-0000-000032680000}"/>
    <cellStyle name="Normal 64 3 2 7" xfId="6549" xr:uid="{00000000-0005-0000-0000-00009B190000}"/>
    <cellStyle name="Normal 64 3 2 7 3" xfId="21651" xr:uid="{00000000-0005-0000-0000-000099540000}"/>
    <cellStyle name="Normal 64 3 2 9" xfId="16638" xr:uid="{00000000-0005-0000-0000-000004410000}"/>
    <cellStyle name="Normal 64 3 3" xfId="1685" xr:uid="{00000000-0005-0000-0000-00009B060000}"/>
    <cellStyle name="Normal 64 3 3 2" xfId="2524" xr:uid="{00000000-0005-0000-0000-0000E2090000}"/>
    <cellStyle name="Normal 64 3 3 2 2" xfId="4214" xr:uid="{00000000-0005-0000-0000-00007C100000}"/>
    <cellStyle name="Normal 64 3 3 2 2 2" xfId="14287" xr:uid="{00000000-0005-0000-0000-0000D5370000}"/>
    <cellStyle name="Normal 64 3 3 2 2 2 3" xfId="29385" xr:uid="{00000000-0005-0000-0000-0000CF720000}"/>
    <cellStyle name="Normal 64 3 3 2 2 3" xfId="9267" xr:uid="{00000000-0005-0000-0000-000039240000}"/>
    <cellStyle name="Normal 64 3 3 2 2 3 3" xfId="24368" xr:uid="{00000000-0005-0000-0000-0000365F0000}"/>
    <cellStyle name="Normal 64 3 3 2 2 5" xfId="19355" xr:uid="{00000000-0005-0000-0000-0000A14B0000}"/>
    <cellStyle name="Normal 64 3 3 2 3" xfId="5906" xr:uid="{00000000-0005-0000-0000-000018170000}"/>
    <cellStyle name="Normal 64 3 3 2 3 2" xfId="15958" xr:uid="{00000000-0005-0000-0000-00005C3E0000}"/>
    <cellStyle name="Normal 64 3 3 2 3 2 3" xfId="31056" xr:uid="{00000000-0005-0000-0000-000056790000}"/>
    <cellStyle name="Normal 64 3 3 2 3 3" xfId="10938" xr:uid="{00000000-0005-0000-0000-0000C02A0000}"/>
    <cellStyle name="Normal 64 3 3 2 3 3 3" xfId="26039" xr:uid="{00000000-0005-0000-0000-0000BD650000}"/>
    <cellStyle name="Normal 64 3 3 2 3 5" xfId="21026" xr:uid="{00000000-0005-0000-0000-000028520000}"/>
    <cellStyle name="Normal 64 3 3 2 4" xfId="12616" xr:uid="{00000000-0005-0000-0000-00004E310000}"/>
    <cellStyle name="Normal 64 3 3 2 4 3" xfId="27714" xr:uid="{00000000-0005-0000-0000-0000486C0000}"/>
    <cellStyle name="Normal 64 3 3 2 5" xfId="7595" xr:uid="{00000000-0005-0000-0000-0000B11D0000}"/>
    <cellStyle name="Normal 64 3 3 2 5 3" xfId="22697" xr:uid="{00000000-0005-0000-0000-0000AF580000}"/>
    <cellStyle name="Normal 64 3 3 2 7" xfId="17684" xr:uid="{00000000-0005-0000-0000-00001A450000}"/>
    <cellStyle name="Normal 64 3 3 3" xfId="3377" xr:uid="{00000000-0005-0000-0000-0000370D0000}"/>
    <cellStyle name="Normal 64 3 3 3 2" xfId="13451" xr:uid="{00000000-0005-0000-0000-000091340000}"/>
    <cellStyle name="Normal 64 3 3 3 2 3" xfId="28549" xr:uid="{00000000-0005-0000-0000-00008B6F0000}"/>
    <cellStyle name="Normal 64 3 3 3 3" xfId="8431" xr:uid="{00000000-0005-0000-0000-0000F5200000}"/>
    <cellStyle name="Normal 64 3 3 3 3 3" xfId="23532" xr:uid="{00000000-0005-0000-0000-0000F25B0000}"/>
    <cellStyle name="Normal 64 3 3 3 5" xfId="18519" xr:uid="{00000000-0005-0000-0000-00005D480000}"/>
    <cellStyle name="Normal 64 3 3 4" xfId="5070" xr:uid="{00000000-0005-0000-0000-0000D4130000}"/>
    <cellStyle name="Normal 64 3 3 4 2" xfId="15122" xr:uid="{00000000-0005-0000-0000-0000183B0000}"/>
    <cellStyle name="Normal 64 3 3 4 2 3" xfId="30220" xr:uid="{00000000-0005-0000-0000-000012760000}"/>
    <cellStyle name="Normal 64 3 3 4 3" xfId="10102" xr:uid="{00000000-0005-0000-0000-00007C270000}"/>
    <cellStyle name="Normal 64 3 3 4 3 3" xfId="25203" xr:uid="{00000000-0005-0000-0000-000079620000}"/>
    <cellStyle name="Normal 64 3 3 4 5" xfId="20190" xr:uid="{00000000-0005-0000-0000-0000E44E0000}"/>
    <cellStyle name="Normal 64 3 3 5" xfId="11780" xr:uid="{00000000-0005-0000-0000-00000A2E0000}"/>
    <cellStyle name="Normal 64 3 3 5 3" xfId="26878" xr:uid="{00000000-0005-0000-0000-000004690000}"/>
    <cellStyle name="Normal 64 3 3 6" xfId="6759" xr:uid="{00000000-0005-0000-0000-00006D1A0000}"/>
    <cellStyle name="Normal 64 3 3 6 3" xfId="21861" xr:uid="{00000000-0005-0000-0000-00006B550000}"/>
    <cellStyle name="Normal 64 3 3 8" xfId="16848" xr:uid="{00000000-0005-0000-0000-0000D6410000}"/>
    <cellStyle name="Normal 64 3 4" xfId="2106" xr:uid="{00000000-0005-0000-0000-000040080000}"/>
    <cellStyle name="Normal 64 3 4 2" xfId="3796" xr:uid="{00000000-0005-0000-0000-0000DA0E0000}"/>
    <cellStyle name="Normal 64 3 4 2 2" xfId="13869" xr:uid="{00000000-0005-0000-0000-000033360000}"/>
    <cellStyle name="Normal 64 3 4 2 2 3" xfId="28967" xr:uid="{00000000-0005-0000-0000-00002D710000}"/>
    <cellStyle name="Normal 64 3 4 2 3" xfId="8849" xr:uid="{00000000-0005-0000-0000-000097220000}"/>
    <cellStyle name="Normal 64 3 4 2 3 3" xfId="23950" xr:uid="{00000000-0005-0000-0000-0000945D0000}"/>
    <cellStyle name="Normal 64 3 4 2 5" xfId="18937" xr:uid="{00000000-0005-0000-0000-0000FF490000}"/>
    <cellStyle name="Normal 64 3 4 3" xfId="5488" xr:uid="{00000000-0005-0000-0000-000076150000}"/>
    <cellStyle name="Normal 64 3 4 3 2" xfId="15540" xr:uid="{00000000-0005-0000-0000-0000BA3C0000}"/>
    <cellStyle name="Normal 64 3 4 3 2 3" xfId="30638" xr:uid="{00000000-0005-0000-0000-0000B4770000}"/>
    <cellStyle name="Normal 64 3 4 3 3" xfId="10520" xr:uid="{00000000-0005-0000-0000-00001E290000}"/>
    <cellStyle name="Normal 64 3 4 3 3 3" xfId="25621" xr:uid="{00000000-0005-0000-0000-00001B640000}"/>
    <cellStyle name="Normal 64 3 4 3 5" xfId="20608" xr:uid="{00000000-0005-0000-0000-000086500000}"/>
    <cellStyle name="Normal 64 3 4 4" xfId="12198" xr:uid="{00000000-0005-0000-0000-0000AC2F0000}"/>
    <cellStyle name="Normal 64 3 4 4 3" xfId="27296" xr:uid="{00000000-0005-0000-0000-0000A66A0000}"/>
    <cellStyle name="Normal 64 3 4 5" xfId="7177" xr:uid="{00000000-0005-0000-0000-00000F1C0000}"/>
    <cellStyle name="Normal 64 3 4 5 3" xfId="22279" xr:uid="{00000000-0005-0000-0000-00000D570000}"/>
    <cellStyle name="Normal 64 3 4 7" xfId="17266" xr:uid="{00000000-0005-0000-0000-000078430000}"/>
    <cellStyle name="Normal 64 3 5" xfId="2959" xr:uid="{00000000-0005-0000-0000-0000950B0000}"/>
    <cellStyle name="Normal 64 3 5 2" xfId="13033" xr:uid="{00000000-0005-0000-0000-0000EF320000}"/>
    <cellStyle name="Normal 64 3 5 2 3" xfId="28131" xr:uid="{00000000-0005-0000-0000-0000E96D0000}"/>
    <cellStyle name="Normal 64 3 5 3" xfId="8013" xr:uid="{00000000-0005-0000-0000-0000531F0000}"/>
    <cellStyle name="Normal 64 3 5 3 3" xfId="23114" xr:uid="{00000000-0005-0000-0000-0000505A0000}"/>
    <cellStyle name="Normal 64 3 5 5" xfId="18101" xr:uid="{00000000-0005-0000-0000-0000BB460000}"/>
    <cellStyle name="Normal 64 3 6" xfId="4652" xr:uid="{00000000-0005-0000-0000-000032120000}"/>
    <cellStyle name="Normal 64 3 6 2" xfId="14704" xr:uid="{00000000-0005-0000-0000-000076390000}"/>
    <cellStyle name="Normal 64 3 6 2 3" xfId="29802" xr:uid="{00000000-0005-0000-0000-000070740000}"/>
    <cellStyle name="Normal 64 3 6 3" xfId="9684" xr:uid="{00000000-0005-0000-0000-0000DA250000}"/>
    <cellStyle name="Normal 64 3 6 3 3" xfId="24785" xr:uid="{00000000-0005-0000-0000-0000D7600000}"/>
    <cellStyle name="Normal 64 3 6 5" xfId="19772" xr:uid="{00000000-0005-0000-0000-0000424D0000}"/>
    <cellStyle name="Normal 64 3 7" xfId="11362" xr:uid="{00000000-0005-0000-0000-0000682C0000}"/>
    <cellStyle name="Normal 64 3 7 3" xfId="26460" xr:uid="{00000000-0005-0000-0000-000062670000}"/>
    <cellStyle name="Normal 64 3 8" xfId="6341" xr:uid="{00000000-0005-0000-0000-0000CB180000}"/>
    <cellStyle name="Normal 64 3 8 3" xfId="21443" xr:uid="{00000000-0005-0000-0000-0000C9530000}"/>
    <cellStyle name="Normal 64 4" xfId="1366" xr:uid="{00000000-0005-0000-0000-00005C050000}"/>
    <cellStyle name="Normal 64 4 2" xfId="1789" xr:uid="{00000000-0005-0000-0000-000003070000}"/>
    <cellStyle name="Normal 64 4 2 2" xfId="2628" xr:uid="{00000000-0005-0000-0000-00004A0A0000}"/>
    <cellStyle name="Normal 64 4 2 2 2" xfId="4318" xr:uid="{00000000-0005-0000-0000-0000E4100000}"/>
    <cellStyle name="Normal 64 4 2 2 2 2" xfId="14391" xr:uid="{00000000-0005-0000-0000-00003D380000}"/>
    <cellStyle name="Normal 64 4 2 2 2 2 3" xfId="29489" xr:uid="{00000000-0005-0000-0000-000037730000}"/>
    <cellStyle name="Normal 64 4 2 2 2 3" xfId="9371" xr:uid="{00000000-0005-0000-0000-0000A1240000}"/>
    <cellStyle name="Normal 64 4 2 2 2 3 3" xfId="24472" xr:uid="{00000000-0005-0000-0000-00009E5F0000}"/>
    <cellStyle name="Normal 64 4 2 2 2 5" xfId="19459" xr:uid="{00000000-0005-0000-0000-0000094C0000}"/>
    <cellStyle name="Normal 64 4 2 2 3" xfId="6010" xr:uid="{00000000-0005-0000-0000-000080170000}"/>
    <cellStyle name="Normal 64 4 2 2 3 2" xfId="16062" xr:uid="{00000000-0005-0000-0000-0000C43E0000}"/>
    <cellStyle name="Normal 64 4 2 2 3 2 3" xfId="31160" xr:uid="{00000000-0005-0000-0000-0000BE790000}"/>
    <cellStyle name="Normal 64 4 2 2 3 3" xfId="11042" xr:uid="{00000000-0005-0000-0000-0000282B0000}"/>
    <cellStyle name="Normal 64 4 2 2 3 3 3" xfId="26143" xr:uid="{00000000-0005-0000-0000-000025660000}"/>
    <cellStyle name="Normal 64 4 2 2 3 5" xfId="21130" xr:uid="{00000000-0005-0000-0000-000090520000}"/>
    <cellStyle name="Normal 64 4 2 2 4" xfId="12720" xr:uid="{00000000-0005-0000-0000-0000B6310000}"/>
    <cellStyle name="Normal 64 4 2 2 4 3" xfId="27818" xr:uid="{00000000-0005-0000-0000-0000B06C0000}"/>
    <cellStyle name="Normal 64 4 2 2 5" xfId="7699" xr:uid="{00000000-0005-0000-0000-0000191E0000}"/>
    <cellStyle name="Normal 64 4 2 2 5 3" xfId="22801" xr:uid="{00000000-0005-0000-0000-000017590000}"/>
    <cellStyle name="Normal 64 4 2 2 7" xfId="17788" xr:uid="{00000000-0005-0000-0000-000082450000}"/>
    <cellStyle name="Normal 64 4 2 3" xfId="3481" xr:uid="{00000000-0005-0000-0000-00009F0D0000}"/>
    <cellStyle name="Normal 64 4 2 3 2" xfId="13555" xr:uid="{00000000-0005-0000-0000-0000F9340000}"/>
    <cellStyle name="Normal 64 4 2 3 2 3" xfId="28653" xr:uid="{00000000-0005-0000-0000-0000F36F0000}"/>
    <cellStyle name="Normal 64 4 2 3 3" xfId="8535" xr:uid="{00000000-0005-0000-0000-00005D210000}"/>
    <cellStyle name="Normal 64 4 2 3 3 3" xfId="23636" xr:uid="{00000000-0005-0000-0000-00005A5C0000}"/>
    <cellStyle name="Normal 64 4 2 3 5" xfId="18623" xr:uid="{00000000-0005-0000-0000-0000C5480000}"/>
    <cellStyle name="Normal 64 4 2 4" xfId="5174" xr:uid="{00000000-0005-0000-0000-00003C140000}"/>
    <cellStyle name="Normal 64 4 2 4 2" xfId="15226" xr:uid="{00000000-0005-0000-0000-0000803B0000}"/>
    <cellStyle name="Normal 64 4 2 4 2 3" xfId="30324" xr:uid="{00000000-0005-0000-0000-00007A760000}"/>
    <cellStyle name="Normal 64 4 2 4 3" xfId="10206" xr:uid="{00000000-0005-0000-0000-0000E4270000}"/>
    <cellStyle name="Normal 64 4 2 4 3 3" xfId="25307" xr:uid="{00000000-0005-0000-0000-0000E1620000}"/>
    <cellStyle name="Normal 64 4 2 4 5" xfId="20294" xr:uid="{00000000-0005-0000-0000-00004C4F0000}"/>
    <cellStyle name="Normal 64 4 2 5" xfId="11884" xr:uid="{00000000-0005-0000-0000-0000722E0000}"/>
    <cellStyle name="Normal 64 4 2 5 3" xfId="26982" xr:uid="{00000000-0005-0000-0000-00006C690000}"/>
    <cellStyle name="Normal 64 4 2 6" xfId="6863" xr:uid="{00000000-0005-0000-0000-0000D51A0000}"/>
    <cellStyle name="Normal 64 4 2 6 3" xfId="21965" xr:uid="{00000000-0005-0000-0000-0000D3550000}"/>
    <cellStyle name="Normal 64 4 2 8" xfId="16952" xr:uid="{00000000-0005-0000-0000-00003E420000}"/>
    <cellStyle name="Normal 64 4 3" xfId="2210" xr:uid="{00000000-0005-0000-0000-0000A8080000}"/>
    <cellStyle name="Normal 64 4 3 2" xfId="3900" xr:uid="{00000000-0005-0000-0000-0000420F0000}"/>
    <cellStyle name="Normal 64 4 3 2 2" xfId="13973" xr:uid="{00000000-0005-0000-0000-00009B360000}"/>
    <cellStyle name="Normal 64 4 3 2 2 3" xfId="29071" xr:uid="{00000000-0005-0000-0000-000095710000}"/>
    <cellStyle name="Normal 64 4 3 2 3" xfId="8953" xr:uid="{00000000-0005-0000-0000-0000FF220000}"/>
    <cellStyle name="Normal 64 4 3 2 3 3" xfId="24054" xr:uid="{00000000-0005-0000-0000-0000FC5D0000}"/>
    <cellStyle name="Normal 64 4 3 2 5" xfId="19041" xr:uid="{00000000-0005-0000-0000-0000674A0000}"/>
    <cellStyle name="Normal 64 4 3 3" xfId="5592" xr:uid="{00000000-0005-0000-0000-0000DE150000}"/>
    <cellStyle name="Normal 64 4 3 3 2" xfId="15644" xr:uid="{00000000-0005-0000-0000-0000223D0000}"/>
    <cellStyle name="Normal 64 4 3 3 2 3" xfId="30742" xr:uid="{00000000-0005-0000-0000-00001C780000}"/>
    <cellStyle name="Normal 64 4 3 3 3" xfId="10624" xr:uid="{00000000-0005-0000-0000-000086290000}"/>
    <cellStyle name="Normal 64 4 3 3 3 3" xfId="25725" xr:uid="{00000000-0005-0000-0000-000083640000}"/>
    <cellStyle name="Normal 64 4 3 3 5" xfId="20712" xr:uid="{00000000-0005-0000-0000-0000EE500000}"/>
    <cellStyle name="Normal 64 4 3 4" xfId="12302" xr:uid="{00000000-0005-0000-0000-000014300000}"/>
    <cellStyle name="Normal 64 4 3 4 3" xfId="27400" xr:uid="{00000000-0005-0000-0000-00000E6B0000}"/>
    <cellStyle name="Normal 64 4 3 5" xfId="7281" xr:uid="{00000000-0005-0000-0000-0000771C0000}"/>
    <cellStyle name="Normal 64 4 3 5 3" xfId="22383" xr:uid="{00000000-0005-0000-0000-000075570000}"/>
    <cellStyle name="Normal 64 4 3 7" xfId="17370" xr:uid="{00000000-0005-0000-0000-0000E0430000}"/>
    <cellStyle name="Normal 64 4 4" xfId="3063" xr:uid="{00000000-0005-0000-0000-0000FD0B0000}"/>
    <cellStyle name="Normal 64 4 4 2" xfId="13137" xr:uid="{00000000-0005-0000-0000-000057330000}"/>
    <cellStyle name="Normal 64 4 4 2 3" xfId="28235" xr:uid="{00000000-0005-0000-0000-0000516E0000}"/>
    <cellStyle name="Normal 64 4 4 3" xfId="8117" xr:uid="{00000000-0005-0000-0000-0000BB1F0000}"/>
    <cellStyle name="Normal 64 4 4 3 3" xfId="23218" xr:uid="{00000000-0005-0000-0000-0000B85A0000}"/>
    <cellStyle name="Normal 64 4 4 5" xfId="18205" xr:uid="{00000000-0005-0000-0000-000023470000}"/>
    <cellStyle name="Normal 64 4 5" xfId="4756" xr:uid="{00000000-0005-0000-0000-00009A120000}"/>
    <cellStyle name="Normal 64 4 5 2" xfId="14808" xr:uid="{00000000-0005-0000-0000-0000DE390000}"/>
    <cellStyle name="Normal 64 4 5 2 3" xfId="29906" xr:uid="{00000000-0005-0000-0000-0000D8740000}"/>
    <cellStyle name="Normal 64 4 5 3" xfId="9788" xr:uid="{00000000-0005-0000-0000-000042260000}"/>
    <cellStyle name="Normal 64 4 5 3 3" xfId="24889" xr:uid="{00000000-0005-0000-0000-00003F610000}"/>
    <cellStyle name="Normal 64 4 5 5" xfId="19876" xr:uid="{00000000-0005-0000-0000-0000AA4D0000}"/>
    <cellStyle name="Normal 64 4 6" xfId="11466" xr:uid="{00000000-0005-0000-0000-0000D02C0000}"/>
    <cellStyle name="Normal 64 4 6 3" xfId="26564" xr:uid="{00000000-0005-0000-0000-0000CA670000}"/>
    <cellStyle name="Normal 64 4 7" xfId="6445" xr:uid="{00000000-0005-0000-0000-000033190000}"/>
    <cellStyle name="Normal 64 4 7 3" xfId="21547" xr:uid="{00000000-0005-0000-0000-000031540000}"/>
    <cellStyle name="Normal 64 4 9" xfId="16534" xr:uid="{00000000-0005-0000-0000-00009C400000}"/>
    <cellStyle name="Normal 64 5" xfId="1579" xr:uid="{00000000-0005-0000-0000-000031060000}"/>
    <cellStyle name="Normal 64 5 2" xfId="2420" xr:uid="{00000000-0005-0000-0000-00007A090000}"/>
    <cellStyle name="Normal 64 5 2 2" xfId="4110" xr:uid="{00000000-0005-0000-0000-000014100000}"/>
    <cellStyle name="Normal 64 5 2 2 2" xfId="14183" xr:uid="{00000000-0005-0000-0000-00006D370000}"/>
    <cellStyle name="Normal 64 5 2 2 2 3" xfId="29281" xr:uid="{00000000-0005-0000-0000-000067720000}"/>
    <cellStyle name="Normal 64 5 2 2 3" xfId="9163" xr:uid="{00000000-0005-0000-0000-0000D1230000}"/>
    <cellStyle name="Normal 64 5 2 2 3 3" xfId="24264" xr:uid="{00000000-0005-0000-0000-0000CE5E0000}"/>
    <cellStyle name="Normal 64 5 2 2 5" xfId="19251" xr:uid="{00000000-0005-0000-0000-0000394B0000}"/>
    <cellStyle name="Normal 64 5 2 3" xfId="5802" xr:uid="{00000000-0005-0000-0000-0000B0160000}"/>
    <cellStyle name="Normal 64 5 2 3 2" xfId="15854" xr:uid="{00000000-0005-0000-0000-0000F43D0000}"/>
    <cellStyle name="Normal 64 5 2 3 2 3" xfId="30952" xr:uid="{00000000-0005-0000-0000-0000EE780000}"/>
    <cellStyle name="Normal 64 5 2 3 3" xfId="10834" xr:uid="{00000000-0005-0000-0000-0000582A0000}"/>
    <cellStyle name="Normal 64 5 2 3 3 3" xfId="25935" xr:uid="{00000000-0005-0000-0000-000055650000}"/>
    <cellStyle name="Normal 64 5 2 3 5" xfId="20922" xr:uid="{00000000-0005-0000-0000-0000C0510000}"/>
    <cellStyle name="Normal 64 5 2 4" xfId="12512" xr:uid="{00000000-0005-0000-0000-0000E6300000}"/>
    <cellStyle name="Normal 64 5 2 4 3" xfId="27610" xr:uid="{00000000-0005-0000-0000-0000E06B0000}"/>
    <cellStyle name="Normal 64 5 2 5" xfId="7491" xr:uid="{00000000-0005-0000-0000-0000491D0000}"/>
    <cellStyle name="Normal 64 5 2 5 3" xfId="22593" xr:uid="{00000000-0005-0000-0000-000047580000}"/>
    <cellStyle name="Normal 64 5 2 7" xfId="17580" xr:uid="{00000000-0005-0000-0000-0000B2440000}"/>
    <cellStyle name="Normal 64 5 3" xfId="3273" xr:uid="{00000000-0005-0000-0000-0000CF0C0000}"/>
    <cellStyle name="Normal 64 5 3 2" xfId="13347" xr:uid="{00000000-0005-0000-0000-000029340000}"/>
    <cellStyle name="Normal 64 5 3 2 3" xfId="28445" xr:uid="{00000000-0005-0000-0000-0000236F0000}"/>
    <cellStyle name="Normal 64 5 3 3" xfId="8327" xr:uid="{00000000-0005-0000-0000-00008D200000}"/>
    <cellStyle name="Normal 64 5 3 3 3" xfId="23428" xr:uid="{00000000-0005-0000-0000-00008A5B0000}"/>
    <cellStyle name="Normal 64 5 3 5" xfId="18415" xr:uid="{00000000-0005-0000-0000-0000F5470000}"/>
    <cellStyle name="Normal 64 5 4" xfId="4966" xr:uid="{00000000-0005-0000-0000-00006C130000}"/>
    <cellStyle name="Normal 64 5 4 2" xfId="15018" xr:uid="{00000000-0005-0000-0000-0000B03A0000}"/>
    <cellStyle name="Normal 64 5 4 2 3" xfId="30116" xr:uid="{00000000-0005-0000-0000-0000AA750000}"/>
    <cellStyle name="Normal 64 5 4 3" xfId="9998" xr:uid="{00000000-0005-0000-0000-000014270000}"/>
    <cellStyle name="Normal 64 5 4 3 3" xfId="25099" xr:uid="{00000000-0005-0000-0000-000011620000}"/>
    <cellStyle name="Normal 64 5 4 5" xfId="20086" xr:uid="{00000000-0005-0000-0000-00007C4E0000}"/>
    <cellStyle name="Normal 64 5 5" xfId="11676" xr:uid="{00000000-0005-0000-0000-0000A22D0000}"/>
    <cellStyle name="Normal 64 5 5 3" xfId="26774" xr:uid="{00000000-0005-0000-0000-00009C680000}"/>
    <cellStyle name="Normal 64 5 6" xfId="6655" xr:uid="{00000000-0005-0000-0000-0000051A0000}"/>
    <cellStyle name="Normal 64 5 6 3" xfId="21757" xr:uid="{00000000-0005-0000-0000-000003550000}"/>
    <cellStyle name="Normal 64 5 8" xfId="16744" xr:uid="{00000000-0005-0000-0000-00006E410000}"/>
    <cellStyle name="Normal 64 6" xfId="2000" xr:uid="{00000000-0005-0000-0000-0000D6070000}"/>
    <cellStyle name="Normal 64 6 2" xfId="3692" xr:uid="{00000000-0005-0000-0000-0000720E0000}"/>
    <cellStyle name="Normal 64 6 2 2" xfId="13765" xr:uid="{00000000-0005-0000-0000-0000CB350000}"/>
    <cellStyle name="Normal 64 6 2 2 3" xfId="28863" xr:uid="{00000000-0005-0000-0000-0000C5700000}"/>
    <cellStyle name="Normal 64 6 2 3" xfId="8745" xr:uid="{00000000-0005-0000-0000-00002F220000}"/>
    <cellStyle name="Normal 64 6 2 3 3" xfId="23846" xr:uid="{00000000-0005-0000-0000-00002C5D0000}"/>
    <cellStyle name="Normal 64 6 2 5" xfId="18833" xr:uid="{00000000-0005-0000-0000-000097490000}"/>
    <cellStyle name="Normal 64 6 3" xfId="5384" xr:uid="{00000000-0005-0000-0000-00000E150000}"/>
    <cellStyle name="Normal 64 6 3 2" xfId="15436" xr:uid="{00000000-0005-0000-0000-0000523C0000}"/>
    <cellStyle name="Normal 64 6 3 2 3" xfId="30534" xr:uid="{00000000-0005-0000-0000-00004C770000}"/>
    <cellStyle name="Normal 64 6 3 3" xfId="10416" xr:uid="{00000000-0005-0000-0000-0000B6280000}"/>
    <cellStyle name="Normal 64 6 3 3 3" xfId="25517" xr:uid="{00000000-0005-0000-0000-0000B3630000}"/>
    <cellStyle name="Normal 64 6 3 5" xfId="20504" xr:uid="{00000000-0005-0000-0000-00001E500000}"/>
    <cellStyle name="Normal 64 6 4" xfId="12094" xr:uid="{00000000-0005-0000-0000-0000442F0000}"/>
    <cellStyle name="Normal 64 6 4 3" xfId="27192" xr:uid="{00000000-0005-0000-0000-00003E6A0000}"/>
    <cellStyle name="Normal 64 6 5" xfId="7073" xr:uid="{00000000-0005-0000-0000-0000A71B0000}"/>
    <cellStyle name="Normal 64 6 5 3" xfId="22175" xr:uid="{00000000-0005-0000-0000-0000A5560000}"/>
    <cellStyle name="Normal 64 6 7" xfId="17162" xr:uid="{00000000-0005-0000-0000-000010430000}"/>
    <cellStyle name="Normal 64 7" xfId="2852" xr:uid="{00000000-0005-0000-0000-00002A0B0000}"/>
    <cellStyle name="Normal 64 7 2" xfId="12929" xr:uid="{00000000-0005-0000-0000-000087320000}"/>
    <cellStyle name="Normal 64 7 2 3" xfId="28027" xr:uid="{00000000-0005-0000-0000-0000816D0000}"/>
    <cellStyle name="Normal 64 7 3" xfId="7909" xr:uid="{00000000-0005-0000-0000-0000EB1E0000}"/>
    <cellStyle name="Normal 64 7 3 3" xfId="23010" xr:uid="{00000000-0005-0000-0000-0000E8590000}"/>
    <cellStyle name="Normal 64 7 5" xfId="17997" xr:uid="{00000000-0005-0000-0000-000053460000}"/>
    <cellStyle name="Normal 64 8" xfId="4546" xr:uid="{00000000-0005-0000-0000-0000C8110000}"/>
    <cellStyle name="Normal 64 8 2" xfId="14600" xr:uid="{00000000-0005-0000-0000-00000E390000}"/>
    <cellStyle name="Normal 64 8 2 3" xfId="29698" xr:uid="{00000000-0005-0000-0000-000008740000}"/>
    <cellStyle name="Normal 64 8 3" xfId="9580" xr:uid="{00000000-0005-0000-0000-000072250000}"/>
    <cellStyle name="Normal 64 8 3 3" xfId="24681" xr:uid="{00000000-0005-0000-0000-00006F600000}"/>
    <cellStyle name="Normal 64 8 5" xfId="19668" xr:uid="{00000000-0005-0000-0000-0000DA4C0000}"/>
    <cellStyle name="Normal 64 9" xfId="11256" xr:uid="{00000000-0005-0000-0000-0000FE2B0000}"/>
    <cellStyle name="Normal 64 9 3" xfId="26356" xr:uid="{00000000-0005-0000-0000-0000FA660000}"/>
    <cellStyle name="Normal 65" xfId="894" xr:uid="{00000000-0005-0000-0000-000083030000}"/>
    <cellStyle name="Normal 65 10" xfId="6236" xr:uid="{00000000-0005-0000-0000-000062180000}"/>
    <cellStyle name="Normal 65 10 3" xfId="21340" xr:uid="{00000000-0005-0000-0000-000062530000}"/>
    <cellStyle name="Normal 65 12" xfId="16325" xr:uid="{00000000-0005-0000-0000-0000CB3F0000}"/>
    <cellStyle name="Normal 65 2" xfId="1200" xr:uid="{00000000-0005-0000-0000-0000B6040000}"/>
    <cellStyle name="Normal 65 2 11" xfId="16379" xr:uid="{00000000-0005-0000-0000-000001400000}"/>
    <cellStyle name="Normal 65 2 2" xfId="1308" xr:uid="{00000000-0005-0000-0000-000022050000}"/>
    <cellStyle name="Normal 65 2 2 10" xfId="16483" xr:uid="{00000000-0005-0000-0000-000069400000}"/>
    <cellStyle name="Normal 65 2 2 2" xfId="1525" xr:uid="{00000000-0005-0000-0000-0000FB050000}"/>
    <cellStyle name="Normal 65 2 2 2 2" xfId="1946" xr:uid="{00000000-0005-0000-0000-0000A0070000}"/>
    <cellStyle name="Normal 65 2 2 2 2 2" xfId="2785" xr:uid="{00000000-0005-0000-0000-0000E70A0000}"/>
    <cellStyle name="Normal 65 2 2 2 2 2 2" xfId="4475" xr:uid="{00000000-0005-0000-0000-000081110000}"/>
    <cellStyle name="Normal 65 2 2 2 2 2 2 2" xfId="14548" xr:uid="{00000000-0005-0000-0000-0000DA380000}"/>
    <cellStyle name="Normal 65 2 2 2 2 2 2 2 3" xfId="29646" xr:uid="{00000000-0005-0000-0000-0000D4730000}"/>
    <cellStyle name="Normal 65 2 2 2 2 2 2 3" xfId="9528" xr:uid="{00000000-0005-0000-0000-00003E250000}"/>
    <cellStyle name="Normal 65 2 2 2 2 2 2 3 3" xfId="24629" xr:uid="{00000000-0005-0000-0000-00003B600000}"/>
    <cellStyle name="Normal 65 2 2 2 2 2 2 5" xfId="19616" xr:uid="{00000000-0005-0000-0000-0000A64C0000}"/>
    <cellStyle name="Normal 65 2 2 2 2 2 3" xfId="6167" xr:uid="{00000000-0005-0000-0000-00001D180000}"/>
    <cellStyle name="Normal 65 2 2 2 2 2 3 2" xfId="16219" xr:uid="{00000000-0005-0000-0000-0000613F0000}"/>
    <cellStyle name="Normal 65 2 2 2 2 2 3 3" xfId="11199" xr:uid="{00000000-0005-0000-0000-0000C52B0000}"/>
    <cellStyle name="Normal 65 2 2 2 2 2 3 3 3" xfId="26300" xr:uid="{00000000-0005-0000-0000-0000C2660000}"/>
    <cellStyle name="Normal 65 2 2 2 2 2 3 5" xfId="21287" xr:uid="{00000000-0005-0000-0000-00002D530000}"/>
    <cellStyle name="Normal 65 2 2 2 2 2 4" xfId="12877" xr:uid="{00000000-0005-0000-0000-000053320000}"/>
    <cellStyle name="Normal 65 2 2 2 2 2 4 3" xfId="27975" xr:uid="{00000000-0005-0000-0000-00004D6D0000}"/>
    <cellStyle name="Normal 65 2 2 2 2 2 5" xfId="7856" xr:uid="{00000000-0005-0000-0000-0000B61E0000}"/>
    <cellStyle name="Normal 65 2 2 2 2 2 5 3" xfId="22958" xr:uid="{00000000-0005-0000-0000-0000B4590000}"/>
    <cellStyle name="Normal 65 2 2 2 2 2 7" xfId="17945" xr:uid="{00000000-0005-0000-0000-00001F460000}"/>
    <cellStyle name="Normal 65 2 2 2 2 3" xfId="3638" xr:uid="{00000000-0005-0000-0000-00003C0E0000}"/>
    <cellStyle name="Normal 65 2 2 2 2 3 2" xfId="13712" xr:uid="{00000000-0005-0000-0000-000096350000}"/>
    <cellStyle name="Normal 65 2 2 2 2 3 2 3" xfId="28810" xr:uid="{00000000-0005-0000-0000-000090700000}"/>
    <cellStyle name="Normal 65 2 2 2 2 3 3" xfId="8692" xr:uid="{00000000-0005-0000-0000-0000FA210000}"/>
    <cellStyle name="Normal 65 2 2 2 2 3 3 3" xfId="23793" xr:uid="{00000000-0005-0000-0000-0000F75C0000}"/>
    <cellStyle name="Normal 65 2 2 2 2 3 5" xfId="18780" xr:uid="{00000000-0005-0000-0000-000062490000}"/>
    <cellStyle name="Normal 65 2 2 2 2 4" xfId="5331" xr:uid="{00000000-0005-0000-0000-0000D9140000}"/>
    <cellStyle name="Normal 65 2 2 2 2 4 2" xfId="15383" xr:uid="{00000000-0005-0000-0000-00001D3C0000}"/>
    <cellStyle name="Normal 65 2 2 2 2 4 2 3" xfId="30481" xr:uid="{00000000-0005-0000-0000-000017770000}"/>
    <cellStyle name="Normal 65 2 2 2 2 4 3" xfId="10363" xr:uid="{00000000-0005-0000-0000-000081280000}"/>
    <cellStyle name="Normal 65 2 2 2 2 4 3 3" xfId="25464" xr:uid="{00000000-0005-0000-0000-00007E630000}"/>
    <cellStyle name="Normal 65 2 2 2 2 4 5" xfId="20451" xr:uid="{00000000-0005-0000-0000-0000E94F0000}"/>
    <cellStyle name="Normal 65 2 2 2 2 5" xfId="12041" xr:uid="{00000000-0005-0000-0000-00000F2F0000}"/>
    <cellStyle name="Normal 65 2 2 2 2 5 3" xfId="27139" xr:uid="{00000000-0005-0000-0000-0000096A0000}"/>
    <cellStyle name="Normal 65 2 2 2 2 6" xfId="7020" xr:uid="{00000000-0005-0000-0000-0000721B0000}"/>
    <cellStyle name="Normal 65 2 2 2 2 6 3" xfId="22122" xr:uid="{00000000-0005-0000-0000-000070560000}"/>
    <cellStyle name="Normal 65 2 2 2 2 8" xfId="17109" xr:uid="{00000000-0005-0000-0000-0000DB420000}"/>
    <cellStyle name="Normal 65 2 2 2 3" xfId="2367" xr:uid="{00000000-0005-0000-0000-000045090000}"/>
    <cellStyle name="Normal 65 2 2 2 3 2" xfId="4057" xr:uid="{00000000-0005-0000-0000-0000DF0F0000}"/>
    <cellStyle name="Normal 65 2 2 2 3 2 2" xfId="14130" xr:uid="{00000000-0005-0000-0000-000038370000}"/>
    <cellStyle name="Normal 65 2 2 2 3 2 2 3" xfId="29228" xr:uid="{00000000-0005-0000-0000-000032720000}"/>
    <cellStyle name="Normal 65 2 2 2 3 2 3" xfId="9110" xr:uid="{00000000-0005-0000-0000-00009C230000}"/>
    <cellStyle name="Normal 65 2 2 2 3 2 3 3" xfId="24211" xr:uid="{00000000-0005-0000-0000-0000995E0000}"/>
    <cellStyle name="Normal 65 2 2 2 3 2 5" xfId="19198" xr:uid="{00000000-0005-0000-0000-0000044B0000}"/>
    <cellStyle name="Normal 65 2 2 2 3 3" xfId="5749" xr:uid="{00000000-0005-0000-0000-00007B160000}"/>
    <cellStyle name="Normal 65 2 2 2 3 3 2" xfId="15801" xr:uid="{00000000-0005-0000-0000-0000BF3D0000}"/>
    <cellStyle name="Normal 65 2 2 2 3 3 2 3" xfId="30899" xr:uid="{00000000-0005-0000-0000-0000B9780000}"/>
    <cellStyle name="Normal 65 2 2 2 3 3 3" xfId="10781" xr:uid="{00000000-0005-0000-0000-0000232A0000}"/>
    <cellStyle name="Normal 65 2 2 2 3 3 3 3" xfId="25882" xr:uid="{00000000-0005-0000-0000-000020650000}"/>
    <cellStyle name="Normal 65 2 2 2 3 3 5" xfId="20869" xr:uid="{00000000-0005-0000-0000-00008B510000}"/>
    <cellStyle name="Normal 65 2 2 2 3 4" xfId="12459" xr:uid="{00000000-0005-0000-0000-0000B1300000}"/>
    <cellStyle name="Normal 65 2 2 2 3 4 3" xfId="27557" xr:uid="{00000000-0005-0000-0000-0000AB6B0000}"/>
    <cellStyle name="Normal 65 2 2 2 3 5" xfId="7438" xr:uid="{00000000-0005-0000-0000-0000141D0000}"/>
    <cellStyle name="Normal 65 2 2 2 3 5 3" xfId="22540" xr:uid="{00000000-0005-0000-0000-000012580000}"/>
    <cellStyle name="Normal 65 2 2 2 3 7" xfId="17527" xr:uid="{00000000-0005-0000-0000-00007D440000}"/>
    <cellStyle name="Normal 65 2 2 2 4" xfId="3220" xr:uid="{00000000-0005-0000-0000-00009A0C0000}"/>
    <cellStyle name="Normal 65 2 2 2 4 2" xfId="13294" xr:uid="{00000000-0005-0000-0000-0000F4330000}"/>
    <cellStyle name="Normal 65 2 2 2 4 2 3" xfId="28392" xr:uid="{00000000-0005-0000-0000-0000EE6E0000}"/>
    <cellStyle name="Normal 65 2 2 2 4 3" xfId="8274" xr:uid="{00000000-0005-0000-0000-000058200000}"/>
    <cellStyle name="Normal 65 2 2 2 4 3 3" xfId="23375" xr:uid="{00000000-0005-0000-0000-0000555B0000}"/>
    <cellStyle name="Normal 65 2 2 2 4 5" xfId="18362" xr:uid="{00000000-0005-0000-0000-0000C0470000}"/>
    <cellStyle name="Normal 65 2 2 2 5" xfId="4913" xr:uid="{00000000-0005-0000-0000-000037130000}"/>
    <cellStyle name="Normal 65 2 2 2 5 2" xfId="14965" xr:uid="{00000000-0005-0000-0000-00007B3A0000}"/>
    <cellStyle name="Normal 65 2 2 2 5 2 3" xfId="30063" xr:uid="{00000000-0005-0000-0000-000075750000}"/>
    <cellStyle name="Normal 65 2 2 2 5 3" xfId="9945" xr:uid="{00000000-0005-0000-0000-0000DF260000}"/>
    <cellStyle name="Normal 65 2 2 2 5 3 3" xfId="25046" xr:uid="{00000000-0005-0000-0000-0000DC610000}"/>
    <cellStyle name="Normal 65 2 2 2 5 5" xfId="20033" xr:uid="{00000000-0005-0000-0000-0000474E0000}"/>
    <cellStyle name="Normal 65 2 2 2 6" xfId="11623" xr:uid="{00000000-0005-0000-0000-00006D2D0000}"/>
    <cellStyle name="Normal 65 2 2 2 6 3" xfId="26721" xr:uid="{00000000-0005-0000-0000-000067680000}"/>
    <cellStyle name="Normal 65 2 2 2 7" xfId="6602" xr:uid="{00000000-0005-0000-0000-0000D0190000}"/>
    <cellStyle name="Normal 65 2 2 2 7 3" xfId="21704" xr:uid="{00000000-0005-0000-0000-0000CE540000}"/>
    <cellStyle name="Normal 65 2 2 2 9" xfId="16691" xr:uid="{00000000-0005-0000-0000-000039410000}"/>
    <cellStyle name="Normal 65 2 2 3" xfId="1738" xr:uid="{00000000-0005-0000-0000-0000D0060000}"/>
    <cellStyle name="Normal 65 2 2 3 2" xfId="2577" xr:uid="{00000000-0005-0000-0000-0000170A0000}"/>
    <cellStyle name="Normal 65 2 2 3 2 2" xfId="4267" xr:uid="{00000000-0005-0000-0000-0000B1100000}"/>
    <cellStyle name="Normal 65 2 2 3 2 2 2" xfId="14340" xr:uid="{00000000-0005-0000-0000-00000A380000}"/>
    <cellStyle name="Normal 65 2 2 3 2 2 2 3" xfId="29438" xr:uid="{00000000-0005-0000-0000-000004730000}"/>
    <cellStyle name="Normal 65 2 2 3 2 2 3" xfId="9320" xr:uid="{00000000-0005-0000-0000-00006E240000}"/>
    <cellStyle name="Normal 65 2 2 3 2 2 3 3" xfId="24421" xr:uid="{00000000-0005-0000-0000-00006B5F0000}"/>
    <cellStyle name="Normal 65 2 2 3 2 2 5" xfId="19408" xr:uid="{00000000-0005-0000-0000-0000D64B0000}"/>
    <cellStyle name="Normal 65 2 2 3 2 3" xfId="5959" xr:uid="{00000000-0005-0000-0000-00004D170000}"/>
    <cellStyle name="Normal 65 2 2 3 2 3 2" xfId="16011" xr:uid="{00000000-0005-0000-0000-0000913E0000}"/>
    <cellStyle name="Normal 65 2 2 3 2 3 2 3" xfId="31109" xr:uid="{00000000-0005-0000-0000-00008B790000}"/>
    <cellStyle name="Normal 65 2 2 3 2 3 3" xfId="10991" xr:uid="{00000000-0005-0000-0000-0000F52A0000}"/>
    <cellStyle name="Normal 65 2 2 3 2 3 3 3" xfId="26092" xr:uid="{00000000-0005-0000-0000-0000F2650000}"/>
    <cellStyle name="Normal 65 2 2 3 2 3 5" xfId="21079" xr:uid="{00000000-0005-0000-0000-00005D520000}"/>
    <cellStyle name="Normal 65 2 2 3 2 4" xfId="12669" xr:uid="{00000000-0005-0000-0000-000083310000}"/>
    <cellStyle name="Normal 65 2 2 3 2 4 3" xfId="27767" xr:uid="{00000000-0005-0000-0000-00007D6C0000}"/>
    <cellStyle name="Normal 65 2 2 3 2 5" xfId="7648" xr:uid="{00000000-0005-0000-0000-0000E61D0000}"/>
    <cellStyle name="Normal 65 2 2 3 2 5 3" xfId="22750" xr:uid="{00000000-0005-0000-0000-0000E4580000}"/>
    <cellStyle name="Normal 65 2 2 3 2 7" xfId="17737" xr:uid="{00000000-0005-0000-0000-00004F450000}"/>
    <cellStyle name="Normal 65 2 2 3 3" xfId="3430" xr:uid="{00000000-0005-0000-0000-00006C0D0000}"/>
    <cellStyle name="Normal 65 2 2 3 3 2" xfId="13504" xr:uid="{00000000-0005-0000-0000-0000C6340000}"/>
    <cellStyle name="Normal 65 2 2 3 3 2 3" xfId="28602" xr:uid="{00000000-0005-0000-0000-0000C06F0000}"/>
    <cellStyle name="Normal 65 2 2 3 3 3" xfId="8484" xr:uid="{00000000-0005-0000-0000-00002A210000}"/>
    <cellStyle name="Normal 65 2 2 3 3 3 3" xfId="23585" xr:uid="{00000000-0005-0000-0000-0000275C0000}"/>
    <cellStyle name="Normal 65 2 2 3 3 5" xfId="18572" xr:uid="{00000000-0005-0000-0000-000092480000}"/>
    <cellStyle name="Normal 65 2 2 3 4" xfId="5123" xr:uid="{00000000-0005-0000-0000-000009140000}"/>
    <cellStyle name="Normal 65 2 2 3 4 2" xfId="15175" xr:uid="{00000000-0005-0000-0000-00004D3B0000}"/>
    <cellStyle name="Normal 65 2 2 3 4 2 3" xfId="30273" xr:uid="{00000000-0005-0000-0000-000047760000}"/>
    <cellStyle name="Normal 65 2 2 3 4 3" xfId="10155" xr:uid="{00000000-0005-0000-0000-0000B1270000}"/>
    <cellStyle name="Normal 65 2 2 3 4 3 3" xfId="25256" xr:uid="{00000000-0005-0000-0000-0000AE620000}"/>
    <cellStyle name="Normal 65 2 2 3 4 5" xfId="20243" xr:uid="{00000000-0005-0000-0000-0000194F0000}"/>
    <cellStyle name="Normal 65 2 2 3 5" xfId="11833" xr:uid="{00000000-0005-0000-0000-00003F2E0000}"/>
    <cellStyle name="Normal 65 2 2 3 5 3" xfId="26931" xr:uid="{00000000-0005-0000-0000-000039690000}"/>
    <cellStyle name="Normal 65 2 2 3 6" xfId="6812" xr:uid="{00000000-0005-0000-0000-0000A21A0000}"/>
    <cellStyle name="Normal 65 2 2 3 6 3" xfId="21914" xr:uid="{00000000-0005-0000-0000-0000A0550000}"/>
    <cellStyle name="Normal 65 2 2 3 8" xfId="16901" xr:uid="{00000000-0005-0000-0000-00000B420000}"/>
    <cellStyle name="Normal 65 2 2 4" xfId="2159" xr:uid="{00000000-0005-0000-0000-000075080000}"/>
    <cellStyle name="Normal 65 2 2 4 2" xfId="3849" xr:uid="{00000000-0005-0000-0000-00000F0F0000}"/>
    <cellStyle name="Normal 65 2 2 4 2 2" xfId="13922" xr:uid="{00000000-0005-0000-0000-000068360000}"/>
    <cellStyle name="Normal 65 2 2 4 2 2 3" xfId="29020" xr:uid="{00000000-0005-0000-0000-000062710000}"/>
    <cellStyle name="Normal 65 2 2 4 2 3" xfId="8902" xr:uid="{00000000-0005-0000-0000-0000CC220000}"/>
    <cellStyle name="Normal 65 2 2 4 2 3 3" xfId="24003" xr:uid="{00000000-0005-0000-0000-0000C95D0000}"/>
    <cellStyle name="Normal 65 2 2 4 2 5" xfId="18990" xr:uid="{00000000-0005-0000-0000-0000344A0000}"/>
    <cellStyle name="Normal 65 2 2 4 3" xfId="5541" xr:uid="{00000000-0005-0000-0000-0000AB150000}"/>
    <cellStyle name="Normal 65 2 2 4 3 2" xfId="15593" xr:uid="{00000000-0005-0000-0000-0000EF3C0000}"/>
    <cellStyle name="Normal 65 2 2 4 3 2 3" xfId="30691" xr:uid="{00000000-0005-0000-0000-0000E9770000}"/>
    <cellStyle name="Normal 65 2 2 4 3 3" xfId="10573" xr:uid="{00000000-0005-0000-0000-000053290000}"/>
    <cellStyle name="Normal 65 2 2 4 3 3 3" xfId="25674" xr:uid="{00000000-0005-0000-0000-000050640000}"/>
    <cellStyle name="Normal 65 2 2 4 3 5" xfId="20661" xr:uid="{00000000-0005-0000-0000-0000BB500000}"/>
    <cellStyle name="Normal 65 2 2 4 4" xfId="12251" xr:uid="{00000000-0005-0000-0000-0000E12F0000}"/>
    <cellStyle name="Normal 65 2 2 4 4 3" xfId="27349" xr:uid="{00000000-0005-0000-0000-0000DB6A0000}"/>
    <cellStyle name="Normal 65 2 2 4 5" xfId="7230" xr:uid="{00000000-0005-0000-0000-0000441C0000}"/>
    <cellStyle name="Normal 65 2 2 4 5 3" xfId="22332" xr:uid="{00000000-0005-0000-0000-000042570000}"/>
    <cellStyle name="Normal 65 2 2 4 7" xfId="17319" xr:uid="{00000000-0005-0000-0000-0000AD430000}"/>
    <cellStyle name="Normal 65 2 2 5" xfId="3012" xr:uid="{00000000-0005-0000-0000-0000CA0B0000}"/>
    <cellStyle name="Normal 65 2 2 5 2" xfId="13086" xr:uid="{00000000-0005-0000-0000-000024330000}"/>
    <cellStyle name="Normal 65 2 2 5 2 3" xfId="28184" xr:uid="{00000000-0005-0000-0000-00001E6E0000}"/>
    <cellStyle name="Normal 65 2 2 5 3" xfId="8066" xr:uid="{00000000-0005-0000-0000-0000881F0000}"/>
    <cellStyle name="Normal 65 2 2 5 3 3" xfId="23167" xr:uid="{00000000-0005-0000-0000-0000855A0000}"/>
    <cellStyle name="Normal 65 2 2 5 5" xfId="18154" xr:uid="{00000000-0005-0000-0000-0000F0460000}"/>
    <cellStyle name="Normal 65 2 2 6" xfId="4705" xr:uid="{00000000-0005-0000-0000-000067120000}"/>
    <cellStyle name="Normal 65 2 2 6 2" xfId="14757" xr:uid="{00000000-0005-0000-0000-0000AB390000}"/>
    <cellStyle name="Normal 65 2 2 6 2 3" xfId="29855" xr:uid="{00000000-0005-0000-0000-0000A5740000}"/>
    <cellStyle name="Normal 65 2 2 6 3" xfId="9737" xr:uid="{00000000-0005-0000-0000-00000F260000}"/>
    <cellStyle name="Normal 65 2 2 6 3 3" xfId="24838" xr:uid="{00000000-0005-0000-0000-00000C610000}"/>
    <cellStyle name="Normal 65 2 2 6 5" xfId="19825" xr:uid="{00000000-0005-0000-0000-0000774D0000}"/>
    <cellStyle name="Normal 65 2 2 7" xfId="11415" xr:uid="{00000000-0005-0000-0000-00009D2C0000}"/>
    <cellStyle name="Normal 65 2 2 7 3" xfId="26513" xr:uid="{00000000-0005-0000-0000-000097670000}"/>
    <cellStyle name="Normal 65 2 2 8" xfId="6394" xr:uid="{00000000-0005-0000-0000-000000190000}"/>
    <cellStyle name="Normal 65 2 2 8 3" xfId="21496" xr:uid="{00000000-0005-0000-0000-0000FE530000}"/>
    <cellStyle name="Normal 65 2 3" xfId="1421" xr:uid="{00000000-0005-0000-0000-000093050000}"/>
    <cellStyle name="Normal 65 2 3 2" xfId="1842" xr:uid="{00000000-0005-0000-0000-000038070000}"/>
    <cellStyle name="Normal 65 2 3 2 2" xfId="2681" xr:uid="{00000000-0005-0000-0000-00007F0A0000}"/>
    <cellStyle name="Normal 65 2 3 2 2 2" xfId="4371" xr:uid="{00000000-0005-0000-0000-000019110000}"/>
    <cellStyle name="Normal 65 2 3 2 2 2 2" xfId="14444" xr:uid="{00000000-0005-0000-0000-000072380000}"/>
    <cellStyle name="Normal 65 2 3 2 2 2 2 3" xfId="29542" xr:uid="{00000000-0005-0000-0000-00006C730000}"/>
    <cellStyle name="Normal 65 2 3 2 2 2 3" xfId="9424" xr:uid="{00000000-0005-0000-0000-0000D6240000}"/>
    <cellStyle name="Normal 65 2 3 2 2 2 3 3" xfId="24525" xr:uid="{00000000-0005-0000-0000-0000D35F0000}"/>
    <cellStyle name="Normal 65 2 3 2 2 2 5" xfId="19512" xr:uid="{00000000-0005-0000-0000-00003E4C0000}"/>
    <cellStyle name="Normal 65 2 3 2 2 3" xfId="6063" xr:uid="{00000000-0005-0000-0000-0000B5170000}"/>
    <cellStyle name="Normal 65 2 3 2 2 3 2" xfId="16115" xr:uid="{00000000-0005-0000-0000-0000F93E0000}"/>
    <cellStyle name="Normal 65 2 3 2 2 3 2 3" xfId="31213" xr:uid="{00000000-0005-0000-0000-0000F3790000}"/>
    <cellStyle name="Normal 65 2 3 2 2 3 3" xfId="11095" xr:uid="{00000000-0005-0000-0000-00005D2B0000}"/>
    <cellStyle name="Normal 65 2 3 2 2 3 3 3" xfId="26196" xr:uid="{00000000-0005-0000-0000-00005A660000}"/>
    <cellStyle name="Normal 65 2 3 2 2 3 5" xfId="21183" xr:uid="{00000000-0005-0000-0000-0000C5520000}"/>
    <cellStyle name="Normal 65 2 3 2 2 4" xfId="12773" xr:uid="{00000000-0005-0000-0000-0000EB310000}"/>
    <cellStyle name="Normal 65 2 3 2 2 4 3" xfId="27871" xr:uid="{00000000-0005-0000-0000-0000E56C0000}"/>
    <cellStyle name="Normal 65 2 3 2 2 5" xfId="7752" xr:uid="{00000000-0005-0000-0000-00004E1E0000}"/>
    <cellStyle name="Normal 65 2 3 2 2 5 3" xfId="22854" xr:uid="{00000000-0005-0000-0000-00004C590000}"/>
    <cellStyle name="Normal 65 2 3 2 2 7" xfId="17841" xr:uid="{00000000-0005-0000-0000-0000B7450000}"/>
    <cellStyle name="Normal 65 2 3 2 3" xfId="3534" xr:uid="{00000000-0005-0000-0000-0000D40D0000}"/>
    <cellStyle name="Normal 65 2 3 2 3 2" xfId="13608" xr:uid="{00000000-0005-0000-0000-00002E350000}"/>
    <cellStyle name="Normal 65 2 3 2 3 2 3" xfId="28706" xr:uid="{00000000-0005-0000-0000-000028700000}"/>
    <cellStyle name="Normal 65 2 3 2 3 3" xfId="8588" xr:uid="{00000000-0005-0000-0000-000092210000}"/>
    <cellStyle name="Normal 65 2 3 2 3 3 3" xfId="23689" xr:uid="{00000000-0005-0000-0000-00008F5C0000}"/>
    <cellStyle name="Normal 65 2 3 2 3 5" xfId="18676" xr:uid="{00000000-0005-0000-0000-0000FA480000}"/>
    <cellStyle name="Normal 65 2 3 2 4" xfId="5227" xr:uid="{00000000-0005-0000-0000-000071140000}"/>
    <cellStyle name="Normal 65 2 3 2 4 2" xfId="15279" xr:uid="{00000000-0005-0000-0000-0000B53B0000}"/>
    <cellStyle name="Normal 65 2 3 2 4 2 3" xfId="30377" xr:uid="{00000000-0005-0000-0000-0000AF760000}"/>
    <cellStyle name="Normal 65 2 3 2 4 3" xfId="10259" xr:uid="{00000000-0005-0000-0000-000019280000}"/>
    <cellStyle name="Normal 65 2 3 2 4 3 3" xfId="25360" xr:uid="{00000000-0005-0000-0000-000016630000}"/>
    <cellStyle name="Normal 65 2 3 2 4 5" xfId="20347" xr:uid="{00000000-0005-0000-0000-0000814F0000}"/>
    <cellStyle name="Normal 65 2 3 2 5" xfId="11937" xr:uid="{00000000-0005-0000-0000-0000A72E0000}"/>
    <cellStyle name="Normal 65 2 3 2 5 3" xfId="27035" xr:uid="{00000000-0005-0000-0000-0000A1690000}"/>
    <cellStyle name="Normal 65 2 3 2 6" xfId="6916" xr:uid="{00000000-0005-0000-0000-00000A1B0000}"/>
    <cellStyle name="Normal 65 2 3 2 6 3" xfId="22018" xr:uid="{00000000-0005-0000-0000-000008560000}"/>
    <cellStyle name="Normal 65 2 3 2 8" xfId="17005" xr:uid="{00000000-0005-0000-0000-000073420000}"/>
    <cellStyle name="Normal 65 2 3 3" xfId="2263" xr:uid="{00000000-0005-0000-0000-0000DD080000}"/>
    <cellStyle name="Normal 65 2 3 3 2" xfId="3953" xr:uid="{00000000-0005-0000-0000-0000770F0000}"/>
    <cellStyle name="Normal 65 2 3 3 2 2" xfId="14026" xr:uid="{00000000-0005-0000-0000-0000D0360000}"/>
    <cellStyle name="Normal 65 2 3 3 2 2 3" xfId="29124" xr:uid="{00000000-0005-0000-0000-0000CA710000}"/>
    <cellStyle name="Normal 65 2 3 3 2 3" xfId="9006" xr:uid="{00000000-0005-0000-0000-000034230000}"/>
    <cellStyle name="Normal 65 2 3 3 2 3 3" xfId="24107" xr:uid="{00000000-0005-0000-0000-0000315E0000}"/>
    <cellStyle name="Normal 65 2 3 3 2 5" xfId="19094" xr:uid="{00000000-0005-0000-0000-00009C4A0000}"/>
    <cellStyle name="Normal 65 2 3 3 3" xfId="5645" xr:uid="{00000000-0005-0000-0000-000013160000}"/>
    <cellStyle name="Normal 65 2 3 3 3 2" xfId="15697" xr:uid="{00000000-0005-0000-0000-0000573D0000}"/>
    <cellStyle name="Normal 65 2 3 3 3 2 3" xfId="30795" xr:uid="{00000000-0005-0000-0000-000051780000}"/>
    <cellStyle name="Normal 65 2 3 3 3 3" xfId="10677" xr:uid="{00000000-0005-0000-0000-0000BB290000}"/>
    <cellStyle name="Normal 65 2 3 3 3 3 3" xfId="25778" xr:uid="{00000000-0005-0000-0000-0000B8640000}"/>
    <cellStyle name="Normal 65 2 3 3 3 5" xfId="20765" xr:uid="{00000000-0005-0000-0000-000023510000}"/>
    <cellStyle name="Normal 65 2 3 3 4" xfId="12355" xr:uid="{00000000-0005-0000-0000-000049300000}"/>
    <cellStyle name="Normal 65 2 3 3 4 3" xfId="27453" xr:uid="{00000000-0005-0000-0000-0000436B0000}"/>
    <cellStyle name="Normal 65 2 3 3 5" xfId="7334" xr:uid="{00000000-0005-0000-0000-0000AC1C0000}"/>
    <cellStyle name="Normal 65 2 3 3 5 3" xfId="22436" xr:uid="{00000000-0005-0000-0000-0000AA570000}"/>
    <cellStyle name="Normal 65 2 3 3 7" xfId="17423" xr:uid="{00000000-0005-0000-0000-000015440000}"/>
    <cellStyle name="Normal 65 2 3 4" xfId="3116" xr:uid="{00000000-0005-0000-0000-0000320C0000}"/>
    <cellStyle name="Normal 65 2 3 4 2" xfId="13190" xr:uid="{00000000-0005-0000-0000-00008C330000}"/>
    <cellStyle name="Normal 65 2 3 4 2 3" xfId="28288" xr:uid="{00000000-0005-0000-0000-0000866E0000}"/>
    <cellStyle name="Normal 65 2 3 4 3" xfId="8170" xr:uid="{00000000-0005-0000-0000-0000F01F0000}"/>
    <cellStyle name="Normal 65 2 3 4 3 3" xfId="23271" xr:uid="{00000000-0005-0000-0000-0000ED5A0000}"/>
    <cellStyle name="Normal 65 2 3 4 5" xfId="18258" xr:uid="{00000000-0005-0000-0000-000058470000}"/>
    <cellStyle name="Normal 65 2 3 5" xfId="4809" xr:uid="{00000000-0005-0000-0000-0000CF120000}"/>
    <cellStyle name="Normal 65 2 3 5 2" xfId="14861" xr:uid="{00000000-0005-0000-0000-0000133A0000}"/>
    <cellStyle name="Normal 65 2 3 5 2 3" xfId="29959" xr:uid="{00000000-0005-0000-0000-00000D750000}"/>
    <cellStyle name="Normal 65 2 3 5 3" xfId="9841" xr:uid="{00000000-0005-0000-0000-000077260000}"/>
    <cellStyle name="Normal 65 2 3 5 3 3" xfId="24942" xr:uid="{00000000-0005-0000-0000-000074610000}"/>
    <cellStyle name="Normal 65 2 3 5 5" xfId="19929" xr:uid="{00000000-0005-0000-0000-0000DF4D0000}"/>
    <cellStyle name="Normal 65 2 3 6" xfId="11519" xr:uid="{00000000-0005-0000-0000-0000052D0000}"/>
    <cellStyle name="Normal 65 2 3 6 3" xfId="26617" xr:uid="{00000000-0005-0000-0000-0000FF670000}"/>
    <cellStyle name="Normal 65 2 3 7" xfId="6498" xr:uid="{00000000-0005-0000-0000-000068190000}"/>
    <cellStyle name="Normal 65 2 3 7 3" xfId="21600" xr:uid="{00000000-0005-0000-0000-000066540000}"/>
    <cellStyle name="Normal 65 2 3 9" xfId="16587" xr:uid="{00000000-0005-0000-0000-0000D1400000}"/>
    <cellStyle name="Normal 65 2 4" xfId="1634" xr:uid="{00000000-0005-0000-0000-000068060000}"/>
    <cellStyle name="Normal 65 2 4 2" xfId="2473" xr:uid="{00000000-0005-0000-0000-0000AF090000}"/>
    <cellStyle name="Normal 65 2 4 2 2" xfId="4163" xr:uid="{00000000-0005-0000-0000-000049100000}"/>
    <cellStyle name="Normal 65 2 4 2 2 2" xfId="14236" xr:uid="{00000000-0005-0000-0000-0000A2370000}"/>
    <cellStyle name="Normal 65 2 4 2 2 2 3" xfId="29334" xr:uid="{00000000-0005-0000-0000-00009C720000}"/>
    <cellStyle name="Normal 65 2 4 2 2 3" xfId="9216" xr:uid="{00000000-0005-0000-0000-000006240000}"/>
    <cellStyle name="Normal 65 2 4 2 2 3 3" xfId="24317" xr:uid="{00000000-0005-0000-0000-0000035F0000}"/>
    <cellStyle name="Normal 65 2 4 2 2 5" xfId="19304" xr:uid="{00000000-0005-0000-0000-00006E4B0000}"/>
    <cellStyle name="Normal 65 2 4 2 3" xfId="5855" xr:uid="{00000000-0005-0000-0000-0000E5160000}"/>
    <cellStyle name="Normal 65 2 4 2 3 2" xfId="15907" xr:uid="{00000000-0005-0000-0000-0000293E0000}"/>
    <cellStyle name="Normal 65 2 4 2 3 2 3" xfId="31005" xr:uid="{00000000-0005-0000-0000-000023790000}"/>
    <cellStyle name="Normal 65 2 4 2 3 3" xfId="10887" xr:uid="{00000000-0005-0000-0000-00008D2A0000}"/>
    <cellStyle name="Normal 65 2 4 2 3 3 3" xfId="25988" xr:uid="{00000000-0005-0000-0000-00008A650000}"/>
    <cellStyle name="Normal 65 2 4 2 3 5" xfId="20975" xr:uid="{00000000-0005-0000-0000-0000F5510000}"/>
    <cellStyle name="Normal 65 2 4 2 4" xfId="12565" xr:uid="{00000000-0005-0000-0000-00001B310000}"/>
    <cellStyle name="Normal 65 2 4 2 4 3" xfId="27663" xr:uid="{00000000-0005-0000-0000-0000156C0000}"/>
    <cellStyle name="Normal 65 2 4 2 5" xfId="7544" xr:uid="{00000000-0005-0000-0000-00007E1D0000}"/>
    <cellStyle name="Normal 65 2 4 2 5 3" xfId="22646" xr:uid="{00000000-0005-0000-0000-00007C580000}"/>
    <cellStyle name="Normal 65 2 4 2 7" xfId="17633" xr:uid="{00000000-0005-0000-0000-0000E7440000}"/>
    <cellStyle name="Normal 65 2 4 3" xfId="3326" xr:uid="{00000000-0005-0000-0000-0000040D0000}"/>
    <cellStyle name="Normal 65 2 4 3 2" xfId="13400" xr:uid="{00000000-0005-0000-0000-00005E340000}"/>
    <cellStyle name="Normal 65 2 4 3 2 3" xfId="28498" xr:uid="{00000000-0005-0000-0000-0000586F0000}"/>
    <cellStyle name="Normal 65 2 4 3 3" xfId="8380" xr:uid="{00000000-0005-0000-0000-0000C2200000}"/>
    <cellStyle name="Normal 65 2 4 3 3 3" xfId="23481" xr:uid="{00000000-0005-0000-0000-0000BF5B0000}"/>
    <cellStyle name="Normal 65 2 4 3 5" xfId="18468" xr:uid="{00000000-0005-0000-0000-00002A480000}"/>
    <cellStyle name="Normal 65 2 4 4" xfId="5019" xr:uid="{00000000-0005-0000-0000-0000A1130000}"/>
    <cellStyle name="Normal 65 2 4 4 2" xfId="15071" xr:uid="{00000000-0005-0000-0000-0000E53A0000}"/>
    <cellStyle name="Normal 65 2 4 4 2 3" xfId="30169" xr:uid="{00000000-0005-0000-0000-0000DF750000}"/>
    <cellStyle name="Normal 65 2 4 4 3" xfId="10051" xr:uid="{00000000-0005-0000-0000-000049270000}"/>
    <cellStyle name="Normal 65 2 4 4 3 3" xfId="25152" xr:uid="{00000000-0005-0000-0000-000046620000}"/>
    <cellStyle name="Normal 65 2 4 4 5" xfId="20139" xr:uid="{00000000-0005-0000-0000-0000B14E0000}"/>
    <cellStyle name="Normal 65 2 4 5" xfId="11729" xr:uid="{00000000-0005-0000-0000-0000D72D0000}"/>
    <cellStyle name="Normal 65 2 4 5 3" xfId="26827" xr:uid="{00000000-0005-0000-0000-0000D1680000}"/>
    <cellStyle name="Normal 65 2 4 6" xfId="6708" xr:uid="{00000000-0005-0000-0000-00003A1A0000}"/>
    <cellStyle name="Normal 65 2 4 6 3" xfId="21810" xr:uid="{00000000-0005-0000-0000-000038550000}"/>
    <cellStyle name="Normal 65 2 4 8" xfId="16797" xr:uid="{00000000-0005-0000-0000-0000A3410000}"/>
    <cellStyle name="Normal 65 2 5" xfId="2055" xr:uid="{00000000-0005-0000-0000-00000D080000}"/>
    <cellStyle name="Normal 65 2 5 2" xfId="3745" xr:uid="{00000000-0005-0000-0000-0000A70E0000}"/>
    <cellStyle name="Normal 65 2 5 2 2" xfId="13818" xr:uid="{00000000-0005-0000-0000-000000360000}"/>
    <cellStyle name="Normal 65 2 5 2 2 3" xfId="28916" xr:uid="{00000000-0005-0000-0000-0000FA700000}"/>
    <cellStyle name="Normal 65 2 5 2 3" xfId="8798" xr:uid="{00000000-0005-0000-0000-000064220000}"/>
    <cellStyle name="Normal 65 2 5 2 3 3" xfId="23899" xr:uid="{00000000-0005-0000-0000-0000615D0000}"/>
    <cellStyle name="Normal 65 2 5 2 5" xfId="18886" xr:uid="{00000000-0005-0000-0000-0000CC490000}"/>
    <cellStyle name="Normal 65 2 5 3" xfId="5437" xr:uid="{00000000-0005-0000-0000-000043150000}"/>
    <cellStyle name="Normal 65 2 5 3 2" xfId="15489" xr:uid="{00000000-0005-0000-0000-0000873C0000}"/>
    <cellStyle name="Normal 65 2 5 3 2 3" xfId="30587" xr:uid="{00000000-0005-0000-0000-000081770000}"/>
    <cellStyle name="Normal 65 2 5 3 3" xfId="10469" xr:uid="{00000000-0005-0000-0000-0000EB280000}"/>
    <cellStyle name="Normal 65 2 5 3 3 3" xfId="25570" xr:uid="{00000000-0005-0000-0000-0000E8630000}"/>
    <cellStyle name="Normal 65 2 5 3 5" xfId="20557" xr:uid="{00000000-0005-0000-0000-000053500000}"/>
    <cellStyle name="Normal 65 2 5 4" xfId="12147" xr:uid="{00000000-0005-0000-0000-0000792F0000}"/>
    <cellStyle name="Normal 65 2 5 4 3" xfId="27245" xr:uid="{00000000-0005-0000-0000-0000736A0000}"/>
    <cellStyle name="Normal 65 2 5 5" xfId="7126" xr:uid="{00000000-0005-0000-0000-0000DC1B0000}"/>
    <cellStyle name="Normal 65 2 5 5 3" xfId="22228" xr:uid="{00000000-0005-0000-0000-0000DA560000}"/>
    <cellStyle name="Normal 65 2 5 7" xfId="17215" xr:uid="{00000000-0005-0000-0000-000045430000}"/>
    <cellStyle name="Normal 65 2 6" xfId="2908" xr:uid="{00000000-0005-0000-0000-0000620B0000}"/>
    <cellStyle name="Normal 65 2 6 2" xfId="12982" xr:uid="{00000000-0005-0000-0000-0000BC320000}"/>
    <cellStyle name="Normal 65 2 6 2 3" xfId="28080" xr:uid="{00000000-0005-0000-0000-0000B66D0000}"/>
    <cellStyle name="Normal 65 2 6 3" xfId="7962" xr:uid="{00000000-0005-0000-0000-0000201F0000}"/>
    <cellStyle name="Normal 65 2 6 3 3" xfId="23063" xr:uid="{00000000-0005-0000-0000-00001D5A0000}"/>
    <cellStyle name="Normal 65 2 6 5" xfId="18050" xr:uid="{00000000-0005-0000-0000-000088460000}"/>
    <cellStyle name="Normal 65 2 7" xfId="4601" xr:uid="{00000000-0005-0000-0000-0000FF110000}"/>
    <cellStyle name="Normal 65 2 7 2" xfId="14653" xr:uid="{00000000-0005-0000-0000-000043390000}"/>
    <cellStyle name="Normal 65 2 7 2 3" xfId="29751" xr:uid="{00000000-0005-0000-0000-00003D740000}"/>
    <cellStyle name="Normal 65 2 7 3" xfId="9633" xr:uid="{00000000-0005-0000-0000-0000A7250000}"/>
    <cellStyle name="Normal 65 2 7 3 3" xfId="24734" xr:uid="{00000000-0005-0000-0000-0000A4600000}"/>
    <cellStyle name="Normal 65 2 7 5" xfId="19721" xr:uid="{00000000-0005-0000-0000-00000F4D0000}"/>
    <cellStyle name="Normal 65 2 8" xfId="11311" xr:uid="{00000000-0005-0000-0000-0000352C0000}"/>
    <cellStyle name="Normal 65 2 8 3" xfId="26409" xr:uid="{00000000-0005-0000-0000-00002F670000}"/>
    <cellStyle name="Normal 65 2 9" xfId="6290" xr:uid="{00000000-0005-0000-0000-000098180000}"/>
    <cellStyle name="Normal 65 2 9 3" xfId="21392" xr:uid="{00000000-0005-0000-0000-000096530000}"/>
    <cellStyle name="Normal 65 3" xfId="1254" xr:uid="{00000000-0005-0000-0000-0000EC040000}"/>
    <cellStyle name="Normal 65 3 10" xfId="16431" xr:uid="{00000000-0005-0000-0000-000035400000}"/>
    <cellStyle name="Normal 65 3 2" xfId="1473" xr:uid="{00000000-0005-0000-0000-0000C7050000}"/>
    <cellStyle name="Normal 65 3 2 2" xfId="1894" xr:uid="{00000000-0005-0000-0000-00006C070000}"/>
    <cellStyle name="Normal 65 3 2 2 2" xfId="2733" xr:uid="{00000000-0005-0000-0000-0000B30A0000}"/>
    <cellStyle name="Normal 65 3 2 2 2 2" xfId="4423" xr:uid="{00000000-0005-0000-0000-00004D110000}"/>
    <cellStyle name="Normal 65 3 2 2 2 2 2" xfId="14496" xr:uid="{00000000-0005-0000-0000-0000A6380000}"/>
    <cellStyle name="Normal 65 3 2 2 2 2 2 3" xfId="29594" xr:uid="{00000000-0005-0000-0000-0000A0730000}"/>
    <cellStyle name="Normal 65 3 2 2 2 2 3" xfId="9476" xr:uid="{00000000-0005-0000-0000-00000A250000}"/>
    <cellStyle name="Normal 65 3 2 2 2 2 3 3" xfId="24577" xr:uid="{00000000-0005-0000-0000-000007600000}"/>
    <cellStyle name="Normal 65 3 2 2 2 2 5" xfId="19564" xr:uid="{00000000-0005-0000-0000-0000724C0000}"/>
    <cellStyle name="Normal 65 3 2 2 2 3" xfId="6115" xr:uid="{00000000-0005-0000-0000-0000E9170000}"/>
    <cellStyle name="Normal 65 3 2 2 2 3 2" xfId="16167" xr:uid="{00000000-0005-0000-0000-00002D3F0000}"/>
    <cellStyle name="Normal 65 3 2 2 2 3 2 3" xfId="31265" xr:uid="{00000000-0005-0000-0000-0000277A0000}"/>
    <cellStyle name="Normal 65 3 2 2 2 3 3" xfId="11147" xr:uid="{00000000-0005-0000-0000-0000912B0000}"/>
    <cellStyle name="Normal 65 3 2 2 2 3 3 3" xfId="26248" xr:uid="{00000000-0005-0000-0000-00008E660000}"/>
    <cellStyle name="Normal 65 3 2 2 2 3 5" xfId="21235" xr:uid="{00000000-0005-0000-0000-0000F9520000}"/>
    <cellStyle name="Normal 65 3 2 2 2 4" xfId="12825" xr:uid="{00000000-0005-0000-0000-00001F320000}"/>
    <cellStyle name="Normal 65 3 2 2 2 4 3" xfId="27923" xr:uid="{00000000-0005-0000-0000-0000196D0000}"/>
    <cellStyle name="Normal 65 3 2 2 2 5" xfId="7804" xr:uid="{00000000-0005-0000-0000-0000821E0000}"/>
    <cellStyle name="Normal 65 3 2 2 2 5 3" xfId="22906" xr:uid="{00000000-0005-0000-0000-000080590000}"/>
    <cellStyle name="Normal 65 3 2 2 2 7" xfId="17893" xr:uid="{00000000-0005-0000-0000-0000EB450000}"/>
    <cellStyle name="Normal 65 3 2 2 3" xfId="3586" xr:uid="{00000000-0005-0000-0000-0000080E0000}"/>
    <cellStyle name="Normal 65 3 2 2 3 2" xfId="13660" xr:uid="{00000000-0005-0000-0000-000062350000}"/>
    <cellStyle name="Normal 65 3 2 2 3 2 3" xfId="28758" xr:uid="{00000000-0005-0000-0000-00005C700000}"/>
    <cellStyle name="Normal 65 3 2 2 3 3" xfId="8640" xr:uid="{00000000-0005-0000-0000-0000C6210000}"/>
    <cellStyle name="Normal 65 3 2 2 3 3 3" xfId="23741" xr:uid="{00000000-0005-0000-0000-0000C35C0000}"/>
    <cellStyle name="Normal 65 3 2 2 3 5" xfId="18728" xr:uid="{00000000-0005-0000-0000-00002E490000}"/>
    <cellStyle name="Normal 65 3 2 2 4" xfId="5279" xr:uid="{00000000-0005-0000-0000-0000A5140000}"/>
    <cellStyle name="Normal 65 3 2 2 4 2" xfId="15331" xr:uid="{00000000-0005-0000-0000-0000E93B0000}"/>
    <cellStyle name="Normal 65 3 2 2 4 2 3" xfId="30429" xr:uid="{00000000-0005-0000-0000-0000E3760000}"/>
    <cellStyle name="Normal 65 3 2 2 4 3" xfId="10311" xr:uid="{00000000-0005-0000-0000-00004D280000}"/>
    <cellStyle name="Normal 65 3 2 2 4 3 3" xfId="25412" xr:uid="{00000000-0005-0000-0000-00004A630000}"/>
    <cellStyle name="Normal 65 3 2 2 4 5" xfId="20399" xr:uid="{00000000-0005-0000-0000-0000B54F0000}"/>
    <cellStyle name="Normal 65 3 2 2 5" xfId="11989" xr:uid="{00000000-0005-0000-0000-0000DB2E0000}"/>
    <cellStyle name="Normal 65 3 2 2 5 3" xfId="27087" xr:uid="{00000000-0005-0000-0000-0000D5690000}"/>
    <cellStyle name="Normal 65 3 2 2 6" xfId="6968" xr:uid="{00000000-0005-0000-0000-00003E1B0000}"/>
    <cellStyle name="Normal 65 3 2 2 6 3" xfId="22070" xr:uid="{00000000-0005-0000-0000-00003C560000}"/>
    <cellStyle name="Normal 65 3 2 2 8" xfId="17057" xr:uid="{00000000-0005-0000-0000-0000A7420000}"/>
    <cellStyle name="Normal 65 3 2 3" xfId="2315" xr:uid="{00000000-0005-0000-0000-000011090000}"/>
    <cellStyle name="Normal 65 3 2 3 2" xfId="4005" xr:uid="{00000000-0005-0000-0000-0000AB0F0000}"/>
    <cellStyle name="Normal 65 3 2 3 2 2" xfId="14078" xr:uid="{00000000-0005-0000-0000-000004370000}"/>
    <cellStyle name="Normal 65 3 2 3 2 2 3" xfId="29176" xr:uid="{00000000-0005-0000-0000-0000FE710000}"/>
    <cellStyle name="Normal 65 3 2 3 2 3" xfId="9058" xr:uid="{00000000-0005-0000-0000-000068230000}"/>
    <cellStyle name="Normal 65 3 2 3 2 3 3" xfId="24159" xr:uid="{00000000-0005-0000-0000-0000655E0000}"/>
    <cellStyle name="Normal 65 3 2 3 2 5" xfId="19146" xr:uid="{00000000-0005-0000-0000-0000D04A0000}"/>
    <cellStyle name="Normal 65 3 2 3 3" xfId="5697" xr:uid="{00000000-0005-0000-0000-000047160000}"/>
    <cellStyle name="Normal 65 3 2 3 3 2" xfId="15749" xr:uid="{00000000-0005-0000-0000-00008B3D0000}"/>
    <cellStyle name="Normal 65 3 2 3 3 2 3" xfId="30847" xr:uid="{00000000-0005-0000-0000-000085780000}"/>
    <cellStyle name="Normal 65 3 2 3 3 3" xfId="10729" xr:uid="{00000000-0005-0000-0000-0000EF290000}"/>
    <cellStyle name="Normal 65 3 2 3 3 3 3" xfId="25830" xr:uid="{00000000-0005-0000-0000-0000EC640000}"/>
    <cellStyle name="Normal 65 3 2 3 3 5" xfId="20817" xr:uid="{00000000-0005-0000-0000-000057510000}"/>
    <cellStyle name="Normal 65 3 2 3 4" xfId="12407" xr:uid="{00000000-0005-0000-0000-00007D300000}"/>
    <cellStyle name="Normal 65 3 2 3 4 3" xfId="27505" xr:uid="{00000000-0005-0000-0000-0000776B0000}"/>
    <cellStyle name="Normal 65 3 2 3 5" xfId="7386" xr:uid="{00000000-0005-0000-0000-0000E01C0000}"/>
    <cellStyle name="Normal 65 3 2 3 5 3" xfId="22488" xr:uid="{00000000-0005-0000-0000-0000DE570000}"/>
    <cellStyle name="Normal 65 3 2 3 7" xfId="17475" xr:uid="{00000000-0005-0000-0000-000049440000}"/>
    <cellStyle name="Normal 65 3 2 4" xfId="3168" xr:uid="{00000000-0005-0000-0000-0000660C0000}"/>
    <cellStyle name="Normal 65 3 2 4 2" xfId="13242" xr:uid="{00000000-0005-0000-0000-0000C0330000}"/>
    <cellStyle name="Normal 65 3 2 4 2 3" xfId="28340" xr:uid="{00000000-0005-0000-0000-0000BA6E0000}"/>
    <cellStyle name="Normal 65 3 2 4 3" xfId="8222" xr:uid="{00000000-0005-0000-0000-000024200000}"/>
    <cellStyle name="Normal 65 3 2 4 3 3" xfId="23323" xr:uid="{00000000-0005-0000-0000-0000215B0000}"/>
    <cellStyle name="Normal 65 3 2 4 5" xfId="18310" xr:uid="{00000000-0005-0000-0000-00008C470000}"/>
    <cellStyle name="Normal 65 3 2 5" xfId="4861" xr:uid="{00000000-0005-0000-0000-000003130000}"/>
    <cellStyle name="Normal 65 3 2 5 2" xfId="14913" xr:uid="{00000000-0005-0000-0000-0000473A0000}"/>
    <cellStyle name="Normal 65 3 2 5 2 3" xfId="30011" xr:uid="{00000000-0005-0000-0000-000041750000}"/>
    <cellStyle name="Normal 65 3 2 5 3" xfId="9893" xr:uid="{00000000-0005-0000-0000-0000AB260000}"/>
    <cellStyle name="Normal 65 3 2 5 3 3" xfId="24994" xr:uid="{00000000-0005-0000-0000-0000A8610000}"/>
    <cellStyle name="Normal 65 3 2 5 5" xfId="19981" xr:uid="{00000000-0005-0000-0000-0000134E0000}"/>
    <cellStyle name="Normal 65 3 2 6" xfId="11571" xr:uid="{00000000-0005-0000-0000-0000392D0000}"/>
    <cellStyle name="Normal 65 3 2 6 3" xfId="26669" xr:uid="{00000000-0005-0000-0000-000033680000}"/>
    <cellStyle name="Normal 65 3 2 7" xfId="6550" xr:uid="{00000000-0005-0000-0000-00009C190000}"/>
    <cellStyle name="Normal 65 3 2 7 3" xfId="21652" xr:uid="{00000000-0005-0000-0000-00009A540000}"/>
    <cellStyle name="Normal 65 3 2 9" xfId="16639" xr:uid="{00000000-0005-0000-0000-000005410000}"/>
    <cellStyle name="Normal 65 3 3" xfId="1686" xr:uid="{00000000-0005-0000-0000-00009C060000}"/>
    <cellStyle name="Normal 65 3 3 2" xfId="2525" xr:uid="{00000000-0005-0000-0000-0000E3090000}"/>
    <cellStyle name="Normal 65 3 3 2 2" xfId="4215" xr:uid="{00000000-0005-0000-0000-00007D100000}"/>
    <cellStyle name="Normal 65 3 3 2 2 2" xfId="14288" xr:uid="{00000000-0005-0000-0000-0000D6370000}"/>
    <cellStyle name="Normal 65 3 3 2 2 2 3" xfId="29386" xr:uid="{00000000-0005-0000-0000-0000D0720000}"/>
    <cellStyle name="Normal 65 3 3 2 2 3" xfId="9268" xr:uid="{00000000-0005-0000-0000-00003A240000}"/>
    <cellStyle name="Normal 65 3 3 2 2 3 3" xfId="24369" xr:uid="{00000000-0005-0000-0000-0000375F0000}"/>
    <cellStyle name="Normal 65 3 3 2 2 5" xfId="19356" xr:uid="{00000000-0005-0000-0000-0000A24B0000}"/>
    <cellStyle name="Normal 65 3 3 2 3" xfId="5907" xr:uid="{00000000-0005-0000-0000-000019170000}"/>
    <cellStyle name="Normal 65 3 3 2 3 2" xfId="15959" xr:uid="{00000000-0005-0000-0000-00005D3E0000}"/>
    <cellStyle name="Normal 65 3 3 2 3 2 3" xfId="31057" xr:uid="{00000000-0005-0000-0000-000057790000}"/>
    <cellStyle name="Normal 65 3 3 2 3 3" xfId="10939" xr:uid="{00000000-0005-0000-0000-0000C12A0000}"/>
    <cellStyle name="Normal 65 3 3 2 3 3 3" xfId="26040" xr:uid="{00000000-0005-0000-0000-0000BE650000}"/>
    <cellStyle name="Normal 65 3 3 2 3 5" xfId="21027" xr:uid="{00000000-0005-0000-0000-000029520000}"/>
    <cellStyle name="Normal 65 3 3 2 4" xfId="12617" xr:uid="{00000000-0005-0000-0000-00004F310000}"/>
    <cellStyle name="Normal 65 3 3 2 4 3" xfId="27715" xr:uid="{00000000-0005-0000-0000-0000496C0000}"/>
    <cellStyle name="Normal 65 3 3 2 5" xfId="7596" xr:uid="{00000000-0005-0000-0000-0000B21D0000}"/>
    <cellStyle name="Normal 65 3 3 2 5 3" xfId="22698" xr:uid="{00000000-0005-0000-0000-0000B0580000}"/>
    <cellStyle name="Normal 65 3 3 2 7" xfId="17685" xr:uid="{00000000-0005-0000-0000-00001B450000}"/>
    <cellStyle name="Normal 65 3 3 3" xfId="3378" xr:uid="{00000000-0005-0000-0000-0000380D0000}"/>
    <cellStyle name="Normal 65 3 3 3 2" xfId="13452" xr:uid="{00000000-0005-0000-0000-000092340000}"/>
    <cellStyle name="Normal 65 3 3 3 2 3" xfId="28550" xr:uid="{00000000-0005-0000-0000-00008C6F0000}"/>
    <cellStyle name="Normal 65 3 3 3 3" xfId="8432" xr:uid="{00000000-0005-0000-0000-0000F6200000}"/>
    <cellStyle name="Normal 65 3 3 3 3 3" xfId="23533" xr:uid="{00000000-0005-0000-0000-0000F35B0000}"/>
    <cellStyle name="Normal 65 3 3 3 5" xfId="18520" xr:uid="{00000000-0005-0000-0000-00005E480000}"/>
    <cellStyle name="Normal 65 3 3 4" xfId="5071" xr:uid="{00000000-0005-0000-0000-0000D5130000}"/>
    <cellStyle name="Normal 65 3 3 4 2" xfId="15123" xr:uid="{00000000-0005-0000-0000-0000193B0000}"/>
    <cellStyle name="Normal 65 3 3 4 2 3" xfId="30221" xr:uid="{00000000-0005-0000-0000-000013760000}"/>
    <cellStyle name="Normal 65 3 3 4 3" xfId="10103" xr:uid="{00000000-0005-0000-0000-00007D270000}"/>
    <cellStyle name="Normal 65 3 3 4 3 3" xfId="25204" xr:uid="{00000000-0005-0000-0000-00007A620000}"/>
    <cellStyle name="Normal 65 3 3 4 5" xfId="20191" xr:uid="{00000000-0005-0000-0000-0000E54E0000}"/>
    <cellStyle name="Normal 65 3 3 5" xfId="11781" xr:uid="{00000000-0005-0000-0000-00000B2E0000}"/>
    <cellStyle name="Normal 65 3 3 5 3" xfId="26879" xr:uid="{00000000-0005-0000-0000-000005690000}"/>
    <cellStyle name="Normal 65 3 3 6" xfId="6760" xr:uid="{00000000-0005-0000-0000-00006E1A0000}"/>
    <cellStyle name="Normal 65 3 3 6 3" xfId="21862" xr:uid="{00000000-0005-0000-0000-00006C550000}"/>
    <cellStyle name="Normal 65 3 3 8" xfId="16849" xr:uid="{00000000-0005-0000-0000-0000D7410000}"/>
    <cellStyle name="Normal 65 3 4" xfId="2107" xr:uid="{00000000-0005-0000-0000-000041080000}"/>
    <cellStyle name="Normal 65 3 4 2" xfId="3797" xr:uid="{00000000-0005-0000-0000-0000DB0E0000}"/>
    <cellStyle name="Normal 65 3 4 2 2" xfId="13870" xr:uid="{00000000-0005-0000-0000-000034360000}"/>
    <cellStyle name="Normal 65 3 4 2 2 3" xfId="28968" xr:uid="{00000000-0005-0000-0000-00002E710000}"/>
    <cellStyle name="Normal 65 3 4 2 3" xfId="8850" xr:uid="{00000000-0005-0000-0000-000098220000}"/>
    <cellStyle name="Normal 65 3 4 2 3 3" xfId="23951" xr:uid="{00000000-0005-0000-0000-0000955D0000}"/>
    <cellStyle name="Normal 65 3 4 2 5" xfId="18938" xr:uid="{00000000-0005-0000-0000-0000004A0000}"/>
    <cellStyle name="Normal 65 3 4 3" xfId="5489" xr:uid="{00000000-0005-0000-0000-000077150000}"/>
    <cellStyle name="Normal 65 3 4 3 2" xfId="15541" xr:uid="{00000000-0005-0000-0000-0000BB3C0000}"/>
    <cellStyle name="Normal 65 3 4 3 2 3" xfId="30639" xr:uid="{00000000-0005-0000-0000-0000B5770000}"/>
    <cellStyle name="Normal 65 3 4 3 3" xfId="10521" xr:uid="{00000000-0005-0000-0000-00001F290000}"/>
    <cellStyle name="Normal 65 3 4 3 3 3" xfId="25622" xr:uid="{00000000-0005-0000-0000-00001C640000}"/>
    <cellStyle name="Normal 65 3 4 3 5" xfId="20609" xr:uid="{00000000-0005-0000-0000-000087500000}"/>
    <cellStyle name="Normal 65 3 4 4" xfId="12199" xr:uid="{00000000-0005-0000-0000-0000AD2F0000}"/>
    <cellStyle name="Normal 65 3 4 4 3" xfId="27297" xr:uid="{00000000-0005-0000-0000-0000A76A0000}"/>
    <cellStyle name="Normal 65 3 4 5" xfId="7178" xr:uid="{00000000-0005-0000-0000-0000101C0000}"/>
    <cellStyle name="Normal 65 3 4 5 3" xfId="22280" xr:uid="{00000000-0005-0000-0000-00000E570000}"/>
    <cellStyle name="Normal 65 3 4 7" xfId="17267" xr:uid="{00000000-0005-0000-0000-000079430000}"/>
    <cellStyle name="Normal 65 3 5" xfId="2960" xr:uid="{00000000-0005-0000-0000-0000960B0000}"/>
    <cellStyle name="Normal 65 3 5 2" xfId="13034" xr:uid="{00000000-0005-0000-0000-0000F0320000}"/>
    <cellStyle name="Normal 65 3 5 2 3" xfId="28132" xr:uid="{00000000-0005-0000-0000-0000EA6D0000}"/>
    <cellStyle name="Normal 65 3 5 3" xfId="8014" xr:uid="{00000000-0005-0000-0000-0000541F0000}"/>
    <cellStyle name="Normal 65 3 5 3 3" xfId="23115" xr:uid="{00000000-0005-0000-0000-0000515A0000}"/>
    <cellStyle name="Normal 65 3 5 5" xfId="18102" xr:uid="{00000000-0005-0000-0000-0000BC460000}"/>
    <cellStyle name="Normal 65 3 6" xfId="4653" xr:uid="{00000000-0005-0000-0000-000033120000}"/>
    <cellStyle name="Normal 65 3 6 2" xfId="14705" xr:uid="{00000000-0005-0000-0000-000077390000}"/>
    <cellStyle name="Normal 65 3 6 2 3" xfId="29803" xr:uid="{00000000-0005-0000-0000-000071740000}"/>
    <cellStyle name="Normal 65 3 6 3" xfId="9685" xr:uid="{00000000-0005-0000-0000-0000DB250000}"/>
    <cellStyle name="Normal 65 3 6 3 3" xfId="24786" xr:uid="{00000000-0005-0000-0000-0000D8600000}"/>
    <cellStyle name="Normal 65 3 6 5" xfId="19773" xr:uid="{00000000-0005-0000-0000-0000434D0000}"/>
    <cellStyle name="Normal 65 3 7" xfId="11363" xr:uid="{00000000-0005-0000-0000-0000692C0000}"/>
    <cellStyle name="Normal 65 3 7 3" xfId="26461" xr:uid="{00000000-0005-0000-0000-000063670000}"/>
    <cellStyle name="Normal 65 3 8" xfId="6342" xr:uid="{00000000-0005-0000-0000-0000CC180000}"/>
    <cellStyle name="Normal 65 3 8 3" xfId="21444" xr:uid="{00000000-0005-0000-0000-0000CA530000}"/>
    <cellStyle name="Normal 65 4" xfId="1367" xr:uid="{00000000-0005-0000-0000-00005D050000}"/>
    <cellStyle name="Normal 65 4 2" xfId="1790" xr:uid="{00000000-0005-0000-0000-000004070000}"/>
    <cellStyle name="Normal 65 4 2 2" xfId="2629" xr:uid="{00000000-0005-0000-0000-00004B0A0000}"/>
    <cellStyle name="Normal 65 4 2 2 2" xfId="4319" xr:uid="{00000000-0005-0000-0000-0000E5100000}"/>
    <cellStyle name="Normal 65 4 2 2 2 2" xfId="14392" xr:uid="{00000000-0005-0000-0000-00003E380000}"/>
    <cellStyle name="Normal 65 4 2 2 2 2 3" xfId="29490" xr:uid="{00000000-0005-0000-0000-000038730000}"/>
    <cellStyle name="Normal 65 4 2 2 2 3" xfId="9372" xr:uid="{00000000-0005-0000-0000-0000A2240000}"/>
    <cellStyle name="Normal 65 4 2 2 2 3 3" xfId="24473" xr:uid="{00000000-0005-0000-0000-00009F5F0000}"/>
    <cellStyle name="Normal 65 4 2 2 2 5" xfId="19460" xr:uid="{00000000-0005-0000-0000-00000A4C0000}"/>
    <cellStyle name="Normal 65 4 2 2 3" xfId="6011" xr:uid="{00000000-0005-0000-0000-000081170000}"/>
    <cellStyle name="Normal 65 4 2 2 3 2" xfId="16063" xr:uid="{00000000-0005-0000-0000-0000C53E0000}"/>
    <cellStyle name="Normal 65 4 2 2 3 2 3" xfId="31161" xr:uid="{00000000-0005-0000-0000-0000BF790000}"/>
    <cellStyle name="Normal 65 4 2 2 3 3" xfId="11043" xr:uid="{00000000-0005-0000-0000-0000292B0000}"/>
    <cellStyle name="Normal 65 4 2 2 3 3 3" xfId="26144" xr:uid="{00000000-0005-0000-0000-000026660000}"/>
    <cellStyle name="Normal 65 4 2 2 3 5" xfId="21131" xr:uid="{00000000-0005-0000-0000-000091520000}"/>
    <cellStyle name="Normal 65 4 2 2 4" xfId="12721" xr:uid="{00000000-0005-0000-0000-0000B7310000}"/>
    <cellStyle name="Normal 65 4 2 2 4 3" xfId="27819" xr:uid="{00000000-0005-0000-0000-0000B16C0000}"/>
    <cellStyle name="Normal 65 4 2 2 5" xfId="7700" xr:uid="{00000000-0005-0000-0000-00001A1E0000}"/>
    <cellStyle name="Normal 65 4 2 2 5 3" xfId="22802" xr:uid="{00000000-0005-0000-0000-000018590000}"/>
    <cellStyle name="Normal 65 4 2 2 7" xfId="17789" xr:uid="{00000000-0005-0000-0000-000083450000}"/>
    <cellStyle name="Normal 65 4 2 3" xfId="3482" xr:uid="{00000000-0005-0000-0000-0000A00D0000}"/>
    <cellStyle name="Normal 65 4 2 3 2" xfId="13556" xr:uid="{00000000-0005-0000-0000-0000FA340000}"/>
    <cellStyle name="Normal 65 4 2 3 2 3" xfId="28654" xr:uid="{00000000-0005-0000-0000-0000F46F0000}"/>
    <cellStyle name="Normal 65 4 2 3 3" xfId="8536" xr:uid="{00000000-0005-0000-0000-00005E210000}"/>
    <cellStyle name="Normal 65 4 2 3 3 3" xfId="23637" xr:uid="{00000000-0005-0000-0000-00005B5C0000}"/>
    <cellStyle name="Normal 65 4 2 3 5" xfId="18624" xr:uid="{00000000-0005-0000-0000-0000C6480000}"/>
    <cellStyle name="Normal 65 4 2 4" xfId="5175" xr:uid="{00000000-0005-0000-0000-00003D140000}"/>
    <cellStyle name="Normal 65 4 2 4 2" xfId="15227" xr:uid="{00000000-0005-0000-0000-0000813B0000}"/>
    <cellStyle name="Normal 65 4 2 4 2 3" xfId="30325" xr:uid="{00000000-0005-0000-0000-00007B760000}"/>
    <cellStyle name="Normal 65 4 2 4 3" xfId="10207" xr:uid="{00000000-0005-0000-0000-0000E5270000}"/>
    <cellStyle name="Normal 65 4 2 4 3 3" xfId="25308" xr:uid="{00000000-0005-0000-0000-0000E2620000}"/>
    <cellStyle name="Normal 65 4 2 4 5" xfId="20295" xr:uid="{00000000-0005-0000-0000-00004D4F0000}"/>
    <cellStyle name="Normal 65 4 2 5" xfId="11885" xr:uid="{00000000-0005-0000-0000-0000732E0000}"/>
    <cellStyle name="Normal 65 4 2 5 3" xfId="26983" xr:uid="{00000000-0005-0000-0000-00006D690000}"/>
    <cellStyle name="Normal 65 4 2 6" xfId="6864" xr:uid="{00000000-0005-0000-0000-0000D61A0000}"/>
    <cellStyle name="Normal 65 4 2 6 3" xfId="21966" xr:uid="{00000000-0005-0000-0000-0000D4550000}"/>
    <cellStyle name="Normal 65 4 2 8" xfId="16953" xr:uid="{00000000-0005-0000-0000-00003F420000}"/>
    <cellStyle name="Normal 65 4 3" xfId="2211" xr:uid="{00000000-0005-0000-0000-0000A9080000}"/>
    <cellStyle name="Normal 65 4 3 2" xfId="3901" xr:uid="{00000000-0005-0000-0000-0000430F0000}"/>
    <cellStyle name="Normal 65 4 3 2 2" xfId="13974" xr:uid="{00000000-0005-0000-0000-00009C360000}"/>
    <cellStyle name="Normal 65 4 3 2 2 3" xfId="29072" xr:uid="{00000000-0005-0000-0000-000096710000}"/>
    <cellStyle name="Normal 65 4 3 2 3" xfId="8954" xr:uid="{00000000-0005-0000-0000-000000230000}"/>
    <cellStyle name="Normal 65 4 3 2 3 3" xfId="24055" xr:uid="{00000000-0005-0000-0000-0000FD5D0000}"/>
    <cellStyle name="Normal 65 4 3 2 5" xfId="19042" xr:uid="{00000000-0005-0000-0000-0000684A0000}"/>
    <cellStyle name="Normal 65 4 3 3" xfId="5593" xr:uid="{00000000-0005-0000-0000-0000DF150000}"/>
    <cellStyle name="Normal 65 4 3 3 2" xfId="15645" xr:uid="{00000000-0005-0000-0000-0000233D0000}"/>
    <cellStyle name="Normal 65 4 3 3 2 3" xfId="30743" xr:uid="{00000000-0005-0000-0000-00001D780000}"/>
    <cellStyle name="Normal 65 4 3 3 3" xfId="10625" xr:uid="{00000000-0005-0000-0000-000087290000}"/>
    <cellStyle name="Normal 65 4 3 3 3 3" xfId="25726" xr:uid="{00000000-0005-0000-0000-000084640000}"/>
    <cellStyle name="Normal 65 4 3 3 5" xfId="20713" xr:uid="{00000000-0005-0000-0000-0000EF500000}"/>
    <cellStyle name="Normal 65 4 3 4" xfId="12303" xr:uid="{00000000-0005-0000-0000-000015300000}"/>
    <cellStyle name="Normal 65 4 3 4 3" xfId="27401" xr:uid="{00000000-0005-0000-0000-00000F6B0000}"/>
    <cellStyle name="Normal 65 4 3 5" xfId="7282" xr:uid="{00000000-0005-0000-0000-0000781C0000}"/>
    <cellStyle name="Normal 65 4 3 5 3" xfId="22384" xr:uid="{00000000-0005-0000-0000-000076570000}"/>
    <cellStyle name="Normal 65 4 3 7" xfId="17371" xr:uid="{00000000-0005-0000-0000-0000E1430000}"/>
    <cellStyle name="Normal 65 4 4" xfId="3064" xr:uid="{00000000-0005-0000-0000-0000FE0B0000}"/>
    <cellStyle name="Normal 65 4 4 2" xfId="13138" xr:uid="{00000000-0005-0000-0000-000058330000}"/>
    <cellStyle name="Normal 65 4 4 2 3" xfId="28236" xr:uid="{00000000-0005-0000-0000-0000526E0000}"/>
    <cellStyle name="Normal 65 4 4 3" xfId="8118" xr:uid="{00000000-0005-0000-0000-0000BC1F0000}"/>
    <cellStyle name="Normal 65 4 4 3 3" xfId="23219" xr:uid="{00000000-0005-0000-0000-0000B95A0000}"/>
    <cellStyle name="Normal 65 4 4 5" xfId="18206" xr:uid="{00000000-0005-0000-0000-000024470000}"/>
    <cellStyle name="Normal 65 4 5" xfId="4757" xr:uid="{00000000-0005-0000-0000-00009B120000}"/>
    <cellStyle name="Normal 65 4 5 2" xfId="14809" xr:uid="{00000000-0005-0000-0000-0000DF390000}"/>
    <cellStyle name="Normal 65 4 5 2 3" xfId="29907" xr:uid="{00000000-0005-0000-0000-0000D9740000}"/>
    <cellStyle name="Normal 65 4 5 3" xfId="9789" xr:uid="{00000000-0005-0000-0000-000043260000}"/>
    <cellStyle name="Normal 65 4 5 3 3" xfId="24890" xr:uid="{00000000-0005-0000-0000-000040610000}"/>
    <cellStyle name="Normal 65 4 5 5" xfId="19877" xr:uid="{00000000-0005-0000-0000-0000AB4D0000}"/>
    <cellStyle name="Normal 65 4 6" xfId="11467" xr:uid="{00000000-0005-0000-0000-0000D12C0000}"/>
    <cellStyle name="Normal 65 4 6 3" xfId="26565" xr:uid="{00000000-0005-0000-0000-0000CB670000}"/>
    <cellStyle name="Normal 65 4 7" xfId="6446" xr:uid="{00000000-0005-0000-0000-000034190000}"/>
    <cellStyle name="Normal 65 4 7 3" xfId="21548" xr:uid="{00000000-0005-0000-0000-000032540000}"/>
    <cellStyle name="Normal 65 4 9" xfId="16535" xr:uid="{00000000-0005-0000-0000-00009D400000}"/>
    <cellStyle name="Normal 65 5" xfId="1580" xr:uid="{00000000-0005-0000-0000-000032060000}"/>
    <cellStyle name="Normal 65 5 2" xfId="2421" xr:uid="{00000000-0005-0000-0000-00007B090000}"/>
    <cellStyle name="Normal 65 5 2 2" xfId="4111" xr:uid="{00000000-0005-0000-0000-000015100000}"/>
    <cellStyle name="Normal 65 5 2 2 2" xfId="14184" xr:uid="{00000000-0005-0000-0000-00006E370000}"/>
    <cellStyle name="Normal 65 5 2 2 2 3" xfId="29282" xr:uid="{00000000-0005-0000-0000-000068720000}"/>
    <cellStyle name="Normal 65 5 2 2 3" xfId="9164" xr:uid="{00000000-0005-0000-0000-0000D2230000}"/>
    <cellStyle name="Normal 65 5 2 2 3 3" xfId="24265" xr:uid="{00000000-0005-0000-0000-0000CF5E0000}"/>
    <cellStyle name="Normal 65 5 2 2 5" xfId="19252" xr:uid="{00000000-0005-0000-0000-00003A4B0000}"/>
    <cellStyle name="Normal 65 5 2 3" xfId="5803" xr:uid="{00000000-0005-0000-0000-0000B1160000}"/>
    <cellStyle name="Normal 65 5 2 3 2" xfId="15855" xr:uid="{00000000-0005-0000-0000-0000F53D0000}"/>
    <cellStyle name="Normal 65 5 2 3 2 3" xfId="30953" xr:uid="{00000000-0005-0000-0000-0000EF780000}"/>
    <cellStyle name="Normal 65 5 2 3 3" xfId="10835" xr:uid="{00000000-0005-0000-0000-0000592A0000}"/>
    <cellStyle name="Normal 65 5 2 3 3 3" xfId="25936" xr:uid="{00000000-0005-0000-0000-000056650000}"/>
    <cellStyle name="Normal 65 5 2 3 5" xfId="20923" xr:uid="{00000000-0005-0000-0000-0000C1510000}"/>
    <cellStyle name="Normal 65 5 2 4" xfId="12513" xr:uid="{00000000-0005-0000-0000-0000E7300000}"/>
    <cellStyle name="Normal 65 5 2 4 3" xfId="27611" xr:uid="{00000000-0005-0000-0000-0000E16B0000}"/>
    <cellStyle name="Normal 65 5 2 5" xfId="7492" xr:uid="{00000000-0005-0000-0000-00004A1D0000}"/>
    <cellStyle name="Normal 65 5 2 5 3" xfId="22594" xr:uid="{00000000-0005-0000-0000-000048580000}"/>
    <cellStyle name="Normal 65 5 2 7" xfId="17581" xr:uid="{00000000-0005-0000-0000-0000B3440000}"/>
    <cellStyle name="Normal 65 5 3" xfId="3274" xr:uid="{00000000-0005-0000-0000-0000D00C0000}"/>
    <cellStyle name="Normal 65 5 3 2" xfId="13348" xr:uid="{00000000-0005-0000-0000-00002A340000}"/>
    <cellStyle name="Normal 65 5 3 2 3" xfId="28446" xr:uid="{00000000-0005-0000-0000-0000246F0000}"/>
    <cellStyle name="Normal 65 5 3 3" xfId="8328" xr:uid="{00000000-0005-0000-0000-00008E200000}"/>
    <cellStyle name="Normal 65 5 3 3 3" xfId="23429" xr:uid="{00000000-0005-0000-0000-00008B5B0000}"/>
    <cellStyle name="Normal 65 5 3 5" xfId="18416" xr:uid="{00000000-0005-0000-0000-0000F6470000}"/>
    <cellStyle name="Normal 65 5 4" xfId="4967" xr:uid="{00000000-0005-0000-0000-00006D130000}"/>
    <cellStyle name="Normal 65 5 4 2" xfId="15019" xr:uid="{00000000-0005-0000-0000-0000B13A0000}"/>
    <cellStyle name="Normal 65 5 4 2 3" xfId="30117" xr:uid="{00000000-0005-0000-0000-0000AB750000}"/>
    <cellStyle name="Normal 65 5 4 3" xfId="9999" xr:uid="{00000000-0005-0000-0000-000015270000}"/>
    <cellStyle name="Normal 65 5 4 3 3" xfId="25100" xr:uid="{00000000-0005-0000-0000-000012620000}"/>
    <cellStyle name="Normal 65 5 4 5" xfId="20087" xr:uid="{00000000-0005-0000-0000-00007D4E0000}"/>
    <cellStyle name="Normal 65 5 5" xfId="11677" xr:uid="{00000000-0005-0000-0000-0000A32D0000}"/>
    <cellStyle name="Normal 65 5 5 3" xfId="26775" xr:uid="{00000000-0005-0000-0000-00009D680000}"/>
    <cellStyle name="Normal 65 5 6" xfId="6656" xr:uid="{00000000-0005-0000-0000-0000061A0000}"/>
    <cellStyle name="Normal 65 5 6 3" xfId="21758" xr:uid="{00000000-0005-0000-0000-000004550000}"/>
    <cellStyle name="Normal 65 5 8" xfId="16745" xr:uid="{00000000-0005-0000-0000-00006F410000}"/>
    <cellStyle name="Normal 65 6" xfId="2001" xr:uid="{00000000-0005-0000-0000-0000D7070000}"/>
    <cellStyle name="Normal 65 6 2" xfId="3693" xr:uid="{00000000-0005-0000-0000-0000730E0000}"/>
    <cellStyle name="Normal 65 6 2 2" xfId="13766" xr:uid="{00000000-0005-0000-0000-0000CC350000}"/>
    <cellStyle name="Normal 65 6 2 2 3" xfId="28864" xr:uid="{00000000-0005-0000-0000-0000C6700000}"/>
    <cellStyle name="Normal 65 6 2 3" xfId="8746" xr:uid="{00000000-0005-0000-0000-000030220000}"/>
    <cellStyle name="Normal 65 6 2 3 3" xfId="23847" xr:uid="{00000000-0005-0000-0000-00002D5D0000}"/>
    <cellStyle name="Normal 65 6 2 5" xfId="18834" xr:uid="{00000000-0005-0000-0000-000098490000}"/>
    <cellStyle name="Normal 65 6 3" xfId="5385" xr:uid="{00000000-0005-0000-0000-00000F150000}"/>
    <cellStyle name="Normal 65 6 3 2" xfId="15437" xr:uid="{00000000-0005-0000-0000-0000533C0000}"/>
    <cellStyle name="Normal 65 6 3 2 3" xfId="30535" xr:uid="{00000000-0005-0000-0000-00004D770000}"/>
    <cellStyle name="Normal 65 6 3 3" xfId="10417" xr:uid="{00000000-0005-0000-0000-0000B7280000}"/>
    <cellStyle name="Normal 65 6 3 3 3" xfId="25518" xr:uid="{00000000-0005-0000-0000-0000B4630000}"/>
    <cellStyle name="Normal 65 6 3 5" xfId="20505" xr:uid="{00000000-0005-0000-0000-00001F500000}"/>
    <cellStyle name="Normal 65 6 4" xfId="12095" xr:uid="{00000000-0005-0000-0000-0000452F0000}"/>
    <cellStyle name="Normal 65 6 4 3" xfId="27193" xr:uid="{00000000-0005-0000-0000-00003F6A0000}"/>
    <cellStyle name="Normal 65 6 5" xfId="7074" xr:uid="{00000000-0005-0000-0000-0000A81B0000}"/>
    <cellStyle name="Normal 65 6 5 3" xfId="22176" xr:uid="{00000000-0005-0000-0000-0000A6560000}"/>
    <cellStyle name="Normal 65 6 7" xfId="17163" xr:uid="{00000000-0005-0000-0000-000011430000}"/>
    <cellStyle name="Normal 65 7" xfId="2853" xr:uid="{00000000-0005-0000-0000-00002B0B0000}"/>
    <cellStyle name="Normal 65 7 2" xfId="12930" xr:uid="{00000000-0005-0000-0000-000088320000}"/>
    <cellStyle name="Normal 65 7 2 3" xfId="28028" xr:uid="{00000000-0005-0000-0000-0000826D0000}"/>
    <cellStyle name="Normal 65 7 3" xfId="7910" xr:uid="{00000000-0005-0000-0000-0000EC1E0000}"/>
    <cellStyle name="Normal 65 7 3 3" xfId="23011" xr:uid="{00000000-0005-0000-0000-0000E9590000}"/>
    <cellStyle name="Normal 65 7 5" xfId="17998" xr:uid="{00000000-0005-0000-0000-000054460000}"/>
    <cellStyle name="Normal 65 8" xfId="4547" xr:uid="{00000000-0005-0000-0000-0000C9110000}"/>
    <cellStyle name="Normal 65 8 2" xfId="14601" xr:uid="{00000000-0005-0000-0000-00000F390000}"/>
    <cellStyle name="Normal 65 8 2 3" xfId="29699" xr:uid="{00000000-0005-0000-0000-000009740000}"/>
    <cellStyle name="Normal 65 8 3" xfId="9581" xr:uid="{00000000-0005-0000-0000-000073250000}"/>
    <cellStyle name="Normal 65 8 3 3" xfId="24682" xr:uid="{00000000-0005-0000-0000-000070600000}"/>
    <cellStyle name="Normal 65 8 5" xfId="19669" xr:uid="{00000000-0005-0000-0000-0000DB4C0000}"/>
    <cellStyle name="Normal 65 9" xfId="11257" xr:uid="{00000000-0005-0000-0000-0000FF2B0000}"/>
    <cellStyle name="Normal 65 9 3" xfId="26357" xr:uid="{00000000-0005-0000-0000-0000FB660000}"/>
    <cellStyle name="Normal 66" xfId="895" xr:uid="{00000000-0005-0000-0000-000084030000}"/>
    <cellStyle name="Normal 66 10" xfId="6237" xr:uid="{00000000-0005-0000-0000-000063180000}"/>
    <cellStyle name="Normal 66 10 3" xfId="21341" xr:uid="{00000000-0005-0000-0000-000063530000}"/>
    <cellStyle name="Normal 66 12" xfId="16326" xr:uid="{00000000-0005-0000-0000-0000CC3F0000}"/>
    <cellStyle name="Normal 66 2" xfId="1201" xr:uid="{00000000-0005-0000-0000-0000B7040000}"/>
    <cellStyle name="Normal 66 2 11" xfId="16380" xr:uid="{00000000-0005-0000-0000-000002400000}"/>
    <cellStyle name="Normal 66 2 2" xfId="1309" xr:uid="{00000000-0005-0000-0000-000023050000}"/>
    <cellStyle name="Normal 66 2 2 10" xfId="16484" xr:uid="{00000000-0005-0000-0000-00006A400000}"/>
    <cellStyle name="Normal 66 2 2 2" xfId="1526" xr:uid="{00000000-0005-0000-0000-0000FC050000}"/>
    <cellStyle name="Normal 66 2 2 2 2" xfId="1947" xr:uid="{00000000-0005-0000-0000-0000A1070000}"/>
    <cellStyle name="Normal 66 2 2 2 2 2" xfId="2786" xr:uid="{00000000-0005-0000-0000-0000E80A0000}"/>
    <cellStyle name="Normal 66 2 2 2 2 2 2" xfId="4476" xr:uid="{00000000-0005-0000-0000-000082110000}"/>
    <cellStyle name="Normal 66 2 2 2 2 2 2 2" xfId="14549" xr:uid="{00000000-0005-0000-0000-0000DB380000}"/>
    <cellStyle name="Normal 66 2 2 2 2 2 2 2 3" xfId="29647" xr:uid="{00000000-0005-0000-0000-0000D5730000}"/>
    <cellStyle name="Normal 66 2 2 2 2 2 2 3" xfId="9529" xr:uid="{00000000-0005-0000-0000-00003F250000}"/>
    <cellStyle name="Normal 66 2 2 2 2 2 2 3 3" xfId="24630" xr:uid="{00000000-0005-0000-0000-00003C600000}"/>
    <cellStyle name="Normal 66 2 2 2 2 2 2 5" xfId="19617" xr:uid="{00000000-0005-0000-0000-0000A74C0000}"/>
    <cellStyle name="Normal 66 2 2 2 2 2 3" xfId="6168" xr:uid="{00000000-0005-0000-0000-00001E180000}"/>
    <cellStyle name="Normal 66 2 2 2 2 2 3 2" xfId="16220" xr:uid="{00000000-0005-0000-0000-0000623F0000}"/>
    <cellStyle name="Normal 66 2 2 2 2 2 3 3" xfId="11200" xr:uid="{00000000-0005-0000-0000-0000C62B0000}"/>
    <cellStyle name="Normal 66 2 2 2 2 2 3 3 3" xfId="26301" xr:uid="{00000000-0005-0000-0000-0000C3660000}"/>
    <cellStyle name="Normal 66 2 2 2 2 2 3 5" xfId="21288" xr:uid="{00000000-0005-0000-0000-00002E530000}"/>
    <cellStyle name="Normal 66 2 2 2 2 2 4" xfId="12878" xr:uid="{00000000-0005-0000-0000-000054320000}"/>
    <cellStyle name="Normal 66 2 2 2 2 2 4 3" xfId="27976" xr:uid="{00000000-0005-0000-0000-00004E6D0000}"/>
    <cellStyle name="Normal 66 2 2 2 2 2 5" xfId="7857" xr:uid="{00000000-0005-0000-0000-0000B71E0000}"/>
    <cellStyle name="Normal 66 2 2 2 2 2 5 3" xfId="22959" xr:uid="{00000000-0005-0000-0000-0000B5590000}"/>
    <cellStyle name="Normal 66 2 2 2 2 2 7" xfId="17946" xr:uid="{00000000-0005-0000-0000-000020460000}"/>
    <cellStyle name="Normal 66 2 2 2 2 3" xfId="3639" xr:uid="{00000000-0005-0000-0000-00003D0E0000}"/>
    <cellStyle name="Normal 66 2 2 2 2 3 2" xfId="13713" xr:uid="{00000000-0005-0000-0000-000097350000}"/>
    <cellStyle name="Normal 66 2 2 2 2 3 2 3" xfId="28811" xr:uid="{00000000-0005-0000-0000-000091700000}"/>
    <cellStyle name="Normal 66 2 2 2 2 3 3" xfId="8693" xr:uid="{00000000-0005-0000-0000-0000FB210000}"/>
    <cellStyle name="Normal 66 2 2 2 2 3 3 3" xfId="23794" xr:uid="{00000000-0005-0000-0000-0000F85C0000}"/>
    <cellStyle name="Normal 66 2 2 2 2 3 5" xfId="18781" xr:uid="{00000000-0005-0000-0000-000063490000}"/>
    <cellStyle name="Normal 66 2 2 2 2 4" xfId="5332" xr:uid="{00000000-0005-0000-0000-0000DA140000}"/>
    <cellStyle name="Normal 66 2 2 2 2 4 2" xfId="15384" xr:uid="{00000000-0005-0000-0000-00001E3C0000}"/>
    <cellStyle name="Normal 66 2 2 2 2 4 2 3" xfId="30482" xr:uid="{00000000-0005-0000-0000-000018770000}"/>
    <cellStyle name="Normal 66 2 2 2 2 4 3" xfId="10364" xr:uid="{00000000-0005-0000-0000-000082280000}"/>
    <cellStyle name="Normal 66 2 2 2 2 4 3 3" xfId="25465" xr:uid="{00000000-0005-0000-0000-00007F630000}"/>
    <cellStyle name="Normal 66 2 2 2 2 4 5" xfId="20452" xr:uid="{00000000-0005-0000-0000-0000EA4F0000}"/>
    <cellStyle name="Normal 66 2 2 2 2 5" xfId="12042" xr:uid="{00000000-0005-0000-0000-0000102F0000}"/>
    <cellStyle name="Normal 66 2 2 2 2 5 3" xfId="27140" xr:uid="{00000000-0005-0000-0000-00000A6A0000}"/>
    <cellStyle name="Normal 66 2 2 2 2 6" xfId="7021" xr:uid="{00000000-0005-0000-0000-0000731B0000}"/>
    <cellStyle name="Normal 66 2 2 2 2 6 3" xfId="22123" xr:uid="{00000000-0005-0000-0000-000071560000}"/>
    <cellStyle name="Normal 66 2 2 2 2 8" xfId="17110" xr:uid="{00000000-0005-0000-0000-0000DC420000}"/>
    <cellStyle name="Normal 66 2 2 2 3" xfId="2368" xr:uid="{00000000-0005-0000-0000-000046090000}"/>
    <cellStyle name="Normal 66 2 2 2 3 2" xfId="4058" xr:uid="{00000000-0005-0000-0000-0000E00F0000}"/>
    <cellStyle name="Normal 66 2 2 2 3 2 2" xfId="14131" xr:uid="{00000000-0005-0000-0000-000039370000}"/>
    <cellStyle name="Normal 66 2 2 2 3 2 2 3" xfId="29229" xr:uid="{00000000-0005-0000-0000-000033720000}"/>
    <cellStyle name="Normal 66 2 2 2 3 2 3" xfId="9111" xr:uid="{00000000-0005-0000-0000-00009D230000}"/>
    <cellStyle name="Normal 66 2 2 2 3 2 3 3" xfId="24212" xr:uid="{00000000-0005-0000-0000-00009A5E0000}"/>
    <cellStyle name="Normal 66 2 2 2 3 2 5" xfId="19199" xr:uid="{00000000-0005-0000-0000-0000054B0000}"/>
    <cellStyle name="Normal 66 2 2 2 3 3" xfId="5750" xr:uid="{00000000-0005-0000-0000-00007C160000}"/>
    <cellStyle name="Normal 66 2 2 2 3 3 2" xfId="15802" xr:uid="{00000000-0005-0000-0000-0000C03D0000}"/>
    <cellStyle name="Normal 66 2 2 2 3 3 2 3" xfId="30900" xr:uid="{00000000-0005-0000-0000-0000BA780000}"/>
    <cellStyle name="Normal 66 2 2 2 3 3 3" xfId="10782" xr:uid="{00000000-0005-0000-0000-0000242A0000}"/>
    <cellStyle name="Normal 66 2 2 2 3 3 3 3" xfId="25883" xr:uid="{00000000-0005-0000-0000-000021650000}"/>
    <cellStyle name="Normal 66 2 2 2 3 3 5" xfId="20870" xr:uid="{00000000-0005-0000-0000-00008C510000}"/>
    <cellStyle name="Normal 66 2 2 2 3 4" xfId="12460" xr:uid="{00000000-0005-0000-0000-0000B2300000}"/>
    <cellStyle name="Normal 66 2 2 2 3 4 3" xfId="27558" xr:uid="{00000000-0005-0000-0000-0000AC6B0000}"/>
    <cellStyle name="Normal 66 2 2 2 3 5" xfId="7439" xr:uid="{00000000-0005-0000-0000-0000151D0000}"/>
    <cellStyle name="Normal 66 2 2 2 3 5 3" xfId="22541" xr:uid="{00000000-0005-0000-0000-000013580000}"/>
    <cellStyle name="Normal 66 2 2 2 3 7" xfId="17528" xr:uid="{00000000-0005-0000-0000-00007E440000}"/>
    <cellStyle name="Normal 66 2 2 2 4" xfId="3221" xr:uid="{00000000-0005-0000-0000-00009B0C0000}"/>
    <cellStyle name="Normal 66 2 2 2 4 2" xfId="13295" xr:uid="{00000000-0005-0000-0000-0000F5330000}"/>
    <cellStyle name="Normal 66 2 2 2 4 2 3" xfId="28393" xr:uid="{00000000-0005-0000-0000-0000EF6E0000}"/>
    <cellStyle name="Normal 66 2 2 2 4 3" xfId="8275" xr:uid="{00000000-0005-0000-0000-000059200000}"/>
    <cellStyle name="Normal 66 2 2 2 4 3 3" xfId="23376" xr:uid="{00000000-0005-0000-0000-0000565B0000}"/>
    <cellStyle name="Normal 66 2 2 2 4 5" xfId="18363" xr:uid="{00000000-0005-0000-0000-0000C1470000}"/>
    <cellStyle name="Normal 66 2 2 2 5" xfId="4914" xr:uid="{00000000-0005-0000-0000-000038130000}"/>
    <cellStyle name="Normal 66 2 2 2 5 2" xfId="14966" xr:uid="{00000000-0005-0000-0000-00007C3A0000}"/>
    <cellStyle name="Normal 66 2 2 2 5 2 3" xfId="30064" xr:uid="{00000000-0005-0000-0000-000076750000}"/>
    <cellStyle name="Normal 66 2 2 2 5 3" xfId="9946" xr:uid="{00000000-0005-0000-0000-0000E0260000}"/>
    <cellStyle name="Normal 66 2 2 2 5 3 3" xfId="25047" xr:uid="{00000000-0005-0000-0000-0000DD610000}"/>
    <cellStyle name="Normal 66 2 2 2 5 5" xfId="20034" xr:uid="{00000000-0005-0000-0000-0000484E0000}"/>
    <cellStyle name="Normal 66 2 2 2 6" xfId="11624" xr:uid="{00000000-0005-0000-0000-00006E2D0000}"/>
    <cellStyle name="Normal 66 2 2 2 6 3" xfId="26722" xr:uid="{00000000-0005-0000-0000-000068680000}"/>
    <cellStyle name="Normal 66 2 2 2 7" xfId="6603" xr:uid="{00000000-0005-0000-0000-0000D1190000}"/>
    <cellStyle name="Normal 66 2 2 2 7 3" xfId="21705" xr:uid="{00000000-0005-0000-0000-0000CF540000}"/>
    <cellStyle name="Normal 66 2 2 2 9" xfId="16692" xr:uid="{00000000-0005-0000-0000-00003A410000}"/>
    <cellStyle name="Normal 66 2 2 3" xfId="1739" xr:uid="{00000000-0005-0000-0000-0000D1060000}"/>
    <cellStyle name="Normal 66 2 2 3 2" xfId="2578" xr:uid="{00000000-0005-0000-0000-0000180A0000}"/>
    <cellStyle name="Normal 66 2 2 3 2 2" xfId="4268" xr:uid="{00000000-0005-0000-0000-0000B2100000}"/>
    <cellStyle name="Normal 66 2 2 3 2 2 2" xfId="14341" xr:uid="{00000000-0005-0000-0000-00000B380000}"/>
    <cellStyle name="Normal 66 2 2 3 2 2 2 3" xfId="29439" xr:uid="{00000000-0005-0000-0000-000005730000}"/>
    <cellStyle name="Normal 66 2 2 3 2 2 3" xfId="9321" xr:uid="{00000000-0005-0000-0000-00006F240000}"/>
    <cellStyle name="Normal 66 2 2 3 2 2 3 3" xfId="24422" xr:uid="{00000000-0005-0000-0000-00006C5F0000}"/>
    <cellStyle name="Normal 66 2 2 3 2 2 5" xfId="19409" xr:uid="{00000000-0005-0000-0000-0000D74B0000}"/>
    <cellStyle name="Normal 66 2 2 3 2 3" xfId="5960" xr:uid="{00000000-0005-0000-0000-00004E170000}"/>
    <cellStyle name="Normal 66 2 2 3 2 3 2" xfId="16012" xr:uid="{00000000-0005-0000-0000-0000923E0000}"/>
    <cellStyle name="Normal 66 2 2 3 2 3 2 3" xfId="31110" xr:uid="{00000000-0005-0000-0000-00008C790000}"/>
    <cellStyle name="Normal 66 2 2 3 2 3 3" xfId="10992" xr:uid="{00000000-0005-0000-0000-0000F62A0000}"/>
    <cellStyle name="Normal 66 2 2 3 2 3 3 3" xfId="26093" xr:uid="{00000000-0005-0000-0000-0000F3650000}"/>
    <cellStyle name="Normal 66 2 2 3 2 3 5" xfId="21080" xr:uid="{00000000-0005-0000-0000-00005E520000}"/>
    <cellStyle name="Normal 66 2 2 3 2 4" xfId="12670" xr:uid="{00000000-0005-0000-0000-000084310000}"/>
    <cellStyle name="Normal 66 2 2 3 2 4 3" xfId="27768" xr:uid="{00000000-0005-0000-0000-00007E6C0000}"/>
    <cellStyle name="Normal 66 2 2 3 2 5" xfId="7649" xr:uid="{00000000-0005-0000-0000-0000E71D0000}"/>
    <cellStyle name="Normal 66 2 2 3 2 5 3" xfId="22751" xr:uid="{00000000-0005-0000-0000-0000E5580000}"/>
    <cellStyle name="Normal 66 2 2 3 2 7" xfId="17738" xr:uid="{00000000-0005-0000-0000-000050450000}"/>
    <cellStyle name="Normal 66 2 2 3 3" xfId="3431" xr:uid="{00000000-0005-0000-0000-00006D0D0000}"/>
    <cellStyle name="Normal 66 2 2 3 3 2" xfId="13505" xr:uid="{00000000-0005-0000-0000-0000C7340000}"/>
    <cellStyle name="Normal 66 2 2 3 3 2 3" xfId="28603" xr:uid="{00000000-0005-0000-0000-0000C16F0000}"/>
    <cellStyle name="Normal 66 2 2 3 3 3" xfId="8485" xr:uid="{00000000-0005-0000-0000-00002B210000}"/>
    <cellStyle name="Normal 66 2 2 3 3 3 3" xfId="23586" xr:uid="{00000000-0005-0000-0000-0000285C0000}"/>
    <cellStyle name="Normal 66 2 2 3 3 5" xfId="18573" xr:uid="{00000000-0005-0000-0000-000093480000}"/>
    <cellStyle name="Normal 66 2 2 3 4" xfId="5124" xr:uid="{00000000-0005-0000-0000-00000A140000}"/>
    <cellStyle name="Normal 66 2 2 3 4 2" xfId="15176" xr:uid="{00000000-0005-0000-0000-00004E3B0000}"/>
    <cellStyle name="Normal 66 2 2 3 4 2 3" xfId="30274" xr:uid="{00000000-0005-0000-0000-000048760000}"/>
    <cellStyle name="Normal 66 2 2 3 4 3" xfId="10156" xr:uid="{00000000-0005-0000-0000-0000B2270000}"/>
    <cellStyle name="Normal 66 2 2 3 4 3 3" xfId="25257" xr:uid="{00000000-0005-0000-0000-0000AF620000}"/>
    <cellStyle name="Normal 66 2 2 3 4 5" xfId="20244" xr:uid="{00000000-0005-0000-0000-00001A4F0000}"/>
    <cellStyle name="Normal 66 2 2 3 5" xfId="11834" xr:uid="{00000000-0005-0000-0000-0000402E0000}"/>
    <cellStyle name="Normal 66 2 2 3 5 3" xfId="26932" xr:uid="{00000000-0005-0000-0000-00003A690000}"/>
    <cellStyle name="Normal 66 2 2 3 6" xfId="6813" xr:uid="{00000000-0005-0000-0000-0000A31A0000}"/>
    <cellStyle name="Normal 66 2 2 3 6 3" xfId="21915" xr:uid="{00000000-0005-0000-0000-0000A1550000}"/>
    <cellStyle name="Normal 66 2 2 3 8" xfId="16902" xr:uid="{00000000-0005-0000-0000-00000C420000}"/>
    <cellStyle name="Normal 66 2 2 4" xfId="2160" xr:uid="{00000000-0005-0000-0000-000076080000}"/>
    <cellStyle name="Normal 66 2 2 4 2" xfId="3850" xr:uid="{00000000-0005-0000-0000-0000100F0000}"/>
    <cellStyle name="Normal 66 2 2 4 2 2" xfId="13923" xr:uid="{00000000-0005-0000-0000-000069360000}"/>
    <cellStyle name="Normal 66 2 2 4 2 2 3" xfId="29021" xr:uid="{00000000-0005-0000-0000-000063710000}"/>
    <cellStyle name="Normal 66 2 2 4 2 3" xfId="8903" xr:uid="{00000000-0005-0000-0000-0000CD220000}"/>
    <cellStyle name="Normal 66 2 2 4 2 3 3" xfId="24004" xr:uid="{00000000-0005-0000-0000-0000CA5D0000}"/>
    <cellStyle name="Normal 66 2 2 4 2 5" xfId="18991" xr:uid="{00000000-0005-0000-0000-0000354A0000}"/>
    <cellStyle name="Normal 66 2 2 4 3" xfId="5542" xr:uid="{00000000-0005-0000-0000-0000AC150000}"/>
    <cellStyle name="Normal 66 2 2 4 3 2" xfId="15594" xr:uid="{00000000-0005-0000-0000-0000F03C0000}"/>
    <cellStyle name="Normal 66 2 2 4 3 2 3" xfId="30692" xr:uid="{00000000-0005-0000-0000-0000EA770000}"/>
    <cellStyle name="Normal 66 2 2 4 3 3" xfId="10574" xr:uid="{00000000-0005-0000-0000-000054290000}"/>
    <cellStyle name="Normal 66 2 2 4 3 3 3" xfId="25675" xr:uid="{00000000-0005-0000-0000-000051640000}"/>
    <cellStyle name="Normal 66 2 2 4 3 5" xfId="20662" xr:uid="{00000000-0005-0000-0000-0000BC500000}"/>
    <cellStyle name="Normal 66 2 2 4 4" xfId="12252" xr:uid="{00000000-0005-0000-0000-0000E22F0000}"/>
    <cellStyle name="Normal 66 2 2 4 4 3" xfId="27350" xr:uid="{00000000-0005-0000-0000-0000DC6A0000}"/>
    <cellStyle name="Normal 66 2 2 4 5" xfId="7231" xr:uid="{00000000-0005-0000-0000-0000451C0000}"/>
    <cellStyle name="Normal 66 2 2 4 5 3" xfId="22333" xr:uid="{00000000-0005-0000-0000-000043570000}"/>
    <cellStyle name="Normal 66 2 2 4 7" xfId="17320" xr:uid="{00000000-0005-0000-0000-0000AE430000}"/>
    <cellStyle name="Normal 66 2 2 5" xfId="3013" xr:uid="{00000000-0005-0000-0000-0000CB0B0000}"/>
    <cellStyle name="Normal 66 2 2 5 2" xfId="13087" xr:uid="{00000000-0005-0000-0000-000025330000}"/>
    <cellStyle name="Normal 66 2 2 5 2 3" xfId="28185" xr:uid="{00000000-0005-0000-0000-00001F6E0000}"/>
    <cellStyle name="Normal 66 2 2 5 3" xfId="8067" xr:uid="{00000000-0005-0000-0000-0000891F0000}"/>
    <cellStyle name="Normal 66 2 2 5 3 3" xfId="23168" xr:uid="{00000000-0005-0000-0000-0000865A0000}"/>
    <cellStyle name="Normal 66 2 2 5 5" xfId="18155" xr:uid="{00000000-0005-0000-0000-0000F1460000}"/>
    <cellStyle name="Normal 66 2 2 6" xfId="4706" xr:uid="{00000000-0005-0000-0000-000068120000}"/>
    <cellStyle name="Normal 66 2 2 6 2" xfId="14758" xr:uid="{00000000-0005-0000-0000-0000AC390000}"/>
    <cellStyle name="Normal 66 2 2 6 2 3" xfId="29856" xr:uid="{00000000-0005-0000-0000-0000A6740000}"/>
    <cellStyle name="Normal 66 2 2 6 3" xfId="9738" xr:uid="{00000000-0005-0000-0000-000010260000}"/>
    <cellStyle name="Normal 66 2 2 6 3 3" xfId="24839" xr:uid="{00000000-0005-0000-0000-00000D610000}"/>
    <cellStyle name="Normal 66 2 2 6 5" xfId="19826" xr:uid="{00000000-0005-0000-0000-0000784D0000}"/>
    <cellStyle name="Normal 66 2 2 7" xfId="11416" xr:uid="{00000000-0005-0000-0000-00009E2C0000}"/>
    <cellStyle name="Normal 66 2 2 7 3" xfId="26514" xr:uid="{00000000-0005-0000-0000-000098670000}"/>
    <cellStyle name="Normal 66 2 2 8" xfId="6395" xr:uid="{00000000-0005-0000-0000-000001190000}"/>
    <cellStyle name="Normal 66 2 2 8 3" xfId="21497" xr:uid="{00000000-0005-0000-0000-0000FF530000}"/>
    <cellStyle name="Normal 66 2 3" xfId="1422" xr:uid="{00000000-0005-0000-0000-000094050000}"/>
    <cellStyle name="Normal 66 2 3 2" xfId="1843" xr:uid="{00000000-0005-0000-0000-000039070000}"/>
    <cellStyle name="Normal 66 2 3 2 2" xfId="2682" xr:uid="{00000000-0005-0000-0000-0000800A0000}"/>
    <cellStyle name="Normal 66 2 3 2 2 2" xfId="4372" xr:uid="{00000000-0005-0000-0000-00001A110000}"/>
    <cellStyle name="Normal 66 2 3 2 2 2 2" xfId="14445" xr:uid="{00000000-0005-0000-0000-000073380000}"/>
    <cellStyle name="Normal 66 2 3 2 2 2 2 3" xfId="29543" xr:uid="{00000000-0005-0000-0000-00006D730000}"/>
    <cellStyle name="Normal 66 2 3 2 2 2 3" xfId="9425" xr:uid="{00000000-0005-0000-0000-0000D7240000}"/>
    <cellStyle name="Normal 66 2 3 2 2 2 3 3" xfId="24526" xr:uid="{00000000-0005-0000-0000-0000D45F0000}"/>
    <cellStyle name="Normal 66 2 3 2 2 2 5" xfId="19513" xr:uid="{00000000-0005-0000-0000-00003F4C0000}"/>
    <cellStyle name="Normal 66 2 3 2 2 3" xfId="6064" xr:uid="{00000000-0005-0000-0000-0000B6170000}"/>
    <cellStyle name="Normal 66 2 3 2 2 3 2" xfId="16116" xr:uid="{00000000-0005-0000-0000-0000FA3E0000}"/>
    <cellStyle name="Normal 66 2 3 2 2 3 2 3" xfId="31214" xr:uid="{00000000-0005-0000-0000-0000F4790000}"/>
    <cellStyle name="Normal 66 2 3 2 2 3 3" xfId="11096" xr:uid="{00000000-0005-0000-0000-00005E2B0000}"/>
    <cellStyle name="Normal 66 2 3 2 2 3 3 3" xfId="26197" xr:uid="{00000000-0005-0000-0000-00005B660000}"/>
    <cellStyle name="Normal 66 2 3 2 2 3 5" xfId="21184" xr:uid="{00000000-0005-0000-0000-0000C6520000}"/>
    <cellStyle name="Normal 66 2 3 2 2 4" xfId="12774" xr:uid="{00000000-0005-0000-0000-0000EC310000}"/>
    <cellStyle name="Normal 66 2 3 2 2 4 3" xfId="27872" xr:uid="{00000000-0005-0000-0000-0000E66C0000}"/>
    <cellStyle name="Normal 66 2 3 2 2 5" xfId="7753" xr:uid="{00000000-0005-0000-0000-00004F1E0000}"/>
    <cellStyle name="Normal 66 2 3 2 2 5 3" xfId="22855" xr:uid="{00000000-0005-0000-0000-00004D590000}"/>
    <cellStyle name="Normal 66 2 3 2 2 7" xfId="17842" xr:uid="{00000000-0005-0000-0000-0000B8450000}"/>
    <cellStyle name="Normal 66 2 3 2 3" xfId="3535" xr:uid="{00000000-0005-0000-0000-0000D50D0000}"/>
    <cellStyle name="Normal 66 2 3 2 3 2" xfId="13609" xr:uid="{00000000-0005-0000-0000-00002F350000}"/>
    <cellStyle name="Normal 66 2 3 2 3 2 3" xfId="28707" xr:uid="{00000000-0005-0000-0000-000029700000}"/>
    <cellStyle name="Normal 66 2 3 2 3 3" xfId="8589" xr:uid="{00000000-0005-0000-0000-000093210000}"/>
    <cellStyle name="Normal 66 2 3 2 3 3 3" xfId="23690" xr:uid="{00000000-0005-0000-0000-0000905C0000}"/>
    <cellStyle name="Normal 66 2 3 2 3 5" xfId="18677" xr:uid="{00000000-0005-0000-0000-0000FB480000}"/>
    <cellStyle name="Normal 66 2 3 2 4" xfId="5228" xr:uid="{00000000-0005-0000-0000-000072140000}"/>
    <cellStyle name="Normal 66 2 3 2 4 2" xfId="15280" xr:uid="{00000000-0005-0000-0000-0000B63B0000}"/>
    <cellStyle name="Normal 66 2 3 2 4 2 3" xfId="30378" xr:uid="{00000000-0005-0000-0000-0000B0760000}"/>
    <cellStyle name="Normal 66 2 3 2 4 3" xfId="10260" xr:uid="{00000000-0005-0000-0000-00001A280000}"/>
    <cellStyle name="Normal 66 2 3 2 4 3 3" xfId="25361" xr:uid="{00000000-0005-0000-0000-000017630000}"/>
    <cellStyle name="Normal 66 2 3 2 4 5" xfId="20348" xr:uid="{00000000-0005-0000-0000-0000824F0000}"/>
    <cellStyle name="Normal 66 2 3 2 5" xfId="11938" xr:uid="{00000000-0005-0000-0000-0000A82E0000}"/>
    <cellStyle name="Normal 66 2 3 2 5 3" xfId="27036" xr:uid="{00000000-0005-0000-0000-0000A2690000}"/>
    <cellStyle name="Normal 66 2 3 2 6" xfId="6917" xr:uid="{00000000-0005-0000-0000-00000B1B0000}"/>
    <cellStyle name="Normal 66 2 3 2 6 3" xfId="22019" xr:uid="{00000000-0005-0000-0000-000009560000}"/>
    <cellStyle name="Normal 66 2 3 2 8" xfId="17006" xr:uid="{00000000-0005-0000-0000-000074420000}"/>
    <cellStyle name="Normal 66 2 3 3" xfId="2264" xr:uid="{00000000-0005-0000-0000-0000DE080000}"/>
    <cellStyle name="Normal 66 2 3 3 2" xfId="3954" xr:uid="{00000000-0005-0000-0000-0000780F0000}"/>
    <cellStyle name="Normal 66 2 3 3 2 2" xfId="14027" xr:uid="{00000000-0005-0000-0000-0000D1360000}"/>
    <cellStyle name="Normal 66 2 3 3 2 2 3" xfId="29125" xr:uid="{00000000-0005-0000-0000-0000CB710000}"/>
    <cellStyle name="Normal 66 2 3 3 2 3" xfId="9007" xr:uid="{00000000-0005-0000-0000-000035230000}"/>
    <cellStyle name="Normal 66 2 3 3 2 3 3" xfId="24108" xr:uid="{00000000-0005-0000-0000-0000325E0000}"/>
    <cellStyle name="Normal 66 2 3 3 2 5" xfId="19095" xr:uid="{00000000-0005-0000-0000-00009D4A0000}"/>
    <cellStyle name="Normal 66 2 3 3 3" xfId="5646" xr:uid="{00000000-0005-0000-0000-000014160000}"/>
    <cellStyle name="Normal 66 2 3 3 3 2" xfId="15698" xr:uid="{00000000-0005-0000-0000-0000583D0000}"/>
    <cellStyle name="Normal 66 2 3 3 3 2 3" xfId="30796" xr:uid="{00000000-0005-0000-0000-000052780000}"/>
    <cellStyle name="Normal 66 2 3 3 3 3" xfId="10678" xr:uid="{00000000-0005-0000-0000-0000BC290000}"/>
    <cellStyle name="Normal 66 2 3 3 3 3 3" xfId="25779" xr:uid="{00000000-0005-0000-0000-0000B9640000}"/>
    <cellStyle name="Normal 66 2 3 3 3 5" xfId="20766" xr:uid="{00000000-0005-0000-0000-000024510000}"/>
    <cellStyle name="Normal 66 2 3 3 4" xfId="12356" xr:uid="{00000000-0005-0000-0000-00004A300000}"/>
    <cellStyle name="Normal 66 2 3 3 4 3" xfId="27454" xr:uid="{00000000-0005-0000-0000-0000446B0000}"/>
    <cellStyle name="Normal 66 2 3 3 5" xfId="7335" xr:uid="{00000000-0005-0000-0000-0000AD1C0000}"/>
    <cellStyle name="Normal 66 2 3 3 5 3" xfId="22437" xr:uid="{00000000-0005-0000-0000-0000AB570000}"/>
    <cellStyle name="Normal 66 2 3 3 7" xfId="17424" xr:uid="{00000000-0005-0000-0000-000016440000}"/>
    <cellStyle name="Normal 66 2 3 4" xfId="3117" xr:uid="{00000000-0005-0000-0000-0000330C0000}"/>
    <cellStyle name="Normal 66 2 3 4 2" xfId="13191" xr:uid="{00000000-0005-0000-0000-00008D330000}"/>
    <cellStyle name="Normal 66 2 3 4 2 3" xfId="28289" xr:uid="{00000000-0005-0000-0000-0000876E0000}"/>
    <cellStyle name="Normal 66 2 3 4 3" xfId="8171" xr:uid="{00000000-0005-0000-0000-0000F11F0000}"/>
    <cellStyle name="Normal 66 2 3 4 3 3" xfId="23272" xr:uid="{00000000-0005-0000-0000-0000EE5A0000}"/>
    <cellStyle name="Normal 66 2 3 4 5" xfId="18259" xr:uid="{00000000-0005-0000-0000-000059470000}"/>
    <cellStyle name="Normal 66 2 3 5" xfId="4810" xr:uid="{00000000-0005-0000-0000-0000D0120000}"/>
    <cellStyle name="Normal 66 2 3 5 2" xfId="14862" xr:uid="{00000000-0005-0000-0000-0000143A0000}"/>
    <cellStyle name="Normal 66 2 3 5 2 3" xfId="29960" xr:uid="{00000000-0005-0000-0000-00000E750000}"/>
    <cellStyle name="Normal 66 2 3 5 3" xfId="9842" xr:uid="{00000000-0005-0000-0000-000078260000}"/>
    <cellStyle name="Normal 66 2 3 5 3 3" xfId="24943" xr:uid="{00000000-0005-0000-0000-000075610000}"/>
    <cellStyle name="Normal 66 2 3 5 5" xfId="19930" xr:uid="{00000000-0005-0000-0000-0000E04D0000}"/>
    <cellStyle name="Normal 66 2 3 6" xfId="11520" xr:uid="{00000000-0005-0000-0000-0000062D0000}"/>
    <cellStyle name="Normal 66 2 3 6 3" xfId="26618" xr:uid="{00000000-0005-0000-0000-000000680000}"/>
    <cellStyle name="Normal 66 2 3 7" xfId="6499" xr:uid="{00000000-0005-0000-0000-000069190000}"/>
    <cellStyle name="Normal 66 2 3 7 3" xfId="21601" xr:uid="{00000000-0005-0000-0000-000067540000}"/>
    <cellStyle name="Normal 66 2 3 9" xfId="16588" xr:uid="{00000000-0005-0000-0000-0000D2400000}"/>
    <cellStyle name="Normal 66 2 4" xfId="1635" xr:uid="{00000000-0005-0000-0000-000069060000}"/>
    <cellStyle name="Normal 66 2 4 2" xfId="2474" xr:uid="{00000000-0005-0000-0000-0000B0090000}"/>
    <cellStyle name="Normal 66 2 4 2 2" xfId="4164" xr:uid="{00000000-0005-0000-0000-00004A100000}"/>
    <cellStyle name="Normal 66 2 4 2 2 2" xfId="14237" xr:uid="{00000000-0005-0000-0000-0000A3370000}"/>
    <cellStyle name="Normal 66 2 4 2 2 2 3" xfId="29335" xr:uid="{00000000-0005-0000-0000-00009D720000}"/>
    <cellStyle name="Normal 66 2 4 2 2 3" xfId="9217" xr:uid="{00000000-0005-0000-0000-000007240000}"/>
    <cellStyle name="Normal 66 2 4 2 2 3 3" xfId="24318" xr:uid="{00000000-0005-0000-0000-0000045F0000}"/>
    <cellStyle name="Normal 66 2 4 2 2 5" xfId="19305" xr:uid="{00000000-0005-0000-0000-00006F4B0000}"/>
    <cellStyle name="Normal 66 2 4 2 3" xfId="5856" xr:uid="{00000000-0005-0000-0000-0000E6160000}"/>
    <cellStyle name="Normal 66 2 4 2 3 2" xfId="15908" xr:uid="{00000000-0005-0000-0000-00002A3E0000}"/>
    <cellStyle name="Normal 66 2 4 2 3 2 3" xfId="31006" xr:uid="{00000000-0005-0000-0000-000024790000}"/>
    <cellStyle name="Normal 66 2 4 2 3 3" xfId="10888" xr:uid="{00000000-0005-0000-0000-00008E2A0000}"/>
    <cellStyle name="Normal 66 2 4 2 3 3 3" xfId="25989" xr:uid="{00000000-0005-0000-0000-00008B650000}"/>
    <cellStyle name="Normal 66 2 4 2 3 5" xfId="20976" xr:uid="{00000000-0005-0000-0000-0000F6510000}"/>
    <cellStyle name="Normal 66 2 4 2 4" xfId="12566" xr:uid="{00000000-0005-0000-0000-00001C310000}"/>
    <cellStyle name="Normal 66 2 4 2 4 3" xfId="27664" xr:uid="{00000000-0005-0000-0000-0000166C0000}"/>
    <cellStyle name="Normal 66 2 4 2 5" xfId="7545" xr:uid="{00000000-0005-0000-0000-00007F1D0000}"/>
    <cellStyle name="Normal 66 2 4 2 5 3" xfId="22647" xr:uid="{00000000-0005-0000-0000-00007D580000}"/>
    <cellStyle name="Normal 66 2 4 2 7" xfId="17634" xr:uid="{00000000-0005-0000-0000-0000E8440000}"/>
    <cellStyle name="Normal 66 2 4 3" xfId="3327" xr:uid="{00000000-0005-0000-0000-0000050D0000}"/>
    <cellStyle name="Normal 66 2 4 3 2" xfId="13401" xr:uid="{00000000-0005-0000-0000-00005F340000}"/>
    <cellStyle name="Normal 66 2 4 3 2 3" xfId="28499" xr:uid="{00000000-0005-0000-0000-0000596F0000}"/>
    <cellStyle name="Normal 66 2 4 3 3" xfId="8381" xr:uid="{00000000-0005-0000-0000-0000C3200000}"/>
    <cellStyle name="Normal 66 2 4 3 3 3" xfId="23482" xr:uid="{00000000-0005-0000-0000-0000C05B0000}"/>
    <cellStyle name="Normal 66 2 4 3 5" xfId="18469" xr:uid="{00000000-0005-0000-0000-00002B480000}"/>
    <cellStyle name="Normal 66 2 4 4" xfId="5020" xr:uid="{00000000-0005-0000-0000-0000A2130000}"/>
    <cellStyle name="Normal 66 2 4 4 2" xfId="15072" xr:uid="{00000000-0005-0000-0000-0000E63A0000}"/>
    <cellStyle name="Normal 66 2 4 4 2 3" xfId="30170" xr:uid="{00000000-0005-0000-0000-0000E0750000}"/>
    <cellStyle name="Normal 66 2 4 4 3" xfId="10052" xr:uid="{00000000-0005-0000-0000-00004A270000}"/>
    <cellStyle name="Normal 66 2 4 4 3 3" xfId="25153" xr:uid="{00000000-0005-0000-0000-000047620000}"/>
    <cellStyle name="Normal 66 2 4 4 5" xfId="20140" xr:uid="{00000000-0005-0000-0000-0000B24E0000}"/>
    <cellStyle name="Normal 66 2 4 5" xfId="11730" xr:uid="{00000000-0005-0000-0000-0000D82D0000}"/>
    <cellStyle name="Normal 66 2 4 5 3" xfId="26828" xr:uid="{00000000-0005-0000-0000-0000D2680000}"/>
    <cellStyle name="Normal 66 2 4 6" xfId="6709" xr:uid="{00000000-0005-0000-0000-00003B1A0000}"/>
    <cellStyle name="Normal 66 2 4 6 3" xfId="21811" xr:uid="{00000000-0005-0000-0000-000039550000}"/>
    <cellStyle name="Normal 66 2 4 8" xfId="16798" xr:uid="{00000000-0005-0000-0000-0000A4410000}"/>
    <cellStyle name="Normal 66 2 5" xfId="2056" xr:uid="{00000000-0005-0000-0000-00000E080000}"/>
    <cellStyle name="Normal 66 2 5 2" xfId="3746" xr:uid="{00000000-0005-0000-0000-0000A80E0000}"/>
    <cellStyle name="Normal 66 2 5 2 2" xfId="13819" xr:uid="{00000000-0005-0000-0000-000001360000}"/>
    <cellStyle name="Normal 66 2 5 2 2 3" xfId="28917" xr:uid="{00000000-0005-0000-0000-0000FB700000}"/>
    <cellStyle name="Normal 66 2 5 2 3" xfId="8799" xr:uid="{00000000-0005-0000-0000-000065220000}"/>
    <cellStyle name="Normal 66 2 5 2 3 3" xfId="23900" xr:uid="{00000000-0005-0000-0000-0000625D0000}"/>
    <cellStyle name="Normal 66 2 5 2 5" xfId="18887" xr:uid="{00000000-0005-0000-0000-0000CD490000}"/>
    <cellStyle name="Normal 66 2 5 3" xfId="5438" xr:uid="{00000000-0005-0000-0000-000044150000}"/>
    <cellStyle name="Normal 66 2 5 3 2" xfId="15490" xr:uid="{00000000-0005-0000-0000-0000883C0000}"/>
    <cellStyle name="Normal 66 2 5 3 2 3" xfId="30588" xr:uid="{00000000-0005-0000-0000-000082770000}"/>
    <cellStyle name="Normal 66 2 5 3 3" xfId="10470" xr:uid="{00000000-0005-0000-0000-0000EC280000}"/>
    <cellStyle name="Normal 66 2 5 3 3 3" xfId="25571" xr:uid="{00000000-0005-0000-0000-0000E9630000}"/>
    <cellStyle name="Normal 66 2 5 3 5" xfId="20558" xr:uid="{00000000-0005-0000-0000-000054500000}"/>
    <cellStyle name="Normal 66 2 5 4" xfId="12148" xr:uid="{00000000-0005-0000-0000-00007A2F0000}"/>
    <cellStyle name="Normal 66 2 5 4 3" xfId="27246" xr:uid="{00000000-0005-0000-0000-0000746A0000}"/>
    <cellStyle name="Normal 66 2 5 5" xfId="7127" xr:uid="{00000000-0005-0000-0000-0000DD1B0000}"/>
    <cellStyle name="Normal 66 2 5 5 3" xfId="22229" xr:uid="{00000000-0005-0000-0000-0000DB560000}"/>
    <cellStyle name="Normal 66 2 5 7" xfId="17216" xr:uid="{00000000-0005-0000-0000-000046430000}"/>
    <cellStyle name="Normal 66 2 6" xfId="2909" xr:uid="{00000000-0005-0000-0000-0000630B0000}"/>
    <cellStyle name="Normal 66 2 6 2" xfId="12983" xr:uid="{00000000-0005-0000-0000-0000BD320000}"/>
    <cellStyle name="Normal 66 2 6 2 3" xfId="28081" xr:uid="{00000000-0005-0000-0000-0000B76D0000}"/>
    <cellStyle name="Normal 66 2 6 3" xfId="7963" xr:uid="{00000000-0005-0000-0000-0000211F0000}"/>
    <cellStyle name="Normal 66 2 6 3 3" xfId="23064" xr:uid="{00000000-0005-0000-0000-00001E5A0000}"/>
    <cellStyle name="Normal 66 2 6 5" xfId="18051" xr:uid="{00000000-0005-0000-0000-000089460000}"/>
    <cellStyle name="Normal 66 2 7" xfId="4602" xr:uid="{00000000-0005-0000-0000-000000120000}"/>
    <cellStyle name="Normal 66 2 7 2" xfId="14654" xr:uid="{00000000-0005-0000-0000-000044390000}"/>
    <cellStyle name="Normal 66 2 7 2 3" xfId="29752" xr:uid="{00000000-0005-0000-0000-00003E740000}"/>
    <cellStyle name="Normal 66 2 7 3" xfId="9634" xr:uid="{00000000-0005-0000-0000-0000A8250000}"/>
    <cellStyle name="Normal 66 2 7 3 3" xfId="24735" xr:uid="{00000000-0005-0000-0000-0000A5600000}"/>
    <cellStyle name="Normal 66 2 7 5" xfId="19722" xr:uid="{00000000-0005-0000-0000-0000104D0000}"/>
    <cellStyle name="Normal 66 2 8" xfId="11312" xr:uid="{00000000-0005-0000-0000-0000362C0000}"/>
    <cellStyle name="Normal 66 2 8 3" xfId="26410" xr:uid="{00000000-0005-0000-0000-000030670000}"/>
    <cellStyle name="Normal 66 2 9" xfId="6291" xr:uid="{00000000-0005-0000-0000-000099180000}"/>
    <cellStyle name="Normal 66 2 9 3" xfId="21393" xr:uid="{00000000-0005-0000-0000-000097530000}"/>
    <cellStyle name="Normal 66 3" xfId="1255" xr:uid="{00000000-0005-0000-0000-0000ED040000}"/>
    <cellStyle name="Normal 66 3 10" xfId="16432" xr:uid="{00000000-0005-0000-0000-000036400000}"/>
    <cellStyle name="Normal 66 3 2" xfId="1474" xr:uid="{00000000-0005-0000-0000-0000C8050000}"/>
    <cellStyle name="Normal 66 3 2 2" xfId="1895" xr:uid="{00000000-0005-0000-0000-00006D070000}"/>
    <cellStyle name="Normal 66 3 2 2 2" xfId="2734" xr:uid="{00000000-0005-0000-0000-0000B40A0000}"/>
    <cellStyle name="Normal 66 3 2 2 2 2" xfId="4424" xr:uid="{00000000-0005-0000-0000-00004E110000}"/>
    <cellStyle name="Normal 66 3 2 2 2 2 2" xfId="14497" xr:uid="{00000000-0005-0000-0000-0000A7380000}"/>
    <cellStyle name="Normal 66 3 2 2 2 2 2 3" xfId="29595" xr:uid="{00000000-0005-0000-0000-0000A1730000}"/>
    <cellStyle name="Normal 66 3 2 2 2 2 3" xfId="9477" xr:uid="{00000000-0005-0000-0000-00000B250000}"/>
    <cellStyle name="Normal 66 3 2 2 2 2 3 3" xfId="24578" xr:uid="{00000000-0005-0000-0000-000008600000}"/>
    <cellStyle name="Normal 66 3 2 2 2 2 5" xfId="19565" xr:uid="{00000000-0005-0000-0000-0000734C0000}"/>
    <cellStyle name="Normal 66 3 2 2 2 3" xfId="6116" xr:uid="{00000000-0005-0000-0000-0000EA170000}"/>
    <cellStyle name="Normal 66 3 2 2 2 3 2" xfId="16168" xr:uid="{00000000-0005-0000-0000-00002E3F0000}"/>
    <cellStyle name="Normal 66 3 2 2 2 3 2 3" xfId="31266" xr:uid="{00000000-0005-0000-0000-0000287A0000}"/>
    <cellStyle name="Normal 66 3 2 2 2 3 3" xfId="11148" xr:uid="{00000000-0005-0000-0000-0000922B0000}"/>
    <cellStyle name="Normal 66 3 2 2 2 3 3 3" xfId="26249" xr:uid="{00000000-0005-0000-0000-00008F660000}"/>
    <cellStyle name="Normal 66 3 2 2 2 3 5" xfId="21236" xr:uid="{00000000-0005-0000-0000-0000FA520000}"/>
    <cellStyle name="Normal 66 3 2 2 2 4" xfId="12826" xr:uid="{00000000-0005-0000-0000-000020320000}"/>
    <cellStyle name="Normal 66 3 2 2 2 4 3" xfId="27924" xr:uid="{00000000-0005-0000-0000-00001A6D0000}"/>
    <cellStyle name="Normal 66 3 2 2 2 5" xfId="7805" xr:uid="{00000000-0005-0000-0000-0000831E0000}"/>
    <cellStyle name="Normal 66 3 2 2 2 5 3" xfId="22907" xr:uid="{00000000-0005-0000-0000-000081590000}"/>
    <cellStyle name="Normal 66 3 2 2 2 7" xfId="17894" xr:uid="{00000000-0005-0000-0000-0000EC450000}"/>
    <cellStyle name="Normal 66 3 2 2 3" xfId="3587" xr:uid="{00000000-0005-0000-0000-0000090E0000}"/>
    <cellStyle name="Normal 66 3 2 2 3 2" xfId="13661" xr:uid="{00000000-0005-0000-0000-000063350000}"/>
    <cellStyle name="Normal 66 3 2 2 3 2 3" xfId="28759" xr:uid="{00000000-0005-0000-0000-00005D700000}"/>
    <cellStyle name="Normal 66 3 2 2 3 3" xfId="8641" xr:uid="{00000000-0005-0000-0000-0000C7210000}"/>
    <cellStyle name="Normal 66 3 2 2 3 3 3" xfId="23742" xr:uid="{00000000-0005-0000-0000-0000C45C0000}"/>
    <cellStyle name="Normal 66 3 2 2 3 5" xfId="18729" xr:uid="{00000000-0005-0000-0000-00002F490000}"/>
    <cellStyle name="Normal 66 3 2 2 4" xfId="5280" xr:uid="{00000000-0005-0000-0000-0000A6140000}"/>
    <cellStyle name="Normal 66 3 2 2 4 2" xfId="15332" xr:uid="{00000000-0005-0000-0000-0000EA3B0000}"/>
    <cellStyle name="Normal 66 3 2 2 4 2 3" xfId="30430" xr:uid="{00000000-0005-0000-0000-0000E4760000}"/>
    <cellStyle name="Normal 66 3 2 2 4 3" xfId="10312" xr:uid="{00000000-0005-0000-0000-00004E280000}"/>
    <cellStyle name="Normal 66 3 2 2 4 3 3" xfId="25413" xr:uid="{00000000-0005-0000-0000-00004B630000}"/>
    <cellStyle name="Normal 66 3 2 2 4 5" xfId="20400" xr:uid="{00000000-0005-0000-0000-0000B64F0000}"/>
    <cellStyle name="Normal 66 3 2 2 5" xfId="11990" xr:uid="{00000000-0005-0000-0000-0000DC2E0000}"/>
    <cellStyle name="Normal 66 3 2 2 5 3" xfId="27088" xr:uid="{00000000-0005-0000-0000-0000D6690000}"/>
    <cellStyle name="Normal 66 3 2 2 6" xfId="6969" xr:uid="{00000000-0005-0000-0000-00003F1B0000}"/>
    <cellStyle name="Normal 66 3 2 2 6 3" xfId="22071" xr:uid="{00000000-0005-0000-0000-00003D560000}"/>
    <cellStyle name="Normal 66 3 2 2 8" xfId="17058" xr:uid="{00000000-0005-0000-0000-0000A8420000}"/>
    <cellStyle name="Normal 66 3 2 3" xfId="2316" xr:uid="{00000000-0005-0000-0000-000012090000}"/>
    <cellStyle name="Normal 66 3 2 3 2" xfId="4006" xr:uid="{00000000-0005-0000-0000-0000AC0F0000}"/>
    <cellStyle name="Normal 66 3 2 3 2 2" xfId="14079" xr:uid="{00000000-0005-0000-0000-000005370000}"/>
    <cellStyle name="Normal 66 3 2 3 2 2 3" xfId="29177" xr:uid="{00000000-0005-0000-0000-0000FF710000}"/>
    <cellStyle name="Normal 66 3 2 3 2 3" xfId="9059" xr:uid="{00000000-0005-0000-0000-000069230000}"/>
    <cellStyle name="Normal 66 3 2 3 2 3 3" xfId="24160" xr:uid="{00000000-0005-0000-0000-0000665E0000}"/>
    <cellStyle name="Normal 66 3 2 3 2 5" xfId="19147" xr:uid="{00000000-0005-0000-0000-0000D14A0000}"/>
    <cellStyle name="Normal 66 3 2 3 3" xfId="5698" xr:uid="{00000000-0005-0000-0000-000048160000}"/>
    <cellStyle name="Normal 66 3 2 3 3 2" xfId="15750" xr:uid="{00000000-0005-0000-0000-00008C3D0000}"/>
    <cellStyle name="Normal 66 3 2 3 3 2 3" xfId="30848" xr:uid="{00000000-0005-0000-0000-000086780000}"/>
    <cellStyle name="Normal 66 3 2 3 3 3" xfId="10730" xr:uid="{00000000-0005-0000-0000-0000F0290000}"/>
    <cellStyle name="Normal 66 3 2 3 3 3 3" xfId="25831" xr:uid="{00000000-0005-0000-0000-0000ED640000}"/>
    <cellStyle name="Normal 66 3 2 3 3 5" xfId="20818" xr:uid="{00000000-0005-0000-0000-000058510000}"/>
    <cellStyle name="Normal 66 3 2 3 4" xfId="12408" xr:uid="{00000000-0005-0000-0000-00007E300000}"/>
    <cellStyle name="Normal 66 3 2 3 4 3" xfId="27506" xr:uid="{00000000-0005-0000-0000-0000786B0000}"/>
    <cellStyle name="Normal 66 3 2 3 5" xfId="7387" xr:uid="{00000000-0005-0000-0000-0000E11C0000}"/>
    <cellStyle name="Normal 66 3 2 3 5 3" xfId="22489" xr:uid="{00000000-0005-0000-0000-0000DF570000}"/>
    <cellStyle name="Normal 66 3 2 3 7" xfId="17476" xr:uid="{00000000-0005-0000-0000-00004A440000}"/>
    <cellStyle name="Normal 66 3 2 4" xfId="3169" xr:uid="{00000000-0005-0000-0000-0000670C0000}"/>
    <cellStyle name="Normal 66 3 2 4 2" xfId="13243" xr:uid="{00000000-0005-0000-0000-0000C1330000}"/>
    <cellStyle name="Normal 66 3 2 4 2 3" xfId="28341" xr:uid="{00000000-0005-0000-0000-0000BB6E0000}"/>
    <cellStyle name="Normal 66 3 2 4 3" xfId="8223" xr:uid="{00000000-0005-0000-0000-000025200000}"/>
    <cellStyle name="Normal 66 3 2 4 3 3" xfId="23324" xr:uid="{00000000-0005-0000-0000-0000225B0000}"/>
    <cellStyle name="Normal 66 3 2 4 5" xfId="18311" xr:uid="{00000000-0005-0000-0000-00008D470000}"/>
    <cellStyle name="Normal 66 3 2 5" xfId="4862" xr:uid="{00000000-0005-0000-0000-000004130000}"/>
    <cellStyle name="Normal 66 3 2 5 2" xfId="14914" xr:uid="{00000000-0005-0000-0000-0000483A0000}"/>
    <cellStyle name="Normal 66 3 2 5 2 3" xfId="30012" xr:uid="{00000000-0005-0000-0000-000042750000}"/>
    <cellStyle name="Normal 66 3 2 5 3" xfId="9894" xr:uid="{00000000-0005-0000-0000-0000AC260000}"/>
    <cellStyle name="Normal 66 3 2 5 3 3" xfId="24995" xr:uid="{00000000-0005-0000-0000-0000A9610000}"/>
    <cellStyle name="Normal 66 3 2 5 5" xfId="19982" xr:uid="{00000000-0005-0000-0000-0000144E0000}"/>
    <cellStyle name="Normal 66 3 2 6" xfId="11572" xr:uid="{00000000-0005-0000-0000-00003A2D0000}"/>
    <cellStyle name="Normal 66 3 2 6 3" xfId="26670" xr:uid="{00000000-0005-0000-0000-000034680000}"/>
    <cellStyle name="Normal 66 3 2 7" xfId="6551" xr:uid="{00000000-0005-0000-0000-00009D190000}"/>
    <cellStyle name="Normal 66 3 2 7 3" xfId="21653" xr:uid="{00000000-0005-0000-0000-00009B540000}"/>
    <cellStyle name="Normal 66 3 2 9" xfId="16640" xr:uid="{00000000-0005-0000-0000-000006410000}"/>
    <cellStyle name="Normal 66 3 3" xfId="1687" xr:uid="{00000000-0005-0000-0000-00009D060000}"/>
    <cellStyle name="Normal 66 3 3 2" xfId="2526" xr:uid="{00000000-0005-0000-0000-0000E4090000}"/>
    <cellStyle name="Normal 66 3 3 2 2" xfId="4216" xr:uid="{00000000-0005-0000-0000-00007E100000}"/>
    <cellStyle name="Normal 66 3 3 2 2 2" xfId="14289" xr:uid="{00000000-0005-0000-0000-0000D7370000}"/>
    <cellStyle name="Normal 66 3 3 2 2 2 3" xfId="29387" xr:uid="{00000000-0005-0000-0000-0000D1720000}"/>
    <cellStyle name="Normal 66 3 3 2 2 3" xfId="9269" xr:uid="{00000000-0005-0000-0000-00003B240000}"/>
    <cellStyle name="Normal 66 3 3 2 2 3 3" xfId="24370" xr:uid="{00000000-0005-0000-0000-0000385F0000}"/>
    <cellStyle name="Normal 66 3 3 2 2 5" xfId="19357" xr:uid="{00000000-0005-0000-0000-0000A34B0000}"/>
    <cellStyle name="Normal 66 3 3 2 3" xfId="5908" xr:uid="{00000000-0005-0000-0000-00001A170000}"/>
    <cellStyle name="Normal 66 3 3 2 3 2" xfId="15960" xr:uid="{00000000-0005-0000-0000-00005E3E0000}"/>
    <cellStyle name="Normal 66 3 3 2 3 2 3" xfId="31058" xr:uid="{00000000-0005-0000-0000-000058790000}"/>
    <cellStyle name="Normal 66 3 3 2 3 3" xfId="10940" xr:uid="{00000000-0005-0000-0000-0000C22A0000}"/>
    <cellStyle name="Normal 66 3 3 2 3 3 3" xfId="26041" xr:uid="{00000000-0005-0000-0000-0000BF650000}"/>
    <cellStyle name="Normal 66 3 3 2 3 5" xfId="21028" xr:uid="{00000000-0005-0000-0000-00002A520000}"/>
    <cellStyle name="Normal 66 3 3 2 4" xfId="12618" xr:uid="{00000000-0005-0000-0000-000050310000}"/>
    <cellStyle name="Normal 66 3 3 2 4 3" xfId="27716" xr:uid="{00000000-0005-0000-0000-00004A6C0000}"/>
    <cellStyle name="Normal 66 3 3 2 5" xfId="7597" xr:uid="{00000000-0005-0000-0000-0000B31D0000}"/>
    <cellStyle name="Normal 66 3 3 2 5 3" xfId="22699" xr:uid="{00000000-0005-0000-0000-0000B1580000}"/>
    <cellStyle name="Normal 66 3 3 2 7" xfId="17686" xr:uid="{00000000-0005-0000-0000-00001C450000}"/>
    <cellStyle name="Normal 66 3 3 3" xfId="3379" xr:uid="{00000000-0005-0000-0000-0000390D0000}"/>
    <cellStyle name="Normal 66 3 3 3 2" xfId="13453" xr:uid="{00000000-0005-0000-0000-000093340000}"/>
    <cellStyle name="Normal 66 3 3 3 2 3" xfId="28551" xr:uid="{00000000-0005-0000-0000-00008D6F0000}"/>
    <cellStyle name="Normal 66 3 3 3 3" xfId="8433" xr:uid="{00000000-0005-0000-0000-0000F7200000}"/>
    <cellStyle name="Normal 66 3 3 3 3 3" xfId="23534" xr:uid="{00000000-0005-0000-0000-0000F45B0000}"/>
    <cellStyle name="Normal 66 3 3 3 5" xfId="18521" xr:uid="{00000000-0005-0000-0000-00005F480000}"/>
    <cellStyle name="Normal 66 3 3 4" xfId="5072" xr:uid="{00000000-0005-0000-0000-0000D6130000}"/>
    <cellStyle name="Normal 66 3 3 4 2" xfId="15124" xr:uid="{00000000-0005-0000-0000-00001A3B0000}"/>
    <cellStyle name="Normal 66 3 3 4 2 3" xfId="30222" xr:uid="{00000000-0005-0000-0000-000014760000}"/>
    <cellStyle name="Normal 66 3 3 4 3" xfId="10104" xr:uid="{00000000-0005-0000-0000-00007E270000}"/>
    <cellStyle name="Normal 66 3 3 4 3 3" xfId="25205" xr:uid="{00000000-0005-0000-0000-00007B620000}"/>
    <cellStyle name="Normal 66 3 3 4 5" xfId="20192" xr:uid="{00000000-0005-0000-0000-0000E64E0000}"/>
    <cellStyle name="Normal 66 3 3 5" xfId="11782" xr:uid="{00000000-0005-0000-0000-00000C2E0000}"/>
    <cellStyle name="Normal 66 3 3 5 3" xfId="26880" xr:uid="{00000000-0005-0000-0000-000006690000}"/>
    <cellStyle name="Normal 66 3 3 6" xfId="6761" xr:uid="{00000000-0005-0000-0000-00006F1A0000}"/>
    <cellStyle name="Normal 66 3 3 6 3" xfId="21863" xr:uid="{00000000-0005-0000-0000-00006D550000}"/>
    <cellStyle name="Normal 66 3 3 8" xfId="16850" xr:uid="{00000000-0005-0000-0000-0000D8410000}"/>
    <cellStyle name="Normal 66 3 4" xfId="2108" xr:uid="{00000000-0005-0000-0000-000042080000}"/>
    <cellStyle name="Normal 66 3 4 2" xfId="3798" xr:uid="{00000000-0005-0000-0000-0000DC0E0000}"/>
    <cellStyle name="Normal 66 3 4 2 2" xfId="13871" xr:uid="{00000000-0005-0000-0000-000035360000}"/>
    <cellStyle name="Normal 66 3 4 2 2 3" xfId="28969" xr:uid="{00000000-0005-0000-0000-00002F710000}"/>
    <cellStyle name="Normal 66 3 4 2 3" xfId="8851" xr:uid="{00000000-0005-0000-0000-000099220000}"/>
    <cellStyle name="Normal 66 3 4 2 3 3" xfId="23952" xr:uid="{00000000-0005-0000-0000-0000965D0000}"/>
    <cellStyle name="Normal 66 3 4 2 5" xfId="18939" xr:uid="{00000000-0005-0000-0000-0000014A0000}"/>
    <cellStyle name="Normal 66 3 4 3" xfId="5490" xr:uid="{00000000-0005-0000-0000-000078150000}"/>
    <cellStyle name="Normal 66 3 4 3 2" xfId="15542" xr:uid="{00000000-0005-0000-0000-0000BC3C0000}"/>
    <cellStyle name="Normal 66 3 4 3 2 3" xfId="30640" xr:uid="{00000000-0005-0000-0000-0000B6770000}"/>
    <cellStyle name="Normal 66 3 4 3 3" xfId="10522" xr:uid="{00000000-0005-0000-0000-000020290000}"/>
    <cellStyle name="Normal 66 3 4 3 3 3" xfId="25623" xr:uid="{00000000-0005-0000-0000-00001D640000}"/>
    <cellStyle name="Normal 66 3 4 3 5" xfId="20610" xr:uid="{00000000-0005-0000-0000-000088500000}"/>
    <cellStyle name="Normal 66 3 4 4" xfId="12200" xr:uid="{00000000-0005-0000-0000-0000AE2F0000}"/>
    <cellStyle name="Normal 66 3 4 4 3" xfId="27298" xr:uid="{00000000-0005-0000-0000-0000A86A0000}"/>
    <cellStyle name="Normal 66 3 4 5" xfId="7179" xr:uid="{00000000-0005-0000-0000-0000111C0000}"/>
    <cellStyle name="Normal 66 3 4 5 3" xfId="22281" xr:uid="{00000000-0005-0000-0000-00000F570000}"/>
    <cellStyle name="Normal 66 3 4 7" xfId="17268" xr:uid="{00000000-0005-0000-0000-00007A430000}"/>
    <cellStyle name="Normal 66 3 5" xfId="2961" xr:uid="{00000000-0005-0000-0000-0000970B0000}"/>
    <cellStyle name="Normal 66 3 5 2" xfId="13035" xr:uid="{00000000-0005-0000-0000-0000F1320000}"/>
    <cellStyle name="Normal 66 3 5 2 3" xfId="28133" xr:uid="{00000000-0005-0000-0000-0000EB6D0000}"/>
    <cellStyle name="Normal 66 3 5 3" xfId="8015" xr:uid="{00000000-0005-0000-0000-0000551F0000}"/>
    <cellStyle name="Normal 66 3 5 3 3" xfId="23116" xr:uid="{00000000-0005-0000-0000-0000525A0000}"/>
    <cellStyle name="Normal 66 3 5 5" xfId="18103" xr:uid="{00000000-0005-0000-0000-0000BD460000}"/>
    <cellStyle name="Normal 66 3 6" xfId="4654" xr:uid="{00000000-0005-0000-0000-000034120000}"/>
    <cellStyle name="Normal 66 3 6 2" xfId="14706" xr:uid="{00000000-0005-0000-0000-000078390000}"/>
    <cellStyle name="Normal 66 3 6 2 3" xfId="29804" xr:uid="{00000000-0005-0000-0000-000072740000}"/>
    <cellStyle name="Normal 66 3 6 3" xfId="9686" xr:uid="{00000000-0005-0000-0000-0000DC250000}"/>
    <cellStyle name="Normal 66 3 6 3 3" xfId="24787" xr:uid="{00000000-0005-0000-0000-0000D9600000}"/>
    <cellStyle name="Normal 66 3 6 5" xfId="19774" xr:uid="{00000000-0005-0000-0000-0000444D0000}"/>
    <cellStyle name="Normal 66 3 7" xfId="11364" xr:uid="{00000000-0005-0000-0000-00006A2C0000}"/>
    <cellStyle name="Normal 66 3 7 3" xfId="26462" xr:uid="{00000000-0005-0000-0000-000064670000}"/>
    <cellStyle name="Normal 66 3 8" xfId="6343" xr:uid="{00000000-0005-0000-0000-0000CD180000}"/>
    <cellStyle name="Normal 66 3 8 3" xfId="21445" xr:uid="{00000000-0005-0000-0000-0000CB530000}"/>
    <cellStyle name="Normal 66 4" xfId="1368" xr:uid="{00000000-0005-0000-0000-00005E050000}"/>
    <cellStyle name="Normal 66 4 2" xfId="1791" xr:uid="{00000000-0005-0000-0000-000005070000}"/>
    <cellStyle name="Normal 66 4 2 2" xfId="2630" xr:uid="{00000000-0005-0000-0000-00004C0A0000}"/>
    <cellStyle name="Normal 66 4 2 2 2" xfId="4320" xr:uid="{00000000-0005-0000-0000-0000E6100000}"/>
    <cellStyle name="Normal 66 4 2 2 2 2" xfId="14393" xr:uid="{00000000-0005-0000-0000-00003F380000}"/>
    <cellStyle name="Normal 66 4 2 2 2 2 3" xfId="29491" xr:uid="{00000000-0005-0000-0000-000039730000}"/>
    <cellStyle name="Normal 66 4 2 2 2 3" xfId="9373" xr:uid="{00000000-0005-0000-0000-0000A3240000}"/>
    <cellStyle name="Normal 66 4 2 2 2 3 3" xfId="24474" xr:uid="{00000000-0005-0000-0000-0000A05F0000}"/>
    <cellStyle name="Normal 66 4 2 2 2 5" xfId="19461" xr:uid="{00000000-0005-0000-0000-00000B4C0000}"/>
    <cellStyle name="Normal 66 4 2 2 3" xfId="6012" xr:uid="{00000000-0005-0000-0000-000082170000}"/>
    <cellStyle name="Normal 66 4 2 2 3 2" xfId="16064" xr:uid="{00000000-0005-0000-0000-0000C63E0000}"/>
    <cellStyle name="Normal 66 4 2 2 3 2 3" xfId="31162" xr:uid="{00000000-0005-0000-0000-0000C0790000}"/>
    <cellStyle name="Normal 66 4 2 2 3 3" xfId="11044" xr:uid="{00000000-0005-0000-0000-00002A2B0000}"/>
    <cellStyle name="Normal 66 4 2 2 3 3 3" xfId="26145" xr:uid="{00000000-0005-0000-0000-000027660000}"/>
    <cellStyle name="Normal 66 4 2 2 3 5" xfId="21132" xr:uid="{00000000-0005-0000-0000-000092520000}"/>
    <cellStyle name="Normal 66 4 2 2 4" xfId="12722" xr:uid="{00000000-0005-0000-0000-0000B8310000}"/>
    <cellStyle name="Normal 66 4 2 2 4 3" xfId="27820" xr:uid="{00000000-0005-0000-0000-0000B26C0000}"/>
    <cellStyle name="Normal 66 4 2 2 5" xfId="7701" xr:uid="{00000000-0005-0000-0000-00001B1E0000}"/>
    <cellStyle name="Normal 66 4 2 2 5 3" xfId="22803" xr:uid="{00000000-0005-0000-0000-000019590000}"/>
    <cellStyle name="Normal 66 4 2 2 7" xfId="17790" xr:uid="{00000000-0005-0000-0000-000084450000}"/>
    <cellStyle name="Normal 66 4 2 3" xfId="3483" xr:uid="{00000000-0005-0000-0000-0000A10D0000}"/>
    <cellStyle name="Normal 66 4 2 3 2" xfId="13557" xr:uid="{00000000-0005-0000-0000-0000FB340000}"/>
    <cellStyle name="Normal 66 4 2 3 2 3" xfId="28655" xr:uid="{00000000-0005-0000-0000-0000F56F0000}"/>
    <cellStyle name="Normal 66 4 2 3 3" xfId="8537" xr:uid="{00000000-0005-0000-0000-00005F210000}"/>
    <cellStyle name="Normal 66 4 2 3 3 3" xfId="23638" xr:uid="{00000000-0005-0000-0000-00005C5C0000}"/>
    <cellStyle name="Normal 66 4 2 3 5" xfId="18625" xr:uid="{00000000-0005-0000-0000-0000C7480000}"/>
    <cellStyle name="Normal 66 4 2 4" xfId="5176" xr:uid="{00000000-0005-0000-0000-00003E140000}"/>
    <cellStyle name="Normal 66 4 2 4 2" xfId="15228" xr:uid="{00000000-0005-0000-0000-0000823B0000}"/>
    <cellStyle name="Normal 66 4 2 4 2 3" xfId="30326" xr:uid="{00000000-0005-0000-0000-00007C760000}"/>
    <cellStyle name="Normal 66 4 2 4 3" xfId="10208" xr:uid="{00000000-0005-0000-0000-0000E6270000}"/>
    <cellStyle name="Normal 66 4 2 4 3 3" xfId="25309" xr:uid="{00000000-0005-0000-0000-0000E3620000}"/>
    <cellStyle name="Normal 66 4 2 4 5" xfId="20296" xr:uid="{00000000-0005-0000-0000-00004E4F0000}"/>
    <cellStyle name="Normal 66 4 2 5" xfId="11886" xr:uid="{00000000-0005-0000-0000-0000742E0000}"/>
    <cellStyle name="Normal 66 4 2 5 3" xfId="26984" xr:uid="{00000000-0005-0000-0000-00006E690000}"/>
    <cellStyle name="Normal 66 4 2 6" xfId="6865" xr:uid="{00000000-0005-0000-0000-0000D71A0000}"/>
    <cellStyle name="Normal 66 4 2 6 3" xfId="21967" xr:uid="{00000000-0005-0000-0000-0000D5550000}"/>
    <cellStyle name="Normal 66 4 2 8" xfId="16954" xr:uid="{00000000-0005-0000-0000-000040420000}"/>
    <cellStyle name="Normal 66 4 3" xfId="2212" xr:uid="{00000000-0005-0000-0000-0000AA080000}"/>
    <cellStyle name="Normal 66 4 3 2" xfId="3902" xr:uid="{00000000-0005-0000-0000-0000440F0000}"/>
    <cellStyle name="Normal 66 4 3 2 2" xfId="13975" xr:uid="{00000000-0005-0000-0000-00009D360000}"/>
    <cellStyle name="Normal 66 4 3 2 2 3" xfId="29073" xr:uid="{00000000-0005-0000-0000-000097710000}"/>
    <cellStyle name="Normal 66 4 3 2 3" xfId="8955" xr:uid="{00000000-0005-0000-0000-000001230000}"/>
    <cellStyle name="Normal 66 4 3 2 3 3" xfId="24056" xr:uid="{00000000-0005-0000-0000-0000FE5D0000}"/>
    <cellStyle name="Normal 66 4 3 2 5" xfId="19043" xr:uid="{00000000-0005-0000-0000-0000694A0000}"/>
    <cellStyle name="Normal 66 4 3 3" xfId="5594" xr:uid="{00000000-0005-0000-0000-0000E0150000}"/>
    <cellStyle name="Normal 66 4 3 3 2" xfId="15646" xr:uid="{00000000-0005-0000-0000-0000243D0000}"/>
    <cellStyle name="Normal 66 4 3 3 2 3" xfId="30744" xr:uid="{00000000-0005-0000-0000-00001E780000}"/>
    <cellStyle name="Normal 66 4 3 3 3" xfId="10626" xr:uid="{00000000-0005-0000-0000-000088290000}"/>
    <cellStyle name="Normal 66 4 3 3 3 3" xfId="25727" xr:uid="{00000000-0005-0000-0000-000085640000}"/>
    <cellStyle name="Normal 66 4 3 3 5" xfId="20714" xr:uid="{00000000-0005-0000-0000-0000F0500000}"/>
    <cellStyle name="Normal 66 4 3 4" xfId="12304" xr:uid="{00000000-0005-0000-0000-000016300000}"/>
    <cellStyle name="Normal 66 4 3 4 3" xfId="27402" xr:uid="{00000000-0005-0000-0000-0000106B0000}"/>
    <cellStyle name="Normal 66 4 3 5" xfId="7283" xr:uid="{00000000-0005-0000-0000-0000791C0000}"/>
    <cellStyle name="Normal 66 4 3 5 3" xfId="22385" xr:uid="{00000000-0005-0000-0000-000077570000}"/>
    <cellStyle name="Normal 66 4 3 7" xfId="17372" xr:uid="{00000000-0005-0000-0000-0000E2430000}"/>
    <cellStyle name="Normal 66 4 4" xfId="3065" xr:uid="{00000000-0005-0000-0000-0000FF0B0000}"/>
    <cellStyle name="Normal 66 4 4 2" xfId="13139" xr:uid="{00000000-0005-0000-0000-000059330000}"/>
    <cellStyle name="Normal 66 4 4 2 3" xfId="28237" xr:uid="{00000000-0005-0000-0000-0000536E0000}"/>
    <cellStyle name="Normal 66 4 4 3" xfId="8119" xr:uid="{00000000-0005-0000-0000-0000BD1F0000}"/>
    <cellStyle name="Normal 66 4 4 3 3" xfId="23220" xr:uid="{00000000-0005-0000-0000-0000BA5A0000}"/>
    <cellStyle name="Normal 66 4 4 5" xfId="18207" xr:uid="{00000000-0005-0000-0000-000025470000}"/>
    <cellStyle name="Normal 66 4 5" xfId="4758" xr:uid="{00000000-0005-0000-0000-00009C120000}"/>
    <cellStyle name="Normal 66 4 5 2" xfId="14810" xr:uid="{00000000-0005-0000-0000-0000E0390000}"/>
    <cellStyle name="Normal 66 4 5 2 3" xfId="29908" xr:uid="{00000000-0005-0000-0000-0000DA740000}"/>
    <cellStyle name="Normal 66 4 5 3" xfId="9790" xr:uid="{00000000-0005-0000-0000-000044260000}"/>
    <cellStyle name="Normal 66 4 5 3 3" xfId="24891" xr:uid="{00000000-0005-0000-0000-000041610000}"/>
    <cellStyle name="Normal 66 4 5 5" xfId="19878" xr:uid="{00000000-0005-0000-0000-0000AC4D0000}"/>
    <cellStyle name="Normal 66 4 6" xfId="11468" xr:uid="{00000000-0005-0000-0000-0000D22C0000}"/>
    <cellStyle name="Normal 66 4 6 3" xfId="26566" xr:uid="{00000000-0005-0000-0000-0000CC670000}"/>
    <cellStyle name="Normal 66 4 7" xfId="6447" xr:uid="{00000000-0005-0000-0000-000035190000}"/>
    <cellStyle name="Normal 66 4 7 3" xfId="21549" xr:uid="{00000000-0005-0000-0000-000033540000}"/>
    <cellStyle name="Normal 66 4 9" xfId="16536" xr:uid="{00000000-0005-0000-0000-00009E400000}"/>
    <cellStyle name="Normal 66 5" xfId="1581" xr:uid="{00000000-0005-0000-0000-000033060000}"/>
    <cellStyle name="Normal 66 5 2" xfId="2422" xr:uid="{00000000-0005-0000-0000-00007C090000}"/>
    <cellStyle name="Normal 66 5 2 2" xfId="4112" xr:uid="{00000000-0005-0000-0000-000016100000}"/>
    <cellStyle name="Normal 66 5 2 2 2" xfId="14185" xr:uid="{00000000-0005-0000-0000-00006F370000}"/>
    <cellStyle name="Normal 66 5 2 2 2 3" xfId="29283" xr:uid="{00000000-0005-0000-0000-000069720000}"/>
    <cellStyle name="Normal 66 5 2 2 3" xfId="9165" xr:uid="{00000000-0005-0000-0000-0000D3230000}"/>
    <cellStyle name="Normal 66 5 2 2 3 3" xfId="24266" xr:uid="{00000000-0005-0000-0000-0000D05E0000}"/>
    <cellStyle name="Normal 66 5 2 2 5" xfId="19253" xr:uid="{00000000-0005-0000-0000-00003B4B0000}"/>
    <cellStyle name="Normal 66 5 2 3" xfId="5804" xr:uid="{00000000-0005-0000-0000-0000B2160000}"/>
    <cellStyle name="Normal 66 5 2 3 2" xfId="15856" xr:uid="{00000000-0005-0000-0000-0000F63D0000}"/>
    <cellStyle name="Normal 66 5 2 3 2 3" xfId="30954" xr:uid="{00000000-0005-0000-0000-0000F0780000}"/>
    <cellStyle name="Normal 66 5 2 3 3" xfId="10836" xr:uid="{00000000-0005-0000-0000-00005A2A0000}"/>
    <cellStyle name="Normal 66 5 2 3 3 3" xfId="25937" xr:uid="{00000000-0005-0000-0000-000057650000}"/>
    <cellStyle name="Normal 66 5 2 3 5" xfId="20924" xr:uid="{00000000-0005-0000-0000-0000C2510000}"/>
    <cellStyle name="Normal 66 5 2 4" xfId="12514" xr:uid="{00000000-0005-0000-0000-0000E8300000}"/>
    <cellStyle name="Normal 66 5 2 4 3" xfId="27612" xr:uid="{00000000-0005-0000-0000-0000E26B0000}"/>
    <cellStyle name="Normal 66 5 2 5" xfId="7493" xr:uid="{00000000-0005-0000-0000-00004B1D0000}"/>
    <cellStyle name="Normal 66 5 2 5 3" xfId="22595" xr:uid="{00000000-0005-0000-0000-000049580000}"/>
    <cellStyle name="Normal 66 5 2 7" xfId="17582" xr:uid="{00000000-0005-0000-0000-0000B4440000}"/>
    <cellStyle name="Normal 66 5 3" xfId="3275" xr:uid="{00000000-0005-0000-0000-0000D10C0000}"/>
    <cellStyle name="Normal 66 5 3 2" xfId="13349" xr:uid="{00000000-0005-0000-0000-00002B340000}"/>
    <cellStyle name="Normal 66 5 3 2 3" xfId="28447" xr:uid="{00000000-0005-0000-0000-0000256F0000}"/>
    <cellStyle name="Normal 66 5 3 3" xfId="8329" xr:uid="{00000000-0005-0000-0000-00008F200000}"/>
    <cellStyle name="Normal 66 5 3 3 3" xfId="23430" xr:uid="{00000000-0005-0000-0000-00008C5B0000}"/>
    <cellStyle name="Normal 66 5 3 5" xfId="18417" xr:uid="{00000000-0005-0000-0000-0000F7470000}"/>
    <cellStyle name="Normal 66 5 4" xfId="4968" xr:uid="{00000000-0005-0000-0000-00006E130000}"/>
    <cellStyle name="Normal 66 5 4 2" xfId="15020" xr:uid="{00000000-0005-0000-0000-0000B23A0000}"/>
    <cellStyle name="Normal 66 5 4 2 3" xfId="30118" xr:uid="{00000000-0005-0000-0000-0000AC750000}"/>
    <cellStyle name="Normal 66 5 4 3" xfId="10000" xr:uid="{00000000-0005-0000-0000-000016270000}"/>
    <cellStyle name="Normal 66 5 4 3 3" xfId="25101" xr:uid="{00000000-0005-0000-0000-000013620000}"/>
    <cellStyle name="Normal 66 5 4 5" xfId="20088" xr:uid="{00000000-0005-0000-0000-00007E4E0000}"/>
    <cellStyle name="Normal 66 5 5" xfId="11678" xr:uid="{00000000-0005-0000-0000-0000A42D0000}"/>
    <cellStyle name="Normal 66 5 5 3" xfId="26776" xr:uid="{00000000-0005-0000-0000-00009E680000}"/>
    <cellStyle name="Normal 66 5 6" xfId="6657" xr:uid="{00000000-0005-0000-0000-0000071A0000}"/>
    <cellStyle name="Normal 66 5 6 3" xfId="21759" xr:uid="{00000000-0005-0000-0000-000005550000}"/>
    <cellStyle name="Normal 66 5 8" xfId="16746" xr:uid="{00000000-0005-0000-0000-000070410000}"/>
    <cellStyle name="Normal 66 6" xfId="2002" xr:uid="{00000000-0005-0000-0000-0000D8070000}"/>
    <cellStyle name="Normal 66 6 2" xfId="3694" xr:uid="{00000000-0005-0000-0000-0000740E0000}"/>
    <cellStyle name="Normal 66 6 2 2" xfId="13767" xr:uid="{00000000-0005-0000-0000-0000CD350000}"/>
    <cellStyle name="Normal 66 6 2 2 3" xfId="28865" xr:uid="{00000000-0005-0000-0000-0000C7700000}"/>
    <cellStyle name="Normal 66 6 2 3" xfId="8747" xr:uid="{00000000-0005-0000-0000-000031220000}"/>
    <cellStyle name="Normal 66 6 2 3 3" xfId="23848" xr:uid="{00000000-0005-0000-0000-00002E5D0000}"/>
    <cellStyle name="Normal 66 6 2 5" xfId="18835" xr:uid="{00000000-0005-0000-0000-000099490000}"/>
    <cellStyle name="Normal 66 6 3" xfId="5386" xr:uid="{00000000-0005-0000-0000-000010150000}"/>
    <cellStyle name="Normal 66 6 3 2" xfId="15438" xr:uid="{00000000-0005-0000-0000-0000543C0000}"/>
    <cellStyle name="Normal 66 6 3 2 3" xfId="30536" xr:uid="{00000000-0005-0000-0000-00004E770000}"/>
    <cellStyle name="Normal 66 6 3 3" xfId="10418" xr:uid="{00000000-0005-0000-0000-0000B8280000}"/>
    <cellStyle name="Normal 66 6 3 3 3" xfId="25519" xr:uid="{00000000-0005-0000-0000-0000B5630000}"/>
    <cellStyle name="Normal 66 6 3 5" xfId="20506" xr:uid="{00000000-0005-0000-0000-000020500000}"/>
    <cellStyle name="Normal 66 6 4" xfId="12096" xr:uid="{00000000-0005-0000-0000-0000462F0000}"/>
    <cellStyle name="Normal 66 6 4 3" xfId="27194" xr:uid="{00000000-0005-0000-0000-0000406A0000}"/>
    <cellStyle name="Normal 66 6 5" xfId="7075" xr:uid="{00000000-0005-0000-0000-0000A91B0000}"/>
    <cellStyle name="Normal 66 6 5 3" xfId="22177" xr:uid="{00000000-0005-0000-0000-0000A7560000}"/>
    <cellStyle name="Normal 66 6 7" xfId="17164" xr:uid="{00000000-0005-0000-0000-000012430000}"/>
    <cellStyle name="Normal 66 7" xfId="2854" xr:uid="{00000000-0005-0000-0000-00002C0B0000}"/>
    <cellStyle name="Normal 66 7 2" xfId="12931" xr:uid="{00000000-0005-0000-0000-000089320000}"/>
    <cellStyle name="Normal 66 7 2 3" xfId="28029" xr:uid="{00000000-0005-0000-0000-0000836D0000}"/>
    <cellStyle name="Normal 66 7 3" xfId="7911" xr:uid="{00000000-0005-0000-0000-0000ED1E0000}"/>
    <cellStyle name="Normal 66 7 3 3" xfId="23012" xr:uid="{00000000-0005-0000-0000-0000EA590000}"/>
    <cellStyle name="Normal 66 7 5" xfId="17999" xr:uid="{00000000-0005-0000-0000-000055460000}"/>
    <cellStyle name="Normal 66 8" xfId="4548" xr:uid="{00000000-0005-0000-0000-0000CA110000}"/>
    <cellStyle name="Normal 66 8 2" xfId="14602" xr:uid="{00000000-0005-0000-0000-000010390000}"/>
    <cellStyle name="Normal 66 8 2 3" xfId="29700" xr:uid="{00000000-0005-0000-0000-00000A740000}"/>
    <cellStyle name="Normal 66 8 3" xfId="9582" xr:uid="{00000000-0005-0000-0000-000074250000}"/>
    <cellStyle name="Normal 66 8 3 3" xfId="24683" xr:uid="{00000000-0005-0000-0000-000071600000}"/>
    <cellStyle name="Normal 66 8 5" xfId="19670" xr:uid="{00000000-0005-0000-0000-0000DC4C0000}"/>
    <cellStyle name="Normal 66 9" xfId="11258" xr:uid="{00000000-0005-0000-0000-0000002C0000}"/>
    <cellStyle name="Normal 66 9 3" xfId="26358" xr:uid="{00000000-0005-0000-0000-0000FC660000}"/>
    <cellStyle name="Normal 67" xfId="896" xr:uid="{00000000-0005-0000-0000-000085030000}"/>
    <cellStyle name="Normal 67 10" xfId="6238" xr:uid="{00000000-0005-0000-0000-000064180000}"/>
    <cellStyle name="Normal 67 10 3" xfId="21342" xr:uid="{00000000-0005-0000-0000-000064530000}"/>
    <cellStyle name="Normal 67 12" xfId="16327" xr:uid="{00000000-0005-0000-0000-0000CD3F0000}"/>
    <cellStyle name="Normal 67 2" xfId="1202" xr:uid="{00000000-0005-0000-0000-0000B8040000}"/>
    <cellStyle name="Normal 67 2 11" xfId="16381" xr:uid="{00000000-0005-0000-0000-000003400000}"/>
    <cellStyle name="Normal 67 2 2" xfId="1310" xr:uid="{00000000-0005-0000-0000-000024050000}"/>
    <cellStyle name="Normal 67 2 2 10" xfId="16485" xr:uid="{00000000-0005-0000-0000-00006B400000}"/>
    <cellStyle name="Normal 67 2 2 2" xfId="1527" xr:uid="{00000000-0005-0000-0000-0000FD050000}"/>
    <cellStyle name="Normal 67 2 2 2 2" xfId="1948" xr:uid="{00000000-0005-0000-0000-0000A2070000}"/>
    <cellStyle name="Normal 67 2 2 2 2 2" xfId="2787" xr:uid="{00000000-0005-0000-0000-0000E90A0000}"/>
    <cellStyle name="Normal 67 2 2 2 2 2 2" xfId="4477" xr:uid="{00000000-0005-0000-0000-000083110000}"/>
    <cellStyle name="Normal 67 2 2 2 2 2 2 2" xfId="14550" xr:uid="{00000000-0005-0000-0000-0000DC380000}"/>
    <cellStyle name="Normal 67 2 2 2 2 2 2 2 3" xfId="29648" xr:uid="{00000000-0005-0000-0000-0000D6730000}"/>
    <cellStyle name="Normal 67 2 2 2 2 2 2 3" xfId="9530" xr:uid="{00000000-0005-0000-0000-000040250000}"/>
    <cellStyle name="Normal 67 2 2 2 2 2 2 3 3" xfId="24631" xr:uid="{00000000-0005-0000-0000-00003D600000}"/>
    <cellStyle name="Normal 67 2 2 2 2 2 2 5" xfId="19618" xr:uid="{00000000-0005-0000-0000-0000A84C0000}"/>
    <cellStyle name="Normal 67 2 2 2 2 2 3" xfId="6169" xr:uid="{00000000-0005-0000-0000-00001F180000}"/>
    <cellStyle name="Normal 67 2 2 2 2 2 3 2" xfId="16221" xr:uid="{00000000-0005-0000-0000-0000633F0000}"/>
    <cellStyle name="Normal 67 2 2 2 2 2 3 3" xfId="11201" xr:uid="{00000000-0005-0000-0000-0000C72B0000}"/>
    <cellStyle name="Normal 67 2 2 2 2 2 3 3 3" xfId="26302" xr:uid="{00000000-0005-0000-0000-0000C4660000}"/>
    <cellStyle name="Normal 67 2 2 2 2 2 3 5" xfId="21289" xr:uid="{00000000-0005-0000-0000-00002F530000}"/>
    <cellStyle name="Normal 67 2 2 2 2 2 4" xfId="12879" xr:uid="{00000000-0005-0000-0000-000055320000}"/>
    <cellStyle name="Normal 67 2 2 2 2 2 4 3" xfId="27977" xr:uid="{00000000-0005-0000-0000-00004F6D0000}"/>
    <cellStyle name="Normal 67 2 2 2 2 2 5" xfId="7858" xr:uid="{00000000-0005-0000-0000-0000B81E0000}"/>
    <cellStyle name="Normal 67 2 2 2 2 2 5 3" xfId="22960" xr:uid="{00000000-0005-0000-0000-0000B6590000}"/>
    <cellStyle name="Normal 67 2 2 2 2 2 7" xfId="17947" xr:uid="{00000000-0005-0000-0000-000021460000}"/>
    <cellStyle name="Normal 67 2 2 2 2 3" xfId="3640" xr:uid="{00000000-0005-0000-0000-00003E0E0000}"/>
    <cellStyle name="Normal 67 2 2 2 2 3 2" xfId="13714" xr:uid="{00000000-0005-0000-0000-000098350000}"/>
    <cellStyle name="Normal 67 2 2 2 2 3 2 3" xfId="28812" xr:uid="{00000000-0005-0000-0000-000092700000}"/>
    <cellStyle name="Normal 67 2 2 2 2 3 3" xfId="8694" xr:uid="{00000000-0005-0000-0000-0000FC210000}"/>
    <cellStyle name="Normal 67 2 2 2 2 3 3 3" xfId="23795" xr:uid="{00000000-0005-0000-0000-0000F95C0000}"/>
    <cellStyle name="Normal 67 2 2 2 2 3 5" xfId="18782" xr:uid="{00000000-0005-0000-0000-000064490000}"/>
    <cellStyle name="Normal 67 2 2 2 2 4" xfId="5333" xr:uid="{00000000-0005-0000-0000-0000DB140000}"/>
    <cellStyle name="Normal 67 2 2 2 2 4 2" xfId="15385" xr:uid="{00000000-0005-0000-0000-00001F3C0000}"/>
    <cellStyle name="Normal 67 2 2 2 2 4 2 3" xfId="30483" xr:uid="{00000000-0005-0000-0000-000019770000}"/>
    <cellStyle name="Normal 67 2 2 2 2 4 3" xfId="10365" xr:uid="{00000000-0005-0000-0000-000083280000}"/>
    <cellStyle name="Normal 67 2 2 2 2 4 3 3" xfId="25466" xr:uid="{00000000-0005-0000-0000-000080630000}"/>
    <cellStyle name="Normal 67 2 2 2 2 4 5" xfId="20453" xr:uid="{00000000-0005-0000-0000-0000EB4F0000}"/>
    <cellStyle name="Normal 67 2 2 2 2 5" xfId="12043" xr:uid="{00000000-0005-0000-0000-0000112F0000}"/>
    <cellStyle name="Normal 67 2 2 2 2 5 3" xfId="27141" xr:uid="{00000000-0005-0000-0000-00000B6A0000}"/>
    <cellStyle name="Normal 67 2 2 2 2 6" xfId="7022" xr:uid="{00000000-0005-0000-0000-0000741B0000}"/>
    <cellStyle name="Normal 67 2 2 2 2 6 3" xfId="22124" xr:uid="{00000000-0005-0000-0000-000072560000}"/>
    <cellStyle name="Normal 67 2 2 2 2 8" xfId="17111" xr:uid="{00000000-0005-0000-0000-0000DD420000}"/>
    <cellStyle name="Normal 67 2 2 2 3" xfId="2369" xr:uid="{00000000-0005-0000-0000-000047090000}"/>
    <cellStyle name="Normal 67 2 2 2 3 2" xfId="4059" xr:uid="{00000000-0005-0000-0000-0000E10F0000}"/>
    <cellStyle name="Normal 67 2 2 2 3 2 2" xfId="14132" xr:uid="{00000000-0005-0000-0000-00003A370000}"/>
    <cellStyle name="Normal 67 2 2 2 3 2 2 3" xfId="29230" xr:uid="{00000000-0005-0000-0000-000034720000}"/>
    <cellStyle name="Normal 67 2 2 2 3 2 3" xfId="9112" xr:uid="{00000000-0005-0000-0000-00009E230000}"/>
    <cellStyle name="Normal 67 2 2 2 3 2 3 3" xfId="24213" xr:uid="{00000000-0005-0000-0000-00009B5E0000}"/>
    <cellStyle name="Normal 67 2 2 2 3 2 5" xfId="19200" xr:uid="{00000000-0005-0000-0000-0000064B0000}"/>
    <cellStyle name="Normal 67 2 2 2 3 3" xfId="5751" xr:uid="{00000000-0005-0000-0000-00007D160000}"/>
    <cellStyle name="Normal 67 2 2 2 3 3 2" xfId="15803" xr:uid="{00000000-0005-0000-0000-0000C13D0000}"/>
    <cellStyle name="Normal 67 2 2 2 3 3 2 3" xfId="30901" xr:uid="{00000000-0005-0000-0000-0000BB780000}"/>
    <cellStyle name="Normal 67 2 2 2 3 3 3" xfId="10783" xr:uid="{00000000-0005-0000-0000-0000252A0000}"/>
    <cellStyle name="Normal 67 2 2 2 3 3 3 3" xfId="25884" xr:uid="{00000000-0005-0000-0000-000022650000}"/>
    <cellStyle name="Normal 67 2 2 2 3 3 5" xfId="20871" xr:uid="{00000000-0005-0000-0000-00008D510000}"/>
    <cellStyle name="Normal 67 2 2 2 3 4" xfId="12461" xr:uid="{00000000-0005-0000-0000-0000B3300000}"/>
    <cellStyle name="Normal 67 2 2 2 3 4 3" xfId="27559" xr:uid="{00000000-0005-0000-0000-0000AD6B0000}"/>
    <cellStyle name="Normal 67 2 2 2 3 5" xfId="7440" xr:uid="{00000000-0005-0000-0000-0000161D0000}"/>
    <cellStyle name="Normal 67 2 2 2 3 5 3" xfId="22542" xr:uid="{00000000-0005-0000-0000-000014580000}"/>
    <cellStyle name="Normal 67 2 2 2 3 7" xfId="17529" xr:uid="{00000000-0005-0000-0000-00007F440000}"/>
    <cellStyle name="Normal 67 2 2 2 4" xfId="3222" xr:uid="{00000000-0005-0000-0000-00009C0C0000}"/>
    <cellStyle name="Normal 67 2 2 2 4 2" xfId="13296" xr:uid="{00000000-0005-0000-0000-0000F6330000}"/>
    <cellStyle name="Normal 67 2 2 2 4 2 3" xfId="28394" xr:uid="{00000000-0005-0000-0000-0000F06E0000}"/>
    <cellStyle name="Normal 67 2 2 2 4 3" xfId="8276" xr:uid="{00000000-0005-0000-0000-00005A200000}"/>
    <cellStyle name="Normal 67 2 2 2 4 3 3" xfId="23377" xr:uid="{00000000-0005-0000-0000-0000575B0000}"/>
    <cellStyle name="Normal 67 2 2 2 4 5" xfId="18364" xr:uid="{00000000-0005-0000-0000-0000C2470000}"/>
    <cellStyle name="Normal 67 2 2 2 5" xfId="4915" xr:uid="{00000000-0005-0000-0000-000039130000}"/>
    <cellStyle name="Normal 67 2 2 2 5 2" xfId="14967" xr:uid="{00000000-0005-0000-0000-00007D3A0000}"/>
    <cellStyle name="Normal 67 2 2 2 5 2 3" xfId="30065" xr:uid="{00000000-0005-0000-0000-000077750000}"/>
    <cellStyle name="Normal 67 2 2 2 5 3" xfId="9947" xr:uid="{00000000-0005-0000-0000-0000E1260000}"/>
    <cellStyle name="Normal 67 2 2 2 5 3 3" xfId="25048" xr:uid="{00000000-0005-0000-0000-0000DE610000}"/>
    <cellStyle name="Normal 67 2 2 2 5 5" xfId="20035" xr:uid="{00000000-0005-0000-0000-0000494E0000}"/>
    <cellStyle name="Normal 67 2 2 2 6" xfId="11625" xr:uid="{00000000-0005-0000-0000-00006F2D0000}"/>
    <cellStyle name="Normal 67 2 2 2 6 3" xfId="26723" xr:uid="{00000000-0005-0000-0000-000069680000}"/>
    <cellStyle name="Normal 67 2 2 2 7" xfId="6604" xr:uid="{00000000-0005-0000-0000-0000D2190000}"/>
    <cellStyle name="Normal 67 2 2 2 7 3" xfId="21706" xr:uid="{00000000-0005-0000-0000-0000D0540000}"/>
    <cellStyle name="Normal 67 2 2 2 9" xfId="16693" xr:uid="{00000000-0005-0000-0000-00003B410000}"/>
    <cellStyle name="Normal 67 2 2 3" xfId="1740" xr:uid="{00000000-0005-0000-0000-0000D2060000}"/>
    <cellStyle name="Normal 67 2 2 3 2" xfId="2579" xr:uid="{00000000-0005-0000-0000-0000190A0000}"/>
    <cellStyle name="Normal 67 2 2 3 2 2" xfId="4269" xr:uid="{00000000-0005-0000-0000-0000B3100000}"/>
    <cellStyle name="Normal 67 2 2 3 2 2 2" xfId="14342" xr:uid="{00000000-0005-0000-0000-00000C380000}"/>
    <cellStyle name="Normal 67 2 2 3 2 2 2 3" xfId="29440" xr:uid="{00000000-0005-0000-0000-000006730000}"/>
    <cellStyle name="Normal 67 2 2 3 2 2 3" xfId="9322" xr:uid="{00000000-0005-0000-0000-000070240000}"/>
    <cellStyle name="Normal 67 2 2 3 2 2 3 3" xfId="24423" xr:uid="{00000000-0005-0000-0000-00006D5F0000}"/>
    <cellStyle name="Normal 67 2 2 3 2 2 5" xfId="19410" xr:uid="{00000000-0005-0000-0000-0000D84B0000}"/>
    <cellStyle name="Normal 67 2 2 3 2 3" xfId="5961" xr:uid="{00000000-0005-0000-0000-00004F170000}"/>
    <cellStyle name="Normal 67 2 2 3 2 3 2" xfId="16013" xr:uid="{00000000-0005-0000-0000-0000933E0000}"/>
    <cellStyle name="Normal 67 2 2 3 2 3 2 3" xfId="31111" xr:uid="{00000000-0005-0000-0000-00008D790000}"/>
    <cellStyle name="Normal 67 2 2 3 2 3 3" xfId="10993" xr:uid="{00000000-0005-0000-0000-0000F72A0000}"/>
    <cellStyle name="Normal 67 2 2 3 2 3 3 3" xfId="26094" xr:uid="{00000000-0005-0000-0000-0000F4650000}"/>
    <cellStyle name="Normal 67 2 2 3 2 3 5" xfId="21081" xr:uid="{00000000-0005-0000-0000-00005F520000}"/>
    <cellStyle name="Normal 67 2 2 3 2 4" xfId="12671" xr:uid="{00000000-0005-0000-0000-000085310000}"/>
    <cellStyle name="Normal 67 2 2 3 2 4 3" xfId="27769" xr:uid="{00000000-0005-0000-0000-00007F6C0000}"/>
    <cellStyle name="Normal 67 2 2 3 2 5" xfId="7650" xr:uid="{00000000-0005-0000-0000-0000E81D0000}"/>
    <cellStyle name="Normal 67 2 2 3 2 5 3" xfId="22752" xr:uid="{00000000-0005-0000-0000-0000E6580000}"/>
    <cellStyle name="Normal 67 2 2 3 2 7" xfId="17739" xr:uid="{00000000-0005-0000-0000-000051450000}"/>
    <cellStyle name="Normal 67 2 2 3 3" xfId="3432" xr:uid="{00000000-0005-0000-0000-00006E0D0000}"/>
    <cellStyle name="Normal 67 2 2 3 3 2" xfId="13506" xr:uid="{00000000-0005-0000-0000-0000C8340000}"/>
    <cellStyle name="Normal 67 2 2 3 3 2 3" xfId="28604" xr:uid="{00000000-0005-0000-0000-0000C26F0000}"/>
    <cellStyle name="Normal 67 2 2 3 3 3" xfId="8486" xr:uid="{00000000-0005-0000-0000-00002C210000}"/>
    <cellStyle name="Normal 67 2 2 3 3 3 3" xfId="23587" xr:uid="{00000000-0005-0000-0000-0000295C0000}"/>
    <cellStyle name="Normal 67 2 2 3 3 5" xfId="18574" xr:uid="{00000000-0005-0000-0000-000094480000}"/>
    <cellStyle name="Normal 67 2 2 3 4" xfId="5125" xr:uid="{00000000-0005-0000-0000-00000B140000}"/>
    <cellStyle name="Normal 67 2 2 3 4 2" xfId="15177" xr:uid="{00000000-0005-0000-0000-00004F3B0000}"/>
    <cellStyle name="Normal 67 2 2 3 4 2 3" xfId="30275" xr:uid="{00000000-0005-0000-0000-000049760000}"/>
    <cellStyle name="Normal 67 2 2 3 4 3" xfId="10157" xr:uid="{00000000-0005-0000-0000-0000B3270000}"/>
    <cellStyle name="Normal 67 2 2 3 4 3 3" xfId="25258" xr:uid="{00000000-0005-0000-0000-0000B0620000}"/>
    <cellStyle name="Normal 67 2 2 3 4 5" xfId="20245" xr:uid="{00000000-0005-0000-0000-00001B4F0000}"/>
    <cellStyle name="Normal 67 2 2 3 5" xfId="11835" xr:uid="{00000000-0005-0000-0000-0000412E0000}"/>
    <cellStyle name="Normal 67 2 2 3 5 3" xfId="26933" xr:uid="{00000000-0005-0000-0000-00003B690000}"/>
    <cellStyle name="Normal 67 2 2 3 6" xfId="6814" xr:uid="{00000000-0005-0000-0000-0000A41A0000}"/>
    <cellStyle name="Normal 67 2 2 3 6 3" xfId="21916" xr:uid="{00000000-0005-0000-0000-0000A2550000}"/>
    <cellStyle name="Normal 67 2 2 3 8" xfId="16903" xr:uid="{00000000-0005-0000-0000-00000D420000}"/>
    <cellStyle name="Normal 67 2 2 4" xfId="2161" xr:uid="{00000000-0005-0000-0000-000077080000}"/>
    <cellStyle name="Normal 67 2 2 4 2" xfId="3851" xr:uid="{00000000-0005-0000-0000-0000110F0000}"/>
    <cellStyle name="Normal 67 2 2 4 2 2" xfId="13924" xr:uid="{00000000-0005-0000-0000-00006A360000}"/>
    <cellStyle name="Normal 67 2 2 4 2 2 3" xfId="29022" xr:uid="{00000000-0005-0000-0000-000064710000}"/>
    <cellStyle name="Normal 67 2 2 4 2 3" xfId="8904" xr:uid="{00000000-0005-0000-0000-0000CE220000}"/>
    <cellStyle name="Normal 67 2 2 4 2 3 3" xfId="24005" xr:uid="{00000000-0005-0000-0000-0000CB5D0000}"/>
    <cellStyle name="Normal 67 2 2 4 2 5" xfId="18992" xr:uid="{00000000-0005-0000-0000-0000364A0000}"/>
    <cellStyle name="Normal 67 2 2 4 3" xfId="5543" xr:uid="{00000000-0005-0000-0000-0000AD150000}"/>
    <cellStyle name="Normal 67 2 2 4 3 2" xfId="15595" xr:uid="{00000000-0005-0000-0000-0000F13C0000}"/>
    <cellStyle name="Normal 67 2 2 4 3 2 3" xfId="30693" xr:uid="{00000000-0005-0000-0000-0000EB770000}"/>
    <cellStyle name="Normal 67 2 2 4 3 3" xfId="10575" xr:uid="{00000000-0005-0000-0000-000055290000}"/>
    <cellStyle name="Normal 67 2 2 4 3 3 3" xfId="25676" xr:uid="{00000000-0005-0000-0000-000052640000}"/>
    <cellStyle name="Normal 67 2 2 4 3 5" xfId="20663" xr:uid="{00000000-0005-0000-0000-0000BD500000}"/>
    <cellStyle name="Normal 67 2 2 4 4" xfId="12253" xr:uid="{00000000-0005-0000-0000-0000E32F0000}"/>
    <cellStyle name="Normal 67 2 2 4 4 3" xfId="27351" xr:uid="{00000000-0005-0000-0000-0000DD6A0000}"/>
    <cellStyle name="Normal 67 2 2 4 5" xfId="7232" xr:uid="{00000000-0005-0000-0000-0000461C0000}"/>
    <cellStyle name="Normal 67 2 2 4 5 3" xfId="22334" xr:uid="{00000000-0005-0000-0000-000044570000}"/>
    <cellStyle name="Normal 67 2 2 4 7" xfId="17321" xr:uid="{00000000-0005-0000-0000-0000AF430000}"/>
    <cellStyle name="Normal 67 2 2 5" xfId="3014" xr:uid="{00000000-0005-0000-0000-0000CC0B0000}"/>
    <cellStyle name="Normal 67 2 2 5 2" xfId="13088" xr:uid="{00000000-0005-0000-0000-000026330000}"/>
    <cellStyle name="Normal 67 2 2 5 2 3" xfId="28186" xr:uid="{00000000-0005-0000-0000-0000206E0000}"/>
    <cellStyle name="Normal 67 2 2 5 3" xfId="8068" xr:uid="{00000000-0005-0000-0000-00008A1F0000}"/>
    <cellStyle name="Normal 67 2 2 5 3 3" xfId="23169" xr:uid="{00000000-0005-0000-0000-0000875A0000}"/>
    <cellStyle name="Normal 67 2 2 5 5" xfId="18156" xr:uid="{00000000-0005-0000-0000-0000F2460000}"/>
    <cellStyle name="Normal 67 2 2 6" xfId="4707" xr:uid="{00000000-0005-0000-0000-000069120000}"/>
    <cellStyle name="Normal 67 2 2 6 2" xfId="14759" xr:uid="{00000000-0005-0000-0000-0000AD390000}"/>
    <cellStyle name="Normal 67 2 2 6 2 3" xfId="29857" xr:uid="{00000000-0005-0000-0000-0000A7740000}"/>
    <cellStyle name="Normal 67 2 2 6 3" xfId="9739" xr:uid="{00000000-0005-0000-0000-000011260000}"/>
    <cellStyle name="Normal 67 2 2 6 3 3" xfId="24840" xr:uid="{00000000-0005-0000-0000-00000E610000}"/>
    <cellStyle name="Normal 67 2 2 6 5" xfId="19827" xr:uid="{00000000-0005-0000-0000-0000794D0000}"/>
    <cellStyle name="Normal 67 2 2 7" xfId="11417" xr:uid="{00000000-0005-0000-0000-00009F2C0000}"/>
    <cellStyle name="Normal 67 2 2 7 3" xfId="26515" xr:uid="{00000000-0005-0000-0000-000099670000}"/>
    <cellStyle name="Normal 67 2 2 8" xfId="6396" xr:uid="{00000000-0005-0000-0000-000002190000}"/>
    <cellStyle name="Normal 67 2 2 8 3" xfId="21498" xr:uid="{00000000-0005-0000-0000-000000540000}"/>
    <cellStyle name="Normal 67 2 3" xfId="1423" xr:uid="{00000000-0005-0000-0000-000095050000}"/>
    <cellStyle name="Normal 67 2 3 2" xfId="1844" xr:uid="{00000000-0005-0000-0000-00003A070000}"/>
    <cellStyle name="Normal 67 2 3 2 2" xfId="2683" xr:uid="{00000000-0005-0000-0000-0000810A0000}"/>
    <cellStyle name="Normal 67 2 3 2 2 2" xfId="4373" xr:uid="{00000000-0005-0000-0000-00001B110000}"/>
    <cellStyle name="Normal 67 2 3 2 2 2 2" xfId="14446" xr:uid="{00000000-0005-0000-0000-000074380000}"/>
    <cellStyle name="Normal 67 2 3 2 2 2 2 3" xfId="29544" xr:uid="{00000000-0005-0000-0000-00006E730000}"/>
    <cellStyle name="Normal 67 2 3 2 2 2 3" xfId="9426" xr:uid="{00000000-0005-0000-0000-0000D8240000}"/>
    <cellStyle name="Normal 67 2 3 2 2 2 3 3" xfId="24527" xr:uid="{00000000-0005-0000-0000-0000D55F0000}"/>
    <cellStyle name="Normal 67 2 3 2 2 2 5" xfId="19514" xr:uid="{00000000-0005-0000-0000-0000404C0000}"/>
    <cellStyle name="Normal 67 2 3 2 2 3" xfId="6065" xr:uid="{00000000-0005-0000-0000-0000B7170000}"/>
    <cellStyle name="Normal 67 2 3 2 2 3 2" xfId="16117" xr:uid="{00000000-0005-0000-0000-0000FB3E0000}"/>
    <cellStyle name="Normal 67 2 3 2 2 3 2 3" xfId="31215" xr:uid="{00000000-0005-0000-0000-0000F5790000}"/>
    <cellStyle name="Normal 67 2 3 2 2 3 3" xfId="11097" xr:uid="{00000000-0005-0000-0000-00005F2B0000}"/>
    <cellStyle name="Normal 67 2 3 2 2 3 3 3" xfId="26198" xr:uid="{00000000-0005-0000-0000-00005C660000}"/>
    <cellStyle name="Normal 67 2 3 2 2 3 5" xfId="21185" xr:uid="{00000000-0005-0000-0000-0000C7520000}"/>
    <cellStyle name="Normal 67 2 3 2 2 4" xfId="12775" xr:uid="{00000000-0005-0000-0000-0000ED310000}"/>
    <cellStyle name="Normal 67 2 3 2 2 4 3" xfId="27873" xr:uid="{00000000-0005-0000-0000-0000E76C0000}"/>
    <cellStyle name="Normal 67 2 3 2 2 5" xfId="7754" xr:uid="{00000000-0005-0000-0000-0000501E0000}"/>
    <cellStyle name="Normal 67 2 3 2 2 5 3" xfId="22856" xr:uid="{00000000-0005-0000-0000-00004E590000}"/>
    <cellStyle name="Normal 67 2 3 2 2 7" xfId="17843" xr:uid="{00000000-0005-0000-0000-0000B9450000}"/>
    <cellStyle name="Normal 67 2 3 2 3" xfId="3536" xr:uid="{00000000-0005-0000-0000-0000D60D0000}"/>
    <cellStyle name="Normal 67 2 3 2 3 2" xfId="13610" xr:uid="{00000000-0005-0000-0000-000030350000}"/>
    <cellStyle name="Normal 67 2 3 2 3 2 3" xfId="28708" xr:uid="{00000000-0005-0000-0000-00002A700000}"/>
    <cellStyle name="Normal 67 2 3 2 3 3" xfId="8590" xr:uid="{00000000-0005-0000-0000-000094210000}"/>
    <cellStyle name="Normal 67 2 3 2 3 3 3" xfId="23691" xr:uid="{00000000-0005-0000-0000-0000915C0000}"/>
    <cellStyle name="Normal 67 2 3 2 3 5" xfId="18678" xr:uid="{00000000-0005-0000-0000-0000FC480000}"/>
    <cellStyle name="Normal 67 2 3 2 4" xfId="5229" xr:uid="{00000000-0005-0000-0000-000073140000}"/>
    <cellStyle name="Normal 67 2 3 2 4 2" xfId="15281" xr:uid="{00000000-0005-0000-0000-0000B73B0000}"/>
    <cellStyle name="Normal 67 2 3 2 4 2 3" xfId="30379" xr:uid="{00000000-0005-0000-0000-0000B1760000}"/>
    <cellStyle name="Normal 67 2 3 2 4 3" xfId="10261" xr:uid="{00000000-0005-0000-0000-00001B280000}"/>
    <cellStyle name="Normal 67 2 3 2 4 3 3" xfId="25362" xr:uid="{00000000-0005-0000-0000-000018630000}"/>
    <cellStyle name="Normal 67 2 3 2 4 5" xfId="20349" xr:uid="{00000000-0005-0000-0000-0000834F0000}"/>
    <cellStyle name="Normal 67 2 3 2 5" xfId="11939" xr:uid="{00000000-0005-0000-0000-0000A92E0000}"/>
    <cellStyle name="Normal 67 2 3 2 5 3" xfId="27037" xr:uid="{00000000-0005-0000-0000-0000A3690000}"/>
    <cellStyle name="Normal 67 2 3 2 6" xfId="6918" xr:uid="{00000000-0005-0000-0000-00000C1B0000}"/>
    <cellStyle name="Normal 67 2 3 2 6 3" xfId="22020" xr:uid="{00000000-0005-0000-0000-00000A560000}"/>
    <cellStyle name="Normal 67 2 3 2 8" xfId="17007" xr:uid="{00000000-0005-0000-0000-000075420000}"/>
    <cellStyle name="Normal 67 2 3 3" xfId="2265" xr:uid="{00000000-0005-0000-0000-0000DF080000}"/>
    <cellStyle name="Normal 67 2 3 3 2" xfId="3955" xr:uid="{00000000-0005-0000-0000-0000790F0000}"/>
    <cellStyle name="Normal 67 2 3 3 2 2" xfId="14028" xr:uid="{00000000-0005-0000-0000-0000D2360000}"/>
    <cellStyle name="Normal 67 2 3 3 2 2 3" xfId="29126" xr:uid="{00000000-0005-0000-0000-0000CC710000}"/>
    <cellStyle name="Normal 67 2 3 3 2 3" xfId="9008" xr:uid="{00000000-0005-0000-0000-000036230000}"/>
    <cellStyle name="Normal 67 2 3 3 2 3 3" xfId="24109" xr:uid="{00000000-0005-0000-0000-0000335E0000}"/>
    <cellStyle name="Normal 67 2 3 3 2 5" xfId="19096" xr:uid="{00000000-0005-0000-0000-00009E4A0000}"/>
    <cellStyle name="Normal 67 2 3 3 3" xfId="5647" xr:uid="{00000000-0005-0000-0000-000015160000}"/>
    <cellStyle name="Normal 67 2 3 3 3 2" xfId="15699" xr:uid="{00000000-0005-0000-0000-0000593D0000}"/>
    <cellStyle name="Normal 67 2 3 3 3 2 3" xfId="30797" xr:uid="{00000000-0005-0000-0000-000053780000}"/>
    <cellStyle name="Normal 67 2 3 3 3 3" xfId="10679" xr:uid="{00000000-0005-0000-0000-0000BD290000}"/>
    <cellStyle name="Normal 67 2 3 3 3 3 3" xfId="25780" xr:uid="{00000000-0005-0000-0000-0000BA640000}"/>
    <cellStyle name="Normal 67 2 3 3 3 5" xfId="20767" xr:uid="{00000000-0005-0000-0000-000025510000}"/>
    <cellStyle name="Normal 67 2 3 3 4" xfId="12357" xr:uid="{00000000-0005-0000-0000-00004B300000}"/>
    <cellStyle name="Normal 67 2 3 3 4 3" xfId="27455" xr:uid="{00000000-0005-0000-0000-0000456B0000}"/>
    <cellStyle name="Normal 67 2 3 3 5" xfId="7336" xr:uid="{00000000-0005-0000-0000-0000AE1C0000}"/>
    <cellStyle name="Normal 67 2 3 3 5 3" xfId="22438" xr:uid="{00000000-0005-0000-0000-0000AC570000}"/>
    <cellStyle name="Normal 67 2 3 3 7" xfId="17425" xr:uid="{00000000-0005-0000-0000-000017440000}"/>
    <cellStyle name="Normal 67 2 3 4" xfId="3118" xr:uid="{00000000-0005-0000-0000-0000340C0000}"/>
    <cellStyle name="Normal 67 2 3 4 2" xfId="13192" xr:uid="{00000000-0005-0000-0000-00008E330000}"/>
    <cellStyle name="Normal 67 2 3 4 2 3" xfId="28290" xr:uid="{00000000-0005-0000-0000-0000886E0000}"/>
    <cellStyle name="Normal 67 2 3 4 3" xfId="8172" xr:uid="{00000000-0005-0000-0000-0000F21F0000}"/>
    <cellStyle name="Normal 67 2 3 4 3 3" xfId="23273" xr:uid="{00000000-0005-0000-0000-0000EF5A0000}"/>
    <cellStyle name="Normal 67 2 3 4 5" xfId="18260" xr:uid="{00000000-0005-0000-0000-00005A470000}"/>
    <cellStyle name="Normal 67 2 3 5" xfId="4811" xr:uid="{00000000-0005-0000-0000-0000D1120000}"/>
    <cellStyle name="Normal 67 2 3 5 2" xfId="14863" xr:uid="{00000000-0005-0000-0000-0000153A0000}"/>
    <cellStyle name="Normal 67 2 3 5 2 3" xfId="29961" xr:uid="{00000000-0005-0000-0000-00000F750000}"/>
    <cellStyle name="Normal 67 2 3 5 3" xfId="9843" xr:uid="{00000000-0005-0000-0000-000079260000}"/>
    <cellStyle name="Normal 67 2 3 5 3 3" xfId="24944" xr:uid="{00000000-0005-0000-0000-000076610000}"/>
    <cellStyle name="Normal 67 2 3 5 5" xfId="19931" xr:uid="{00000000-0005-0000-0000-0000E14D0000}"/>
    <cellStyle name="Normal 67 2 3 6" xfId="11521" xr:uid="{00000000-0005-0000-0000-0000072D0000}"/>
    <cellStyle name="Normal 67 2 3 6 3" xfId="26619" xr:uid="{00000000-0005-0000-0000-000001680000}"/>
    <cellStyle name="Normal 67 2 3 7" xfId="6500" xr:uid="{00000000-0005-0000-0000-00006A190000}"/>
    <cellStyle name="Normal 67 2 3 7 3" xfId="21602" xr:uid="{00000000-0005-0000-0000-000068540000}"/>
    <cellStyle name="Normal 67 2 3 9" xfId="16589" xr:uid="{00000000-0005-0000-0000-0000D3400000}"/>
    <cellStyle name="Normal 67 2 4" xfId="1636" xr:uid="{00000000-0005-0000-0000-00006A060000}"/>
    <cellStyle name="Normal 67 2 4 2" xfId="2475" xr:uid="{00000000-0005-0000-0000-0000B1090000}"/>
    <cellStyle name="Normal 67 2 4 2 2" xfId="4165" xr:uid="{00000000-0005-0000-0000-00004B100000}"/>
    <cellStyle name="Normal 67 2 4 2 2 2" xfId="14238" xr:uid="{00000000-0005-0000-0000-0000A4370000}"/>
    <cellStyle name="Normal 67 2 4 2 2 2 3" xfId="29336" xr:uid="{00000000-0005-0000-0000-00009E720000}"/>
    <cellStyle name="Normal 67 2 4 2 2 3" xfId="9218" xr:uid="{00000000-0005-0000-0000-000008240000}"/>
    <cellStyle name="Normal 67 2 4 2 2 3 3" xfId="24319" xr:uid="{00000000-0005-0000-0000-0000055F0000}"/>
    <cellStyle name="Normal 67 2 4 2 2 5" xfId="19306" xr:uid="{00000000-0005-0000-0000-0000704B0000}"/>
    <cellStyle name="Normal 67 2 4 2 3" xfId="5857" xr:uid="{00000000-0005-0000-0000-0000E7160000}"/>
    <cellStyle name="Normal 67 2 4 2 3 2" xfId="15909" xr:uid="{00000000-0005-0000-0000-00002B3E0000}"/>
    <cellStyle name="Normal 67 2 4 2 3 2 3" xfId="31007" xr:uid="{00000000-0005-0000-0000-000025790000}"/>
    <cellStyle name="Normal 67 2 4 2 3 3" xfId="10889" xr:uid="{00000000-0005-0000-0000-00008F2A0000}"/>
    <cellStyle name="Normal 67 2 4 2 3 3 3" xfId="25990" xr:uid="{00000000-0005-0000-0000-00008C650000}"/>
    <cellStyle name="Normal 67 2 4 2 3 5" xfId="20977" xr:uid="{00000000-0005-0000-0000-0000F7510000}"/>
    <cellStyle name="Normal 67 2 4 2 4" xfId="12567" xr:uid="{00000000-0005-0000-0000-00001D310000}"/>
    <cellStyle name="Normal 67 2 4 2 4 3" xfId="27665" xr:uid="{00000000-0005-0000-0000-0000176C0000}"/>
    <cellStyle name="Normal 67 2 4 2 5" xfId="7546" xr:uid="{00000000-0005-0000-0000-0000801D0000}"/>
    <cellStyle name="Normal 67 2 4 2 5 3" xfId="22648" xr:uid="{00000000-0005-0000-0000-00007E580000}"/>
    <cellStyle name="Normal 67 2 4 2 7" xfId="17635" xr:uid="{00000000-0005-0000-0000-0000E9440000}"/>
    <cellStyle name="Normal 67 2 4 3" xfId="3328" xr:uid="{00000000-0005-0000-0000-0000060D0000}"/>
    <cellStyle name="Normal 67 2 4 3 2" xfId="13402" xr:uid="{00000000-0005-0000-0000-000060340000}"/>
    <cellStyle name="Normal 67 2 4 3 2 3" xfId="28500" xr:uid="{00000000-0005-0000-0000-00005A6F0000}"/>
    <cellStyle name="Normal 67 2 4 3 3" xfId="8382" xr:uid="{00000000-0005-0000-0000-0000C4200000}"/>
    <cellStyle name="Normal 67 2 4 3 3 3" xfId="23483" xr:uid="{00000000-0005-0000-0000-0000C15B0000}"/>
    <cellStyle name="Normal 67 2 4 3 5" xfId="18470" xr:uid="{00000000-0005-0000-0000-00002C480000}"/>
    <cellStyle name="Normal 67 2 4 4" xfId="5021" xr:uid="{00000000-0005-0000-0000-0000A3130000}"/>
    <cellStyle name="Normal 67 2 4 4 2" xfId="15073" xr:uid="{00000000-0005-0000-0000-0000E73A0000}"/>
    <cellStyle name="Normal 67 2 4 4 2 3" xfId="30171" xr:uid="{00000000-0005-0000-0000-0000E1750000}"/>
    <cellStyle name="Normal 67 2 4 4 3" xfId="10053" xr:uid="{00000000-0005-0000-0000-00004B270000}"/>
    <cellStyle name="Normal 67 2 4 4 3 3" xfId="25154" xr:uid="{00000000-0005-0000-0000-000048620000}"/>
    <cellStyle name="Normal 67 2 4 4 5" xfId="20141" xr:uid="{00000000-0005-0000-0000-0000B34E0000}"/>
    <cellStyle name="Normal 67 2 4 5" xfId="11731" xr:uid="{00000000-0005-0000-0000-0000D92D0000}"/>
    <cellStyle name="Normal 67 2 4 5 3" xfId="26829" xr:uid="{00000000-0005-0000-0000-0000D3680000}"/>
    <cellStyle name="Normal 67 2 4 6" xfId="6710" xr:uid="{00000000-0005-0000-0000-00003C1A0000}"/>
    <cellStyle name="Normal 67 2 4 6 3" xfId="21812" xr:uid="{00000000-0005-0000-0000-00003A550000}"/>
    <cellStyle name="Normal 67 2 4 8" xfId="16799" xr:uid="{00000000-0005-0000-0000-0000A5410000}"/>
    <cellStyle name="Normal 67 2 5" xfId="2057" xr:uid="{00000000-0005-0000-0000-00000F080000}"/>
    <cellStyle name="Normal 67 2 5 2" xfId="3747" xr:uid="{00000000-0005-0000-0000-0000A90E0000}"/>
    <cellStyle name="Normal 67 2 5 2 2" xfId="13820" xr:uid="{00000000-0005-0000-0000-000002360000}"/>
    <cellStyle name="Normal 67 2 5 2 2 3" xfId="28918" xr:uid="{00000000-0005-0000-0000-0000FC700000}"/>
    <cellStyle name="Normal 67 2 5 2 3" xfId="8800" xr:uid="{00000000-0005-0000-0000-000066220000}"/>
    <cellStyle name="Normal 67 2 5 2 3 3" xfId="23901" xr:uid="{00000000-0005-0000-0000-0000635D0000}"/>
    <cellStyle name="Normal 67 2 5 2 5" xfId="18888" xr:uid="{00000000-0005-0000-0000-0000CE490000}"/>
    <cellStyle name="Normal 67 2 5 3" xfId="5439" xr:uid="{00000000-0005-0000-0000-000045150000}"/>
    <cellStyle name="Normal 67 2 5 3 2" xfId="15491" xr:uid="{00000000-0005-0000-0000-0000893C0000}"/>
    <cellStyle name="Normal 67 2 5 3 2 3" xfId="30589" xr:uid="{00000000-0005-0000-0000-000083770000}"/>
    <cellStyle name="Normal 67 2 5 3 3" xfId="10471" xr:uid="{00000000-0005-0000-0000-0000ED280000}"/>
    <cellStyle name="Normal 67 2 5 3 3 3" xfId="25572" xr:uid="{00000000-0005-0000-0000-0000EA630000}"/>
    <cellStyle name="Normal 67 2 5 3 5" xfId="20559" xr:uid="{00000000-0005-0000-0000-000055500000}"/>
    <cellStyle name="Normal 67 2 5 4" xfId="12149" xr:uid="{00000000-0005-0000-0000-00007B2F0000}"/>
    <cellStyle name="Normal 67 2 5 4 3" xfId="27247" xr:uid="{00000000-0005-0000-0000-0000756A0000}"/>
    <cellStyle name="Normal 67 2 5 5" xfId="7128" xr:uid="{00000000-0005-0000-0000-0000DE1B0000}"/>
    <cellStyle name="Normal 67 2 5 5 3" xfId="22230" xr:uid="{00000000-0005-0000-0000-0000DC560000}"/>
    <cellStyle name="Normal 67 2 5 7" xfId="17217" xr:uid="{00000000-0005-0000-0000-000047430000}"/>
    <cellStyle name="Normal 67 2 6" xfId="2910" xr:uid="{00000000-0005-0000-0000-0000640B0000}"/>
    <cellStyle name="Normal 67 2 6 2" xfId="12984" xr:uid="{00000000-0005-0000-0000-0000BE320000}"/>
    <cellStyle name="Normal 67 2 6 2 3" xfId="28082" xr:uid="{00000000-0005-0000-0000-0000B86D0000}"/>
    <cellStyle name="Normal 67 2 6 3" xfId="7964" xr:uid="{00000000-0005-0000-0000-0000221F0000}"/>
    <cellStyle name="Normal 67 2 6 3 3" xfId="23065" xr:uid="{00000000-0005-0000-0000-00001F5A0000}"/>
    <cellStyle name="Normal 67 2 6 5" xfId="18052" xr:uid="{00000000-0005-0000-0000-00008A460000}"/>
    <cellStyle name="Normal 67 2 7" xfId="4603" xr:uid="{00000000-0005-0000-0000-000001120000}"/>
    <cellStyle name="Normal 67 2 7 2" xfId="14655" xr:uid="{00000000-0005-0000-0000-000045390000}"/>
    <cellStyle name="Normal 67 2 7 2 3" xfId="29753" xr:uid="{00000000-0005-0000-0000-00003F740000}"/>
    <cellStyle name="Normal 67 2 7 3" xfId="9635" xr:uid="{00000000-0005-0000-0000-0000A9250000}"/>
    <cellStyle name="Normal 67 2 7 3 3" xfId="24736" xr:uid="{00000000-0005-0000-0000-0000A6600000}"/>
    <cellStyle name="Normal 67 2 7 5" xfId="19723" xr:uid="{00000000-0005-0000-0000-0000114D0000}"/>
    <cellStyle name="Normal 67 2 8" xfId="11313" xr:uid="{00000000-0005-0000-0000-0000372C0000}"/>
    <cellStyle name="Normal 67 2 8 3" xfId="26411" xr:uid="{00000000-0005-0000-0000-000031670000}"/>
    <cellStyle name="Normal 67 2 9" xfId="6292" xr:uid="{00000000-0005-0000-0000-00009A180000}"/>
    <cellStyle name="Normal 67 2 9 3" xfId="21394" xr:uid="{00000000-0005-0000-0000-000098530000}"/>
    <cellStyle name="Normal 67 3" xfId="1256" xr:uid="{00000000-0005-0000-0000-0000EE040000}"/>
    <cellStyle name="Normal 67 3 10" xfId="16433" xr:uid="{00000000-0005-0000-0000-000037400000}"/>
    <cellStyle name="Normal 67 3 2" xfId="1475" xr:uid="{00000000-0005-0000-0000-0000C9050000}"/>
    <cellStyle name="Normal 67 3 2 2" xfId="1896" xr:uid="{00000000-0005-0000-0000-00006E070000}"/>
    <cellStyle name="Normal 67 3 2 2 2" xfId="2735" xr:uid="{00000000-0005-0000-0000-0000B50A0000}"/>
    <cellStyle name="Normal 67 3 2 2 2 2" xfId="4425" xr:uid="{00000000-0005-0000-0000-00004F110000}"/>
    <cellStyle name="Normal 67 3 2 2 2 2 2" xfId="14498" xr:uid="{00000000-0005-0000-0000-0000A8380000}"/>
    <cellStyle name="Normal 67 3 2 2 2 2 2 3" xfId="29596" xr:uid="{00000000-0005-0000-0000-0000A2730000}"/>
    <cellStyle name="Normal 67 3 2 2 2 2 3" xfId="9478" xr:uid="{00000000-0005-0000-0000-00000C250000}"/>
    <cellStyle name="Normal 67 3 2 2 2 2 3 3" xfId="24579" xr:uid="{00000000-0005-0000-0000-000009600000}"/>
    <cellStyle name="Normal 67 3 2 2 2 2 5" xfId="19566" xr:uid="{00000000-0005-0000-0000-0000744C0000}"/>
    <cellStyle name="Normal 67 3 2 2 2 3" xfId="6117" xr:uid="{00000000-0005-0000-0000-0000EB170000}"/>
    <cellStyle name="Normal 67 3 2 2 2 3 2" xfId="16169" xr:uid="{00000000-0005-0000-0000-00002F3F0000}"/>
    <cellStyle name="Normal 67 3 2 2 2 3 2 3" xfId="31267" xr:uid="{00000000-0005-0000-0000-0000297A0000}"/>
    <cellStyle name="Normal 67 3 2 2 2 3 3" xfId="11149" xr:uid="{00000000-0005-0000-0000-0000932B0000}"/>
    <cellStyle name="Normal 67 3 2 2 2 3 3 3" xfId="26250" xr:uid="{00000000-0005-0000-0000-000090660000}"/>
    <cellStyle name="Normal 67 3 2 2 2 3 5" xfId="21237" xr:uid="{00000000-0005-0000-0000-0000FB520000}"/>
    <cellStyle name="Normal 67 3 2 2 2 4" xfId="12827" xr:uid="{00000000-0005-0000-0000-000021320000}"/>
    <cellStyle name="Normal 67 3 2 2 2 4 3" xfId="27925" xr:uid="{00000000-0005-0000-0000-00001B6D0000}"/>
    <cellStyle name="Normal 67 3 2 2 2 5" xfId="7806" xr:uid="{00000000-0005-0000-0000-0000841E0000}"/>
    <cellStyle name="Normal 67 3 2 2 2 5 3" xfId="22908" xr:uid="{00000000-0005-0000-0000-000082590000}"/>
    <cellStyle name="Normal 67 3 2 2 2 7" xfId="17895" xr:uid="{00000000-0005-0000-0000-0000ED450000}"/>
    <cellStyle name="Normal 67 3 2 2 3" xfId="3588" xr:uid="{00000000-0005-0000-0000-00000A0E0000}"/>
    <cellStyle name="Normal 67 3 2 2 3 2" xfId="13662" xr:uid="{00000000-0005-0000-0000-000064350000}"/>
    <cellStyle name="Normal 67 3 2 2 3 2 3" xfId="28760" xr:uid="{00000000-0005-0000-0000-00005E700000}"/>
    <cellStyle name="Normal 67 3 2 2 3 3" xfId="8642" xr:uid="{00000000-0005-0000-0000-0000C8210000}"/>
    <cellStyle name="Normal 67 3 2 2 3 3 3" xfId="23743" xr:uid="{00000000-0005-0000-0000-0000C55C0000}"/>
    <cellStyle name="Normal 67 3 2 2 3 5" xfId="18730" xr:uid="{00000000-0005-0000-0000-000030490000}"/>
    <cellStyle name="Normal 67 3 2 2 4" xfId="5281" xr:uid="{00000000-0005-0000-0000-0000A7140000}"/>
    <cellStyle name="Normal 67 3 2 2 4 2" xfId="15333" xr:uid="{00000000-0005-0000-0000-0000EB3B0000}"/>
    <cellStyle name="Normal 67 3 2 2 4 2 3" xfId="30431" xr:uid="{00000000-0005-0000-0000-0000E5760000}"/>
    <cellStyle name="Normal 67 3 2 2 4 3" xfId="10313" xr:uid="{00000000-0005-0000-0000-00004F280000}"/>
    <cellStyle name="Normal 67 3 2 2 4 3 3" xfId="25414" xr:uid="{00000000-0005-0000-0000-00004C630000}"/>
    <cellStyle name="Normal 67 3 2 2 4 5" xfId="20401" xr:uid="{00000000-0005-0000-0000-0000B74F0000}"/>
    <cellStyle name="Normal 67 3 2 2 5" xfId="11991" xr:uid="{00000000-0005-0000-0000-0000DD2E0000}"/>
    <cellStyle name="Normal 67 3 2 2 5 3" xfId="27089" xr:uid="{00000000-0005-0000-0000-0000D7690000}"/>
    <cellStyle name="Normal 67 3 2 2 6" xfId="6970" xr:uid="{00000000-0005-0000-0000-0000401B0000}"/>
    <cellStyle name="Normal 67 3 2 2 6 3" xfId="22072" xr:uid="{00000000-0005-0000-0000-00003E560000}"/>
    <cellStyle name="Normal 67 3 2 2 8" xfId="17059" xr:uid="{00000000-0005-0000-0000-0000A9420000}"/>
    <cellStyle name="Normal 67 3 2 3" xfId="2317" xr:uid="{00000000-0005-0000-0000-000013090000}"/>
    <cellStyle name="Normal 67 3 2 3 2" xfId="4007" xr:uid="{00000000-0005-0000-0000-0000AD0F0000}"/>
    <cellStyle name="Normal 67 3 2 3 2 2" xfId="14080" xr:uid="{00000000-0005-0000-0000-000006370000}"/>
    <cellStyle name="Normal 67 3 2 3 2 2 3" xfId="29178" xr:uid="{00000000-0005-0000-0000-000000720000}"/>
    <cellStyle name="Normal 67 3 2 3 2 3" xfId="9060" xr:uid="{00000000-0005-0000-0000-00006A230000}"/>
    <cellStyle name="Normal 67 3 2 3 2 3 3" xfId="24161" xr:uid="{00000000-0005-0000-0000-0000675E0000}"/>
    <cellStyle name="Normal 67 3 2 3 2 5" xfId="19148" xr:uid="{00000000-0005-0000-0000-0000D24A0000}"/>
    <cellStyle name="Normal 67 3 2 3 3" xfId="5699" xr:uid="{00000000-0005-0000-0000-000049160000}"/>
    <cellStyle name="Normal 67 3 2 3 3 2" xfId="15751" xr:uid="{00000000-0005-0000-0000-00008D3D0000}"/>
    <cellStyle name="Normal 67 3 2 3 3 2 3" xfId="30849" xr:uid="{00000000-0005-0000-0000-000087780000}"/>
    <cellStyle name="Normal 67 3 2 3 3 3" xfId="10731" xr:uid="{00000000-0005-0000-0000-0000F1290000}"/>
    <cellStyle name="Normal 67 3 2 3 3 3 3" xfId="25832" xr:uid="{00000000-0005-0000-0000-0000EE640000}"/>
    <cellStyle name="Normal 67 3 2 3 3 5" xfId="20819" xr:uid="{00000000-0005-0000-0000-000059510000}"/>
    <cellStyle name="Normal 67 3 2 3 4" xfId="12409" xr:uid="{00000000-0005-0000-0000-00007F300000}"/>
    <cellStyle name="Normal 67 3 2 3 4 3" xfId="27507" xr:uid="{00000000-0005-0000-0000-0000796B0000}"/>
    <cellStyle name="Normal 67 3 2 3 5" xfId="7388" xr:uid="{00000000-0005-0000-0000-0000E21C0000}"/>
    <cellStyle name="Normal 67 3 2 3 5 3" xfId="22490" xr:uid="{00000000-0005-0000-0000-0000E0570000}"/>
    <cellStyle name="Normal 67 3 2 3 7" xfId="17477" xr:uid="{00000000-0005-0000-0000-00004B440000}"/>
    <cellStyle name="Normal 67 3 2 4" xfId="3170" xr:uid="{00000000-0005-0000-0000-0000680C0000}"/>
    <cellStyle name="Normal 67 3 2 4 2" xfId="13244" xr:uid="{00000000-0005-0000-0000-0000C2330000}"/>
    <cellStyle name="Normal 67 3 2 4 2 3" xfId="28342" xr:uid="{00000000-0005-0000-0000-0000BC6E0000}"/>
    <cellStyle name="Normal 67 3 2 4 3" xfId="8224" xr:uid="{00000000-0005-0000-0000-000026200000}"/>
    <cellStyle name="Normal 67 3 2 4 3 3" xfId="23325" xr:uid="{00000000-0005-0000-0000-0000235B0000}"/>
    <cellStyle name="Normal 67 3 2 4 5" xfId="18312" xr:uid="{00000000-0005-0000-0000-00008E470000}"/>
    <cellStyle name="Normal 67 3 2 5" xfId="4863" xr:uid="{00000000-0005-0000-0000-000005130000}"/>
    <cellStyle name="Normal 67 3 2 5 2" xfId="14915" xr:uid="{00000000-0005-0000-0000-0000493A0000}"/>
    <cellStyle name="Normal 67 3 2 5 2 3" xfId="30013" xr:uid="{00000000-0005-0000-0000-000043750000}"/>
    <cellStyle name="Normal 67 3 2 5 3" xfId="9895" xr:uid="{00000000-0005-0000-0000-0000AD260000}"/>
    <cellStyle name="Normal 67 3 2 5 3 3" xfId="24996" xr:uid="{00000000-0005-0000-0000-0000AA610000}"/>
    <cellStyle name="Normal 67 3 2 5 5" xfId="19983" xr:uid="{00000000-0005-0000-0000-0000154E0000}"/>
    <cellStyle name="Normal 67 3 2 6" xfId="11573" xr:uid="{00000000-0005-0000-0000-00003B2D0000}"/>
    <cellStyle name="Normal 67 3 2 6 3" xfId="26671" xr:uid="{00000000-0005-0000-0000-000035680000}"/>
    <cellStyle name="Normal 67 3 2 7" xfId="6552" xr:uid="{00000000-0005-0000-0000-00009E190000}"/>
    <cellStyle name="Normal 67 3 2 7 3" xfId="21654" xr:uid="{00000000-0005-0000-0000-00009C540000}"/>
    <cellStyle name="Normal 67 3 2 9" xfId="16641" xr:uid="{00000000-0005-0000-0000-000007410000}"/>
    <cellStyle name="Normal 67 3 3" xfId="1688" xr:uid="{00000000-0005-0000-0000-00009E060000}"/>
    <cellStyle name="Normal 67 3 3 2" xfId="2527" xr:uid="{00000000-0005-0000-0000-0000E5090000}"/>
    <cellStyle name="Normal 67 3 3 2 2" xfId="4217" xr:uid="{00000000-0005-0000-0000-00007F100000}"/>
    <cellStyle name="Normal 67 3 3 2 2 2" xfId="14290" xr:uid="{00000000-0005-0000-0000-0000D8370000}"/>
    <cellStyle name="Normal 67 3 3 2 2 2 3" xfId="29388" xr:uid="{00000000-0005-0000-0000-0000D2720000}"/>
    <cellStyle name="Normal 67 3 3 2 2 3" xfId="9270" xr:uid="{00000000-0005-0000-0000-00003C240000}"/>
    <cellStyle name="Normal 67 3 3 2 2 3 3" xfId="24371" xr:uid="{00000000-0005-0000-0000-0000395F0000}"/>
    <cellStyle name="Normal 67 3 3 2 2 5" xfId="19358" xr:uid="{00000000-0005-0000-0000-0000A44B0000}"/>
    <cellStyle name="Normal 67 3 3 2 3" xfId="5909" xr:uid="{00000000-0005-0000-0000-00001B170000}"/>
    <cellStyle name="Normal 67 3 3 2 3 2" xfId="15961" xr:uid="{00000000-0005-0000-0000-00005F3E0000}"/>
    <cellStyle name="Normal 67 3 3 2 3 2 3" xfId="31059" xr:uid="{00000000-0005-0000-0000-000059790000}"/>
    <cellStyle name="Normal 67 3 3 2 3 3" xfId="10941" xr:uid="{00000000-0005-0000-0000-0000C32A0000}"/>
    <cellStyle name="Normal 67 3 3 2 3 3 3" xfId="26042" xr:uid="{00000000-0005-0000-0000-0000C0650000}"/>
    <cellStyle name="Normal 67 3 3 2 3 5" xfId="21029" xr:uid="{00000000-0005-0000-0000-00002B520000}"/>
    <cellStyle name="Normal 67 3 3 2 4" xfId="12619" xr:uid="{00000000-0005-0000-0000-000051310000}"/>
    <cellStyle name="Normal 67 3 3 2 4 3" xfId="27717" xr:uid="{00000000-0005-0000-0000-00004B6C0000}"/>
    <cellStyle name="Normal 67 3 3 2 5" xfId="7598" xr:uid="{00000000-0005-0000-0000-0000B41D0000}"/>
    <cellStyle name="Normal 67 3 3 2 5 3" xfId="22700" xr:uid="{00000000-0005-0000-0000-0000B2580000}"/>
    <cellStyle name="Normal 67 3 3 2 7" xfId="17687" xr:uid="{00000000-0005-0000-0000-00001D450000}"/>
    <cellStyle name="Normal 67 3 3 3" xfId="3380" xr:uid="{00000000-0005-0000-0000-00003A0D0000}"/>
    <cellStyle name="Normal 67 3 3 3 2" xfId="13454" xr:uid="{00000000-0005-0000-0000-000094340000}"/>
    <cellStyle name="Normal 67 3 3 3 2 3" xfId="28552" xr:uid="{00000000-0005-0000-0000-00008E6F0000}"/>
    <cellStyle name="Normal 67 3 3 3 3" xfId="8434" xr:uid="{00000000-0005-0000-0000-0000F8200000}"/>
    <cellStyle name="Normal 67 3 3 3 3 3" xfId="23535" xr:uid="{00000000-0005-0000-0000-0000F55B0000}"/>
    <cellStyle name="Normal 67 3 3 3 5" xfId="18522" xr:uid="{00000000-0005-0000-0000-000060480000}"/>
    <cellStyle name="Normal 67 3 3 4" xfId="5073" xr:uid="{00000000-0005-0000-0000-0000D7130000}"/>
    <cellStyle name="Normal 67 3 3 4 2" xfId="15125" xr:uid="{00000000-0005-0000-0000-00001B3B0000}"/>
    <cellStyle name="Normal 67 3 3 4 2 3" xfId="30223" xr:uid="{00000000-0005-0000-0000-000015760000}"/>
    <cellStyle name="Normal 67 3 3 4 3" xfId="10105" xr:uid="{00000000-0005-0000-0000-00007F270000}"/>
    <cellStyle name="Normal 67 3 3 4 3 3" xfId="25206" xr:uid="{00000000-0005-0000-0000-00007C620000}"/>
    <cellStyle name="Normal 67 3 3 4 5" xfId="20193" xr:uid="{00000000-0005-0000-0000-0000E74E0000}"/>
    <cellStyle name="Normal 67 3 3 5" xfId="11783" xr:uid="{00000000-0005-0000-0000-00000D2E0000}"/>
    <cellStyle name="Normal 67 3 3 5 3" xfId="26881" xr:uid="{00000000-0005-0000-0000-000007690000}"/>
    <cellStyle name="Normal 67 3 3 6" xfId="6762" xr:uid="{00000000-0005-0000-0000-0000701A0000}"/>
    <cellStyle name="Normal 67 3 3 6 3" xfId="21864" xr:uid="{00000000-0005-0000-0000-00006E550000}"/>
    <cellStyle name="Normal 67 3 3 8" xfId="16851" xr:uid="{00000000-0005-0000-0000-0000D9410000}"/>
    <cellStyle name="Normal 67 3 4" xfId="2109" xr:uid="{00000000-0005-0000-0000-000043080000}"/>
    <cellStyle name="Normal 67 3 4 2" xfId="3799" xr:uid="{00000000-0005-0000-0000-0000DD0E0000}"/>
    <cellStyle name="Normal 67 3 4 2 2" xfId="13872" xr:uid="{00000000-0005-0000-0000-000036360000}"/>
    <cellStyle name="Normal 67 3 4 2 2 3" xfId="28970" xr:uid="{00000000-0005-0000-0000-000030710000}"/>
    <cellStyle name="Normal 67 3 4 2 3" xfId="8852" xr:uid="{00000000-0005-0000-0000-00009A220000}"/>
    <cellStyle name="Normal 67 3 4 2 3 3" xfId="23953" xr:uid="{00000000-0005-0000-0000-0000975D0000}"/>
    <cellStyle name="Normal 67 3 4 2 5" xfId="18940" xr:uid="{00000000-0005-0000-0000-0000024A0000}"/>
    <cellStyle name="Normal 67 3 4 3" xfId="5491" xr:uid="{00000000-0005-0000-0000-000079150000}"/>
    <cellStyle name="Normal 67 3 4 3 2" xfId="15543" xr:uid="{00000000-0005-0000-0000-0000BD3C0000}"/>
    <cellStyle name="Normal 67 3 4 3 2 3" xfId="30641" xr:uid="{00000000-0005-0000-0000-0000B7770000}"/>
    <cellStyle name="Normal 67 3 4 3 3" xfId="10523" xr:uid="{00000000-0005-0000-0000-000021290000}"/>
    <cellStyle name="Normal 67 3 4 3 3 3" xfId="25624" xr:uid="{00000000-0005-0000-0000-00001E640000}"/>
    <cellStyle name="Normal 67 3 4 3 5" xfId="20611" xr:uid="{00000000-0005-0000-0000-000089500000}"/>
    <cellStyle name="Normal 67 3 4 4" xfId="12201" xr:uid="{00000000-0005-0000-0000-0000AF2F0000}"/>
    <cellStyle name="Normal 67 3 4 4 3" xfId="27299" xr:uid="{00000000-0005-0000-0000-0000A96A0000}"/>
    <cellStyle name="Normal 67 3 4 5" xfId="7180" xr:uid="{00000000-0005-0000-0000-0000121C0000}"/>
    <cellStyle name="Normal 67 3 4 5 3" xfId="22282" xr:uid="{00000000-0005-0000-0000-000010570000}"/>
    <cellStyle name="Normal 67 3 4 7" xfId="17269" xr:uid="{00000000-0005-0000-0000-00007B430000}"/>
    <cellStyle name="Normal 67 3 5" xfId="2962" xr:uid="{00000000-0005-0000-0000-0000980B0000}"/>
    <cellStyle name="Normal 67 3 5 2" xfId="13036" xr:uid="{00000000-0005-0000-0000-0000F2320000}"/>
    <cellStyle name="Normal 67 3 5 2 3" xfId="28134" xr:uid="{00000000-0005-0000-0000-0000EC6D0000}"/>
    <cellStyle name="Normal 67 3 5 3" xfId="8016" xr:uid="{00000000-0005-0000-0000-0000561F0000}"/>
    <cellStyle name="Normal 67 3 5 3 3" xfId="23117" xr:uid="{00000000-0005-0000-0000-0000535A0000}"/>
    <cellStyle name="Normal 67 3 5 5" xfId="18104" xr:uid="{00000000-0005-0000-0000-0000BE460000}"/>
    <cellStyle name="Normal 67 3 6" xfId="4655" xr:uid="{00000000-0005-0000-0000-000035120000}"/>
    <cellStyle name="Normal 67 3 6 2" xfId="14707" xr:uid="{00000000-0005-0000-0000-000079390000}"/>
    <cellStyle name="Normal 67 3 6 2 3" xfId="29805" xr:uid="{00000000-0005-0000-0000-000073740000}"/>
    <cellStyle name="Normal 67 3 6 3" xfId="9687" xr:uid="{00000000-0005-0000-0000-0000DD250000}"/>
    <cellStyle name="Normal 67 3 6 3 3" xfId="24788" xr:uid="{00000000-0005-0000-0000-0000DA600000}"/>
    <cellStyle name="Normal 67 3 6 5" xfId="19775" xr:uid="{00000000-0005-0000-0000-0000454D0000}"/>
    <cellStyle name="Normal 67 3 7" xfId="11365" xr:uid="{00000000-0005-0000-0000-00006B2C0000}"/>
    <cellStyle name="Normal 67 3 7 3" xfId="26463" xr:uid="{00000000-0005-0000-0000-000065670000}"/>
    <cellStyle name="Normal 67 3 8" xfId="6344" xr:uid="{00000000-0005-0000-0000-0000CE180000}"/>
    <cellStyle name="Normal 67 3 8 3" xfId="21446" xr:uid="{00000000-0005-0000-0000-0000CC530000}"/>
    <cellStyle name="Normal 67 4" xfId="1369" xr:uid="{00000000-0005-0000-0000-00005F050000}"/>
    <cellStyle name="Normal 67 4 2" xfId="1792" xr:uid="{00000000-0005-0000-0000-000006070000}"/>
    <cellStyle name="Normal 67 4 2 2" xfId="2631" xr:uid="{00000000-0005-0000-0000-00004D0A0000}"/>
    <cellStyle name="Normal 67 4 2 2 2" xfId="4321" xr:uid="{00000000-0005-0000-0000-0000E7100000}"/>
    <cellStyle name="Normal 67 4 2 2 2 2" xfId="14394" xr:uid="{00000000-0005-0000-0000-000040380000}"/>
    <cellStyle name="Normal 67 4 2 2 2 2 3" xfId="29492" xr:uid="{00000000-0005-0000-0000-00003A730000}"/>
    <cellStyle name="Normal 67 4 2 2 2 3" xfId="9374" xr:uid="{00000000-0005-0000-0000-0000A4240000}"/>
    <cellStyle name="Normal 67 4 2 2 2 3 3" xfId="24475" xr:uid="{00000000-0005-0000-0000-0000A15F0000}"/>
    <cellStyle name="Normal 67 4 2 2 2 5" xfId="19462" xr:uid="{00000000-0005-0000-0000-00000C4C0000}"/>
    <cellStyle name="Normal 67 4 2 2 3" xfId="6013" xr:uid="{00000000-0005-0000-0000-000083170000}"/>
    <cellStyle name="Normal 67 4 2 2 3 2" xfId="16065" xr:uid="{00000000-0005-0000-0000-0000C73E0000}"/>
    <cellStyle name="Normal 67 4 2 2 3 2 3" xfId="31163" xr:uid="{00000000-0005-0000-0000-0000C1790000}"/>
    <cellStyle name="Normal 67 4 2 2 3 3" xfId="11045" xr:uid="{00000000-0005-0000-0000-00002B2B0000}"/>
    <cellStyle name="Normal 67 4 2 2 3 3 3" xfId="26146" xr:uid="{00000000-0005-0000-0000-000028660000}"/>
    <cellStyle name="Normal 67 4 2 2 3 5" xfId="21133" xr:uid="{00000000-0005-0000-0000-000093520000}"/>
    <cellStyle name="Normal 67 4 2 2 4" xfId="12723" xr:uid="{00000000-0005-0000-0000-0000B9310000}"/>
    <cellStyle name="Normal 67 4 2 2 4 3" xfId="27821" xr:uid="{00000000-0005-0000-0000-0000B36C0000}"/>
    <cellStyle name="Normal 67 4 2 2 5" xfId="7702" xr:uid="{00000000-0005-0000-0000-00001C1E0000}"/>
    <cellStyle name="Normal 67 4 2 2 5 3" xfId="22804" xr:uid="{00000000-0005-0000-0000-00001A590000}"/>
    <cellStyle name="Normal 67 4 2 2 7" xfId="17791" xr:uid="{00000000-0005-0000-0000-000085450000}"/>
    <cellStyle name="Normal 67 4 2 3" xfId="3484" xr:uid="{00000000-0005-0000-0000-0000A20D0000}"/>
    <cellStyle name="Normal 67 4 2 3 2" xfId="13558" xr:uid="{00000000-0005-0000-0000-0000FC340000}"/>
    <cellStyle name="Normal 67 4 2 3 2 3" xfId="28656" xr:uid="{00000000-0005-0000-0000-0000F66F0000}"/>
    <cellStyle name="Normal 67 4 2 3 3" xfId="8538" xr:uid="{00000000-0005-0000-0000-000060210000}"/>
    <cellStyle name="Normal 67 4 2 3 3 3" xfId="23639" xr:uid="{00000000-0005-0000-0000-00005D5C0000}"/>
    <cellStyle name="Normal 67 4 2 3 5" xfId="18626" xr:uid="{00000000-0005-0000-0000-0000C8480000}"/>
    <cellStyle name="Normal 67 4 2 4" xfId="5177" xr:uid="{00000000-0005-0000-0000-00003F140000}"/>
    <cellStyle name="Normal 67 4 2 4 2" xfId="15229" xr:uid="{00000000-0005-0000-0000-0000833B0000}"/>
    <cellStyle name="Normal 67 4 2 4 2 3" xfId="30327" xr:uid="{00000000-0005-0000-0000-00007D760000}"/>
    <cellStyle name="Normal 67 4 2 4 3" xfId="10209" xr:uid="{00000000-0005-0000-0000-0000E7270000}"/>
    <cellStyle name="Normal 67 4 2 4 3 3" xfId="25310" xr:uid="{00000000-0005-0000-0000-0000E4620000}"/>
    <cellStyle name="Normal 67 4 2 4 5" xfId="20297" xr:uid="{00000000-0005-0000-0000-00004F4F0000}"/>
    <cellStyle name="Normal 67 4 2 5" xfId="11887" xr:uid="{00000000-0005-0000-0000-0000752E0000}"/>
    <cellStyle name="Normal 67 4 2 5 3" xfId="26985" xr:uid="{00000000-0005-0000-0000-00006F690000}"/>
    <cellStyle name="Normal 67 4 2 6" xfId="6866" xr:uid="{00000000-0005-0000-0000-0000D81A0000}"/>
    <cellStyle name="Normal 67 4 2 6 3" xfId="21968" xr:uid="{00000000-0005-0000-0000-0000D6550000}"/>
    <cellStyle name="Normal 67 4 2 8" xfId="16955" xr:uid="{00000000-0005-0000-0000-000041420000}"/>
    <cellStyle name="Normal 67 4 3" xfId="2213" xr:uid="{00000000-0005-0000-0000-0000AB080000}"/>
    <cellStyle name="Normal 67 4 3 2" xfId="3903" xr:uid="{00000000-0005-0000-0000-0000450F0000}"/>
    <cellStyle name="Normal 67 4 3 2 2" xfId="13976" xr:uid="{00000000-0005-0000-0000-00009E360000}"/>
    <cellStyle name="Normal 67 4 3 2 2 3" xfId="29074" xr:uid="{00000000-0005-0000-0000-000098710000}"/>
    <cellStyle name="Normal 67 4 3 2 3" xfId="8956" xr:uid="{00000000-0005-0000-0000-000002230000}"/>
    <cellStyle name="Normal 67 4 3 2 3 3" xfId="24057" xr:uid="{00000000-0005-0000-0000-0000FF5D0000}"/>
    <cellStyle name="Normal 67 4 3 2 5" xfId="19044" xr:uid="{00000000-0005-0000-0000-00006A4A0000}"/>
    <cellStyle name="Normal 67 4 3 3" xfId="5595" xr:uid="{00000000-0005-0000-0000-0000E1150000}"/>
    <cellStyle name="Normal 67 4 3 3 2" xfId="15647" xr:uid="{00000000-0005-0000-0000-0000253D0000}"/>
    <cellStyle name="Normal 67 4 3 3 2 3" xfId="30745" xr:uid="{00000000-0005-0000-0000-00001F780000}"/>
    <cellStyle name="Normal 67 4 3 3 3" xfId="10627" xr:uid="{00000000-0005-0000-0000-000089290000}"/>
    <cellStyle name="Normal 67 4 3 3 3 3" xfId="25728" xr:uid="{00000000-0005-0000-0000-000086640000}"/>
    <cellStyle name="Normal 67 4 3 3 5" xfId="20715" xr:uid="{00000000-0005-0000-0000-0000F1500000}"/>
    <cellStyle name="Normal 67 4 3 4" xfId="12305" xr:uid="{00000000-0005-0000-0000-000017300000}"/>
    <cellStyle name="Normal 67 4 3 4 3" xfId="27403" xr:uid="{00000000-0005-0000-0000-0000116B0000}"/>
    <cellStyle name="Normal 67 4 3 5" xfId="7284" xr:uid="{00000000-0005-0000-0000-00007A1C0000}"/>
    <cellStyle name="Normal 67 4 3 5 3" xfId="22386" xr:uid="{00000000-0005-0000-0000-000078570000}"/>
    <cellStyle name="Normal 67 4 3 7" xfId="17373" xr:uid="{00000000-0005-0000-0000-0000E3430000}"/>
    <cellStyle name="Normal 67 4 4" xfId="3066" xr:uid="{00000000-0005-0000-0000-0000000C0000}"/>
    <cellStyle name="Normal 67 4 4 2" xfId="13140" xr:uid="{00000000-0005-0000-0000-00005A330000}"/>
    <cellStyle name="Normal 67 4 4 2 3" xfId="28238" xr:uid="{00000000-0005-0000-0000-0000546E0000}"/>
    <cellStyle name="Normal 67 4 4 3" xfId="8120" xr:uid="{00000000-0005-0000-0000-0000BE1F0000}"/>
    <cellStyle name="Normal 67 4 4 3 3" xfId="23221" xr:uid="{00000000-0005-0000-0000-0000BB5A0000}"/>
    <cellStyle name="Normal 67 4 4 5" xfId="18208" xr:uid="{00000000-0005-0000-0000-000026470000}"/>
    <cellStyle name="Normal 67 4 5" xfId="4759" xr:uid="{00000000-0005-0000-0000-00009D120000}"/>
    <cellStyle name="Normal 67 4 5 2" xfId="14811" xr:uid="{00000000-0005-0000-0000-0000E1390000}"/>
    <cellStyle name="Normal 67 4 5 2 3" xfId="29909" xr:uid="{00000000-0005-0000-0000-0000DB740000}"/>
    <cellStyle name="Normal 67 4 5 3" xfId="9791" xr:uid="{00000000-0005-0000-0000-000045260000}"/>
    <cellStyle name="Normal 67 4 5 3 3" xfId="24892" xr:uid="{00000000-0005-0000-0000-000042610000}"/>
    <cellStyle name="Normal 67 4 5 5" xfId="19879" xr:uid="{00000000-0005-0000-0000-0000AD4D0000}"/>
    <cellStyle name="Normal 67 4 6" xfId="11469" xr:uid="{00000000-0005-0000-0000-0000D32C0000}"/>
    <cellStyle name="Normal 67 4 6 3" xfId="26567" xr:uid="{00000000-0005-0000-0000-0000CD670000}"/>
    <cellStyle name="Normal 67 4 7" xfId="6448" xr:uid="{00000000-0005-0000-0000-000036190000}"/>
    <cellStyle name="Normal 67 4 7 3" xfId="21550" xr:uid="{00000000-0005-0000-0000-000034540000}"/>
    <cellStyle name="Normal 67 4 9" xfId="16537" xr:uid="{00000000-0005-0000-0000-00009F400000}"/>
    <cellStyle name="Normal 67 5" xfId="1582" xr:uid="{00000000-0005-0000-0000-000034060000}"/>
    <cellStyle name="Normal 67 5 2" xfId="2423" xr:uid="{00000000-0005-0000-0000-00007D090000}"/>
    <cellStyle name="Normal 67 5 2 2" xfId="4113" xr:uid="{00000000-0005-0000-0000-000017100000}"/>
    <cellStyle name="Normal 67 5 2 2 2" xfId="14186" xr:uid="{00000000-0005-0000-0000-000070370000}"/>
    <cellStyle name="Normal 67 5 2 2 2 3" xfId="29284" xr:uid="{00000000-0005-0000-0000-00006A720000}"/>
    <cellStyle name="Normal 67 5 2 2 3" xfId="9166" xr:uid="{00000000-0005-0000-0000-0000D4230000}"/>
    <cellStyle name="Normal 67 5 2 2 3 3" xfId="24267" xr:uid="{00000000-0005-0000-0000-0000D15E0000}"/>
    <cellStyle name="Normal 67 5 2 2 5" xfId="19254" xr:uid="{00000000-0005-0000-0000-00003C4B0000}"/>
    <cellStyle name="Normal 67 5 2 3" xfId="5805" xr:uid="{00000000-0005-0000-0000-0000B3160000}"/>
    <cellStyle name="Normal 67 5 2 3 2" xfId="15857" xr:uid="{00000000-0005-0000-0000-0000F73D0000}"/>
    <cellStyle name="Normal 67 5 2 3 2 3" xfId="30955" xr:uid="{00000000-0005-0000-0000-0000F1780000}"/>
    <cellStyle name="Normal 67 5 2 3 3" xfId="10837" xr:uid="{00000000-0005-0000-0000-00005B2A0000}"/>
    <cellStyle name="Normal 67 5 2 3 3 3" xfId="25938" xr:uid="{00000000-0005-0000-0000-000058650000}"/>
    <cellStyle name="Normal 67 5 2 3 5" xfId="20925" xr:uid="{00000000-0005-0000-0000-0000C3510000}"/>
    <cellStyle name="Normal 67 5 2 4" xfId="12515" xr:uid="{00000000-0005-0000-0000-0000E9300000}"/>
    <cellStyle name="Normal 67 5 2 4 3" xfId="27613" xr:uid="{00000000-0005-0000-0000-0000E36B0000}"/>
    <cellStyle name="Normal 67 5 2 5" xfId="7494" xr:uid="{00000000-0005-0000-0000-00004C1D0000}"/>
    <cellStyle name="Normal 67 5 2 5 3" xfId="22596" xr:uid="{00000000-0005-0000-0000-00004A580000}"/>
    <cellStyle name="Normal 67 5 2 7" xfId="17583" xr:uid="{00000000-0005-0000-0000-0000B5440000}"/>
    <cellStyle name="Normal 67 5 3" xfId="3276" xr:uid="{00000000-0005-0000-0000-0000D20C0000}"/>
    <cellStyle name="Normal 67 5 3 2" xfId="13350" xr:uid="{00000000-0005-0000-0000-00002C340000}"/>
    <cellStyle name="Normal 67 5 3 2 3" xfId="28448" xr:uid="{00000000-0005-0000-0000-0000266F0000}"/>
    <cellStyle name="Normal 67 5 3 3" xfId="8330" xr:uid="{00000000-0005-0000-0000-000090200000}"/>
    <cellStyle name="Normal 67 5 3 3 3" xfId="23431" xr:uid="{00000000-0005-0000-0000-00008D5B0000}"/>
    <cellStyle name="Normal 67 5 3 5" xfId="18418" xr:uid="{00000000-0005-0000-0000-0000F8470000}"/>
    <cellStyle name="Normal 67 5 4" xfId="4969" xr:uid="{00000000-0005-0000-0000-00006F130000}"/>
    <cellStyle name="Normal 67 5 4 2" xfId="15021" xr:uid="{00000000-0005-0000-0000-0000B33A0000}"/>
    <cellStyle name="Normal 67 5 4 2 3" xfId="30119" xr:uid="{00000000-0005-0000-0000-0000AD750000}"/>
    <cellStyle name="Normal 67 5 4 3" xfId="10001" xr:uid="{00000000-0005-0000-0000-000017270000}"/>
    <cellStyle name="Normal 67 5 4 3 3" xfId="25102" xr:uid="{00000000-0005-0000-0000-000014620000}"/>
    <cellStyle name="Normal 67 5 4 5" xfId="20089" xr:uid="{00000000-0005-0000-0000-00007F4E0000}"/>
    <cellStyle name="Normal 67 5 5" xfId="11679" xr:uid="{00000000-0005-0000-0000-0000A52D0000}"/>
    <cellStyle name="Normal 67 5 5 3" xfId="26777" xr:uid="{00000000-0005-0000-0000-00009F680000}"/>
    <cellStyle name="Normal 67 5 6" xfId="6658" xr:uid="{00000000-0005-0000-0000-0000081A0000}"/>
    <cellStyle name="Normal 67 5 6 3" xfId="21760" xr:uid="{00000000-0005-0000-0000-000006550000}"/>
    <cellStyle name="Normal 67 5 8" xfId="16747" xr:uid="{00000000-0005-0000-0000-000071410000}"/>
    <cellStyle name="Normal 67 6" xfId="2003" xr:uid="{00000000-0005-0000-0000-0000D9070000}"/>
    <cellStyle name="Normal 67 6 2" xfId="3695" xr:uid="{00000000-0005-0000-0000-0000750E0000}"/>
    <cellStyle name="Normal 67 6 2 2" xfId="13768" xr:uid="{00000000-0005-0000-0000-0000CE350000}"/>
    <cellStyle name="Normal 67 6 2 2 3" xfId="28866" xr:uid="{00000000-0005-0000-0000-0000C8700000}"/>
    <cellStyle name="Normal 67 6 2 3" xfId="8748" xr:uid="{00000000-0005-0000-0000-000032220000}"/>
    <cellStyle name="Normal 67 6 2 3 3" xfId="23849" xr:uid="{00000000-0005-0000-0000-00002F5D0000}"/>
    <cellStyle name="Normal 67 6 2 5" xfId="18836" xr:uid="{00000000-0005-0000-0000-00009A490000}"/>
    <cellStyle name="Normal 67 6 3" xfId="5387" xr:uid="{00000000-0005-0000-0000-000011150000}"/>
    <cellStyle name="Normal 67 6 3 2" xfId="15439" xr:uid="{00000000-0005-0000-0000-0000553C0000}"/>
    <cellStyle name="Normal 67 6 3 2 3" xfId="30537" xr:uid="{00000000-0005-0000-0000-00004F770000}"/>
    <cellStyle name="Normal 67 6 3 3" xfId="10419" xr:uid="{00000000-0005-0000-0000-0000B9280000}"/>
    <cellStyle name="Normal 67 6 3 3 3" xfId="25520" xr:uid="{00000000-0005-0000-0000-0000B6630000}"/>
    <cellStyle name="Normal 67 6 3 5" xfId="20507" xr:uid="{00000000-0005-0000-0000-000021500000}"/>
    <cellStyle name="Normal 67 6 4" xfId="12097" xr:uid="{00000000-0005-0000-0000-0000472F0000}"/>
    <cellStyle name="Normal 67 6 4 3" xfId="27195" xr:uid="{00000000-0005-0000-0000-0000416A0000}"/>
    <cellStyle name="Normal 67 6 5" xfId="7076" xr:uid="{00000000-0005-0000-0000-0000AA1B0000}"/>
    <cellStyle name="Normal 67 6 5 3" xfId="22178" xr:uid="{00000000-0005-0000-0000-0000A8560000}"/>
    <cellStyle name="Normal 67 6 7" xfId="17165" xr:uid="{00000000-0005-0000-0000-000013430000}"/>
    <cellStyle name="Normal 67 7" xfId="2855" xr:uid="{00000000-0005-0000-0000-00002D0B0000}"/>
    <cellStyle name="Normal 67 7 2" xfId="12932" xr:uid="{00000000-0005-0000-0000-00008A320000}"/>
    <cellStyle name="Normal 67 7 2 3" xfId="28030" xr:uid="{00000000-0005-0000-0000-0000846D0000}"/>
    <cellStyle name="Normal 67 7 3" xfId="7912" xr:uid="{00000000-0005-0000-0000-0000EE1E0000}"/>
    <cellStyle name="Normal 67 7 3 3" xfId="23013" xr:uid="{00000000-0005-0000-0000-0000EB590000}"/>
    <cellStyle name="Normal 67 7 5" xfId="18000" xr:uid="{00000000-0005-0000-0000-000056460000}"/>
    <cellStyle name="Normal 67 8" xfId="4549" xr:uid="{00000000-0005-0000-0000-0000CB110000}"/>
    <cellStyle name="Normal 67 8 2" xfId="14603" xr:uid="{00000000-0005-0000-0000-000011390000}"/>
    <cellStyle name="Normal 67 8 2 3" xfId="29701" xr:uid="{00000000-0005-0000-0000-00000B740000}"/>
    <cellStyle name="Normal 67 8 3" xfId="9583" xr:uid="{00000000-0005-0000-0000-000075250000}"/>
    <cellStyle name="Normal 67 8 3 3" xfId="24684" xr:uid="{00000000-0005-0000-0000-000072600000}"/>
    <cellStyle name="Normal 67 8 5" xfId="19671" xr:uid="{00000000-0005-0000-0000-0000DD4C0000}"/>
    <cellStyle name="Normal 67 9" xfId="11259" xr:uid="{00000000-0005-0000-0000-0000012C0000}"/>
    <cellStyle name="Normal 67 9 3" xfId="26359" xr:uid="{00000000-0005-0000-0000-0000FD660000}"/>
    <cellStyle name="Normal 68" xfId="897" xr:uid="{00000000-0005-0000-0000-000086030000}"/>
    <cellStyle name="Normal 69" xfId="898" xr:uid="{00000000-0005-0000-0000-000087030000}"/>
    <cellStyle name="Normal 7" xfId="178" xr:uid="{00000000-0005-0000-0000-0000B2000000}"/>
    <cellStyle name="Normal 7 10" xfId="35454" xr:uid="{C0A09FAC-BC28-446D-8B82-A84FF8E92E3C}"/>
    <cellStyle name="Normal 7 10 2" xfId="35455" xr:uid="{07ABCC34-CE44-4F72-BFF9-92633A39E31D}"/>
    <cellStyle name="Normal 7 11" xfId="35456" xr:uid="{CFACA364-F8B0-4D93-B4C7-EF285F060A6E}"/>
    <cellStyle name="Normal 7 11 2" xfId="35457" xr:uid="{E88DBBF8-F955-4E25-A595-22B31E960E33}"/>
    <cellStyle name="Normal 7 12" xfId="35458" xr:uid="{0D4F789F-3D71-4460-9881-A1A0740CBF56}"/>
    <cellStyle name="Normal 7 12 2" xfId="35459" xr:uid="{490078D4-910E-445F-B35D-1F125A47D086}"/>
    <cellStyle name="Normal 7 13" xfId="35460" xr:uid="{9D36AE85-1B5F-4747-834C-C797C274ECEB}"/>
    <cellStyle name="Normal 7 13 2" xfId="35461" xr:uid="{A3FC3EFE-76C7-4677-893A-D24948608FD0}"/>
    <cellStyle name="Normal 7 14" xfId="35462" xr:uid="{216F1A75-8994-4F84-8028-117F66842498}"/>
    <cellStyle name="Normal 7 14 2" xfId="35463" xr:uid="{BD4ADCA3-2461-4D46-B0FE-4DDEB3F5A44F}"/>
    <cellStyle name="Normal 7 15" xfId="35464" xr:uid="{BD89665D-F2B2-4B82-BCCD-9A5D79AD043E}"/>
    <cellStyle name="Normal 7 15 2" xfId="35465" xr:uid="{DE09211E-27D1-41CB-B693-2E3CF5BC6AE6}"/>
    <cellStyle name="Normal 7 16" xfId="35466" xr:uid="{BD6034C8-460B-482B-A7C2-D40B521EB633}"/>
    <cellStyle name="Normal 7 16 2" xfId="35467" xr:uid="{92103CB7-CE45-4A65-90BE-E89A4E5F8A6E}"/>
    <cellStyle name="Normal 7 17" xfId="35468" xr:uid="{69FD2FFB-630C-4970-8BB8-12EC6E4CFB61}"/>
    <cellStyle name="Normal 7 17 2" xfId="35469" xr:uid="{9D717355-0E6B-4864-8ED7-916631FAED97}"/>
    <cellStyle name="Normal 7 18" xfId="35470" xr:uid="{3647482F-1375-475F-B098-FC79AF9E685E}"/>
    <cellStyle name="Normal 7 18 2" xfId="35471" xr:uid="{07E48980-D74B-4DB6-B91A-A6BBF2CF37AA}"/>
    <cellStyle name="Normal 7 19" xfId="35472" xr:uid="{6E4D5293-6CE8-4985-994B-F84CA2292BBD}"/>
    <cellStyle name="Normal 7 19 2" xfId="35473" xr:uid="{F072BE16-AF04-4B66-A44F-64725E010661}"/>
    <cellStyle name="Normal 7 2" xfId="900" xr:uid="{00000000-0005-0000-0000-000089030000}"/>
    <cellStyle name="Normal 7 2 10" xfId="35474" xr:uid="{46FF3ADF-E303-4BB7-9BD5-D7A1187363B1}"/>
    <cellStyle name="Normal 7 2 10 2" xfId="35475" xr:uid="{34D14CFE-03E2-4288-8C44-988D89039CBF}"/>
    <cellStyle name="Normal 7 2 11" xfId="35476" xr:uid="{F842BA2B-D555-4408-96D9-059E93B9D101}"/>
    <cellStyle name="Normal 7 2 11 2" xfId="35477" xr:uid="{5D0B2F24-39A2-41A6-BC77-98A7F903D3FA}"/>
    <cellStyle name="Normal 7 2 12" xfId="35478" xr:uid="{E459DC80-15DA-465D-A053-DF49342EDF71}"/>
    <cellStyle name="Normal 7 2 12 2" xfId="35479" xr:uid="{6D7BBF0A-3848-4EF7-A1FD-7651CE2DF250}"/>
    <cellStyle name="Normal 7 2 13" xfId="35480" xr:uid="{25D13AE6-39A7-4BB6-8A73-C37FF71FF283}"/>
    <cellStyle name="Normal 7 2 13 2" xfId="35481" xr:uid="{3B891CDE-8ABB-41A2-B3A2-2824457AD457}"/>
    <cellStyle name="Normal 7 2 14" xfId="35482" xr:uid="{41BB84E0-EBE5-43E7-9EDD-85751241D386}"/>
    <cellStyle name="Normal 7 2 14 2" xfId="35483" xr:uid="{91E1FFFD-FB47-4472-9A5A-D77E70CD84E3}"/>
    <cellStyle name="Normal 7 2 15" xfId="35484" xr:uid="{B596ED96-9249-4413-A5A3-963DD8CBB2F6}"/>
    <cellStyle name="Normal 7 2 15 2" xfId="35485" xr:uid="{E0752E73-8076-47EC-BC03-B7543455459A}"/>
    <cellStyle name="Normal 7 2 16" xfId="35486" xr:uid="{365E4FB9-62B1-459D-9D80-37F26280ABD7}"/>
    <cellStyle name="Normal 7 2 16 2" xfId="35487" xr:uid="{2C6CAE86-F4D1-478A-83F8-25563D885FDB}"/>
    <cellStyle name="Normal 7 2 17" xfId="35488" xr:uid="{0D6F48F7-1EC5-4D80-8186-9D8AB58FDAAE}"/>
    <cellStyle name="Normal 7 2 17 2" xfId="35489" xr:uid="{CF281579-0731-48BA-B616-042BC27B033B}"/>
    <cellStyle name="Normal 7 2 18" xfId="35490" xr:uid="{935455E9-5E9B-401A-A6CB-6D02DC0469EB}"/>
    <cellStyle name="Normal 7 2 18 2" xfId="35491" xr:uid="{F289EAF1-5914-43B8-BBAD-80CC4D4C38D0}"/>
    <cellStyle name="Normal 7 2 19" xfId="35492" xr:uid="{FA3C8A28-0D35-43A2-B46B-49D7FD8D2E9B}"/>
    <cellStyle name="Normal 7 2 19 2" xfId="35493" xr:uid="{8AD2D67A-9EC5-471B-B993-DB4CC7C3231E}"/>
    <cellStyle name="Normal 7 2 2" xfId="35494" xr:uid="{543DCF16-037F-40DC-909B-DC97DF52906A}"/>
    <cellStyle name="Normal 7 2 2 2" xfId="35495" xr:uid="{960DEAB1-ABA0-4CB8-B158-432EFE732936}"/>
    <cellStyle name="Normal 7 2 20" xfId="35496" xr:uid="{DC1FDC20-F4B7-4926-98EF-7C24ACD5B0CE}"/>
    <cellStyle name="Normal 7 2 20 2" xfId="35497" xr:uid="{E54B3EAB-2422-4F92-9EEB-AA3C678145C4}"/>
    <cellStyle name="Normal 7 2 21" xfId="35498" xr:uid="{162C846D-2D34-4E3C-938F-32FB6E37D4BC}"/>
    <cellStyle name="Normal 7 2 21 2" xfId="35499" xr:uid="{4BF95381-C477-48CA-81C3-97B59A895895}"/>
    <cellStyle name="Normal 7 2 22" xfId="35500" xr:uid="{FB91A607-5217-4C3C-9004-E68047F57DE9}"/>
    <cellStyle name="Normal 7 2 22 2" xfId="35501" xr:uid="{CB15927E-DD80-4A2F-B9C9-51443A5C535A}"/>
    <cellStyle name="Normal 7 2 23" xfId="35502" xr:uid="{AF3593CA-C2EC-4B4C-9300-94B481F4BE7B}"/>
    <cellStyle name="Normal 7 2 23 2" xfId="35503" xr:uid="{08484D76-C3AB-4476-B11D-30ECDA873DC4}"/>
    <cellStyle name="Normal 7 2 24" xfId="35504" xr:uid="{321687FA-F7E7-43A3-80FC-8B065C5422F0}"/>
    <cellStyle name="Normal 7 2 3" xfId="35505" xr:uid="{FD59AB70-3E52-4772-BC14-87BD8E3B7E5E}"/>
    <cellStyle name="Normal 7 2 3 2" xfId="35506" xr:uid="{D82CD4F3-0D85-4363-B655-4228B63CFF15}"/>
    <cellStyle name="Normal 7 2 4" xfId="35507" xr:uid="{2A114456-46F1-46E8-B6C0-7987F4AD11FE}"/>
    <cellStyle name="Normal 7 2 4 2" xfId="35508" xr:uid="{8E8B5CF1-1B27-417A-A31B-BFE1D2F9A5C4}"/>
    <cellStyle name="Normal 7 2 5" xfId="35509" xr:uid="{F0EE44CD-7E68-4038-8D5D-8D2E7CEE96C9}"/>
    <cellStyle name="Normal 7 2 5 2" xfId="35510" xr:uid="{FE5CD3AE-FE7B-4850-9F88-C967E770FAA9}"/>
    <cellStyle name="Normal 7 2 6" xfId="35511" xr:uid="{DE6098BA-D475-47BA-901F-6D45D1A44DC5}"/>
    <cellStyle name="Normal 7 2 6 2" xfId="35512" xr:uid="{06601C29-2846-4544-8B83-00FD5DED0734}"/>
    <cellStyle name="Normal 7 2 7" xfId="35513" xr:uid="{791ABFDC-5C89-45EE-88C1-AAF32C2A6750}"/>
    <cellStyle name="Normal 7 2 7 2" xfId="35514" xr:uid="{666408BA-9B44-4988-8029-5E4C1C82B773}"/>
    <cellStyle name="Normal 7 2 8" xfId="35515" xr:uid="{75171C58-72D6-44A3-A6E0-2A9D9D9E7F30}"/>
    <cellStyle name="Normal 7 2 8 2" xfId="35516" xr:uid="{7BECEE02-68AE-4874-A99A-797F80167B3E}"/>
    <cellStyle name="Normal 7 2 9" xfId="35517" xr:uid="{22A4CC5A-D0DC-48F2-811E-492FEB1A1C59}"/>
    <cellStyle name="Normal 7 2 9 2" xfId="35518" xr:uid="{2DEE4504-D168-41F4-A4E3-E8AB74D800DB}"/>
    <cellStyle name="Normal 7 20" xfId="35519" xr:uid="{9721E069-0AD7-484A-A1BF-353B1B29515E}"/>
    <cellStyle name="Normal 7 20 2" xfId="35520" xr:uid="{C1DCA334-680B-44CA-BE19-41EEAEF5958A}"/>
    <cellStyle name="Normal 7 21" xfId="35521" xr:uid="{C520DD98-0101-47E6-A68F-02A183D635D0}"/>
    <cellStyle name="Normal 7 21 2" xfId="35522" xr:uid="{13C8C523-2961-4A88-9F25-A57032B6DA79}"/>
    <cellStyle name="Normal 7 22" xfId="35523" xr:uid="{DBCE1E29-222D-4B30-9D1E-0B54C3554BC1}"/>
    <cellStyle name="Normal 7 22 2" xfId="35524" xr:uid="{92037BF2-C9A9-456A-9EE1-1CF5282818EA}"/>
    <cellStyle name="Normal 7 23" xfId="35525" xr:uid="{C2C81E1A-A3A2-4F72-BB37-BEC8135A9AB5}"/>
    <cellStyle name="Normal 7 23 2" xfId="35526" xr:uid="{2558E864-720B-41BA-AD82-24A17AD62EB6}"/>
    <cellStyle name="Normal 7 24" xfId="35527" xr:uid="{2AA069F1-EE83-49DC-8710-23F5A9481C93}"/>
    <cellStyle name="Normal 7 24 2" xfId="35528" xr:uid="{AEEEBA6E-E9A6-4A87-87EC-4E6BF85CA98A}"/>
    <cellStyle name="Normal 7 25" xfId="35529" xr:uid="{5F584175-F9D6-4148-A094-DECBE48D75E4}"/>
    <cellStyle name="Normal 7 3" xfId="901" xr:uid="{00000000-0005-0000-0000-00008A030000}"/>
    <cellStyle name="Normal 7 3 2" xfId="35531" xr:uid="{F7BCD450-0663-490F-B8F5-BEF3B50EAEE0}"/>
    <cellStyle name="Normal 7 3 3" xfId="35530" xr:uid="{62B01510-6118-40D9-BEF9-0ACB57CDE95C}"/>
    <cellStyle name="Normal 7 4" xfId="902" xr:uid="{00000000-0005-0000-0000-00008B030000}"/>
    <cellStyle name="Normal 7 4 2" xfId="35532" xr:uid="{865747D6-B1A0-44DF-B3CE-86E06F4BD603}"/>
    <cellStyle name="Normal 7 5" xfId="903" xr:uid="{00000000-0005-0000-0000-00008C030000}"/>
    <cellStyle name="Normal 7 5 2" xfId="35533" xr:uid="{9363A0B2-9AAF-4C73-BE08-4FDC51BD9F18}"/>
    <cellStyle name="Normal 7 6" xfId="904" xr:uid="{00000000-0005-0000-0000-00008D030000}"/>
    <cellStyle name="Normal 7 6 10" xfId="6239" xr:uid="{00000000-0005-0000-0000-000065180000}"/>
    <cellStyle name="Normal 7 6 10 3" xfId="21343" xr:uid="{00000000-0005-0000-0000-000065530000}"/>
    <cellStyle name="Normal 7 6 11" xfId="35534" xr:uid="{E88A4B53-981F-4E56-B0F0-E20711C10C7A}"/>
    <cellStyle name="Normal 7 6 12" xfId="16328" xr:uid="{00000000-0005-0000-0000-0000CE3F0000}"/>
    <cellStyle name="Normal 7 6 2" xfId="1203" xr:uid="{00000000-0005-0000-0000-0000B9040000}"/>
    <cellStyle name="Normal 7 6 2 10" xfId="35535" xr:uid="{76EBDE21-197A-4581-9F72-42819071C7FB}"/>
    <cellStyle name="Normal 7 6 2 11" xfId="16382" xr:uid="{00000000-0005-0000-0000-000004400000}"/>
    <cellStyle name="Normal 7 6 2 2" xfId="1311" xr:uid="{00000000-0005-0000-0000-000025050000}"/>
    <cellStyle name="Normal 7 6 2 2 10" xfId="16486" xr:uid="{00000000-0005-0000-0000-00006C400000}"/>
    <cellStyle name="Normal 7 6 2 2 2" xfId="1528" xr:uid="{00000000-0005-0000-0000-0000FE050000}"/>
    <cellStyle name="Normal 7 6 2 2 2 2" xfId="1949" xr:uid="{00000000-0005-0000-0000-0000A3070000}"/>
    <cellStyle name="Normal 7 6 2 2 2 2 2" xfId="2788" xr:uid="{00000000-0005-0000-0000-0000EA0A0000}"/>
    <cellStyle name="Normal 7 6 2 2 2 2 2 2" xfId="4478" xr:uid="{00000000-0005-0000-0000-000084110000}"/>
    <cellStyle name="Normal 7 6 2 2 2 2 2 2 2" xfId="14551" xr:uid="{00000000-0005-0000-0000-0000DD380000}"/>
    <cellStyle name="Normal 7 6 2 2 2 2 2 2 2 3" xfId="29649" xr:uid="{00000000-0005-0000-0000-0000D7730000}"/>
    <cellStyle name="Normal 7 6 2 2 2 2 2 2 3" xfId="9531" xr:uid="{00000000-0005-0000-0000-000041250000}"/>
    <cellStyle name="Normal 7 6 2 2 2 2 2 2 3 3" xfId="24632" xr:uid="{00000000-0005-0000-0000-00003E600000}"/>
    <cellStyle name="Normal 7 6 2 2 2 2 2 2 5" xfId="19619" xr:uid="{00000000-0005-0000-0000-0000A94C0000}"/>
    <cellStyle name="Normal 7 6 2 2 2 2 2 3" xfId="6170" xr:uid="{00000000-0005-0000-0000-000020180000}"/>
    <cellStyle name="Normal 7 6 2 2 2 2 2 3 2" xfId="16222" xr:uid="{00000000-0005-0000-0000-0000643F0000}"/>
    <cellStyle name="Normal 7 6 2 2 2 2 2 3 3" xfId="11202" xr:uid="{00000000-0005-0000-0000-0000C82B0000}"/>
    <cellStyle name="Normal 7 6 2 2 2 2 2 3 3 3" xfId="26303" xr:uid="{00000000-0005-0000-0000-0000C5660000}"/>
    <cellStyle name="Normal 7 6 2 2 2 2 2 3 5" xfId="21290" xr:uid="{00000000-0005-0000-0000-000030530000}"/>
    <cellStyle name="Normal 7 6 2 2 2 2 2 4" xfId="12880" xr:uid="{00000000-0005-0000-0000-000056320000}"/>
    <cellStyle name="Normal 7 6 2 2 2 2 2 4 3" xfId="27978" xr:uid="{00000000-0005-0000-0000-0000506D0000}"/>
    <cellStyle name="Normal 7 6 2 2 2 2 2 5" xfId="7859" xr:uid="{00000000-0005-0000-0000-0000B91E0000}"/>
    <cellStyle name="Normal 7 6 2 2 2 2 2 5 3" xfId="22961" xr:uid="{00000000-0005-0000-0000-0000B7590000}"/>
    <cellStyle name="Normal 7 6 2 2 2 2 2 7" xfId="17948" xr:uid="{00000000-0005-0000-0000-000022460000}"/>
    <cellStyle name="Normal 7 6 2 2 2 2 3" xfId="3641" xr:uid="{00000000-0005-0000-0000-00003F0E0000}"/>
    <cellStyle name="Normal 7 6 2 2 2 2 3 2" xfId="13715" xr:uid="{00000000-0005-0000-0000-000099350000}"/>
    <cellStyle name="Normal 7 6 2 2 2 2 3 2 3" xfId="28813" xr:uid="{00000000-0005-0000-0000-000093700000}"/>
    <cellStyle name="Normal 7 6 2 2 2 2 3 3" xfId="8695" xr:uid="{00000000-0005-0000-0000-0000FD210000}"/>
    <cellStyle name="Normal 7 6 2 2 2 2 3 3 3" xfId="23796" xr:uid="{00000000-0005-0000-0000-0000FA5C0000}"/>
    <cellStyle name="Normal 7 6 2 2 2 2 3 5" xfId="18783" xr:uid="{00000000-0005-0000-0000-000065490000}"/>
    <cellStyle name="Normal 7 6 2 2 2 2 4" xfId="5334" xr:uid="{00000000-0005-0000-0000-0000DC140000}"/>
    <cellStyle name="Normal 7 6 2 2 2 2 4 2" xfId="15386" xr:uid="{00000000-0005-0000-0000-0000203C0000}"/>
    <cellStyle name="Normal 7 6 2 2 2 2 4 2 3" xfId="30484" xr:uid="{00000000-0005-0000-0000-00001A770000}"/>
    <cellStyle name="Normal 7 6 2 2 2 2 4 3" xfId="10366" xr:uid="{00000000-0005-0000-0000-000084280000}"/>
    <cellStyle name="Normal 7 6 2 2 2 2 4 3 3" xfId="25467" xr:uid="{00000000-0005-0000-0000-000081630000}"/>
    <cellStyle name="Normal 7 6 2 2 2 2 4 5" xfId="20454" xr:uid="{00000000-0005-0000-0000-0000EC4F0000}"/>
    <cellStyle name="Normal 7 6 2 2 2 2 5" xfId="12044" xr:uid="{00000000-0005-0000-0000-0000122F0000}"/>
    <cellStyle name="Normal 7 6 2 2 2 2 5 3" xfId="27142" xr:uid="{00000000-0005-0000-0000-00000C6A0000}"/>
    <cellStyle name="Normal 7 6 2 2 2 2 6" xfId="7023" xr:uid="{00000000-0005-0000-0000-0000751B0000}"/>
    <cellStyle name="Normal 7 6 2 2 2 2 6 3" xfId="22125" xr:uid="{00000000-0005-0000-0000-000073560000}"/>
    <cellStyle name="Normal 7 6 2 2 2 2 8" xfId="17112" xr:uid="{00000000-0005-0000-0000-0000DE420000}"/>
    <cellStyle name="Normal 7 6 2 2 2 3" xfId="2370" xr:uid="{00000000-0005-0000-0000-000048090000}"/>
    <cellStyle name="Normal 7 6 2 2 2 3 2" xfId="4060" xr:uid="{00000000-0005-0000-0000-0000E20F0000}"/>
    <cellStyle name="Normal 7 6 2 2 2 3 2 2" xfId="14133" xr:uid="{00000000-0005-0000-0000-00003B370000}"/>
    <cellStyle name="Normal 7 6 2 2 2 3 2 2 3" xfId="29231" xr:uid="{00000000-0005-0000-0000-000035720000}"/>
    <cellStyle name="Normal 7 6 2 2 2 3 2 3" xfId="9113" xr:uid="{00000000-0005-0000-0000-00009F230000}"/>
    <cellStyle name="Normal 7 6 2 2 2 3 2 3 3" xfId="24214" xr:uid="{00000000-0005-0000-0000-00009C5E0000}"/>
    <cellStyle name="Normal 7 6 2 2 2 3 2 5" xfId="19201" xr:uid="{00000000-0005-0000-0000-0000074B0000}"/>
    <cellStyle name="Normal 7 6 2 2 2 3 3" xfId="5752" xr:uid="{00000000-0005-0000-0000-00007E160000}"/>
    <cellStyle name="Normal 7 6 2 2 2 3 3 2" xfId="15804" xr:uid="{00000000-0005-0000-0000-0000C23D0000}"/>
    <cellStyle name="Normal 7 6 2 2 2 3 3 2 3" xfId="30902" xr:uid="{00000000-0005-0000-0000-0000BC780000}"/>
    <cellStyle name="Normal 7 6 2 2 2 3 3 3" xfId="10784" xr:uid="{00000000-0005-0000-0000-0000262A0000}"/>
    <cellStyle name="Normal 7 6 2 2 2 3 3 3 3" xfId="25885" xr:uid="{00000000-0005-0000-0000-000023650000}"/>
    <cellStyle name="Normal 7 6 2 2 2 3 3 5" xfId="20872" xr:uid="{00000000-0005-0000-0000-00008E510000}"/>
    <cellStyle name="Normal 7 6 2 2 2 3 4" xfId="12462" xr:uid="{00000000-0005-0000-0000-0000B4300000}"/>
    <cellStyle name="Normal 7 6 2 2 2 3 4 3" xfId="27560" xr:uid="{00000000-0005-0000-0000-0000AE6B0000}"/>
    <cellStyle name="Normal 7 6 2 2 2 3 5" xfId="7441" xr:uid="{00000000-0005-0000-0000-0000171D0000}"/>
    <cellStyle name="Normal 7 6 2 2 2 3 5 3" xfId="22543" xr:uid="{00000000-0005-0000-0000-000015580000}"/>
    <cellStyle name="Normal 7 6 2 2 2 3 7" xfId="17530" xr:uid="{00000000-0005-0000-0000-000080440000}"/>
    <cellStyle name="Normal 7 6 2 2 2 4" xfId="3223" xr:uid="{00000000-0005-0000-0000-00009D0C0000}"/>
    <cellStyle name="Normal 7 6 2 2 2 4 2" xfId="13297" xr:uid="{00000000-0005-0000-0000-0000F7330000}"/>
    <cellStyle name="Normal 7 6 2 2 2 4 2 3" xfId="28395" xr:uid="{00000000-0005-0000-0000-0000F16E0000}"/>
    <cellStyle name="Normal 7 6 2 2 2 4 3" xfId="8277" xr:uid="{00000000-0005-0000-0000-00005B200000}"/>
    <cellStyle name="Normal 7 6 2 2 2 4 3 3" xfId="23378" xr:uid="{00000000-0005-0000-0000-0000585B0000}"/>
    <cellStyle name="Normal 7 6 2 2 2 4 5" xfId="18365" xr:uid="{00000000-0005-0000-0000-0000C3470000}"/>
    <cellStyle name="Normal 7 6 2 2 2 5" xfId="4916" xr:uid="{00000000-0005-0000-0000-00003A130000}"/>
    <cellStyle name="Normal 7 6 2 2 2 5 2" xfId="14968" xr:uid="{00000000-0005-0000-0000-00007E3A0000}"/>
    <cellStyle name="Normal 7 6 2 2 2 5 2 3" xfId="30066" xr:uid="{00000000-0005-0000-0000-000078750000}"/>
    <cellStyle name="Normal 7 6 2 2 2 5 3" xfId="9948" xr:uid="{00000000-0005-0000-0000-0000E2260000}"/>
    <cellStyle name="Normal 7 6 2 2 2 5 3 3" xfId="25049" xr:uid="{00000000-0005-0000-0000-0000DF610000}"/>
    <cellStyle name="Normal 7 6 2 2 2 5 5" xfId="20036" xr:uid="{00000000-0005-0000-0000-00004A4E0000}"/>
    <cellStyle name="Normal 7 6 2 2 2 6" xfId="11626" xr:uid="{00000000-0005-0000-0000-0000702D0000}"/>
    <cellStyle name="Normal 7 6 2 2 2 6 3" xfId="26724" xr:uid="{00000000-0005-0000-0000-00006A680000}"/>
    <cellStyle name="Normal 7 6 2 2 2 7" xfId="6605" xr:uid="{00000000-0005-0000-0000-0000D3190000}"/>
    <cellStyle name="Normal 7 6 2 2 2 7 3" xfId="21707" xr:uid="{00000000-0005-0000-0000-0000D1540000}"/>
    <cellStyle name="Normal 7 6 2 2 2 9" xfId="16694" xr:uid="{00000000-0005-0000-0000-00003C410000}"/>
    <cellStyle name="Normal 7 6 2 2 3" xfId="1741" xr:uid="{00000000-0005-0000-0000-0000D3060000}"/>
    <cellStyle name="Normal 7 6 2 2 3 2" xfId="2580" xr:uid="{00000000-0005-0000-0000-00001A0A0000}"/>
    <cellStyle name="Normal 7 6 2 2 3 2 2" xfId="4270" xr:uid="{00000000-0005-0000-0000-0000B4100000}"/>
    <cellStyle name="Normal 7 6 2 2 3 2 2 2" xfId="14343" xr:uid="{00000000-0005-0000-0000-00000D380000}"/>
    <cellStyle name="Normal 7 6 2 2 3 2 2 2 3" xfId="29441" xr:uid="{00000000-0005-0000-0000-000007730000}"/>
    <cellStyle name="Normal 7 6 2 2 3 2 2 3" xfId="9323" xr:uid="{00000000-0005-0000-0000-000071240000}"/>
    <cellStyle name="Normal 7 6 2 2 3 2 2 3 3" xfId="24424" xr:uid="{00000000-0005-0000-0000-00006E5F0000}"/>
    <cellStyle name="Normal 7 6 2 2 3 2 2 5" xfId="19411" xr:uid="{00000000-0005-0000-0000-0000D94B0000}"/>
    <cellStyle name="Normal 7 6 2 2 3 2 3" xfId="5962" xr:uid="{00000000-0005-0000-0000-000050170000}"/>
    <cellStyle name="Normal 7 6 2 2 3 2 3 2" xfId="16014" xr:uid="{00000000-0005-0000-0000-0000943E0000}"/>
    <cellStyle name="Normal 7 6 2 2 3 2 3 2 3" xfId="31112" xr:uid="{00000000-0005-0000-0000-00008E790000}"/>
    <cellStyle name="Normal 7 6 2 2 3 2 3 3" xfId="10994" xr:uid="{00000000-0005-0000-0000-0000F82A0000}"/>
    <cellStyle name="Normal 7 6 2 2 3 2 3 3 3" xfId="26095" xr:uid="{00000000-0005-0000-0000-0000F5650000}"/>
    <cellStyle name="Normal 7 6 2 2 3 2 3 5" xfId="21082" xr:uid="{00000000-0005-0000-0000-000060520000}"/>
    <cellStyle name="Normal 7 6 2 2 3 2 4" xfId="12672" xr:uid="{00000000-0005-0000-0000-000086310000}"/>
    <cellStyle name="Normal 7 6 2 2 3 2 4 3" xfId="27770" xr:uid="{00000000-0005-0000-0000-0000806C0000}"/>
    <cellStyle name="Normal 7 6 2 2 3 2 5" xfId="7651" xr:uid="{00000000-0005-0000-0000-0000E91D0000}"/>
    <cellStyle name="Normal 7 6 2 2 3 2 5 3" xfId="22753" xr:uid="{00000000-0005-0000-0000-0000E7580000}"/>
    <cellStyle name="Normal 7 6 2 2 3 2 7" xfId="17740" xr:uid="{00000000-0005-0000-0000-000052450000}"/>
    <cellStyle name="Normal 7 6 2 2 3 3" xfId="3433" xr:uid="{00000000-0005-0000-0000-00006F0D0000}"/>
    <cellStyle name="Normal 7 6 2 2 3 3 2" xfId="13507" xr:uid="{00000000-0005-0000-0000-0000C9340000}"/>
    <cellStyle name="Normal 7 6 2 2 3 3 2 3" xfId="28605" xr:uid="{00000000-0005-0000-0000-0000C36F0000}"/>
    <cellStyle name="Normal 7 6 2 2 3 3 3" xfId="8487" xr:uid="{00000000-0005-0000-0000-00002D210000}"/>
    <cellStyle name="Normal 7 6 2 2 3 3 3 3" xfId="23588" xr:uid="{00000000-0005-0000-0000-00002A5C0000}"/>
    <cellStyle name="Normal 7 6 2 2 3 3 5" xfId="18575" xr:uid="{00000000-0005-0000-0000-000095480000}"/>
    <cellStyle name="Normal 7 6 2 2 3 4" xfId="5126" xr:uid="{00000000-0005-0000-0000-00000C140000}"/>
    <cellStyle name="Normal 7 6 2 2 3 4 2" xfId="15178" xr:uid="{00000000-0005-0000-0000-0000503B0000}"/>
    <cellStyle name="Normal 7 6 2 2 3 4 2 3" xfId="30276" xr:uid="{00000000-0005-0000-0000-00004A760000}"/>
    <cellStyle name="Normal 7 6 2 2 3 4 3" xfId="10158" xr:uid="{00000000-0005-0000-0000-0000B4270000}"/>
    <cellStyle name="Normal 7 6 2 2 3 4 3 3" xfId="25259" xr:uid="{00000000-0005-0000-0000-0000B1620000}"/>
    <cellStyle name="Normal 7 6 2 2 3 4 5" xfId="20246" xr:uid="{00000000-0005-0000-0000-00001C4F0000}"/>
    <cellStyle name="Normal 7 6 2 2 3 5" xfId="11836" xr:uid="{00000000-0005-0000-0000-0000422E0000}"/>
    <cellStyle name="Normal 7 6 2 2 3 5 3" xfId="26934" xr:uid="{00000000-0005-0000-0000-00003C690000}"/>
    <cellStyle name="Normal 7 6 2 2 3 6" xfId="6815" xr:uid="{00000000-0005-0000-0000-0000A51A0000}"/>
    <cellStyle name="Normal 7 6 2 2 3 6 3" xfId="21917" xr:uid="{00000000-0005-0000-0000-0000A3550000}"/>
    <cellStyle name="Normal 7 6 2 2 3 8" xfId="16904" xr:uid="{00000000-0005-0000-0000-00000E420000}"/>
    <cellStyle name="Normal 7 6 2 2 4" xfId="2162" xr:uid="{00000000-0005-0000-0000-000078080000}"/>
    <cellStyle name="Normal 7 6 2 2 4 2" xfId="3852" xr:uid="{00000000-0005-0000-0000-0000120F0000}"/>
    <cellStyle name="Normal 7 6 2 2 4 2 2" xfId="13925" xr:uid="{00000000-0005-0000-0000-00006B360000}"/>
    <cellStyle name="Normal 7 6 2 2 4 2 2 3" xfId="29023" xr:uid="{00000000-0005-0000-0000-000065710000}"/>
    <cellStyle name="Normal 7 6 2 2 4 2 3" xfId="8905" xr:uid="{00000000-0005-0000-0000-0000CF220000}"/>
    <cellStyle name="Normal 7 6 2 2 4 2 3 3" xfId="24006" xr:uid="{00000000-0005-0000-0000-0000CC5D0000}"/>
    <cellStyle name="Normal 7 6 2 2 4 2 5" xfId="18993" xr:uid="{00000000-0005-0000-0000-0000374A0000}"/>
    <cellStyle name="Normal 7 6 2 2 4 3" xfId="5544" xr:uid="{00000000-0005-0000-0000-0000AE150000}"/>
    <cellStyle name="Normal 7 6 2 2 4 3 2" xfId="15596" xr:uid="{00000000-0005-0000-0000-0000F23C0000}"/>
    <cellStyle name="Normal 7 6 2 2 4 3 2 3" xfId="30694" xr:uid="{00000000-0005-0000-0000-0000EC770000}"/>
    <cellStyle name="Normal 7 6 2 2 4 3 3" xfId="10576" xr:uid="{00000000-0005-0000-0000-000056290000}"/>
    <cellStyle name="Normal 7 6 2 2 4 3 3 3" xfId="25677" xr:uid="{00000000-0005-0000-0000-000053640000}"/>
    <cellStyle name="Normal 7 6 2 2 4 3 5" xfId="20664" xr:uid="{00000000-0005-0000-0000-0000BE500000}"/>
    <cellStyle name="Normal 7 6 2 2 4 4" xfId="12254" xr:uid="{00000000-0005-0000-0000-0000E42F0000}"/>
    <cellStyle name="Normal 7 6 2 2 4 4 3" xfId="27352" xr:uid="{00000000-0005-0000-0000-0000DE6A0000}"/>
    <cellStyle name="Normal 7 6 2 2 4 5" xfId="7233" xr:uid="{00000000-0005-0000-0000-0000471C0000}"/>
    <cellStyle name="Normal 7 6 2 2 4 5 3" xfId="22335" xr:uid="{00000000-0005-0000-0000-000045570000}"/>
    <cellStyle name="Normal 7 6 2 2 4 7" xfId="17322" xr:uid="{00000000-0005-0000-0000-0000B0430000}"/>
    <cellStyle name="Normal 7 6 2 2 5" xfId="3015" xr:uid="{00000000-0005-0000-0000-0000CD0B0000}"/>
    <cellStyle name="Normal 7 6 2 2 5 2" xfId="13089" xr:uid="{00000000-0005-0000-0000-000027330000}"/>
    <cellStyle name="Normal 7 6 2 2 5 2 3" xfId="28187" xr:uid="{00000000-0005-0000-0000-0000216E0000}"/>
    <cellStyle name="Normal 7 6 2 2 5 3" xfId="8069" xr:uid="{00000000-0005-0000-0000-00008B1F0000}"/>
    <cellStyle name="Normal 7 6 2 2 5 3 3" xfId="23170" xr:uid="{00000000-0005-0000-0000-0000885A0000}"/>
    <cellStyle name="Normal 7 6 2 2 5 5" xfId="18157" xr:uid="{00000000-0005-0000-0000-0000F3460000}"/>
    <cellStyle name="Normal 7 6 2 2 6" xfId="4708" xr:uid="{00000000-0005-0000-0000-00006A120000}"/>
    <cellStyle name="Normal 7 6 2 2 6 2" xfId="14760" xr:uid="{00000000-0005-0000-0000-0000AE390000}"/>
    <cellStyle name="Normal 7 6 2 2 6 2 3" xfId="29858" xr:uid="{00000000-0005-0000-0000-0000A8740000}"/>
    <cellStyle name="Normal 7 6 2 2 6 3" xfId="9740" xr:uid="{00000000-0005-0000-0000-000012260000}"/>
    <cellStyle name="Normal 7 6 2 2 6 3 3" xfId="24841" xr:uid="{00000000-0005-0000-0000-00000F610000}"/>
    <cellStyle name="Normal 7 6 2 2 6 5" xfId="19828" xr:uid="{00000000-0005-0000-0000-00007A4D0000}"/>
    <cellStyle name="Normal 7 6 2 2 7" xfId="11418" xr:uid="{00000000-0005-0000-0000-0000A02C0000}"/>
    <cellStyle name="Normal 7 6 2 2 7 3" xfId="26516" xr:uid="{00000000-0005-0000-0000-00009A670000}"/>
    <cellStyle name="Normal 7 6 2 2 8" xfId="6397" xr:uid="{00000000-0005-0000-0000-000003190000}"/>
    <cellStyle name="Normal 7 6 2 2 8 3" xfId="21499" xr:uid="{00000000-0005-0000-0000-000001540000}"/>
    <cellStyle name="Normal 7 6 2 3" xfId="1424" xr:uid="{00000000-0005-0000-0000-000096050000}"/>
    <cellStyle name="Normal 7 6 2 3 2" xfId="1845" xr:uid="{00000000-0005-0000-0000-00003B070000}"/>
    <cellStyle name="Normal 7 6 2 3 2 2" xfId="2684" xr:uid="{00000000-0005-0000-0000-0000820A0000}"/>
    <cellStyle name="Normal 7 6 2 3 2 2 2" xfId="4374" xr:uid="{00000000-0005-0000-0000-00001C110000}"/>
    <cellStyle name="Normal 7 6 2 3 2 2 2 2" xfId="14447" xr:uid="{00000000-0005-0000-0000-000075380000}"/>
    <cellStyle name="Normal 7 6 2 3 2 2 2 2 3" xfId="29545" xr:uid="{00000000-0005-0000-0000-00006F730000}"/>
    <cellStyle name="Normal 7 6 2 3 2 2 2 3" xfId="9427" xr:uid="{00000000-0005-0000-0000-0000D9240000}"/>
    <cellStyle name="Normal 7 6 2 3 2 2 2 3 3" xfId="24528" xr:uid="{00000000-0005-0000-0000-0000D65F0000}"/>
    <cellStyle name="Normal 7 6 2 3 2 2 2 5" xfId="19515" xr:uid="{00000000-0005-0000-0000-0000414C0000}"/>
    <cellStyle name="Normal 7 6 2 3 2 2 3" xfId="6066" xr:uid="{00000000-0005-0000-0000-0000B8170000}"/>
    <cellStyle name="Normal 7 6 2 3 2 2 3 2" xfId="16118" xr:uid="{00000000-0005-0000-0000-0000FC3E0000}"/>
    <cellStyle name="Normal 7 6 2 3 2 2 3 2 3" xfId="31216" xr:uid="{00000000-0005-0000-0000-0000F6790000}"/>
    <cellStyle name="Normal 7 6 2 3 2 2 3 3" xfId="11098" xr:uid="{00000000-0005-0000-0000-0000602B0000}"/>
    <cellStyle name="Normal 7 6 2 3 2 2 3 3 3" xfId="26199" xr:uid="{00000000-0005-0000-0000-00005D660000}"/>
    <cellStyle name="Normal 7 6 2 3 2 2 3 5" xfId="21186" xr:uid="{00000000-0005-0000-0000-0000C8520000}"/>
    <cellStyle name="Normal 7 6 2 3 2 2 4" xfId="12776" xr:uid="{00000000-0005-0000-0000-0000EE310000}"/>
    <cellStyle name="Normal 7 6 2 3 2 2 4 3" xfId="27874" xr:uid="{00000000-0005-0000-0000-0000E86C0000}"/>
    <cellStyle name="Normal 7 6 2 3 2 2 5" xfId="7755" xr:uid="{00000000-0005-0000-0000-0000511E0000}"/>
    <cellStyle name="Normal 7 6 2 3 2 2 5 3" xfId="22857" xr:uid="{00000000-0005-0000-0000-00004F590000}"/>
    <cellStyle name="Normal 7 6 2 3 2 2 7" xfId="17844" xr:uid="{00000000-0005-0000-0000-0000BA450000}"/>
    <cellStyle name="Normal 7 6 2 3 2 3" xfId="3537" xr:uid="{00000000-0005-0000-0000-0000D70D0000}"/>
    <cellStyle name="Normal 7 6 2 3 2 3 2" xfId="13611" xr:uid="{00000000-0005-0000-0000-000031350000}"/>
    <cellStyle name="Normal 7 6 2 3 2 3 2 3" xfId="28709" xr:uid="{00000000-0005-0000-0000-00002B700000}"/>
    <cellStyle name="Normal 7 6 2 3 2 3 3" xfId="8591" xr:uid="{00000000-0005-0000-0000-000095210000}"/>
    <cellStyle name="Normal 7 6 2 3 2 3 3 3" xfId="23692" xr:uid="{00000000-0005-0000-0000-0000925C0000}"/>
    <cellStyle name="Normal 7 6 2 3 2 3 5" xfId="18679" xr:uid="{00000000-0005-0000-0000-0000FD480000}"/>
    <cellStyle name="Normal 7 6 2 3 2 4" xfId="5230" xr:uid="{00000000-0005-0000-0000-000074140000}"/>
    <cellStyle name="Normal 7 6 2 3 2 4 2" xfId="15282" xr:uid="{00000000-0005-0000-0000-0000B83B0000}"/>
    <cellStyle name="Normal 7 6 2 3 2 4 2 3" xfId="30380" xr:uid="{00000000-0005-0000-0000-0000B2760000}"/>
    <cellStyle name="Normal 7 6 2 3 2 4 3" xfId="10262" xr:uid="{00000000-0005-0000-0000-00001C280000}"/>
    <cellStyle name="Normal 7 6 2 3 2 4 3 3" xfId="25363" xr:uid="{00000000-0005-0000-0000-000019630000}"/>
    <cellStyle name="Normal 7 6 2 3 2 4 5" xfId="20350" xr:uid="{00000000-0005-0000-0000-0000844F0000}"/>
    <cellStyle name="Normal 7 6 2 3 2 5" xfId="11940" xr:uid="{00000000-0005-0000-0000-0000AA2E0000}"/>
    <cellStyle name="Normal 7 6 2 3 2 5 3" xfId="27038" xr:uid="{00000000-0005-0000-0000-0000A4690000}"/>
    <cellStyle name="Normal 7 6 2 3 2 6" xfId="6919" xr:uid="{00000000-0005-0000-0000-00000D1B0000}"/>
    <cellStyle name="Normal 7 6 2 3 2 6 3" xfId="22021" xr:uid="{00000000-0005-0000-0000-00000B560000}"/>
    <cellStyle name="Normal 7 6 2 3 2 8" xfId="17008" xr:uid="{00000000-0005-0000-0000-000076420000}"/>
    <cellStyle name="Normal 7 6 2 3 3" xfId="2266" xr:uid="{00000000-0005-0000-0000-0000E0080000}"/>
    <cellStyle name="Normal 7 6 2 3 3 2" xfId="3956" xr:uid="{00000000-0005-0000-0000-00007A0F0000}"/>
    <cellStyle name="Normal 7 6 2 3 3 2 2" xfId="14029" xr:uid="{00000000-0005-0000-0000-0000D3360000}"/>
    <cellStyle name="Normal 7 6 2 3 3 2 2 3" xfId="29127" xr:uid="{00000000-0005-0000-0000-0000CD710000}"/>
    <cellStyle name="Normal 7 6 2 3 3 2 3" xfId="9009" xr:uid="{00000000-0005-0000-0000-000037230000}"/>
    <cellStyle name="Normal 7 6 2 3 3 2 3 3" xfId="24110" xr:uid="{00000000-0005-0000-0000-0000345E0000}"/>
    <cellStyle name="Normal 7 6 2 3 3 2 5" xfId="19097" xr:uid="{00000000-0005-0000-0000-00009F4A0000}"/>
    <cellStyle name="Normal 7 6 2 3 3 3" xfId="5648" xr:uid="{00000000-0005-0000-0000-000016160000}"/>
    <cellStyle name="Normal 7 6 2 3 3 3 2" xfId="15700" xr:uid="{00000000-0005-0000-0000-00005A3D0000}"/>
    <cellStyle name="Normal 7 6 2 3 3 3 2 3" xfId="30798" xr:uid="{00000000-0005-0000-0000-000054780000}"/>
    <cellStyle name="Normal 7 6 2 3 3 3 3" xfId="10680" xr:uid="{00000000-0005-0000-0000-0000BE290000}"/>
    <cellStyle name="Normal 7 6 2 3 3 3 3 3" xfId="25781" xr:uid="{00000000-0005-0000-0000-0000BB640000}"/>
    <cellStyle name="Normal 7 6 2 3 3 3 5" xfId="20768" xr:uid="{00000000-0005-0000-0000-000026510000}"/>
    <cellStyle name="Normal 7 6 2 3 3 4" xfId="12358" xr:uid="{00000000-0005-0000-0000-00004C300000}"/>
    <cellStyle name="Normal 7 6 2 3 3 4 3" xfId="27456" xr:uid="{00000000-0005-0000-0000-0000466B0000}"/>
    <cellStyle name="Normal 7 6 2 3 3 5" xfId="7337" xr:uid="{00000000-0005-0000-0000-0000AF1C0000}"/>
    <cellStyle name="Normal 7 6 2 3 3 5 3" xfId="22439" xr:uid="{00000000-0005-0000-0000-0000AD570000}"/>
    <cellStyle name="Normal 7 6 2 3 3 7" xfId="17426" xr:uid="{00000000-0005-0000-0000-000018440000}"/>
    <cellStyle name="Normal 7 6 2 3 4" xfId="3119" xr:uid="{00000000-0005-0000-0000-0000350C0000}"/>
    <cellStyle name="Normal 7 6 2 3 4 2" xfId="13193" xr:uid="{00000000-0005-0000-0000-00008F330000}"/>
    <cellStyle name="Normal 7 6 2 3 4 2 3" xfId="28291" xr:uid="{00000000-0005-0000-0000-0000896E0000}"/>
    <cellStyle name="Normal 7 6 2 3 4 3" xfId="8173" xr:uid="{00000000-0005-0000-0000-0000F31F0000}"/>
    <cellStyle name="Normal 7 6 2 3 4 3 3" xfId="23274" xr:uid="{00000000-0005-0000-0000-0000F05A0000}"/>
    <cellStyle name="Normal 7 6 2 3 4 5" xfId="18261" xr:uid="{00000000-0005-0000-0000-00005B470000}"/>
    <cellStyle name="Normal 7 6 2 3 5" xfId="4812" xr:uid="{00000000-0005-0000-0000-0000D2120000}"/>
    <cellStyle name="Normal 7 6 2 3 5 2" xfId="14864" xr:uid="{00000000-0005-0000-0000-0000163A0000}"/>
    <cellStyle name="Normal 7 6 2 3 5 2 3" xfId="29962" xr:uid="{00000000-0005-0000-0000-000010750000}"/>
    <cellStyle name="Normal 7 6 2 3 5 3" xfId="9844" xr:uid="{00000000-0005-0000-0000-00007A260000}"/>
    <cellStyle name="Normal 7 6 2 3 5 3 3" xfId="24945" xr:uid="{00000000-0005-0000-0000-000077610000}"/>
    <cellStyle name="Normal 7 6 2 3 5 5" xfId="19932" xr:uid="{00000000-0005-0000-0000-0000E24D0000}"/>
    <cellStyle name="Normal 7 6 2 3 6" xfId="11522" xr:uid="{00000000-0005-0000-0000-0000082D0000}"/>
    <cellStyle name="Normal 7 6 2 3 6 3" xfId="26620" xr:uid="{00000000-0005-0000-0000-000002680000}"/>
    <cellStyle name="Normal 7 6 2 3 7" xfId="6501" xr:uid="{00000000-0005-0000-0000-00006B190000}"/>
    <cellStyle name="Normal 7 6 2 3 7 3" xfId="21603" xr:uid="{00000000-0005-0000-0000-000069540000}"/>
    <cellStyle name="Normal 7 6 2 3 9" xfId="16590" xr:uid="{00000000-0005-0000-0000-0000D4400000}"/>
    <cellStyle name="Normal 7 6 2 4" xfId="1637" xr:uid="{00000000-0005-0000-0000-00006B060000}"/>
    <cellStyle name="Normal 7 6 2 4 2" xfId="2476" xr:uid="{00000000-0005-0000-0000-0000B2090000}"/>
    <cellStyle name="Normal 7 6 2 4 2 2" xfId="4166" xr:uid="{00000000-0005-0000-0000-00004C100000}"/>
    <cellStyle name="Normal 7 6 2 4 2 2 2" xfId="14239" xr:uid="{00000000-0005-0000-0000-0000A5370000}"/>
    <cellStyle name="Normal 7 6 2 4 2 2 2 3" xfId="29337" xr:uid="{00000000-0005-0000-0000-00009F720000}"/>
    <cellStyle name="Normal 7 6 2 4 2 2 3" xfId="9219" xr:uid="{00000000-0005-0000-0000-000009240000}"/>
    <cellStyle name="Normal 7 6 2 4 2 2 3 3" xfId="24320" xr:uid="{00000000-0005-0000-0000-0000065F0000}"/>
    <cellStyle name="Normal 7 6 2 4 2 2 5" xfId="19307" xr:uid="{00000000-0005-0000-0000-0000714B0000}"/>
    <cellStyle name="Normal 7 6 2 4 2 3" xfId="5858" xr:uid="{00000000-0005-0000-0000-0000E8160000}"/>
    <cellStyle name="Normal 7 6 2 4 2 3 2" xfId="15910" xr:uid="{00000000-0005-0000-0000-00002C3E0000}"/>
    <cellStyle name="Normal 7 6 2 4 2 3 2 3" xfId="31008" xr:uid="{00000000-0005-0000-0000-000026790000}"/>
    <cellStyle name="Normal 7 6 2 4 2 3 3" xfId="10890" xr:uid="{00000000-0005-0000-0000-0000902A0000}"/>
    <cellStyle name="Normal 7 6 2 4 2 3 3 3" xfId="25991" xr:uid="{00000000-0005-0000-0000-00008D650000}"/>
    <cellStyle name="Normal 7 6 2 4 2 3 5" xfId="20978" xr:uid="{00000000-0005-0000-0000-0000F8510000}"/>
    <cellStyle name="Normal 7 6 2 4 2 4" xfId="12568" xr:uid="{00000000-0005-0000-0000-00001E310000}"/>
    <cellStyle name="Normal 7 6 2 4 2 4 3" xfId="27666" xr:uid="{00000000-0005-0000-0000-0000186C0000}"/>
    <cellStyle name="Normal 7 6 2 4 2 5" xfId="7547" xr:uid="{00000000-0005-0000-0000-0000811D0000}"/>
    <cellStyle name="Normal 7 6 2 4 2 5 3" xfId="22649" xr:uid="{00000000-0005-0000-0000-00007F580000}"/>
    <cellStyle name="Normal 7 6 2 4 2 7" xfId="17636" xr:uid="{00000000-0005-0000-0000-0000EA440000}"/>
    <cellStyle name="Normal 7 6 2 4 3" xfId="3329" xr:uid="{00000000-0005-0000-0000-0000070D0000}"/>
    <cellStyle name="Normal 7 6 2 4 3 2" xfId="13403" xr:uid="{00000000-0005-0000-0000-000061340000}"/>
    <cellStyle name="Normal 7 6 2 4 3 2 3" xfId="28501" xr:uid="{00000000-0005-0000-0000-00005B6F0000}"/>
    <cellStyle name="Normal 7 6 2 4 3 3" xfId="8383" xr:uid="{00000000-0005-0000-0000-0000C5200000}"/>
    <cellStyle name="Normal 7 6 2 4 3 3 3" xfId="23484" xr:uid="{00000000-0005-0000-0000-0000C25B0000}"/>
    <cellStyle name="Normal 7 6 2 4 3 5" xfId="18471" xr:uid="{00000000-0005-0000-0000-00002D480000}"/>
    <cellStyle name="Normal 7 6 2 4 4" xfId="5022" xr:uid="{00000000-0005-0000-0000-0000A4130000}"/>
    <cellStyle name="Normal 7 6 2 4 4 2" xfId="15074" xr:uid="{00000000-0005-0000-0000-0000E83A0000}"/>
    <cellStyle name="Normal 7 6 2 4 4 2 3" xfId="30172" xr:uid="{00000000-0005-0000-0000-0000E2750000}"/>
    <cellStyle name="Normal 7 6 2 4 4 3" xfId="10054" xr:uid="{00000000-0005-0000-0000-00004C270000}"/>
    <cellStyle name="Normal 7 6 2 4 4 3 3" xfId="25155" xr:uid="{00000000-0005-0000-0000-000049620000}"/>
    <cellStyle name="Normal 7 6 2 4 4 5" xfId="20142" xr:uid="{00000000-0005-0000-0000-0000B44E0000}"/>
    <cellStyle name="Normal 7 6 2 4 5" xfId="11732" xr:uid="{00000000-0005-0000-0000-0000DA2D0000}"/>
    <cellStyle name="Normal 7 6 2 4 5 3" xfId="26830" xr:uid="{00000000-0005-0000-0000-0000D4680000}"/>
    <cellStyle name="Normal 7 6 2 4 6" xfId="6711" xr:uid="{00000000-0005-0000-0000-00003D1A0000}"/>
    <cellStyle name="Normal 7 6 2 4 6 3" xfId="21813" xr:uid="{00000000-0005-0000-0000-00003B550000}"/>
    <cellStyle name="Normal 7 6 2 4 8" xfId="16800" xr:uid="{00000000-0005-0000-0000-0000A6410000}"/>
    <cellStyle name="Normal 7 6 2 5" xfId="2058" xr:uid="{00000000-0005-0000-0000-000010080000}"/>
    <cellStyle name="Normal 7 6 2 5 2" xfId="3748" xr:uid="{00000000-0005-0000-0000-0000AA0E0000}"/>
    <cellStyle name="Normal 7 6 2 5 2 2" xfId="13821" xr:uid="{00000000-0005-0000-0000-000003360000}"/>
    <cellStyle name="Normal 7 6 2 5 2 2 3" xfId="28919" xr:uid="{00000000-0005-0000-0000-0000FD700000}"/>
    <cellStyle name="Normal 7 6 2 5 2 3" xfId="8801" xr:uid="{00000000-0005-0000-0000-000067220000}"/>
    <cellStyle name="Normal 7 6 2 5 2 3 3" xfId="23902" xr:uid="{00000000-0005-0000-0000-0000645D0000}"/>
    <cellStyle name="Normal 7 6 2 5 2 5" xfId="18889" xr:uid="{00000000-0005-0000-0000-0000CF490000}"/>
    <cellStyle name="Normal 7 6 2 5 3" xfId="5440" xr:uid="{00000000-0005-0000-0000-000046150000}"/>
    <cellStyle name="Normal 7 6 2 5 3 2" xfId="15492" xr:uid="{00000000-0005-0000-0000-00008A3C0000}"/>
    <cellStyle name="Normal 7 6 2 5 3 2 3" xfId="30590" xr:uid="{00000000-0005-0000-0000-000084770000}"/>
    <cellStyle name="Normal 7 6 2 5 3 3" xfId="10472" xr:uid="{00000000-0005-0000-0000-0000EE280000}"/>
    <cellStyle name="Normal 7 6 2 5 3 3 3" xfId="25573" xr:uid="{00000000-0005-0000-0000-0000EB630000}"/>
    <cellStyle name="Normal 7 6 2 5 3 5" xfId="20560" xr:uid="{00000000-0005-0000-0000-000056500000}"/>
    <cellStyle name="Normal 7 6 2 5 4" xfId="12150" xr:uid="{00000000-0005-0000-0000-00007C2F0000}"/>
    <cellStyle name="Normal 7 6 2 5 4 3" xfId="27248" xr:uid="{00000000-0005-0000-0000-0000766A0000}"/>
    <cellStyle name="Normal 7 6 2 5 5" xfId="7129" xr:uid="{00000000-0005-0000-0000-0000DF1B0000}"/>
    <cellStyle name="Normal 7 6 2 5 5 3" xfId="22231" xr:uid="{00000000-0005-0000-0000-0000DD560000}"/>
    <cellStyle name="Normal 7 6 2 5 7" xfId="17218" xr:uid="{00000000-0005-0000-0000-000048430000}"/>
    <cellStyle name="Normal 7 6 2 6" xfId="2911" xr:uid="{00000000-0005-0000-0000-0000650B0000}"/>
    <cellStyle name="Normal 7 6 2 6 2" xfId="12985" xr:uid="{00000000-0005-0000-0000-0000BF320000}"/>
    <cellStyle name="Normal 7 6 2 6 2 3" xfId="28083" xr:uid="{00000000-0005-0000-0000-0000B96D0000}"/>
    <cellStyle name="Normal 7 6 2 6 3" xfId="7965" xr:uid="{00000000-0005-0000-0000-0000231F0000}"/>
    <cellStyle name="Normal 7 6 2 6 3 3" xfId="23066" xr:uid="{00000000-0005-0000-0000-0000205A0000}"/>
    <cellStyle name="Normal 7 6 2 6 5" xfId="18053" xr:uid="{00000000-0005-0000-0000-00008B460000}"/>
    <cellStyle name="Normal 7 6 2 7" xfId="4604" xr:uid="{00000000-0005-0000-0000-000002120000}"/>
    <cellStyle name="Normal 7 6 2 7 2" xfId="14656" xr:uid="{00000000-0005-0000-0000-000046390000}"/>
    <cellStyle name="Normal 7 6 2 7 2 3" xfId="29754" xr:uid="{00000000-0005-0000-0000-000040740000}"/>
    <cellStyle name="Normal 7 6 2 7 3" xfId="9636" xr:uid="{00000000-0005-0000-0000-0000AA250000}"/>
    <cellStyle name="Normal 7 6 2 7 3 3" xfId="24737" xr:uid="{00000000-0005-0000-0000-0000A7600000}"/>
    <cellStyle name="Normal 7 6 2 7 5" xfId="19724" xr:uid="{00000000-0005-0000-0000-0000124D0000}"/>
    <cellStyle name="Normal 7 6 2 8" xfId="11314" xr:uid="{00000000-0005-0000-0000-0000382C0000}"/>
    <cellStyle name="Normal 7 6 2 8 3" xfId="26412" xr:uid="{00000000-0005-0000-0000-000032670000}"/>
    <cellStyle name="Normal 7 6 2 9" xfId="6293" xr:uid="{00000000-0005-0000-0000-00009B180000}"/>
    <cellStyle name="Normal 7 6 2 9 3" xfId="21395" xr:uid="{00000000-0005-0000-0000-000099530000}"/>
    <cellStyle name="Normal 7 6 3" xfId="1257" xr:uid="{00000000-0005-0000-0000-0000EF040000}"/>
    <cellStyle name="Normal 7 6 3 10" xfId="16434" xr:uid="{00000000-0005-0000-0000-000038400000}"/>
    <cellStyle name="Normal 7 6 3 2" xfId="1476" xr:uid="{00000000-0005-0000-0000-0000CA050000}"/>
    <cellStyle name="Normal 7 6 3 2 2" xfId="1897" xr:uid="{00000000-0005-0000-0000-00006F070000}"/>
    <cellStyle name="Normal 7 6 3 2 2 2" xfId="2736" xr:uid="{00000000-0005-0000-0000-0000B60A0000}"/>
    <cellStyle name="Normal 7 6 3 2 2 2 2" xfId="4426" xr:uid="{00000000-0005-0000-0000-000050110000}"/>
    <cellStyle name="Normal 7 6 3 2 2 2 2 2" xfId="14499" xr:uid="{00000000-0005-0000-0000-0000A9380000}"/>
    <cellStyle name="Normal 7 6 3 2 2 2 2 2 3" xfId="29597" xr:uid="{00000000-0005-0000-0000-0000A3730000}"/>
    <cellStyle name="Normal 7 6 3 2 2 2 2 3" xfId="9479" xr:uid="{00000000-0005-0000-0000-00000D250000}"/>
    <cellStyle name="Normal 7 6 3 2 2 2 2 3 3" xfId="24580" xr:uid="{00000000-0005-0000-0000-00000A600000}"/>
    <cellStyle name="Normal 7 6 3 2 2 2 2 5" xfId="19567" xr:uid="{00000000-0005-0000-0000-0000754C0000}"/>
    <cellStyle name="Normal 7 6 3 2 2 2 3" xfId="6118" xr:uid="{00000000-0005-0000-0000-0000EC170000}"/>
    <cellStyle name="Normal 7 6 3 2 2 2 3 2" xfId="16170" xr:uid="{00000000-0005-0000-0000-0000303F0000}"/>
    <cellStyle name="Normal 7 6 3 2 2 2 3 2 3" xfId="31268" xr:uid="{00000000-0005-0000-0000-00002A7A0000}"/>
    <cellStyle name="Normal 7 6 3 2 2 2 3 3" xfId="11150" xr:uid="{00000000-0005-0000-0000-0000942B0000}"/>
    <cellStyle name="Normal 7 6 3 2 2 2 3 3 3" xfId="26251" xr:uid="{00000000-0005-0000-0000-000091660000}"/>
    <cellStyle name="Normal 7 6 3 2 2 2 3 5" xfId="21238" xr:uid="{00000000-0005-0000-0000-0000FC520000}"/>
    <cellStyle name="Normal 7 6 3 2 2 2 4" xfId="12828" xr:uid="{00000000-0005-0000-0000-000022320000}"/>
    <cellStyle name="Normal 7 6 3 2 2 2 4 3" xfId="27926" xr:uid="{00000000-0005-0000-0000-00001C6D0000}"/>
    <cellStyle name="Normal 7 6 3 2 2 2 5" xfId="7807" xr:uid="{00000000-0005-0000-0000-0000851E0000}"/>
    <cellStyle name="Normal 7 6 3 2 2 2 5 3" xfId="22909" xr:uid="{00000000-0005-0000-0000-000083590000}"/>
    <cellStyle name="Normal 7 6 3 2 2 2 7" xfId="17896" xr:uid="{00000000-0005-0000-0000-0000EE450000}"/>
    <cellStyle name="Normal 7 6 3 2 2 3" xfId="3589" xr:uid="{00000000-0005-0000-0000-00000B0E0000}"/>
    <cellStyle name="Normal 7 6 3 2 2 3 2" xfId="13663" xr:uid="{00000000-0005-0000-0000-000065350000}"/>
    <cellStyle name="Normal 7 6 3 2 2 3 2 3" xfId="28761" xr:uid="{00000000-0005-0000-0000-00005F700000}"/>
    <cellStyle name="Normal 7 6 3 2 2 3 3" xfId="8643" xr:uid="{00000000-0005-0000-0000-0000C9210000}"/>
    <cellStyle name="Normal 7 6 3 2 2 3 3 3" xfId="23744" xr:uid="{00000000-0005-0000-0000-0000C65C0000}"/>
    <cellStyle name="Normal 7 6 3 2 2 3 5" xfId="18731" xr:uid="{00000000-0005-0000-0000-000031490000}"/>
    <cellStyle name="Normal 7 6 3 2 2 4" xfId="5282" xr:uid="{00000000-0005-0000-0000-0000A8140000}"/>
    <cellStyle name="Normal 7 6 3 2 2 4 2" xfId="15334" xr:uid="{00000000-0005-0000-0000-0000EC3B0000}"/>
    <cellStyle name="Normal 7 6 3 2 2 4 2 3" xfId="30432" xr:uid="{00000000-0005-0000-0000-0000E6760000}"/>
    <cellStyle name="Normal 7 6 3 2 2 4 3" xfId="10314" xr:uid="{00000000-0005-0000-0000-000050280000}"/>
    <cellStyle name="Normal 7 6 3 2 2 4 3 3" xfId="25415" xr:uid="{00000000-0005-0000-0000-00004D630000}"/>
    <cellStyle name="Normal 7 6 3 2 2 4 5" xfId="20402" xr:uid="{00000000-0005-0000-0000-0000B84F0000}"/>
    <cellStyle name="Normal 7 6 3 2 2 5" xfId="11992" xr:uid="{00000000-0005-0000-0000-0000DE2E0000}"/>
    <cellStyle name="Normal 7 6 3 2 2 5 3" xfId="27090" xr:uid="{00000000-0005-0000-0000-0000D8690000}"/>
    <cellStyle name="Normal 7 6 3 2 2 6" xfId="6971" xr:uid="{00000000-0005-0000-0000-0000411B0000}"/>
    <cellStyle name="Normal 7 6 3 2 2 6 3" xfId="22073" xr:uid="{00000000-0005-0000-0000-00003F560000}"/>
    <cellStyle name="Normal 7 6 3 2 2 8" xfId="17060" xr:uid="{00000000-0005-0000-0000-0000AA420000}"/>
    <cellStyle name="Normal 7 6 3 2 3" xfId="2318" xr:uid="{00000000-0005-0000-0000-000014090000}"/>
    <cellStyle name="Normal 7 6 3 2 3 2" xfId="4008" xr:uid="{00000000-0005-0000-0000-0000AE0F0000}"/>
    <cellStyle name="Normal 7 6 3 2 3 2 2" xfId="14081" xr:uid="{00000000-0005-0000-0000-000007370000}"/>
    <cellStyle name="Normal 7 6 3 2 3 2 2 3" xfId="29179" xr:uid="{00000000-0005-0000-0000-000001720000}"/>
    <cellStyle name="Normal 7 6 3 2 3 2 3" xfId="9061" xr:uid="{00000000-0005-0000-0000-00006B230000}"/>
    <cellStyle name="Normal 7 6 3 2 3 2 3 3" xfId="24162" xr:uid="{00000000-0005-0000-0000-0000685E0000}"/>
    <cellStyle name="Normal 7 6 3 2 3 2 5" xfId="19149" xr:uid="{00000000-0005-0000-0000-0000D34A0000}"/>
    <cellStyle name="Normal 7 6 3 2 3 3" xfId="5700" xr:uid="{00000000-0005-0000-0000-00004A160000}"/>
    <cellStyle name="Normal 7 6 3 2 3 3 2" xfId="15752" xr:uid="{00000000-0005-0000-0000-00008E3D0000}"/>
    <cellStyle name="Normal 7 6 3 2 3 3 2 3" xfId="30850" xr:uid="{00000000-0005-0000-0000-000088780000}"/>
    <cellStyle name="Normal 7 6 3 2 3 3 3" xfId="10732" xr:uid="{00000000-0005-0000-0000-0000F2290000}"/>
    <cellStyle name="Normal 7 6 3 2 3 3 3 3" xfId="25833" xr:uid="{00000000-0005-0000-0000-0000EF640000}"/>
    <cellStyle name="Normal 7 6 3 2 3 3 5" xfId="20820" xr:uid="{00000000-0005-0000-0000-00005A510000}"/>
    <cellStyle name="Normal 7 6 3 2 3 4" xfId="12410" xr:uid="{00000000-0005-0000-0000-000080300000}"/>
    <cellStyle name="Normal 7 6 3 2 3 4 3" xfId="27508" xr:uid="{00000000-0005-0000-0000-00007A6B0000}"/>
    <cellStyle name="Normal 7 6 3 2 3 5" xfId="7389" xr:uid="{00000000-0005-0000-0000-0000E31C0000}"/>
    <cellStyle name="Normal 7 6 3 2 3 5 3" xfId="22491" xr:uid="{00000000-0005-0000-0000-0000E1570000}"/>
    <cellStyle name="Normal 7 6 3 2 3 7" xfId="17478" xr:uid="{00000000-0005-0000-0000-00004C440000}"/>
    <cellStyle name="Normal 7 6 3 2 4" xfId="3171" xr:uid="{00000000-0005-0000-0000-0000690C0000}"/>
    <cellStyle name="Normal 7 6 3 2 4 2" xfId="13245" xr:uid="{00000000-0005-0000-0000-0000C3330000}"/>
    <cellStyle name="Normal 7 6 3 2 4 2 3" xfId="28343" xr:uid="{00000000-0005-0000-0000-0000BD6E0000}"/>
    <cellStyle name="Normal 7 6 3 2 4 3" xfId="8225" xr:uid="{00000000-0005-0000-0000-000027200000}"/>
    <cellStyle name="Normal 7 6 3 2 4 3 3" xfId="23326" xr:uid="{00000000-0005-0000-0000-0000245B0000}"/>
    <cellStyle name="Normal 7 6 3 2 4 5" xfId="18313" xr:uid="{00000000-0005-0000-0000-00008F470000}"/>
    <cellStyle name="Normal 7 6 3 2 5" xfId="4864" xr:uid="{00000000-0005-0000-0000-000006130000}"/>
    <cellStyle name="Normal 7 6 3 2 5 2" xfId="14916" xr:uid="{00000000-0005-0000-0000-00004A3A0000}"/>
    <cellStyle name="Normal 7 6 3 2 5 2 3" xfId="30014" xr:uid="{00000000-0005-0000-0000-000044750000}"/>
    <cellStyle name="Normal 7 6 3 2 5 3" xfId="9896" xr:uid="{00000000-0005-0000-0000-0000AE260000}"/>
    <cellStyle name="Normal 7 6 3 2 5 3 3" xfId="24997" xr:uid="{00000000-0005-0000-0000-0000AB610000}"/>
    <cellStyle name="Normal 7 6 3 2 5 5" xfId="19984" xr:uid="{00000000-0005-0000-0000-0000164E0000}"/>
    <cellStyle name="Normal 7 6 3 2 6" xfId="11574" xr:uid="{00000000-0005-0000-0000-00003C2D0000}"/>
    <cellStyle name="Normal 7 6 3 2 6 3" xfId="26672" xr:uid="{00000000-0005-0000-0000-000036680000}"/>
    <cellStyle name="Normal 7 6 3 2 7" xfId="6553" xr:uid="{00000000-0005-0000-0000-00009F190000}"/>
    <cellStyle name="Normal 7 6 3 2 7 3" xfId="21655" xr:uid="{00000000-0005-0000-0000-00009D540000}"/>
    <cellStyle name="Normal 7 6 3 2 9" xfId="16642" xr:uid="{00000000-0005-0000-0000-000008410000}"/>
    <cellStyle name="Normal 7 6 3 3" xfId="1689" xr:uid="{00000000-0005-0000-0000-00009F060000}"/>
    <cellStyle name="Normal 7 6 3 3 2" xfId="2528" xr:uid="{00000000-0005-0000-0000-0000E6090000}"/>
    <cellStyle name="Normal 7 6 3 3 2 2" xfId="4218" xr:uid="{00000000-0005-0000-0000-000080100000}"/>
    <cellStyle name="Normal 7 6 3 3 2 2 2" xfId="14291" xr:uid="{00000000-0005-0000-0000-0000D9370000}"/>
    <cellStyle name="Normal 7 6 3 3 2 2 2 3" xfId="29389" xr:uid="{00000000-0005-0000-0000-0000D3720000}"/>
    <cellStyle name="Normal 7 6 3 3 2 2 3" xfId="9271" xr:uid="{00000000-0005-0000-0000-00003D240000}"/>
    <cellStyle name="Normal 7 6 3 3 2 2 3 3" xfId="24372" xr:uid="{00000000-0005-0000-0000-00003A5F0000}"/>
    <cellStyle name="Normal 7 6 3 3 2 2 5" xfId="19359" xr:uid="{00000000-0005-0000-0000-0000A54B0000}"/>
    <cellStyle name="Normal 7 6 3 3 2 3" xfId="5910" xr:uid="{00000000-0005-0000-0000-00001C170000}"/>
    <cellStyle name="Normal 7 6 3 3 2 3 2" xfId="15962" xr:uid="{00000000-0005-0000-0000-0000603E0000}"/>
    <cellStyle name="Normal 7 6 3 3 2 3 2 3" xfId="31060" xr:uid="{00000000-0005-0000-0000-00005A790000}"/>
    <cellStyle name="Normal 7 6 3 3 2 3 3" xfId="10942" xr:uid="{00000000-0005-0000-0000-0000C42A0000}"/>
    <cellStyle name="Normal 7 6 3 3 2 3 3 3" xfId="26043" xr:uid="{00000000-0005-0000-0000-0000C1650000}"/>
    <cellStyle name="Normal 7 6 3 3 2 3 5" xfId="21030" xr:uid="{00000000-0005-0000-0000-00002C520000}"/>
    <cellStyle name="Normal 7 6 3 3 2 4" xfId="12620" xr:uid="{00000000-0005-0000-0000-000052310000}"/>
    <cellStyle name="Normal 7 6 3 3 2 4 3" xfId="27718" xr:uid="{00000000-0005-0000-0000-00004C6C0000}"/>
    <cellStyle name="Normal 7 6 3 3 2 5" xfId="7599" xr:uid="{00000000-0005-0000-0000-0000B51D0000}"/>
    <cellStyle name="Normal 7 6 3 3 2 5 3" xfId="22701" xr:uid="{00000000-0005-0000-0000-0000B3580000}"/>
    <cellStyle name="Normal 7 6 3 3 2 7" xfId="17688" xr:uid="{00000000-0005-0000-0000-00001E450000}"/>
    <cellStyle name="Normal 7 6 3 3 3" xfId="3381" xr:uid="{00000000-0005-0000-0000-00003B0D0000}"/>
    <cellStyle name="Normal 7 6 3 3 3 2" xfId="13455" xr:uid="{00000000-0005-0000-0000-000095340000}"/>
    <cellStyle name="Normal 7 6 3 3 3 2 3" xfId="28553" xr:uid="{00000000-0005-0000-0000-00008F6F0000}"/>
    <cellStyle name="Normal 7 6 3 3 3 3" xfId="8435" xr:uid="{00000000-0005-0000-0000-0000F9200000}"/>
    <cellStyle name="Normal 7 6 3 3 3 3 3" xfId="23536" xr:uid="{00000000-0005-0000-0000-0000F65B0000}"/>
    <cellStyle name="Normal 7 6 3 3 3 5" xfId="18523" xr:uid="{00000000-0005-0000-0000-000061480000}"/>
    <cellStyle name="Normal 7 6 3 3 4" xfId="5074" xr:uid="{00000000-0005-0000-0000-0000D8130000}"/>
    <cellStyle name="Normal 7 6 3 3 4 2" xfId="15126" xr:uid="{00000000-0005-0000-0000-00001C3B0000}"/>
    <cellStyle name="Normal 7 6 3 3 4 2 3" xfId="30224" xr:uid="{00000000-0005-0000-0000-000016760000}"/>
    <cellStyle name="Normal 7 6 3 3 4 3" xfId="10106" xr:uid="{00000000-0005-0000-0000-000080270000}"/>
    <cellStyle name="Normal 7 6 3 3 4 3 3" xfId="25207" xr:uid="{00000000-0005-0000-0000-00007D620000}"/>
    <cellStyle name="Normal 7 6 3 3 4 5" xfId="20194" xr:uid="{00000000-0005-0000-0000-0000E84E0000}"/>
    <cellStyle name="Normal 7 6 3 3 5" xfId="11784" xr:uid="{00000000-0005-0000-0000-00000E2E0000}"/>
    <cellStyle name="Normal 7 6 3 3 5 3" xfId="26882" xr:uid="{00000000-0005-0000-0000-000008690000}"/>
    <cellStyle name="Normal 7 6 3 3 6" xfId="6763" xr:uid="{00000000-0005-0000-0000-0000711A0000}"/>
    <cellStyle name="Normal 7 6 3 3 6 3" xfId="21865" xr:uid="{00000000-0005-0000-0000-00006F550000}"/>
    <cellStyle name="Normal 7 6 3 3 8" xfId="16852" xr:uid="{00000000-0005-0000-0000-0000DA410000}"/>
    <cellStyle name="Normal 7 6 3 4" xfId="2110" xr:uid="{00000000-0005-0000-0000-000044080000}"/>
    <cellStyle name="Normal 7 6 3 4 2" xfId="3800" xr:uid="{00000000-0005-0000-0000-0000DE0E0000}"/>
    <cellStyle name="Normal 7 6 3 4 2 2" xfId="13873" xr:uid="{00000000-0005-0000-0000-000037360000}"/>
    <cellStyle name="Normal 7 6 3 4 2 2 3" xfId="28971" xr:uid="{00000000-0005-0000-0000-000031710000}"/>
    <cellStyle name="Normal 7 6 3 4 2 3" xfId="8853" xr:uid="{00000000-0005-0000-0000-00009B220000}"/>
    <cellStyle name="Normal 7 6 3 4 2 3 3" xfId="23954" xr:uid="{00000000-0005-0000-0000-0000985D0000}"/>
    <cellStyle name="Normal 7 6 3 4 2 5" xfId="18941" xr:uid="{00000000-0005-0000-0000-0000034A0000}"/>
    <cellStyle name="Normal 7 6 3 4 3" xfId="5492" xr:uid="{00000000-0005-0000-0000-00007A150000}"/>
    <cellStyle name="Normal 7 6 3 4 3 2" xfId="15544" xr:uid="{00000000-0005-0000-0000-0000BE3C0000}"/>
    <cellStyle name="Normal 7 6 3 4 3 2 3" xfId="30642" xr:uid="{00000000-0005-0000-0000-0000B8770000}"/>
    <cellStyle name="Normal 7 6 3 4 3 3" xfId="10524" xr:uid="{00000000-0005-0000-0000-000022290000}"/>
    <cellStyle name="Normal 7 6 3 4 3 3 3" xfId="25625" xr:uid="{00000000-0005-0000-0000-00001F640000}"/>
    <cellStyle name="Normal 7 6 3 4 3 5" xfId="20612" xr:uid="{00000000-0005-0000-0000-00008A500000}"/>
    <cellStyle name="Normal 7 6 3 4 4" xfId="12202" xr:uid="{00000000-0005-0000-0000-0000B02F0000}"/>
    <cellStyle name="Normal 7 6 3 4 4 3" xfId="27300" xr:uid="{00000000-0005-0000-0000-0000AA6A0000}"/>
    <cellStyle name="Normal 7 6 3 4 5" xfId="7181" xr:uid="{00000000-0005-0000-0000-0000131C0000}"/>
    <cellStyle name="Normal 7 6 3 4 5 3" xfId="22283" xr:uid="{00000000-0005-0000-0000-000011570000}"/>
    <cellStyle name="Normal 7 6 3 4 7" xfId="17270" xr:uid="{00000000-0005-0000-0000-00007C430000}"/>
    <cellStyle name="Normal 7 6 3 5" xfId="2963" xr:uid="{00000000-0005-0000-0000-0000990B0000}"/>
    <cellStyle name="Normal 7 6 3 5 2" xfId="13037" xr:uid="{00000000-0005-0000-0000-0000F3320000}"/>
    <cellStyle name="Normal 7 6 3 5 2 3" xfId="28135" xr:uid="{00000000-0005-0000-0000-0000ED6D0000}"/>
    <cellStyle name="Normal 7 6 3 5 3" xfId="8017" xr:uid="{00000000-0005-0000-0000-0000571F0000}"/>
    <cellStyle name="Normal 7 6 3 5 3 3" xfId="23118" xr:uid="{00000000-0005-0000-0000-0000545A0000}"/>
    <cellStyle name="Normal 7 6 3 5 5" xfId="18105" xr:uid="{00000000-0005-0000-0000-0000BF460000}"/>
    <cellStyle name="Normal 7 6 3 6" xfId="4656" xr:uid="{00000000-0005-0000-0000-000036120000}"/>
    <cellStyle name="Normal 7 6 3 6 2" xfId="14708" xr:uid="{00000000-0005-0000-0000-00007A390000}"/>
    <cellStyle name="Normal 7 6 3 6 2 3" xfId="29806" xr:uid="{00000000-0005-0000-0000-000074740000}"/>
    <cellStyle name="Normal 7 6 3 6 3" xfId="9688" xr:uid="{00000000-0005-0000-0000-0000DE250000}"/>
    <cellStyle name="Normal 7 6 3 6 3 3" xfId="24789" xr:uid="{00000000-0005-0000-0000-0000DB600000}"/>
    <cellStyle name="Normal 7 6 3 6 5" xfId="19776" xr:uid="{00000000-0005-0000-0000-0000464D0000}"/>
    <cellStyle name="Normal 7 6 3 7" xfId="11366" xr:uid="{00000000-0005-0000-0000-00006C2C0000}"/>
    <cellStyle name="Normal 7 6 3 7 3" xfId="26464" xr:uid="{00000000-0005-0000-0000-000066670000}"/>
    <cellStyle name="Normal 7 6 3 8" xfId="6345" xr:uid="{00000000-0005-0000-0000-0000CF180000}"/>
    <cellStyle name="Normal 7 6 3 8 3" xfId="21447" xr:uid="{00000000-0005-0000-0000-0000CD530000}"/>
    <cellStyle name="Normal 7 6 4" xfId="1370" xr:uid="{00000000-0005-0000-0000-000060050000}"/>
    <cellStyle name="Normal 7 6 4 2" xfId="1793" xr:uid="{00000000-0005-0000-0000-000007070000}"/>
    <cellStyle name="Normal 7 6 4 2 2" xfId="2632" xr:uid="{00000000-0005-0000-0000-00004E0A0000}"/>
    <cellStyle name="Normal 7 6 4 2 2 2" xfId="4322" xr:uid="{00000000-0005-0000-0000-0000E8100000}"/>
    <cellStyle name="Normal 7 6 4 2 2 2 2" xfId="14395" xr:uid="{00000000-0005-0000-0000-000041380000}"/>
    <cellStyle name="Normal 7 6 4 2 2 2 2 3" xfId="29493" xr:uid="{00000000-0005-0000-0000-00003B730000}"/>
    <cellStyle name="Normal 7 6 4 2 2 2 3" xfId="9375" xr:uid="{00000000-0005-0000-0000-0000A5240000}"/>
    <cellStyle name="Normal 7 6 4 2 2 2 3 3" xfId="24476" xr:uid="{00000000-0005-0000-0000-0000A25F0000}"/>
    <cellStyle name="Normal 7 6 4 2 2 2 5" xfId="19463" xr:uid="{00000000-0005-0000-0000-00000D4C0000}"/>
    <cellStyle name="Normal 7 6 4 2 2 3" xfId="6014" xr:uid="{00000000-0005-0000-0000-000084170000}"/>
    <cellStyle name="Normal 7 6 4 2 2 3 2" xfId="16066" xr:uid="{00000000-0005-0000-0000-0000C83E0000}"/>
    <cellStyle name="Normal 7 6 4 2 2 3 2 3" xfId="31164" xr:uid="{00000000-0005-0000-0000-0000C2790000}"/>
    <cellStyle name="Normal 7 6 4 2 2 3 3" xfId="11046" xr:uid="{00000000-0005-0000-0000-00002C2B0000}"/>
    <cellStyle name="Normal 7 6 4 2 2 3 3 3" xfId="26147" xr:uid="{00000000-0005-0000-0000-000029660000}"/>
    <cellStyle name="Normal 7 6 4 2 2 3 5" xfId="21134" xr:uid="{00000000-0005-0000-0000-000094520000}"/>
    <cellStyle name="Normal 7 6 4 2 2 4" xfId="12724" xr:uid="{00000000-0005-0000-0000-0000BA310000}"/>
    <cellStyle name="Normal 7 6 4 2 2 4 3" xfId="27822" xr:uid="{00000000-0005-0000-0000-0000B46C0000}"/>
    <cellStyle name="Normal 7 6 4 2 2 5" xfId="7703" xr:uid="{00000000-0005-0000-0000-00001D1E0000}"/>
    <cellStyle name="Normal 7 6 4 2 2 5 3" xfId="22805" xr:uid="{00000000-0005-0000-0000-00001B590000}"/>
    <cellStyle name="Normal 7 6 4 2 2 7" xfId="17792" xr:uid="{00000000-0005-0000-0000-000086450000}"/>
    <cellStyle name="Normal 7 6 4 2 3" xfId="3485" xr:uid="{00000000-0005-0000-0000-0000A30D0000}"/>
    <cellStyle name="Normal 7 6 4 2 3 2" xfId="13559" xr:uid="{00000000-0005-0000-0000-0000FD340000}"/>
    <cellStyle name="Normal 7 6 4 2 3 2 3" xfId="28657" xr:uid="{00000000-0005-0000-0000-0000F76F0000}"/>
    <cellStyle name="Normal 7 6 4 2 3 3" xfId="8539" xr:uid="{00000000-0005-0000-0000-000061210000}"/>
    <cellStyle name="Normal 7 6 4 2 3 3 3" xfId="23640" xr:uid="{00000000-0005-0000-0000-00005E5C0000}"/>
    <cellStyle name="Normal 7 6 4 2 3 5" xfId="18627" xr:uid="{00000000-0005-0000-0000-0000C9480000}"/>
    <cellStyle name="Normal 7 6 4 2 4" xfId="5178" xr:uid="{00000000-0005-0000-0000-000040140000}"/>
    <cellStyle name="Normal 7 6 4 2 4 2" xfId="15230" xr:uid="{00000000-0005-0000-0000-0000843B0000}"/>
    <cellStyle name="Normal 7 6 4 2 4 2 3" xfId="30328" xr:uid="{00000000-0005-0000-0000-00007E760000}"/>
    <cellStyle name="Normal 7 6 4 2 4 3" xfId="10210" xr:uid="{00000000-0005-0000-0000-0000E8270000}"/>
    <cellStyle name="Normal 7 6 4 2 4 3 3" xfId="25311" xr:uid="{00000000-0005-0000-0000-0000E5620000}"/>
    <cellStyle name="Normal 7 6 4 2 4 5" xfId="20298" xr:uid="{00000000-0005-0000-0000-0000504F0000}"/>
    <cellStyle name="Normal 7 6 4 2 5" xfId="11888" xr:uid="{00000000-0005-0000-0000-0000762E0000}"/>
    <cellStyle name="Normal 7 6 4 2 5 3" xfId="26986" xr:uid="{00000000-0005-0000-0000-000070690000}"/>
    <cellStyle name="Normal 7 6 4 2 6" xfId="6867" xr:uid="{00000000-0005-0000-0000-0000D91A0000}"/>
    <cellStyle name="Normal 7 6 4 2 6 3" xfId="21969" xr:uid="{00000000-0005-0000-0000-0000D7550000}"/>
    <cellStyle name="Normal 7 6 4 2 8" xfId="16956" xr:uid="{00000000-0005-0000-0000-000042420000}"/>
    <cellStyle name="Normal 7 6 4 3" xfId="2214" xr:uid="{00000000-0005-0000-0000-0000AC080000}"/>
    <cellStyle name="Normal 7 6 4 3 2" xfId="3904" xr:uid="{00000000-0005-0000-0000-0000460F0000}"/>
    <cellStyle name="Normal 7 6 4 3 2 2" xfId="13977" xr:uid="{00000000-0005-0000-0000-00009F360000}"/>
    <cellStyle name="Normal 7 6 4 3 2 2 3" xfId="29075" xr:uid="{00000000-0005-0000-0000-000099710000}"/>
    <cellStyle name="Normal 7 6 4 3 2 3" xfId="8957" xr:uid="{00000000-0005-0000-0000-000003230000}"/>
    <cellStyle name="Normal 7 6 4 3 2 3 3" xfId="24058" xr:uid="{00000000-0005-0000-0000-0000005E0000}"/>
    <cellStyle name="Normal 7 6 4 3 2 5" xfId="19045" xr:uid="{00000000-0005-0000-0000-00006B4A0000}"/>
    <cellStyle name="Normal 7 6 4 3 3" xfId="5596" xr:uid="{00000000-0005-0000-0000-0000E2150000}"/>
    <cellStyle name="Normal 7 6 4 3 3 2" xfId="15648" xr:uid="{00000000-0005-0000-0000-0000263D0000}"/>
    <cellStyle name="Normal 7 6 4 3 3 2 3" xfId="30746" xr:uid="{00000000-0005-0000-0000-000020780000}"/>
    <cellStyle name="Normal 7 6 4 3 3 3" xfId="10628" xr:uid="{00000000-0005-0000-0000-00008A290000}"/>
    <cellStyle name="Normal 7 6 4 3 3 3 3" xfId="25729" xr:uid="{00000000-0005-0000-0000-000087640000}"/>
    <cellStyle name="Normal 7 6 4 3 3 5" xfId="20716" xr:uid="{00000000-0005-0000-0000-0000F2500000}"/>
    <cellStyle name="Normal 7 6 4 3 4" xfId="12306" xr:uid="{00000000-0005-0000-0000-000018300000}"/>
    <cellStyle name="Normal 7 6 4 3 4 3" xfId="27404" xr:uid="{00000000-0005-0000-0000-0000126B0000}"/>
    <cellStyle name="Normal 7 6 4 3 5" xfId="7285" xr:uid="{00000000-0005-0000-0000-00007B1C0000}"/>
    <cellStyle name="Normal 7 6 4 3 5 3" xfId="22387" xr:uid="{00000000-0005-0000-0000-000079570000}"/>
    <cellStyle name="Normal 7 6 4 3 7" xfId="17374" xr:uid="{00000000-0005-0000-0000-0000E4430000}"/>
    <cellStyle name="Normal 7 6 4 4" xfId="3067" xr:uid="{00000000-0005-0000-0000-0000010C0000}"/>
    <cellStyle name="Normal 7 6 4 4 2" xfId="13141" xr:uid="{00000000-0005-0000-0000-00005B330000}"/>
    <cellStyle name="Normal 7 6 4 4 2 3" xfId="28239" xr:uid="{00000000-0005-0000-0000-0000556E0000}"/>
    <cellStyle name="Normal 7 6 4 4 3" xfId="8121" xr:uid="{00000000-0005-0000-0000-0000BF1F0000}"/>
    <cellStyle name="Normal 7 6 4 4 3 3" xfId="23222" xr:uid="{00000000-0005-0000-0000-0000BC5A0000}"/>
    <cellStyle name="Normal 7 6 4 4 5" xfId="18209" xr:uid="{00000000-0005-0000-0000-000027470000}"/>
    <cellStyle name="Normal 7 6 4 5" xfId="4760" xr:uid="{00000000-0005-0000-0000-00009E120000}"/>
    <cellStyle name="Normal 7 6 4 5 2" xfId="14812" xr:uid="{00000000-0005-0000-0000-0000E2390000}"/>
    <cellStyle name="Normal 7 6 4 5 2 3" xfId="29910" xr:uid="{00000000-0005-0000-0000-0000DC740000}"/>
    <cellStyle name="Normal 7 6 4 5 3" xfId="9792" xr:uid="{00000000-0005-0000-0000-000046260000}"/>
    <cellStyle name="Normal 7 6 4 5 3 3" xfId="24893" xr:uid="{00000000-0005-0000-0000-000043610000}"/>
    <cellStyle name="Normal 7 6 4 5 5" xfId="19880" xr:uid="{00000000-0005-0000-0000-0000AE4D0000}"/>
    <cellStyle name="Normal 7 6 4 6" xfId="11470" xr:uid="{00000000-0005-0000-0000-0000D42C0000}"/>
    <cellStyle name="Normal 7 6 4 6 3" xfId="26568" xr:uid="{00000000-0005-0000-0000-0000CE670000}"/>
    <cellStyle name="Normal 7 6 4 7" xfId="6449" xr:uid="{00000000-0005-0000-0000-000037190000}"/>
    <cellStyle name="Normal 7 6 4 7 3" xfId="21551" xr:uid="{00000000-0005-0000-0000-000035540000}"/>
    <cellStyle name="Normal 7 6 4 9" xfId="16538" xr:uid="{00000000-0005-0000-0000-0000A0400000}"/>
    <cellStyle name="Normal 7 6 5" xfId="1583" xr:uid="{00000000-0005-0000-0000-000035060000}"/>
    <cellStyle name="Normal 7 6 5 2" xfId="2424" xr:uid="{00000000-0005-0000-0000-00007E090000}"/>
    <cellStyle name="Normal 7 6 5 2 2" xfId="4114" xr:uid="{00000000-0005-0000-0000-000018100000}"/>
    <cellStyle name="Normal 7 6 5 2 2 2" xfId="14187" xr:uid="{00000000-0005-0000-0000-000071370000}"/>
    <cellStyle name="Normal 7 6 5 2 2 2 3" xfId="29285" xr:uid="{00000000-0005-0000-0000-00006B720000}"/>
    <cellStyle name="Normal 7 6 5 2 2 3" xfId="9167" xr:uid="{00000000-0005-0000-0000-0000D5230000}"/>
    <cellStyle name="Normal 7 6 5 2 2 3 3" xfId="24268" xr:uid="{00000000-0005-0000-0000-0000D25E0000}"/>
    <cellStyle name="Normal 7 6 5 2 2 5" xfId="19255" xr:uid="{00000000-0005-0000-0000-00003D4B0000}"/>
    <cellStyle name="Normal 7 6 5 2 3" xfId="5806" xr:uid="{00000000-0005-0000-0000-0000B4160000}"/>
    <cellStyle name="Normal 7 6 5 2 3 2" xfId="15858" xr:uid="{00000000-0005-0000-0000-0000F83D0000}"/>
    <cellStyle name="Normal 7 6 5 2 3 2 3" xfId="30956" xr:uid="{00000000-0005-0000-0000-0000F2780000}"/>
    <cellStyle name="Normal 7 6 5 2 3 3" xfId="10838" xr:uid="{00000000-0005-0000-0000-00005C2A0000}"/>
    <cellStyle name="Normal 7 6 5 2 3 3 3" xfId="25939" xr:uid="{00000000-0005-0000-0000-000059650000}"/>
    <cellStyle name="Normal 7 6 5 2 3 5" xfId="20926" xr:uid="{00000000-0005-0000-0000-0000C4510000}"/>
    <cellStyle name="Normal 7 6 5 2 4" xfId="12516" xr:uid="{00000000-0005-0000-0000-0000EA300000}"/>
    <cellStyle name="Normal 7 6 5 2 4 3" xfId="27614" xr:uid="{00000000-0005-0000-0000-0000E46B0000}"/>
    <cellStyle name="Normal 7 6 5 2 5" xfId="7495" xr:uid="{00000000-0005-0000-0000-00004D1D0000}"/>
    <cellStyle name="Normal 7 6 5 2 5 3" xfId="22597" xr:uid="{00000000-0005-0000-0000-00004B580000}"/>
    <cellStyle name="Normal 7 6 5 2 7" xfId="17584" xr:uid="{00000000-0005-0000-0000-0000B6440000}"/>
    <cellStyle name="Normal 7 6 5 3" xfId="3277" xr:uid="{00000000-0005-0000-0000-0000D30C0000}"/>
    <cellStyle name="Normal 7 6 5 3 2" xfId="13351" xr:uid="{00000000-0005-0000-0000-00002D340000}"/>
    <cellStyle name="Normal 7 6 5 3 2 3" xfId="28449" xr:uid="{00000000-0005-0000-0000-0000276F0000}"/>
    <cellStyle name="Normal 7 6 5 3 3" xfId="8331" xr:uid="{00000000-0005-0000-0000-000091200000}"/>
    <cellStyle name="Normal 7 6 5 3 3 3" xfId="23432" xr:uid="{00000000-0005-0000-0000-00008E5B0000}"/>
    <cellStyle name="Normal 7 6 5 3 5" xfId="18419" xr:uid="{00000000-0005-0000-0000-0000F9470000}"/>
    <cellStyle name="Normal 7 6 5 4" xfId="4970" xr:uid="{00000000-0005-0000-0000-000070130000}"/>
    <cellStyle name="Normal 7 6 5 4 2" xfId="15022" xr:uid="{00000000-0005-0000-0000-0000B43A0000}"/>
    <cellStyle name="Normal 7 6 5 4 2 3" xfId="30120" xr:uid="{00000000-0005-0000-0000-0000AE750000}"/>
    <cellStyle name="Normal 7 6 5 4 3" xfId="10002" xr:uid="{00000000-0005-0000-0000-000018270000}"/>
    <cellStyle name="Normal 7 6 5 4 3 3" xfId="25103" xr:uid="{00000000-0005-0000-0000-000015620000}"/>
    <cellStyle name="Normal 7 6 5 4 5" xfId="20090" xr:uid="{00000000-0005-0000-0000-0000804E0000}"/>
    <cellStyle name="Normal 7 6 5 5" xfId="11680" xr:uid="{00000000-0005-0000-0000-0000A62D0000}"/>
    <cellStyle name="Normal 7 6 5 5 3" xfId="26778" xr:uid="{00000000-0005-0000-0000-0000A0680000}"/>
    <cellStyle name="Normal 7 6 5 6" xfId="6659" xr:uid="{00000000-0005-0000-0000-0000091A0000}"/>
    <cellStyle name="Normal 7 6 5 6 3" xfId="21761" xr:uid="{00000000-0005-0000-0000-000007550000}"/>
    <cellStyle name="Normal 7 6 5 8" xfId="16748" xr:uid="{00000000-0005-0000-0000-000072410000}"/>
    <cellStyle name="Normal 7 6 6" xfId="2004" xr:uid="{00000000-0005-0000-0000-0000DA070000}"/>
    <cellStyle name="Normal 7 6 6 2" xfId="3696" xr:uid="{00000000-0005-0000-0000-0000760E0000}"/>
    <cellStyle name="Normal 7 6 6 2 2" xfId="13769" xr:uid="{00000000-0005-0000-0000-0000CF350000}"/>
    <cellStyle name="Normal 7 6 6 2 2 3" xfId="28867" xr:uid="{00000000-0005-0000-0000-0000C9700000}"/>
    <cellStyle name="Normal 7 6 6 2 3" xfId="8749" xr:uid="{00000000-0005-0000-0000-000033220000}"/>
    <cellStyle name="Normal 7 6 6 2 3 3" xfId="23850" xr:uid="{00000000-0005-0000-0000-0000305D0000}"/>
    <cellStyle name="Normal 7 6 6 2 5" xfId="18837" xr:uid="{00000000-0005-0000-0000-00009B490000}"/>
    <cellStyle name="Normal 7 6 6 3" xfId="5388" xr:uid="{00000000-0005-0000-0000-000012150000}"/>
    <cellStyle name="Normal 7 6 6 3 2" xfId="15440" xr:uid="{00000000-0005-0000-0000-0000563C0000}"/>
    <cellStyle name="Normal 7 6 6 3 2 3" xfId="30538" xr:uid="{00000000-0005-0000-0000-000050770000}"/>
    <cellStyle name="Normal 7 6 6 3 3" xfId="10420" xr:uid="{00000000-0005-0000-0000-0000BA280000}"/>
    <cellStyle name="Normal 7 6 6 3 3 3" xfId="25521" xr:uid="{00000000-0005-0000-0000-0000B7630000}"/>
    <cellStyle name="Normal 7 6 6 3 5" xfId="20508" xr:uid="{00000000-0005-0000-0000-000022500000}"/>
    <cellStyle name="Normal 7 6 6 4" xfId="12098" xr:uid="{00000000-0005-0000-0000-0000482F0000}"/>
    <cellStyle name="Normal 7 6 6 4 3" xfId="27196" xr:uid="{00000000-0005-0000-0000-0000426A0000}"/>
    <cellStyle name="Normal 7 6 6 5" xfId="7077" xr:uid="{00000000-0005-0000-0000-0000AB1B0000}"/>
    <cellStyle name="Normal 7 6 6 5 3" xfId="22179" xr:uid="{00000000-0005-0000-0000-0000A9560000}"/>
    <cellStyle name="Normal 7 6 6 7" xfId="17166" xr:uid="{00000000-0005-0000-0000-000014430000}"/>
    <cellStyle name="Normal 7 6 7" xfId="2856" xr:uid="{00000000-0005-0000-0000-00002E0B0000}"/>
    <cellStyle name="Normal 7 6 7 2" xfId="12933" xr:uid="{00000000-0005-0000-0000-00008B320000}"/>
    <cellStyle name="Normal 7 6 7 2 3" xfId="28031" xr:uid="{00000000-0005-0000-0000-0000856D0000}"/>
    <cellStyle name="Normal 7 6 7 3" xfId="7913" xr:uid="{00000000-0005-0000-0000-0000EF1E0000}"/>
    <cellStyle name="Normal 7 6 7 3 3" xfId="23014" xr:uid="{00000000-0005-0000-0000-0000EC590000}"/>
    <cellStyle name="Normal 7 6 7 5" xfId="18001" xr:uid="{00000000-0005-0000-0000-000057460000}"/>
    <cellStyle name="Normal 7 6 8" xfId="4550" xr:uid="{00000000-0005-0000-0000-0000CC110000}"/>
    <cellStyle name="Normal 7 6 8 2" xfId="14604" xr:uid="{00000000-0005-0000-0000-000012390000}"/>
    <cellStyle name="Normal 7 6 8 2 3" xfId="29702" xr:uid="{00000000-0005-0000-0000-00000C740000}"/>
    <cellStyle name="Normal 7 6 8 3" xfId="9584" xr:uid="{00000000-0005-0000-0000-000076250000}"/>
    <cellStyle name="Normal 7 6 8 3 3" xfId="24685" xr:uid="{00000000-0005-0000-0000-000073600000}"/>
    <cellStyle name="Normal 7 6 8 5" xfId="19672" xr:uid="{00000000-0005-0000-0000-0000DE4C0000}"/>
    <cellStyle name="Normal 7 6 9" xfId="11260" xr:uid="{00000000-0005-0000-0000-0000022C0000}"/>
    <cellStyle name="Normal 7 6 9 3" xfId="26360" xr:uid="{00000000-0005-0000-0000-0000FE660000}"/>
    <cellStyle name="Normal 7 7" xfId="905" xr:uid="{00000000-0005-0000-0000-00008E030000}"/>
    <cellStyle name="Normal 7 7 2" xfId="35536" xr:uid="{F69DB433-A67A-4DC6-8786-2575188306DD}"/>
    <cellStyle name="Normal 7 8" xfId="899" xr:uid="{00000000-0005-0000-0000-000088030000}"/>
    <cellStyle name="Normal 7 8 2" xfId="35537" xr:uid="{32443327-AF6E-4448-959A-DB5327911E66}"/>
    <cellStyle name="Normal 7 9" xfId="367" xr:uid="{00000000-0005-0000-0000-000074010000}"/>
    <cellStyle name="Normal 7 9 2" xfId="35539" xr:uid="{0F458864-2EF9-4D86-9243-1F6EA0D7F57B}"/>
    <cellStyle name="Normal 7 9 3" xfId="35538" xr:uid="{3E0EBFD7-8344-4208-AB01-BDBDAEE3AD50}"/>
    <cellStyle name="Normal 70" xfId="906" xr:uid="{00000000-0005-0000-0000-00008F030000}"/>
    <cellStyle name="Normal 71" xfId="907" xr:uid="{00000000-0005-0000-0000-000090030000}"/>
    <cellStyle name="Normal 71 10" xfId="6240" xr:uid="{00000000-0005-0000-0000-000066180000}"/>
    <cellStyle name="Normal 71 10 3" xfId="21344" xr:uid="{00000000-0005-0000-0000-000066530000}"/>
    <cellStyle name="Normal 71 12" xfId="16329" xr:uid="{00000000-0005-0000-0000-0000CF3F0000}"/>
    <cellStyle name="Normal 71 2" xfId="1204" xr:uid="{00000000-0005-0000-0000-0000BA040000}"/>
    <cellStyle name="Normal 71 2 11" xfId="16383" xr:uid="{00000000-0005-0000-0000-000005400000}"/>
    <cellStyle name="Normal 71 2 2" xfId="1312" xr:uid="{00000000-0005-0000-0000-000026050000}"/>
    <cellStyle name="Normal 71 2 2 10" xfId="16487" xr:uid="{00000000-0005-0000-0000-00006D400000}"/>
    <cellStyle name="Normal 71 2 2 2" xfId="1529" xr:uid="{00000000-0005-0000-0000-0000FF050000}"/>
    <cellStyle name="Normal 71 2 2 2 2" xfId="1950" xr:uid="{00000000-0005-0000-0000-0000A4070000}"/>
    <cellStyle name="Normal 71 2 2 2 2 2" xfId="2789" xr:uid="{00000000-0005-0000-0000-0000EB0A0000}"/>
    <cellStyle name="Normal 71 2 2 2 2 2 2" xfId="4479" xr:uid="{00000000-0005-0000-0000-000085110000}"/>
    <cellStyle name="Normal 71 2 2 2 2 2 2 2" xfId="14552" xr:uid="{00000000-0005-0000-0000-0000DE380000}"/>
    <cellStyle name="Normal 71 2 2 2 2 2 2 2 3" xfId="29650" xr:uid="{00000000-0005-0000-0000-0000D8730000}"/>
    <cellStyle name="Normal 71 2 2 2 2 2 2 3" xfId="9532" xr:uid="{00000000-0005-0000-0000-000042250000}"/>
    <cellStyle name="Normal 71 2 2 2 2 2 2 3 3" xfId="24633" xr:uid="{00000000-0005-0000-0000-00003F600000}"/>
    <cellStyle name="Normal 71 2 2 2 2 2 2 5" xfId="19620" xr:uid="{00000000-0005-0000-0000-0000AA4C0000}"/>
    <cellStyle name="Normal 71 2 2 2 2 2 3" xfId="6171" xr:uid="{00000000-0005-0000-0000-000021180000}"/>
    <cellStyle name="Normal 71 2 2 2 2 2 3 2" xfId="16223" xr:uid="{00000000-0005-0000-0000-0000653F0000}"/>
    <cellStyle name="Normal 71 2 2 2 2 2 3 3" xfId="11203" xr:uid="{00000000-0005-0000-0000-0000C92B0000}"/>
    <cellStyle name="Normal 71 2 2 2 2 2 3 3 3" xfId="26304" xr:uid="{00000000-0005-0000-0000-0000C6660000}"/>
    <cellStyle name="Normal 71 2 2 2 2 2 3 5" xfId="21291" xr:uid="{00000000-0005-0000-0000-000031530000}"/>
    <cellStyle name="Normal 71 2 2 2 2 2 4" xfId="12881" xr:uid="{00000000-0005-0000-0000-000057320000}"/>
    <cellStyle name="Normal 71 2 2 2 2 2 4 3" xfId="27979" xr:uid="{00000000-0005-0000-0000-0000516D0000}"/>
    <cellStyle name="Normal 71 2 2 2 2 2 5" xfId="7860" xr:uid="{00000000-0005-0000-0000-0000BA1E0000}"/>
    <cellStyle name="Normal 71 2 2 2 2 2 5 3" xfId="22962" xr:uid="{00000000-0005-0000-0000-0000B8590000}"/>
    <cellStyle name="Normal 71 2 2 2 2 2 7" xfId="17949" xr:uid="{00000000-0005-0000-0000-000023460000}"/>
    <cellStyle name="Normal 71 2 2 2 2 3" xfId="3642" xr:uid="{00000000-0005-0000-0000-0000400E0000}"/>
    <cellStyle name="Normal 71 2 2 2 2 3 2" xfId="13716" xr:uid="{00000000-0005-0000-0000-00009A350000}"/>
    <cellStyle name="Normal 71 2 2 2 2 3 2 3" xfId="28814" xr:uid="{00000000-0005-0000-0000-000094700000}"/>
    <cellStyle name="Normal 71 2 2 2 2 3 3" xfId="8696" xr:uid="{00000000-0005-0000-0000-0000FE210000}"/>
    <cellStyle name="Normal 71 2 2 2 2 3 3 3" xfId="23797" xr:uid="{00000000-0005-0000-0000-0000FB5C0000}"/>
    <cellStyle name="Normal 71 2 2 2 2 3 5" xfId="18784" xr:uid="{00000000-0005-0000-0000-000066490000}"/>
    <cellStyle name="Normal 71 2 2 2 2 4" xfId="5335" xr:uid="{00000000-0005-0000-0000-0000DD140000}"/>
    <cellStyle name="Normal 71 2 2 2 2 4 2" xfId="15387" xr:uid="{00000000-0005-0000-0000-0000213C0000}"/>
    <cellStyle name="Normal 71 2 2 2 2 4 2 3" xfId="30485" xr:uid="{00000000-0005-0000-0000-00001B770000}"/>
    <cellStyle name="Normal 71 2 2 2 2 4 3" xfId="10367" xr:uid="{00000000-0005-0000-0000-000085280000}"/>
    <cellStyle name="Normal 71 2 2 2 2 4 3 3" xfId="25468" xr:uid="{00000000-0005-0000-0000-000082630000}"/>
    <cellStyle name="Normal 71 2 2 2 2 4 5" xfId="20455" xr:uid="{00000000-0005-0000-0000-0000ED4F0000}"/>
    <cellStyle name="Normal 71 2 2 2 2 5" xfId="12045" xr:uid="{00000000-0005-0000-0000-0000132F0000}"/>
    <cellStyle name="Normal 71 2 2 2 2 5 3" xfId="27143" xr:uid="{00000000-0005-0000-0000-00000D6A0000}"/>
    <cellStyle name="Normal 71 2 2 2 2 6" xfId="7024" xr:uid="{00000000-0005-0000-0000-0000761B0000}"/>
    <cellStyle name="Normal 71 2 2 2 2 6 3" xfId="22126" xr:uid="{00000000-0005-0000-0000-000074560000}"/>
    <cellStyle name="Normal 71 2 2 2 2 8" xfId="17113" xr:uid="{00000000-0005-0000-0000-0000DF420000}"/>
    <cellStyle name="Normal 71 2 2 2 3" xfId="2371" xr:uid="{00000000-0005-0000-0000-000049090000}"/>
    <cellStyle name="Normal 71 2 2 2 3 2" xfId="4061" xr:uid="{00000000-0005-0000-0000-0000E30F0000}"/>
    <cellStyle name="Normal 71 2 2 2 3 2 2" xfId="14134" xr:uid="{00000000-0005-0000-0000-00003C370000}"/>
    <cellStyle name="Normal 71 2 2 2 3 2 2 3" xfId="29232" xr:uid="{00000000-0005-0000-0000-000036720000}"/>
    <cellStyle name="Normal 71 2 2 2 3 2 3" xfId="9114" xr:uid="{00000000-0005-0000-0000-0000A0230000}"/>
    <cellStyle name="Normal 71 2 2 2 3 2 3 3" xfId="24215" xr:uid="{00000000-0005-0000-0000-00009D5E0000}"/>
    <cellStyle name="Normal 71 2 2 2 3 2 5" xfId="19202" xr:uid="{00000000-0005-0000-0000-0000084B0000}"/>
    <cellStyle name="Normal 71 2 2 2 3 3" xfId="5753" xr:uid="{00000000-0005-0000-0000-00007F160000}"/>
    <cellStyle name="Normal 71 2 2 2 3 3 2" xfId="15805" xr:uid="{00000000-0005-0000-0000-0000C33D0000}"/>
    <cellStyle name="Normal 71 2 2 2 3 3 2 3" xfId="30903" xr:uid="{00000000-0005-0000-0000-0000BD780000}"/>
    <cellStyle name="Normal 71 2 2 2 3 3 3" xfId="10785" xr:uid="{00000000-0005-0000-0000-0000272A0000}"/>
    <cellStyle name="Normal 71 2 2 2 3 3 3 3" xfId="25886" xr:uid="{00000000-0005-0000-0000-000024650000}"/>
    <cellStyle name="Normal 71 2 2 2 3 3 5" xfId="20873" xr:uid="{00000000-0005-0000-0000-00008F510000}"/>
    <cellStyle name="Normal 71 2 2 2 3 4" xfId="12463" xr:uid="{00000000-0005-0000-0000-0000B5300000}"/>
    <cellStyle name="Normal 71 2 2 2 3 4 3" xfId="27561" xr:uid="{00000000-0005-0000-0000-0000AF6B0000}"/>
    <cellStyle name="Normal 71 2 2 2 3 5" xfId="7442" xr:uid="{00000000-0005-0000-0000-0000181D0000}"/>
    <cellStyle name="Normal 71 2 2 2 3 5 3" xfId="22544" xr:uid="{00000000-0005-0000-0000-000016580000}"/>
    <cellStyle name="Normal 71 2 2 2 3 7" xfId="17531" xr:uid="{00000000-0005-0000-0000-000081440000}"/>
    <cellStyle name="Normal 71 2 2 2 4" xfId="3224" xr:uid="{00000000-0005-0000-0000-00009E0C0000}"/>
    <cellStyle name="Normal 71 2 2 2 4 2" xfId="13298" xr:uid="{00000000-0005-0000-0000-0000F8330000}"/>
    <cellStyle name="Normal 71 2 2 2 4 2 3" xfId="28396" xr:uid="{00000000-0005-0000-0000-0000F26E0000}"/>
    <cellStyle name="Normal 71 2 2 2 4 3" xfId="8278" xr:uid="{00000000-0005-0000-0000-00005C200000}"/>
    <cellStyle name="Normal 71 2 2 2 4 3 3" xfId="23379" xr:uid="{00000000-0005-0000-0000-0000595B0000}"/>
    <cellStyle name="Normal 71 2 2 2 4 5" xfId="18366" xr:uid="{00000000-0005-0000-0000-0000C4470000}"/>
    <cellStyle name="Normal 71 2 2 2 5" xfId="4917" xr:uid="{00000000-0005-0000-0000-00003B130000}"/>
    <cellStyle name="Normal 71 2 2 2 5 2" xfId="14969" xr:uid="{00000000-0005-0000-0000-00007F3A0000}"/>
    <cellStyle name="Normal 71 2 2 2 5 2 3" xfId="30067" xr:uid="{00000000-0005-0000-0000-000079750000}"/>
    <cellStyle name="Normal 71 2 2 2 5 3" xfId="9949" xr:uid="{00000000-0005-0000-0000-0000E3260000}"/>
    <cellStyle name="Normal 71 2 2 2 5 3 3" xfId="25050" xr:uid="{00000000-0005-0000-0000-0000E0610000}"/>
    <cellStyle name="Normal 71 2 2 2 5 5" xfId="20037" xr:uid="{00000000-0005-0000-0000-00004B4E0000}"/>
    <cellStyle name="Normal 71 2 2 2 6" xfId="11627" xr:uid="{00000000-0005-0000-0000-0000712D0000}"/>
    <cellStyle name="Normal 71 2 2 2 6 3" xfId="26725" xr:uid="{00000000-0005-0000-0000-00006B680000}"/>
    <cellStyle name="Normal 71 2 2 2 7" xfId="6606" xr:uid="{00000000-0005-0000-0000-0000D4190000}"/>
    <cellStyle name="Normal 71 2 2 2 7 3" xfId="21708" xr:uid="{00000000-0005-0000-0000-0000D2540000}"/>
    <cellStyle name="Normal 71 2 2 2 9" xfId="16695" xr:uid="{00000000-0005-0000-0000-00003D410000}"/>
    <cellStyle name="Normal 71 2 2 3" xfId="1742" xr:uid="{00000000-0005-0000-0000-0000D4060000}"/>
    <cellStyle name="Normal 71 2 2 3 2" xfId="2581" xr:uid="{00000000-0005-0000-0000-00001B0A0000}"/>
    <cellStyle name="Normal 71 2 2 3 2 2" xfId="4271" xr:uid="{00000000-0005-0000-0000-0000B5100000}"/>
    <cellStyle name="Normal 71 2 2 3 2 2 2" xfId="14344" xr:uid="{00000000-0005-0000-0000-00000E380000}"/>
    <cellStyle name="Normal 71 2 2 3 2 2 2 3" xfId="29442" xr:uid="{00000000-0005-0000-0000-000008730000}"/>
    <cellStyle name="Normal 71 2 2 3 2 2 3" xfId="9324" xr:uid="{00000000-0005-0000-0000-000072240000}"/>
    <cellStyle name="Normal 71 2 2 3 2 2 3 3" xfId="24425" xr:uid="{00000000-0005-0000-0000-00006F5F0000}"/>
    <cellStyle name="Normal 71 2 2 3 2 2 5" xfId="19412" xr:uid="{00000000-0005-0000-0000-0000DA4B0000}"/>
    <cellStyle name="Normal 71 2 2 3 2 3" xfId="5963" xr:uid="{00000000-0005-0000-0000-000051170000}"/>
    <cellStyle name="Normal 71 2 2 3 2 3 2" xfId="16015" xr:uid="{00000000-0005-0000-0000-0000953E0000}"/>
    <cellStyle name="Normal 71 2 2 3 2 3 2 3" xfId="31113" xr:uid="{00000000-0005-0000-0000-00008F790000}"/>
    <cellStyle name="Normal 71 2 2 3 2 3 3" xfId="10995" xr:uid="{00000000-0005-0000-0000-0000F92A0000}"/>
    <cellStyle name="Normal 71 2 2 3 2 3 3 3" xfId="26096" xr:uid="{00000000-0005-0000-0000-0000F6650000}"/>
    <cellStyle name="Normal 71 2 2 3 2 3 5" xfId="21083" xr:uid="{00000000-0005-0000-0000-000061520000}"/>
    <cellStyle name="Normal 71 2 2 3 2 4" xfId="12673" xr:uid="{00000000-0005-0000-0000-000087310000}"/>
    <cellStyle name="Normal 71 2 2 3 2 4 3" xfId="27771" xr:uid="{00000000-0005-0000-0000-0000816C0000}"/>
    <cellStyle name="Normal 71 2 2 3 2 5" xfId="7652" xr:uid="{00000000-0005-0000-0000-0000EA1D0000}"/>
    <cellStyle name="Normal 71 2 2 3 2 5 3" xfId="22754" xr:uid="{00000000-0005-0000-0000-0000E8580000}"/>
    <cellStyle name="Normal 71 2 2 3 2 7" xfId="17741" xr:uid="{00000000-0005-0000-0000-000053450000}"/>
    <cellStyle name="Normal 71 2 2 3 3" xfId="3434" xr:uid="{00000000-0005-0000-0000-0000700D0000}"/>
    <cellStyle name="Normal 71 2 2 3 3 2" xfId="13508" xr:uid="{00000000-0005-0000-0000-0000CA340000}"/>
    <cellStyle name="Normal 71 2 2 3 3 2 3" xfId="28606" xr:uid="{00000000-0005-0000-0000-0000C46F0000}"/>
    <cellStyle name="Normal 71 2 2 3 3 3" xfId="8488" xr:uid="{00000000-0005-0000-0000-00002E210000}"/>
    <cellStyle name="Normal 71 2 2 3 3 3 3" xfId="23589" xr:uid="{00000000-0005-0000-0000-00002B5C0000}"/>
    <cellStyle name="Normal 71 2 2 3 3 5" xfId="18576" xr:uid="{00000000-0005-0000-0000-000096480000}"/>
    <cellStyle name="Normal 71 2 2 3 4" xfId="5127" xr:uid="{00000000-0005-0000-0000-00000D140000}"/>
    <cellStyle name="Normal 71 2 2 3 4 2" xfId="15179" xr:uid="{00000000-0005-0000-0000-0000513B0000}"/>
    <cellStyle name="Normal 71 2 2 3 4 2 3" xfId="30277" xr:uid="{00000000-0005-0000-0000-00004B760000}"/>
    <cellStyle name="Normal 71 2 2 3 4 3" xfId="10159" xr:uid="{00000000-0005-0000-0000-0000B5270000}"/>
    <cellStyle name="Normal 71 2 2 3 4 3 3" xfId="25260" xr:uid="{00000000-0005-0000-0000-0000B2620000}"/>
    <cellStyle name="Normal 71 2 2 3 4 5" xfId="20247" xr:uid="{00000000-0005-0000-0000-00001D4F0000}"/>
    <cellStyle name="Normal 71 2 2 3 5" xfId="11837" xr:uid="{00000000-0005-0000-0000-0000432E0000}"/>
    <cellStyle name="Normal 71 2 2 3 5 3" xfId="26935" xr:uid="{00000000-0005-0000-0000-00003D690000}"/>
    <cellStyle name="Normal 71 2 2 3 6" xfId="6816" xr:uid="{00000000-0005-0000-0000-0000A61A0000}"/>
    <cellStyle name="Normal 71 2 2 3 6 3" xfId="21918" xr:uid="{00000000-0005-0000-0000-0000A4550000}"/>
    <cellStyle name="Normal 71 2 2 3 8" xfId="16905" xr:uid="{00000000-0005-0000-0000-00000F420000}"/>
    <cellStyle name="Normal 71 2 2 4" xfId="2163" xr:uid="{00000000-0005-0000-0000-000079080000}"/>
    <cellStyle name="Normal 71 2 2 4 2" xfId="3853" xr:uid="{00000000-0005-0000-0000-0000130F0000}"/>
    <cellStyle name="Normal 71 2 2 4 2 2" xfId="13926" xr:uid="{00000000-0005-0000-0000-00006C360000}"/>
    <cellStyle name="Normal 71 2 2 4 2 2 3" xfId="29024" xr:uid="{00000000-0005-0000-0000-000066710000}"/>
    <cellStyle name="Normal 71 2 2 4 2 3" xfId="8906" xr:uid="{00000000-0005-0000-0000-0000D0220000}"/>
    <cellStyle name="Normal 71 2 2 4 2 3 3" xfId="24007" xr:uid="{00000000-0005-0000-0000-0000CD5D0000}"/>
    <cellStyle name="Normal 71 2 2 4 2 5" xfId="18994" xr:uid="{00000000-0005-0000-0000-0000384A0000}"/>
    <cellStyle name="Normal 71 2 2 4 3" xfId="5545" xr:uid="{00000000-0005-0000-0000-0000AF150000}"/>
    <cellStyle name="Normal 71 2 2 4 3 2" xfId="15597" xr:uid="{00000000-0005-0000-0000-0000F33C0000}"/>
    <cellStyle name="Normal 71 2 2 4 3 2 3" xfId="30695" xr:uid="{00000000-0005-0000-0000-0000ED770000}"/>
    <cellStyle name="Normal 71 2 2 4 3 3" xfId="10577" xr:uid="{00000000-0005-0000-0000-000057290000}"/>
    <cellStyle name="Normal 71 2 2 4 3 3 3" xfId="25678" xr:uid="{00000000-0005-0000-0000-000054640000}"/>
    <cellStyle name="Normal 71 2 2 4 3 5" xfId="20665" xr:uid="{00000000-0005-0000-0000-0000BF500000}"/>
    <cellStyle name="Normal 71 2 2 4 4" xfId="12255" xr:uid="{00000000-0005-0000-0000-0000E52F0000}"/>
    <cellStyle name="Normal 71 2 2 4 4 3" xfId="27353" xr:uid="{00000000-0005-0000-0000-0000DF6A0000}"/>
    <cellStyle name="Normal 71 2 2 4 5" xfId="7234" xr:uid="{00000000-0005-0000-0000-0000481C0000}"/>
    <cellStyle name="Normal 71 2 2 4 5 3" xfId="22336" xr:uid="{00000000-0005-0000-0000-000046570000}"/>
    <cellStyle name="Normal 71 2 2 4 7" xfId="17323" xr:uid="{00000000-0005-0000-0000-0000B1430000}"/>
    <cellStyle name="Normal 71 2 2 5" xfId="3016" xr:uid="{00000000-0005-0000-0000-0000CE0B0000}"/>
    <cellStyle name="Normal 71 2 2 5 2" xfId="13090" xr:uid="{00000000-0005-0000-0000-000028330000}"/>
    <cellStyle name="Normal 71 2 2 5 2 3" xfId="28188" xr:uid="{00000000-0005-0000-0000-0000226E0000}"/>
    <cellStyle name="Normal 71 2 2 5 3" xfId="8070" xr:uid="{00000000-0005-0000-0000-00008C1F0000}"/>
    <cellStyle name="Normal 71 2 2 5 3 3" xfId="23171" xr:uid="{00000000-0005-0000-0000-0000895A0000}"/>
    <cellStyle name="Normal 71 2 2 5 5" xfId="18158" xr:uid="{00000000-0005-0000-0000-0000F4460000}"/>
    <cellStyle name="Normal 71 2 2 6" xfId="4709" xr:uid="{00000000-0005-0000-0000-00006B120000}"/>
    <cellStyle name="Normal 71 2 2 6 2" xfId="14761" xr:uid="{00000000-0005-0000-0000-0000AF390000}"/>
    <cellStyle name="Normal 71 2 2 6 2 3" xfId="29859" xr:uid="{00000000-0005-0000-0000-0000A9740000}"/>
    <cellStyle name="Normal 71 2 2 6 3" xfId="9741" xr:uid="{00000000-0005-0000-0000-000013260000}"/>
    <cellStyle name="Normal 71 2 2 6 3 3" xfId="24842" xr:uid="{00000000-0005-0000-0000-000010610000}"/>
    <cellStyle name="Normal 71 2 2 6 5" xfId="19829" xr:uid="{00000000-0005-0000-0000-00007B4D0000}"/>
    <cellStyle name="Normal 71 2 2 7" xfId="11419" xr:uid="{00000000-0005-0000-0000-0000A12C0000}"/>
    <cellStyle name="Normal 71 2 2 7 3" xfId="26517" xr:uid="{00000000-0005-0000-0000-00009B670000}"/>
    <cellStyle name="Normal 71 2 2 8" xfId="6398" xr:uid="{00000000-0005-0000-0000-000004190000}"/>
    <cellStyle name="Normal 71 2 2 8 3" xfId="21500" xr:uid="{00000000-0005-0000-0000-000002540000}"/>
    <cellStyle name="Normal 71 2 3" xfId="1425" xr:uid="{00000000-0005-0000-0000-000097050000}"/>
    <cellStyle name="Normal 71 2 3 2" xfId="1846" xr:uid="{00000000-0005-0000-0000-00003C070000}"/>
    <cellStyle name="Normal 71 2 3 2 2" xfId="2685" xr:uid="{00000000-0005-0000-0000-0000830A0000}"/>
    <cellStyle name="Normal 71 2 3 2 2 2" xfId="4375" xr:uid="{00000000-0005-0000-0000-00001D110000}"/>
    <cellStyle name="Normal 71 2 3 2 2 2 2" xfId="14448" xr:uid="{00000000-0005-0000-0000-000076380000}"/>
    <cellStyle name="Normal 71 2 3 2 2 2 2 3" xfId="29546" xr:uid="{00000000-0005-0000-0000-000070730000}"/>
    <cellStyle name="Normal 71 2 3 2 2 2 3" xfId="9428" xr:uid="{00000000-0005-0000-0000-0000DA240000}"/>
    <cellStyle name="Normal 71 2 3 2 2 2 3 3" xfId="24529" xr:uid="{00000000-0005-0000-0000-0000D75F0000}"/>
    <cellStyle name="Normal 71 2 3 2 2 2 5" xfId="19516" xr:uid="{00000000-0005-0000-0000-0000424C0000}"/>
    <cellStyle name="Normal 71 2 3 2 2 3" xfId="6067" xr:uid="{00000000-0005-0000-0000-0000B9170000}"/>
    <cellStyle name="Normal 71 2 3 2 2 3 2" xfId="16119" xr:uid="{00000000-0005-0000-0000-0000FD3E0000}"/>
    <cellStyle name="Normal 71 2 3 2 2 3 2 3" xfId="31217" xr:uid="{00000000-0005-0000-0000-0000F7790000}"/>
    <cellStyle name="Normal 71 2 3 2 2 3 3" xfId="11099" xr:uid="{00000000-0005-0000-0000-0000612B0000}"/>
    <cellStyle name="Normal 71 2 3 2 2 3 3 3" xfId="26200" xr:uid="{00000000-0005-0000-0000-00005E660000}"/>
    <cellStyle name="Normal 71 2 3 2 2 3 5" xfId="21187" xr:uid="{00000000-0005-0000-0000-0000C9520000}"/>
    <cellStyle name="Normal 71 2 3 2 2 4" xfId="12777" xr:uid="{00000000-0005-0000-0000-0000EF310000}"/>
    <cellStyle name="Normal 71 2 3 2 2 4 3" xfId="27875" xr:uid="{00000000-0005-0000-0000-0000E96C0000}"/>
    <cellStyle name="Normal 71 2 3 2 2 5" xfId="7756" xr:uid="{00000000-0005-0000-0000-0000521E0000}"/>
    <cellStyle name="Normal 71 2 3 2 2 5 3" xfId="22858" xr:uid="{00000000-0005-0000-0000-000050590000}"/>
    <cellStyle name="Normal 71 2 3 2 2 7" xfId="17845" xr:uid="{00000000-0005-0000-0000-0000BB450000}"/>
    <cellStyle name="Normal 71 2 3 2 3" xfId="3538" xr:uid="{00000000-0005-0000-0000-0000D80D0000}"/>
    <cellStyle name="Normal 71 2 3 2 3 2" xfId="13612" xr:uid="{00000000-0005-0000-0000-000032350000}"/>
    <cellStyle name="Normal 71 2 3 2 3 2 3" xfId="28710" xr:uid="{00000000-0005-0000-0000-00002C700000}"/>
    <cellStyle name="Normal 71 2 3 2 3 3" xfId="8592" xr:uid="{00000000-0005-0000-0000-000096210000}"/>
    <cellStyle name="Normal 71 2 3 2 3 3 3" xfId="23693" xr:uid="{00000000-0005-0000-0000-0000935C0000}"/>
    <cellStyle name="Normal 71 2 3 2 3 5" xfId="18680" xr:uid="{00000000-0005-0000-0000-0000FE480000}"/>
    <cellStyle name="Normal 71 2 3 2 4" xfId="5231" xr:uid="{00000000-0005-0000-0000-000075140000}"/>
    <cellStyle name="Normal 71 2 3 2 4 2" xfId="15283" xr:uid="{00000000-0005-0000-0000-0000B93B0000}"/>
    <cellStyle name="Normal 71 2 3 2 4 2 3" xfId="30381" xr:uid="{00000000-0005-0000-0000-0000B3760000}"/>
    <cellStyle name="Normal 71 2 3 2 4 3" xfId="10263" xr:uid="{00000000-0005-0000-0000-00001D280000}"/>
    <cellStyle name="Normal 71 2 3 2 4 3 3" xfId="25364" xr:uid="{00000000-0005-0000-0000-00001A630000}"/>
    <cellStyle name="Normal 71 2 3 2 4 5" xfId="20351" xr:uid="{00000000-0005-0000-0000-0000854F0000}"/>
    <cellStyle name="Normal 71 2 3 2 5" xfId="11941" xr:uid="{00000000-0005-0000-0000-0000AB2E0000}"/>
    <cellStyle name="Normal 71 2 3 2 5 3" xfId="27039" xr:uid="{00000000-0005-0000-0000-0000A5690000}"/>
    <cellStyle name="Normal 71 2 3 2 6" xfId="6920" xr:uid="{00000000-0005-0000-0000-00000E1B0000}"/>
    <cellStyle name="Normal 71 2 3 2 6 3" xfId="22022" xr:uid="{00000000-0005-0000-0000-00000C560000}"/>
    <cellStyle name="Normal 71 2 3 2 8" xfId="17009" xr:uid="{00000000-0005-0000-0000-000077420000}"/>
    <cellStyle name="Normal 71 2 3 3" xfId="2267" xr:uid="{00000000-0005-0000-0000-0000E1080000}"/>
    <cellStyle name="Normal 71 2 3 3 2" xfId="3957" xr:uid="{00000000-0005-0000-0000-00007B0F0000}"/>
    <cellStyle name="Normal 71 2 3 3 2 2" xfId="14030" xr:uid="{00000000-0005-0000-0000-0000D4360000}"/>
    <cellStyle name="Normal 71 2 3 3 2 2 3" xfId="29128" xr:uid="{00000000-0005-0000-0000-0000CE710000}"/>
    <cellStyle name="Normal 71 2 3 3 2 3" xfId="9010" xr:uid="{00000000-0005-0000-0000-000038230000}"/>
    <cellStyle name="Normal 71 2 3 3 2 3 3" xfId="24111" xr:uid="{00000000-0005-0000-0000-0000355E0000}"/>
    <cellStyle name="Normal 71 2 3 3 2 5" xfId="19098" xr:uid="{00000000-0005-0000-0000-0000A04A0000}"/>
    <cellStyle name="Normal 71 2 3 3 3" xfId="5649" xr:uid="{00000000-0005-0000-0000-000017160000}"/>
    <cellStyle name="Normal 71 2 3 3 3 2" xfId="15701" xr:uid="{00000000-0005-0000-0000-00005B3D0000}"/>
    <cellStyle name="Normal 71 2 3 3 3 2 3" xfId="30799" xr:uid="{00000000-0005-0000-0000-000055780000}"/>
    <cellStyle name="Normal 71 2 3 3 3 3" xfId="10681" xr:uid="{00000000-0005-0000-0000-0000BF290000}"/>
    <cellStyle name="Normal 71 2 3 3 3 3 3" xfId="25782" xr:uid="{00000000-0005-0000-0000-0000BC640000}"/>
    <cellStyle name="Normal 71 2 3 3 3 5" xfId="20769" xr:uid="{00000000-0005-0000-0000-000027510000}"/>
    <cellStyle name="Normal 71 2 3 3 4" xfId="12359" xr:uid="{00000000-0005-0000-0000-00004D300000}"/>
    <cellStyle name="Normal 71 2 3 3 4 3" xfId="27457" xr:uid="{00000000-0005-0000-0000-0000476B0000}"/>
    <cellStyle name="Normal 71 2 3 3 5" xfId="7338" xr:uid="{00000000-0005-0000-0000-0000B01C0000}"/>
    <cellStyle name="Normal 71 2 3 3 5 3" xfId="22440" xr:uid="{00000000-0005-0000-0000-0000AE570000}"/>
    <cellStyle name="Normal 71 2 3 3 7" xfId="17427" xr:uid="{00000000-0005-0000-0000-000019440000}"/>
    <cellStyle name="Normal 71 2 3 4" xfId="3120" xr:uid="{00000000-0005-0000-0000-0000360C0000}"/>
    <cellStyle name="Normal 71 2 3 4 2" xfId="13194" xr:uid="{00000000-0005-0000-0000-000090330000}"/>
    <cellStyle name="Normal 71 2 3 4 2 3" xfId="28292" xr:uid="{00000000-0005-0000-0000-00008A6E0000}"/>
    <cellStyle name="Normal 71 2 3 4 3" xfId="8174" xr:uid="{00000000-0005-0000-0000-0000F41F0000}"/>
    <cellStyle name="Normal 71 2 3 4 3 3" xfId="23275" xr:uid="{00000000-0005-0000-0000-0000F15A0000}"/>
    <cellStyle name="Normal 71 2 3 4 5" xfId="18262" xr:uid="{00000000-0005-0000-0000-00005C470000}"/>
    <cellStyle name="Normal 71 2 3 5" xfId="4813" xr:uid="{00000000-0005-0000-0000-0000D3120000}"/>
    <cellStyle name="Normal 71 2 3 5 2" xfId="14865" xr:uid="{00000000-0005-0000-0000-0000173A0000}"/>
    <cellStyle name="Normal 71 2 3 5 2 3" xfId="29963" xr:uid="{00000000-0005-0000-0000-000011750000}"/>
    <cellStyle name="Normal 71 2 3 5 3" xfId="9845" xr:uid="{00000000-0005-0000-0000-00007B260000}"/>
    <cellStyle name="Normal 71 2 3 5 3 3" xfId="24946" xr:uid="{00000000-0005-0000-0000-000078610000}"/>
    <cellStyle name="Normal 71 2 3 5 5" xfId="19933" xr:uid="{00000000-0005-0000-0000-0000E34D0000}"/>
    <cellStyle name="Normal 71 2 3 6" xfId="11523" xr:uid="{00000000-0005-0000-0000-0000092D0000}"/>
    <cellStyle name="Normal 71 2 3 6 3" xfId="26621" xr:uid="{00000000-0005-0000-0000-000003680000}"/>
    <cellStyle name="Normal 71 2 3 7" xfId="6502" xr:uid="{00000000-0005-0000-0000-00006C190000}"/>
    <cellStyle name="Normal 71 2 3 7 3" xfId="21604" xr:uid="{00000000-0005-0000-0000-00006A540000}"/>
    <cellStyle name="Normal 71 2 3 9" xfId="16591" xr:uid="{00000000-0005-0000-0000-0000D5400000}"/>
    <cellStyle name="Normal 71 2 4" xfId="1638" xr:uid="{00000000-0005-0000-0000-00006C060000}"/>
    <cellStyle name="Normal 71 2 4 2" xfId="2477" xr:uid="{00000000-0005-0000-0000-0000B3090000}"/>
    <cellStyle name="Normal 71 2 4 2 2" xfId="4167" xr:uid="{00000000-0005-0000-0000-00004D100000}"/>
    <cellStyle name="Normal 71 2 4 2 2 2" xfId="14240" xr:uid="{00000000-0005-0000-0000-0000A6370000}"/>
    <cellStyle name="Normal 71 2 4 2 2 2 3" xfId="29338" xr:uid="{00000000-0005-0000-0000-0000A0720000}"/>
    <cellStyle name="Normal 71 2 4 2 2 3" xfId="9220" xr:uid="{00000000-0005-0000-0000-00000A240000}"/>
    <cellStyle name="Normal 71 2 4 2 2 3 3" xfId="24321" xr:uid="{00000000-0005-0000-0000-0000075F0000}"/>
    <cellStyle name="Normal 71 2 4 2 2 5" xfId="19308" xr:uid="{00000000-0005-0000-0000-0000724B0000}"/>
    <cellStyle name="Normal 71 2 4 2 3" xfId="5859" xr:uid="{00000000-0005-0000-0000-0000E9160000}"/>
    <cellStyle name="Normal 71 2 4 2 3 2" xfId="15911" xr:uid="{00000000-0005-0000-0000-00002D3E0000}"/>
    <cellStyle name="Normal 71 2 4 2 3 2 3" xfId="31009" xr:uid="{00000000-0005-0000-0000-000027790000}"/>
    <cellStyle name="Normal 71 2 4 2 3 3" xfId="10891" xr:uid="{00000000-0005-0000-0000-0000912A0000}"/>
    <cellStyle name="Normal 71 2 4 2 3 3 3" xfId="25992" xr:uid="{00000000-0005-0000-0000-00008E650000}"/>
    <cellStyle name="Normal 71 2 4 2 3 5" xfId="20979" xr:uid="{00000000-0005-0000-0000-0000F9510000}"/>
    <cellStyle name="Normal 71 2 4 2 4" xfId="12569" xr:uid="{00000000-0005-0000-0000-00001F310000}"/>
    <cellStyle name="Normal 71 2 4 2 4 3" xfId="27667" xr:uid="{00000000-0005-0000-0000-0000196C0000}"/>
    <cellStyle name="Normal 71 2 4 2 5" xfId="7548" xr:uid="{00000000-0005-0000-0000-0000821D0000}"/>
    <cellStyle name="Normal 71 2 4 2 5 3" xfId="22650" xr:uid="{00000000-0005-0000-0000-000080580000}"/>
    <cellStyle name="Normal 71 2 4 2 7" xfId="17637" xr:uid="{00000000-0005-0000-0000-0000EB440000}"/>
    <cellStyle name="Normal 71 2 4 3" xfId="3330" xr:uid="{00000000-0005-0000-0000-0000080D0000}"/>
    <cellStyle name="Normal 71 2 4 3 2" xfId="13404" xr:uid="{00000000-0005-0000-0000-000062340000}"/>
    <cellStyle name="Normal 71 2 4 3 2 3" xfId="28502" xr:uid="{00000000-0005-0000-0000-00005C6F0000}"/>
    <cellStyle name="Normal 71 2 4 3 3" xfId="8384" xr:uid="{00000000-0005-0000-0000-0000C6200000}"/>
    <cellStyle name="Normal 71 2 4 3 3 3" xfId="23485" xr:uid="{00000000-0005-0000-0000-0000C35B0000}"/>
    <cellStyle name="Normal 71 2 4 3 5" xfId="18472" xr:uid="{00000000-0005-0000-0000-00002E480000}"/>
    <cellStyle name="Normal 71 2 4 4" xfId="5023" xr:uid="{00000000-0005-0000-0000-0000A5130000}"/>
    <cellStyle name="Normal 71 2 4 4 2" xfId="15075" xr:uid="{00000000-0005-0000-0000-0000E93A0000}"/>
    <cellStyle name="Normal 71 2 4 4 2 3" xfId="30173" xr:uid="{00000000-0005-0000-0000-0000E3750000}"/>
    <cellStyle name="Normal 71 2 4 4 3" xfId="10055" xr:uid="{00000000-0005-0000-0000-00004D270000}"/>
    <cellStyle name="Normal 71 2 4 4 3 3" xfId="25156" xr:uid="{00000000-0005-0000-0000-00004A620000}"/>
    <cellStyle name="Normal 71 2 4 4 5" xfId="20143" xr:uid="{00000000-0005-0000-0000-0000B54E0000}"/>
    <cellStyle name="Normal 71 2 4 5" xfId="11733" xr:uid="{00000000-0005-0000-0000-0000DB2D0000}"/>
    <cellStyle name="Normal 71 2 4 5 3" xfId="26831" xr:uid="{00000000-0005-0000-0000-0000D5680000}"/>
    <cellStyle name="Normal 71 2 4 6" xfId="6712" xr:uid="{00000000-0005-0000-0000-00003E1A0000}"/>
    <cellStyle name="Normal 71 2 4 6 3" xfId="21814" xr:uid="{00000000-0005-0000-0000-00003C550000}"/>
    <cellStyle name="Normal 71 2 4 8" xfId="16801" xr:uid="{00000000-0005-0000-0000-0000A7410000}"/>
    <cellStyle name="Normal 71 2 5" xfId="2059" xr:uid="{00000000-0005-0000-0000-000011080000}"/>
    <cellStyle name="Normal 71 2 5 2" xfId="3749" xr:uid="{00000000-0005-0000-0000-0000AB0E0000}"/>
    <cellStyle name="Normal 71 2 5 2 2" xfId="13822" xr:uid="{00000000-0005-0000-0000-000004360000}"/>
    <cellStyle name="Normal 71 2 5 2 2 3" xfId="28920" xr:uid="{00000000-0005-0000-0000-0000FE700000}"/>
    <cellStyle name="Normal 71 2 5 2 3" xfId="8802" xr:uid="{00000000-0005-0000-0000-000068220000}"/>
    <cellStyle name="Normal 71 2 5 2 3 3" xfId="23903" xr:uid="{00000000-0005-0000-0000-0000655D0000}"/>
    <cellStyle name="Normal 71 2 5 2 5" xfId="18890" xr:uid="{00000000-0005-0000-0000-0000D0490000}"/>
    <cellStyle name="Normal 71 2 5 3" xfId="5441" xr:uid="{00000000-0005-0000-0000-000047150000}"/>
    <cellStyle name="Normal 71 2 5 3 2" xfId="15493" xr:uid="{00000000-0005-0000-0000-00008B3C0000}"/>
    <cellStyle name="Normal 71 2 5 3 2 3" xfId="30591" xr:uid="{00000000-0005-0000-0000-000085770000}"/>
    <cellStyle name="Normal 71 2 5 3 3" xfId="10473" xr:uid="{00000000-0005-0000-0000-0000EF280000}"/>
    <cellStyle name="Normal 71 2 5 3 3 3" xfId="25574" xr:uid="{00000000-0005-0000-0000-0000EC630000}"/>
    <cellStyle name="Normal 71 2 5 3 5" xfId="20561" xr:uid="{00000000-0005-0000-0000-000057500000}"/>
    <cellStyle name="Normal 71 2 5 4" xfId="12151" xr:uid="{00000000-0005-0000-0000-00007D2F0000}"/>
    <cellStyle name="Normal 71 2 5 4 3" xfId="27249" xr:uid="{00000000-0005-0000-0000-0000776A0000}"/>
    <cellStyle name="Normal 71 2 5 5" xfId="7130" xr:uid="{00000000-0005-0000-0000-0000E01B0000}"/>
    <cellStyle name="Normal 71 2 5 5 3" xfId="22232" xr:uid="{00000000-0005-0000-0000-0000DE560000}"/>
    <cellStyle name="Normal 71 2 5 7" xfId="17219" xr:uid="{00000000-0005-0000-0000-000049430000}"/>
    <cellStyle name="Normal 71 2 6" xfId="2912" xr:uid="{00000000-0005-0000-0000-0000660B0000}"/>
    <cellStyle name="Normal 71 2 6 2" xfId="12986" xr:uid="{00000000-0005-0000-0000-0000C0320000}"/>
    <cellStyle name="Normal 71 2 6 2 3" xfId="28084" xr:uid="{00000000-0005-0000-0000-0000BA6D0000}"/>
    <cellStyle name="Normal 71 2 6 3" xfId="7966" xr:uid="{00000000-0005-0000-0000-0000241F0000}"/>
    <cellStyle name="Normal 71 2 6 3 3" xfId="23067" xr:uid="{00000000-0005-0000-0000-0000215A0000}"/>
    <cellStyle name="Normal 71 2 6 5" xfId="18054" xr:uid="{00000000-0005-0000-0000-00008C460000}"/>
    <cellStyle name="Normal 71 2 7" xfId="4605" xr:uid="{00000000-0005-0000-0000-000003120000}"/>
    <cellStyle name="Normal 71 2 7 2" xfId="14657" xr:uid="{00000000-0005-0000-0000-000047390000}"/>
    <cellStyle name="Normal 71 2 7 2 3" xfId="29755" xr:uid="{00000000-0005-0000-0000-000041740000}"/>
    <cellStyle name="Normal 71 2 7 3" xfId="9637" xr:uid="{00000000-0005-0000-0000-0000AB250000}"/>
    <cellStyle name="Normal 71 2 7 3 3" xfId="24738" xr:uid="{00000000-0005-0000-0000-0000A8600000}"/>
    <cellStyle name="Normal 71 2 7 5" xfId="19725" xr:uid="{00000000-0005-0000-0000-0000134D0000}"/>
    <cellStyle name="Normal 71 2 8" xfId="11315" xr:uid="{00000000-0005-0000-0000-0000392C0000}"/>
    <cellStyle name="Normal 71 2 8 3" xfId="26413" xr:uid="{00000000-0005-0000-0000-000033670000}"/>
    <cellStyle name="Normal 71 2 9" xfId="6294" xr:uid="{00000000-0005-0000-0000-00009C180000}"/>
    <cellStyle name="Normal 71 2 9 3" xfId="21396" xr:uid="{00000000-0005-0000-0000-00009A530000}"/>
    <cellStyle name="Normal 71 3" xfId="1258" xr:uid="{00000000-0005-0000-0000-0000F0040000}"/>
    <cellStyle name="Normal 71 3 10" xfId="16435" xr:uid="{00000000-0005-0000-0000-000039400000}"/>
    <cellStyle name="Normal 71 3 2" xfId="1477" xr:uid="{00000000-0005-0000-0000-0000CB050000}"/>
    <cellStyle name="Normal 71 3 2 2" xfId="1898" xr:uid="{00000000-0005-0000-0000-000070070000}"/>
    <cellStyle name="Normal 71 3 2 2 2" xfId="2737" xr:uid="{00000000-0005-0000-0000-0000B70A0000}"/>
    <cellStyle name="Normal 71 3 2 2 2 2" xfId="4427" xr:uid="{00000000-0005-0000-0000-000051110000}"/>
    <cellStyle name="Normal 71 3 2 2 2 2 2" xfId="14500" xr:uid="{00000000-0005-0000-0000-0000AA380000}"/>
    <cellStyle name="Normal 71 3 2 2 2 2 2 3" xfId="29598" xr:uid="{00000000-0005-0000-0000-0000A4730000}"/>
    <cellStyle name="Normal 71 3 2 2 2 2 3" xfId="9480" xr:uid="{00000000-0005-0000-0000-00000E250000}"/>
    <cellStyle name="Normal 71 3 2 2 2 2 3 3" xfId="24581" xr:uid="{00000000-0005-0000-0000-00000B600000}"/>
    <cellStyle name="Normal 71 3 2 2 2 2 5" xfId="19568" xr:uid="{00000000-0005-0000-0000-0000764C0000}"/>
    <cellStyle name="Normal 71 3 2 2 2 3" xfId="6119" xr:uid="{00000000-0005-0000-0000-0000ED170000}"/>
    <cellStyle name="Normal 71 3 2 2 2 3 2" xfId="16171" xr:uid="{00000000-0005-0000-0000-0000313F0000}"/>
    <cellStyle name="Normal 71 3 2 2 2 3 2 3" xfId="31269" xr:uid="{00000000-0005-0000-0000-00002B7A0000}"/>
    <cellStyle name="Normal 71 3 2 2 2 3 3" xfId="11151" xr:uid="{00000000-0005-0000-0000-0000952B0000}"/>
    <cellStyle name="Normal 71 3 2 2 2 3 3 3" xfId="26252" xr:uid="{00000000-0005-0000-0000-000092660000}"/>
    <cellStyle name="Normal 71 3 2 2 2 3 5" xfId="21239" xr:uid="{00000000-0005-0000-0000-0000FD520000}"/>
    <cellStyle name="Normal 71 3 2 2 2 4" xfId="12829" xr:uid="{00000000-0005-0000-0000-000023320000}"/>
    <cellStyle name="Normal 71 3 2 2 2 4 3" xfId="27927" xr:uid="{00000000-0005-0000-0000-00001D6D0000}"/>
    <cellStyle name="Normal 71 3 2 2 2 5" xfId="7808" xr:uid="{00000000-0005-0000-0000-0000861E0000}"/>
    <cellStyle name="Normal 71 3 2 2 2 5 3" xfId="22910" xr:uid="{00000000-0005-0000-0000-000084590000}"/>
    <cellStyle name="Normal 71 3 2 2 2 7" xfId="17897" xr:uid="{00000000-0005-0000-0000-0000EF450000}"/>
    <cellStyle name="Normal 71 3 2 2 3" xfId="3590" xr:uid="{00000000-0005-0000-0000-00000C0E0000}"/>
    <cellStyle name="Normal 71 3 2 2 3 2" xfId="13664" xr:uid="{00000000-0005-0000-0000-000066350000}"/>
    <cellStyle name="Normal 71 3 2 2 3 2 3" xfId="28762" xr:uid="{00000000-0005-0000-0000-000060700000}"/>
    <cellStyle name="Normal 71 3 2 2 3 3" xfId="8644" xr:uid="{00000000-0005-0000-0000-0000CA210000}"/>
    <cellStyle name="Normal 71 3 2 2 3 3 3" xfId="23745" xr:uid="{00000000-0005-0000-0000-0000C75C0000}"/>
    <cellStyle name="Normal 71 3 2 2 3 5" xfId="18732" xr:uid="{00000000-0005-0000-0000-000032490000}"/>
    <cellStyle name="Normal 71 3 2 2 4" xfId="5283" xr:uid="{00000000-0005-0000-0000-0000A9140000}"/>
    <cellStyle name="Normal 71 3 2 2 4 2" xfId="15335" xr:uid="{00000000-0005-0000-0000-0000ED3B0000}"/>
    <cellStyle name="Normal 71 3 2 2 4 2 3" xfId="30433" xr:uid="{00000000-0005-0000-0000-0000E7760000}"/>
    <cellStyle name="Normal 71 3 2 2 4 3" xfId="10315" xr:uid="{00000000-0005-0000-0000-000051280000}"/>
    <cellStyle name="Normal 71 3 2 2 4 3 3" xfId="25416" xr:uid="{00000000-0005-0000-0000-00004E630000}"/>
    <cellStyle name="Normal 71 3 2 2 4 5" xfId="20403" xr:uid="{00000000-0005-0000-0000-0000B94F0000}"/>
    <cellStyle name="Normal 71 3 2 2 5" xfId="11993" xr:uid="{00000000-0005-0000-0000-0000DF2E0000}"/>
    <cellStyle name="Normal 71 3 2 2 5 3" xfId="27091" xr:uid="{00000000-0005-0000-0000-0000D9690000}"/>
    <cellStyle name="Normal 71 3 2 2 6" xfId="6972" xr:uid="{00000000-0005-0000-0000-0000421B0000}"/>
    <cellStyle name="Normal 71 3 2 2 6 3" xfId="22074" xr:uid="{00000000-0005-0000-0000-000040560000}"/>
    <cellStyle name="Normal 71 3 2 2 8" xfId="17061" xr:uid="{00000000-0005-0000-0000-0000AB420000}"/>
    <cellStyle name="Normal 71 3 2 3" xfId="2319" xr:uid="{00000000-0005-0000-0000-000015090000}"/>
    <cellStyle name="Normal 71 3 2 3 2" xfId="4009" xr:uid="{00000000-0005-0000-0000-0000AF0F0000}"/>
    <cellStyle name="Normal 71 3 2 3 2 2" xfId="14082" xr:uid="{00000000-0005-0000-0000-000008370000}"/>
    <cellStyle name="Normal 71 3 2 3 2 2 3" xfId="29180" xr:uid="{00000000-0005-0000-0000-000002720000}"/>
    <cellStyle name="Normal 71 3 2 3 2 3" xfId="9062" xr:uid="{00000000-0005-0000-0000-00006C230000}"/>
    <cellStyle name="Normal 71 3 2 3 2 3 3" xfId="24163" xr:uid="{00000000-0005-0000-0000-0000695E0000}"/>
    <cellStyle name="Normal 71 3 2 3 2 5" xfId="19150" xr:uid="{00000000-0005-0000-0000-0000D44A0000}"/>
    <cellStyle name="Normal 71 3 2 3 3" xfId="5701" xr:uid="{00000000-0005-0000-0000-00004B160000}"/>
    <cellStyle name="Normal 71 3 2 3 3 2" xfId="15753" xr:uid="{00000000-0005-0000-0000-00008F3D0000}"/>
    <cellStyle name="Normal 71 3 2 3 3 2 3" xfId="30851" xr:uid="{00000000-0005-0000-0000-000089780000}"/>
    <cellStyle name="Normal 71 3 2 3 3 3" xfId="10733" xr:uid="{00000000-0005-0000-0000-0000F3290000}"/>
    <cellStyle name="Normal 71 3 2 3 3 3 3" xfId="25834" xr:uid="{00000000-0005-0000-0000-0000F0640000}"/>
    <cellStyle name="Normal 71 3 2 3 3 5" xfId="20821" xr:uid="{00000000-0005-0000-0000-00005B510000}"/>
    <cellStyle name="Normal 71 3 2 3 4" xfId="12411" xr:uid="{00000000-0005-0000-0000-000081300000}"/>
    <cellStyle name="Normal 71 3 2 3 4 3" xfId="27509" xr:uid="{00000000-0005-0000-0000-00007B6B0000}"/>
    <cellStyle name="Normal 71 3 2 3 5" xfId="7390" xr:uid="{00000000-0005-0000-0000-0000E41C0000}"/>
    <cellStyle name="Normal 71 3 2 3 5 3" xfId="22492" xr:uid="{00000000-0005-0000-0000-0000E2570000}"/>
    <cellStyle name="Normal 71 3 2 3 7" xfId="17479" xr:uid="{00000000-0005-0000-0000-00004D440000}"/>
    <cellStyle name="Normal 71 3 2 4" xfId="3172" xr:uid="{00000000-0005-0000-0000-00006A0C0000}"/>
    <cellStyle name="Normal 71 3 2 4 2" xfId="13246" xr:uid="{00000000-0005-0000-0000-0000C4330000}"/>
    <cellStyle name="Normal 71 3 2 4 2 3" xfId="28344" xr:uid="{00000000-0005-0000-0000-0000BE6E0000}"/>
    <cellStyle name="Normal 71 3 2 4 3" xfId="8226" xr:uid="{00000000-0005-0000-0000-000028200000}"/>
    <cellStyle name="Normal 71 3 2 4 3 3" xfId="23327" xr:uid="{00000000-0005-0000-0000-0000255B0000}"/>
    <cellStyle name="Normal 71 3 2 4 5" xfId="18314" xr:uid="{00000000-0005-0000-0000-000090470000}"/>
    <cellStyle name="Normal 71 3 2 5" xfId="4865" xr:uid="{00000000-0005-0000-0000-000007130000}"/>
    <cellStyle name="Normal 71 3 2 5 2" xfId="14917" xr:uid="{00000000-0005-0000-0000-00004B3A0000}"/>
    <cellStyle name="Normal 71 3 2 5 2 3" xfId="30015" xr:uid="{00000000-0005-0000-0000-000045750000}"/>
    <cellStyle name="Normal 71 3 2 5 3" xfId="9897" xr:uid="{00000000-0005-0000-0000-0000AF260000}"/>
    <cellStyle name="Normal 71 3 2 5 3 3" xfId="24998" xr:uid="{00000000-0005-0000-0000-0000AC610000}"/>
    <cellStyle name="Normal 71 3 2 5 5" xfId="19985" xr:uid="{00000000-0005-0000-0000-0000174E0000}"/>
    <cellStyle name="Normal 71 3 2 6" xfId="11575" xr:uid="{00000000-0005-0000-0000-00003D2D0000}"/>
    <cellStyle name="Normal 71 3 2 6 3" xfId="26673" xr:uid="{00000000-0005-0000-0000-000037680000}"/>
    <cellStyle name="Normal 71 3 2 7" xfId="6554" xr:uid="{00000000-0005-0000-0000-0000A0190000}"/>
    <cellStyle name="Normal 71 3 2 7 3" xfId="21656" xr:uid="{00000000-0005-0000-0000-00009E540000}"/>
    <cellStyle name="Normal 71 3 2 9" xfId="16643" xr:uid="{00000000-0005-0000-0000-000009410000}"/>
    <cellStyle name="Normal 71 3 3" xfId="1690" xr:uid="{00000000-0005-0000-0000-0000A0060000}"/>
    <cellStyle name="Normal 71 3 3 2" xfId="2529" xr:uid="{00000000-0005-0000-0000-0000E7090000}"/>
    <cellStyle name="Normal 71 3 3 2 2" xfId="4219" xr:uid="{00000000-0005-0000-0000-000081100000}"/>
    <cellStyle name="Normal 71 3 3 2 2 2" xfId="14292" xr:uid="{00000000-0005-0000-0000-0000DA370000}"/>
    <cellStyle name="Normal 71 3 3 2 2 2 3" xfId="29390" xr:uid="{00000000-0005-0000-0000-0000D4720000}"/>
    <cellStyle name="Normal 71 3 3 2 2 3" xfId="9272" xr:uid="{00000000-0005-0000-0000-00003E240000}"/>
    <cellStyle name="Normal 71 3 3 2 2 3 3" xfId="24373" xr:uid="{00000000-0005-0000-0000-00003B5F0000}"/>
    <cellStyle name="Normal 71 3 3 2 2 5" xfId="19360" xr:uid="{00000000-0005-0000-0000-0000A64B0000}"/>
    <cellStyle name="Normal 71 3 3 2 3" xfId="5911" xr:uid="{00000000-0005-0000-0000-00001D170000}"/>
    <cellStyle name="Normal 71 3 3 2 3 2" xfId="15963" xr:uid="{00000000-0005-0000-0000-0000613E0000}"/>
    <cellStyle name="Normal 71 3 3 2 3 2 3" xfId="31061" xr:uid="{00000000-0005-0000-0000-00005B790000}"/>
    <cellStyle name="Normal 71 3 3 2 3 3" xfId="10943" xr:uid="{00000000-0005-0000-0000-0000C52A0000}"/>
    <cellStyle name="Normal 71 3 3 2 3 3 3" xfId="26044" xr:uid="{00000000-0005-0000-0000-0000C2650000}"/>
    <cellStyle name="Normal 71 3 3 2 3 5" xfId="21031" xr:uid="{00000000-0005-0000-0000-00002D520000}"/>
    <cellStyle name="Normal 71 3 3 2 4" xfId="12621" xr:uid="{00000000-0005-0000-0000-000053310000}"/>
    <cellStyle name="Normal 71 3 3 2 4 3" xfId="27719" xr:uid="{00000000-0005-0000-0000-00004D6C0000}"/>
    <cellStyle name="Normal 71 3 3 2 5" xfId="7600" xr:uid="{00000000-0005-0000-0000-0000B61D0000}"/>
    <cellStyle name="Normal 71 3 3 2 5 3" xfId="22702" xr:uid="{00000000-0005-0000-0000-0000B4580000}"/>
    <cellStyle name="Normal 71 3 3 2 7" xfId="17689" xr:uid="{00000000-0005-0000-0000-00001F450000}"/>
    <cellStyle name="Normal 71 3 3 3" xfId="3382" xr:uid="{00000000-0005-0000-0000-00003C0D0000}"/>
    <cellStyle name="Normal 71 3 3 3 2" xfId="13456" xr:uid="{00000000-0005-0000-0000-000096340000}"/>
    <cellStyle name="Normal 71 3 3 3 2 3" xfId="28554" xr:uid="{00000000-0005-0000-0000-0000906F0000}"/>
    <cellStyle name="Normal 71 3 3 3 3" xfId="8436" xr:uid="{00000000-0005-0000-0000-0000FA200000}"/>
    <cellStyle name="Normal 71 3 3 3 3 3" xfId="23537" xr:uid="{00000000-0005-0000-0000-0000F75B0000}"/>
    <cellStyle name="Normal 71 3 3 3 5" xfId="18524" xr:uid="{00000000-0005-0000-0000-000062480000}"/>
    <cellStyle name="Normal 71 3 3 4" xfId="5075" xr:uid="{00000000-0005-0000-0000-0000D9130000}"/>
    <cellStyle name="Normal 71 3 3 4 2" xfId="15127" xr:uid="{00000000-0005-0000-0000-00001D3B0000}"/>
    <cellStyle name="Normal 71 3 3 4 2 3" xfId="30225" xr:uid="{00000000-0005-0000-0000-000017760000}"/>
    <cellStyle name="Normal 71 3 3 4 3" xfId="10107" xr:uid="{00000000-0005-0000-0000-000081270000}"/>
    <cellStyle name="Normal 71 3 3 4 3 3" xfId="25208" xr:uid="{00000000-0005-0000-0000-00007E620000}"/>
    <cellStyle name="Normal 71 3 3 4 5" xfId="20195" xr:uid="{00000000-0005-0000-0000-0000E94E0000}"/>
    <cellStyle name="Normal 71 3 3 5" xfId="11785" xr:uid="{00000000-0005-0000-0000-00000F2E0000}"/>
    <cellStyle name="Normal 71 3 3 5 3" xfId="26883" xr:uid="{00000000-0005-0000-0000-000009690000}"/>
    <cellStyle name="Normal 71 3 3 6" xfId="6764" xr:uid="{00000000-0005-0000-0000-0000721A0000}"/>
    <cellStyle name="Normal 71 3 3 6 3" xfId="21866" xr:uid="{00000000-0005-0000-0000-000070550000}"/>
    <cellStyle name="Normal 71 3 3 8" xfId="16853" xr:uid="{00000000-0005-0000-0000-0000DB410000}"/>
    <cellStyle name="Normal 71 3 4" xfId="2111" xr:uid="{00000000-0005-0000-0000-000045080000}"/>
    <cellStyle name="Normal 71 3 4 2" xfId="3801" xr:uid="{00000000-0005-0000-0000-0000DF0E0000}"/>
    <cellStyle name="Normal 71 3 4 2 2" xfId="13874" xr:uid="{00000000-0005-0000-0000-000038360000}"/>
    <cellStyle name="Normal 71 3 4 2 2 3" xfId="28972" xr:uid="{00000000-0005-0000-0000-000032710000}"/>
    <cellStyle name="Normal 71 3 4 2 3" xfId="8854" xr:uid="{00000000-0005-0000-0000-00009C220000}"/>
    <cellStyle name="Normal 71 3 4 2 3 3" xfId="23955" xr:uid="{00000000-0005-0000-0000-0000995D0000}"/>
    <cellStyle name="Normal 71 3 4 2 5" xfId="18942" xr:uid="{00000000-0005-0000-0000-0000044A0000}"/>
    <cellStyle name="Normal 71 3 4 3" xfId="5493" xr:uid="{00000000-0005-0000-0000-00007B150000}"/>
    <cellStyle name="Normal 71 3 4 3 2" xfId="15545" xr:uid="{00000000-0005-0000-0000-0000BF3C0000}"/>
    <cellStyle name="Normal 71 3 4 3 2 3" xfId="30643" xr:uid="{00000000-0005-0000-0000-0000B9770000}"/>
    <cellStyle name="Normal 71 3 4 3 3" xfId="10525" xr:uid="{00000000-0005-0000-0000-000023290000}"/>
    <cellStyle name="Normal 71 3 4 3 3 3" xfId="25626" xr:uid="{00000000-0005-0000-0000-000020640000}"/>
    <cellStyle name="Normal 71 3 4 3 5" xfId="20613" xr:uid="{00000000-0005-0000-0000-00008B500000}"/>
    <cellStyle name="Normal 71 3 4 4" xfId="12203" xr:uid="{00000000-0005-0000-0000-0000B12F0000}"/>
    <cellStyle name="Normal 71 3 4 4 3" xfId="27301" xr:uid="{00000000-0005-0000-0000-0000AB6A0000}"/>
    <cellStyle name="Normal 71 3 4 5" xfId="7182" xr:uid="{00000000-0005-0000-0000-0000141C0000}"/>
    <cellStyle name="Normal 71 3 4 5 3" xfId="22284" xr:uid="{00000000-0005-0000-0000-000012570000}"/>
    <cellStyle name="Normal 71 3 4 7" xfId="17271" xr:uid="{00000000-0005-0000-0000-00007D430000}"/>
    <cellStyle name="Normal 71 3 5" xfId="2964" xr:uid="{00000000-0005-0000-0000-00009A0B0000}"/>
    <cellStyle name="Normal 71 3 5 2" xfId="13038" xr:uid="{00000000-0005-0000-0000-0000F4320000}"/>
    <cellStyle name="Normal 71 3 5 2 3" xfId="28136" xr:uid="{00000000-0005-0000-0000-0000EE6D0000}"/>
    <cellStyle name="Normal 71 3 5 3" xfId="8018" xr:uid="{00000000-0005-0000-0000-0000581F0000}"/>
    <cellStyle name="Normal 71 3 5 3 3" xfId="23119" xr:uid="{00000000-0005-0000-0000-0000555A0000}"/>
    <cellStyle name="Normal 71 3 5 5" xfId="18106" xr:uid="{00000000-0005-0000-0000-0000C0460000}"/>
    <cellStyle name="Normal 71 3 6" xfId="4657" xr:uid="{00000000-0005-0000-0000-000037120000}"/>
    <cellStyle name="Normal 71 3 6 2" xfId="14709" xr:uid="{00000000-0005-0000-0000-00007B390000}"/>
    <cellStyle name="Normal 71 3 6 2 3" xfId="29807" xr:uid="{00000000-0005-0000-0000-000075740000}"/>
    <cellStyle name="Normal 71 3 6 3" xfId="9689" xr:uid="{00000000-0005-0000-0000-0000DF250000}"/>
    <cellStyle name="Normal 71 3 6 3 3" xfId="24790" xr:uid="{00000000-0005-0000-0000-0000DC600000}"/>
    <cellStyle name="Normal 71 3 6 5" xfId="19777" xr:uid="{00000000-0005-0000-0000-0000474D0000}"/>
    <cellStyle name="Normal 71 3 7" xfId="11367" xr:uid="{00000000-0005-0000-0000-00006D2C0000}"/>
    <cellStyle name="Normal 71 3 7 3" xfId="26465" xr:uid="{00000000-0005-0000-0000-000067670000}"/>
    <cellStyle name="Normal 71 3 8" xfId="6346" xr:uid="{00000000-0005-0000-0000-0000D0180000}"/>
    <cellStyle name="Normal 71 3 8 3" xfId="21448" xr:uid="{00000000-0005-0000-0000-0000CE530000}"/>
    <cellStyle name="Normal 71 4" xfId="1371" xr:uid="{00000000-0005-0000-0000-000061050000}"/>
    <cellStyle name="Normal 71 4 2" xfId="1794" xr:uid="{00000000-0005-0000-0000-000008070000}"/>
    <cellStyle name="Normal 71 4 2 2" xfId="2633" xr:uid="{00000000-0005-0000-0000-00004F0A0000}"/>
    <cellStyle name="Normal 71 4 2 2 2" xfId="4323" xr:uid="{00000000-0005-0000-0000-0000E9100000}"/>
    <cellStyle name="Normal 71 4 2 2 2 2" xfId="14396" xr:uid="{00000000-0005-0000-0000-000042380000}"/>
    <cellStyle name="Normal 71 4 2 2 2 2 3" xfId="29494" xr:uid="{00000000-0005-0000-0000-00003C730000}"/>
    <cellStyle name="Normal 71 4 2 2 2 3" xfId="9376" xr:uid="{00000000-0005-0000-0000-0000A6240000}"/>
    <cellStyle name="Normal 71 4 2 2 2 3 3" xfId="24477" xr:uid="{00000000-0005-0000-0000-0000A35F0000}"/>
    <cellStyle name="Normal 71 4 2 2 2 5" xfId="19464" xr:uid="{00000000-0005-0000-0000-00000E4C0000}"/>
    <cellStyle name="Normal 71 4 2 2 3" xfId="6015" xr:uid="{00000000-0005-0000-0000-000085170000}"/>
    <cellStyle name="Normal 71 4 2 2 3 2" xfId="16067" xr:uid="{00000000-0005-0000-0000-0000C93E0000}"/>
    <cellStyle name="Normal 71 4 2 2 3 2 3" xfId="31165" xr:uid="{00000000-0005-0000-0000-0000C3790000}"/>
    <cellStyle name="Normal 71 4 2 2 3 3" xfId="11047" xr:uid="{00000000-0005-0000-0000-00002D2B0000}"/>
    <cellStyle name="Normal 71 4 2 2 3 3 3" xfId="26148" xr:uid="{00000000-0005-0000-0000-00002A660000}"/>
    <cellStyle name="Normal 71 4 2 2 3 5" xfId="21135" xr:uid="{00000000-0005-0000-0000-000095520000}"/>
    <cellStyle name="Normal 71 4 2 2 4" xfId="12725" xr:uid="{00000000-0005-0000-0000-0000BB310000}"/>
    <cellStyle name="Normal 71 4 2 2 4 3" xfId="27823" xr:uid="{00000000-0005-0000-0000-0000B56C0000}"/>
    <cellStyle name="Normal 71 4 2 2 5" xfId="7704" xr:uid="{00000000-0005-0000-0000-00001E1E0000}"/>
    <cellStyle name="Normal 71 4 2 2 5 3" xfId="22806" xr:uid="{00000000-0005-0000-0000-00001C590000}"/>
    <cellStyle name="Normal 71 4 2 2 7" xfId="17793" xr:uid="{00000000-0005-0000-0000-000087450000}"/>
    <cellStyle name="Normal 71 4 2 3" xfId="3486" xr:uid="{00000000-0005-0000-0000-0000A40D0000}"/>
    <cellStyle name="Normal 71 4 2 3 2" xfId="13560" xr:uid="{00000000-0005-0000-0000-0000FE340000}"/>
    <cellStyle name="Normal 71 4 2 3 2 3" xfId="28658" xr:uid="{00000000-0005-0000-0000-0000F86F0000}"/>
    <cellStyle name="Normal 71 4 2 3 3" xfId="8540" xr:uid="{00000000-0005-0000-0000-000062210000}"/>
    <cellStyle name="Normal 71 4 2 3 3 3" xfId="23641" xr:uid="{00000000-0005-0000-0000-00005F5C0000}"/>
    <cellStyle name="Normal 71 4 2 3 5" xfId="18628" xr:uid="{00000000-0005-0000-0000-0000CA480000}"/>
    <cellStyle name="Normal 71 4 2 4" xfId="5179" xr:uid="{00000000-0005-0000-0000-000041140000}"/>
    <cellStyle name="Normal 71 4 2 4 2" xfId="15231" xr:uid="{00000000-0005-0000-0000-0000853B0000}"/>
    <cellStyle name="Normal 71 4 2 4 2 3" xfId="30329" xr:uid="{00000000-0005-0000-0000-00007F760000}"/>
    <cellStyle name="Normal 71 4 2 4 3" xfId="10211" xr:uid="{00000000-0005-0000-0000-0000E9270000}"/>
    <cellStyle name="Normal 71 4 2 4 3 3" xfId="25312" xr:uid="{00000000-0005-0000-0000-0000E6620000}"/>
    <cellStyle name="Normal 71 4 2 4 5" xfId="20299" xr:uid="{00000000-0005-0000-0000-0000514F0000}"/>
    <cellStyle name="Normal 71 4 2 5" xfId="11889" xr:uid="{00000000-0005-0000-0000-0000772E0000}"/>
    <cellStyle name="Normal 71 4 2 5 3" xfId="26987" xr:uid="{00000000-0005-0000-0000-000071690000}"/>
    <cellStyle name="Normal 71 4 2 6" xfId="6868" xr:uid="{00000000-0005-0000-0000-0000DA1A0000}"/>
    <cellStyle name="Normal 71 4 2 6 3" xfId="21970" xr:uid="{00000000-0005-0000-0000-0000D8550000}"/>
    <cellStyle name="Normal 71 4 2 8" xfId="16957" xr:uid="{00000000-0005-0000-0000-000043420000}"/>
    <cellStyle name="Normal 71 4 3" xfId="2215" xr:uid="{00000000-0005-0000-0000-0000AD080000}"/>
    <cellStyle name="Normal 71 4 3 2" xfId="3905" xr:uid="{00000000-0005-0000-0000-0000470F0000}"/>
    <cellStyle name="Normal 71 4 3 2 2" xfId="13978" xr:uid="{00000000-0005-0000-0000-0000A0360000}"/>
    <cellStyle name="Normal 71 4 3 2 2 3" xfId="29076" xr:uid="{00000000-0005-0000-0000-00009A710000}"/>
    <cellStyle name="Normal 71 4 3 2 3" xfId="8958" xr:uid="{00000000-0005-0000-0000-000004230000}"/>
    <cellStyle name="Normal 71 4 3 2 3 3" xfId="24059" xr:uid="{00000000-0005-0000-0000-0000015E0000}"/>
    <cellStyle name="Normal 71 4 3 2 5" xfId="19046" xr:uid="{00000000-0005-0000-0000-00006C4A0000}"/>
    <cellStyle name="Normal 71 4 3 3" xfId="5597" xr:uid="{00000000-0005-0000-0000-0000E3150000}"/>
    <cellStyle name="Normal 71 4 3 3 2" xfId="15649" xr:uid="{00000000-0005-0000-0000-0000273D0000}"/>
    <cellStyle name="Normal 71 4 3 3 2 3" xfId="30747" xr:uid="{00000000-0005-0000-0000-000021780000}"/>
    <cellStyle name="Normal 71 4 3 3 3" xfId="10629" xr:uid="{00000000-0005-0000-0000-00008B290000}"/>
    <cellStyle name="Normal 71 4 3 3 3 3" xfId="25730" xr:uid="{00000000-0005-0000-0000-000088640000}"/>
    <cellStyle name="Normal 71 4 3 3 5" xfId="20717" xr:uid="{00000000-0005-0000-0000-0000F3500000}"/>
    <cellStyle name="Normal 71 4 3 4" xfId="12307" xr:uid="{00000000-0005-0000-0000-000019300000}"/>
    <cellStyle name="Normal 71 4 3 4 3" xfId="27405" xr:uid="{00000000-0005-0000-0000-0000136B0000}"/>
    <cellStyle name="Normal 71 4 3 5" xfId="7286" xr:uid="{00000000-0005-0000-0000-00007C1C0000}"/>
    <cellStyle name="Normal 71 4 3 5 3" xfId="22388" xr:uid="{00000000-0005-0000-0000-00007A570000}"/>
    <cellStyle name="Normal 71 4 3 7" xfId="17375" xr:uid="{00000000-0005-0000-0000-0000E5430000}"/>
    <cellStyle name="Normal 71 4 4" xfId="3068" xr:uid="{00000000-0005-0000-0000-0000020C0000}"/>
    <cellStyle name="Normal 71 4 4 2" xfId="13142" xr:uid="{00000000-0005-0000-0000-00005C330000}"/>
    <cellStyle name="Normal 71 4 4 2 3" xfId="28240" xr:uid="{00000000-0005-0000-0000-0000566E0000}"/>
    <cellStyle name="Normal 71 4 4 3" xfId="8122" xr:uid="{00000000-0005-0000-0000-0000C01F0000}"/>
    <cellStyle name="Normal 71 4 4 3 3" xfId="23223" xr:uid="{00000000-0005-0000-0000-0000BD5A0000}"/>
    <cellStyle name="Normal 71 4 4 5" xfId="18210" xr:uid="{00000000-0005-0000-0000-000028470000}"/>
    <cellStyle name="Normal 71 4 5" xfId="4761" xr:uid="{00000000-0005-0000-0000-00009F120000}"/>
    <cellStyle name="Normal 71 4 5 2" xfId="14813" xr:uid="{00000000-0005-0000-0000-0000E3390000}"/>
    <cellStyle name="Normal 71 4 5 2 3" xfId="29911" xr:uid="{00000000-0005-0000-0000-0000DD740000}"/>
    <cellStyle name="Normal 71 4 5 3" xfId="9793" xr:uid="{00000000-0005-0000-0000-000047260000}"/>
    <cellStyle name="Normal 71 4 5 3 3" xfId="24894" xr:uid="{00000000-0005-0000-0000-000044610000}"/>
    <cellStyle name="Normal 71 4 5 5" xfId="19881" xr:uid="{00000000-0005-0000-0000-0000AF4D0000}"/>
    <cellStyle name="Normal 71 4 6" xfId="11471" xr:uid="{00000000-0005-0000-0000-0000D52C0000}"/>
    <cellStyle name="Normal 71 4 6 3" xfId="26569" xr:uid="{00000000-0005-0000-0000-0000CF670000}"/>
    <cellStyle name="Normal 71 4 7" xfId="6450" xr:uid="{00000000-0005-0000-0000-000038190000}"/>
    <cellStyle name="Normal 71 4 7 3" xfId="21552" xr:uid="{00000000-0005-0000-0000-000036540000}"/>
    <cellStyle name="Normal 71 4 9" xfId="16539" xr:uid="{00000000-0005-0000-0000-0000A1400000}"/>
    <cellStyle name="Normal 71 5" xfId="1584" xr:uid="{00000000-0005-0000-0000-000036060000}"/>
    <cellStyle name="Normal 71 5 2" xfId="2425" xr:uid="{00000000-0005-0000-0000-00007F090000}"/>
    <cellStyle name="Normal 71 5 2 2" xfId="4115" xr:uid="{00000000-0005-0000-0000-000019100000}"/>
    <cellStyle name="Normal 71 5 2 2 2" xfId="14188" xr:uid="{00000000-0005-0000-0000-000072370000}"/>
    <cellStyle name="Normal 71 5 2 2 2 3" xfId="29286" xr:uid="{00000000-0005-0000-0000-00006C720000}"/>
    <cellStyle name="Normal 71 5 2 2 3" xfId="9168" xr:uid="{00000000-0005-0000-0000-0000D6230000}"/>
    <cellStyle name="Normal 71 5 2 2 3 3" xfId="24269" xr:uid="{00000000-0005-0000-0000-0000D35E0000}"/>
    <cellStyle name="Normal 71 5 2 2 5" xfId="19256" xr:uid="{00000000-0005-0000-0000-00003E4B0000}"/>
    <cellStyle name="Normal 71 5 2 3" xfId="5807" xr:uid="{00000000-0005-0000-0000-0000B5160000}"/>
    <cellStyle name="Normal 71 5 2 3 2" xfId="15859" xr:uid="{00000000-0005-0000-0000-0000F93D0000}"/>
    <cellStyle name="Normal 71 5 2 3 2 3" xfId="30957" xr:uid="{00000000-0005-0000-0000-0000F3780000}"/>
    <cellStyle name="Normal 71 5 2 3 3" xfId="10839" xr:uid="{00000000-0005-0000-0000-00005D2A0000}"/>
    <cellStyle name="Normal 71 5 2 3 3 3" xfId="25940" xr:uid="{00000000-0005-0000-0000-00005A650000}"/>
    <cellStyle name="Normal 71 5 2 3 5" xfId="20927" xr:uid="{00000000-0005-0000-0000-0000C5510000}"/>
    <cellStyle name="Normal 71 5 2 4" xfId="12517" xr:uid="{00000000-0005-0000-0000-0000EB300000}"/>
    <cellStyle name="Normal 71 5 2 4 3" xfId="27615" xr:uid="{00000000-0005-0000-0000-0000E56B0000}"/>
    <cellStyle name="Normal 71 5 2 5" xfId="7496" xr:uid="{00000000-0005-0000-0000-00004E1D0000}"/>
    <cellStyle name="Normal 71 5 2 5 3" xfId="22598" xr:uid="{00000000-0005-0000-0000-00004C580000}"/>
    <cellStyle name="Normal 71 5 2 7" xfId="17585" xr:uid="{00000000-0005-0000-0000-0000B7440000}"/>
    <cellStyle name="Normal 71 5 3" xfId="3278" xr:uid="{00000000-0005-0000-0000-0000D40C0000}"/>
    <cellStyle name="Normal 71 5 3 2" xfId="13352" xr:uid="{00000000-0005-0000-0000-00002E340000}"/>
    <cellStyle name="Normal 71 5 3 2 3" xfId="28450" xr:uid="{00000000-0005-0000-0000-0000286F0000}"/>
    <cellStyle name="Normal 71 5 3 3" xfId="8332" xr:uid="{00000000-0005-0000-0000-000092200000}"/>
    <cellStyle name="Normal 71 5 3 3 3" xfId="23433" xr:uid="{00000000-0005-0000-0000-00008F5B0000}"/>
    <cellStyle name="Normal 71 5 3 5" xfId="18420" xr:uid="{00000000-0005-0000-0000-0000FA470000}"/>
    <cellStyle name="Normal 71 5 4" xfId="4971" xr:uid="{00000000-0005-0000-0000-000071130000}"/>
    <cellStyle name="Normal 71 5 4 2" xfId="15023" xr:uid="{00000000-0005-0000-0000-0000B53A0000}"/>
    <cellStyle name="Normal 71 5 4 2 3" xfId="30121" xr:uid="{00000000-0005-0000-0000-0000AF750000}"/>
    <cellStyle name="Normal 71 5 4 3" xfId="10003" xr:uid="{00000000-0005-0000-0000-000019270000}"/>
    <cellStyle name="Normal 71 5 4 3 3" xfId="25104" xr:uid="{00000000-0005-0000-0000-000016620000}"/>
    <cellStyle name="Normal 71 5 4 5" xfId="20091" xr:uid="{00000000-0005-0000-0000-0000814E0000}"/>
    <cellStyle name="Normal 71 5 5" xfId="11681" xr:uid="{00000000-0005-0000-0000-0000A72D0000}"/>
    <cellStyle name="Normal 71 5 5 3" xfId="26779" xr:uid="{00000000-0005-0000-0000-0000A1680000}"/>
    <cellStyle name="Normal 71 5 6" xfId="6660" xr:uid="{00000000-0005-0000-0000-00000A1A0000}"/>
    <cellStyle name="Normal 71 5 6 3" xfId="21762" xr:uid="{00000000-0005-0000-0000-000008550000}"/>
    <cellStyle name="Normal 71 5 8" xfId="16749" xr:uid="{00000000-0005-0000-0000-000073410000}"/>
    <cellStyle name="Normal 71 6" xfId="2005" xr:uid="{00000000-0005-0000-0000-0000DB070000}"/>
    <cellStyle name="Normal 71 6 2" xfId="3697" xr:uid="{00000000-0005-0000-0000-0000770E0000}"/>
    <cellStyle name="Normal 71 6 2 2" xfId="13770" xr:uid="{00000000-0005-0000-0000-0000D0350000}"/>
    <cellStyle name="Normal 71 6 2 2 3" xfId="28868" xr:uid="{00000000-0005-0000-0000-0000CA700000}"/>
    <cellStyle name="Normal 71 6 2 3" xfId="8750" xr:uid="{00000000-0005-0000-0000-000034220000}"/>
    <cellStyle name="Normal 71 6 2 3 3" xfId="23851" xr:uid="{00000000-0005-0000-0000-0000315D0000}"/>
    <cellStyle name="Normal 71 6 2 5" xfId="18838" xr:uid="{00000000-0005-0000-0000-00009C490000}"/>
    <cellStyle name="Normal 71 6 3" xfId="5389" xr:uid="{00000000-0005-0000-0000-000013150000}"/>
    <cellStyle name="Normal 71 6 3 2" xfId="15441" xr:uid="{00000000-0005-0000-0000-0000573C0000}"/>
    <cellStyle name="Normal 71 6 3 2 3" xfId="30539" xr:uid="{00000000-0005-0000-0000-000051770000}"/>
    <cellStyle name="Normal 71 6 3 3" xfId="10421" xr:uid="{00000000-0005-0000-0000-0000BB280000}"/>
    <cellStyle name="Normal 71 6 3 3 3" xfId="25522" xr:uid="{00000000-0005-0000-0000-0000B8630000}"/>
    <cellStyle name="Normal 71 6 3 5" xfId="20509" xr:uid="{00000000-0005-0000-0000-000023500000}"/>
    <cellStyle name="Normal 71 6 4" xfId="12099" xr:uid="{00000000-0005-0000-0000-0000492F0000}"/>
    <cellStyle name="Normal 71 6 4 3" xfId="27197" xr:uid="{00000000-0005-0000-0000-0000436A0000}"/>
    <cellStyle name="Normal 71 6 5" xfId="7078" xr:uid="{00000000-0005-0000-0000-0000AC1B0000}"/>
    <cellStyle name="Normal 71 6 5 3" xfId="22180" xr:uid="{00000000-0005-0000-0000-0000AA560000}"/>
    <cellStyle name="Normal 71 6 7" xfId="17167" xr:uid="{00000000-0005-0000-0000-000015430000}"/>
    <cellStyle name="Normal 71 7" xfId="2857" xr:uid="{00000000-0005-0000-0000-00002F0B0000}"/>
    <cellStyle name="Normal 71 7 2" xfId="12934" xr:uid="{00000000-0005-0000-0000-00008C320000}"/>
    <cellStyle name="Normal 71 7 2 3" xfId="28032" xr:uid="{00000000-0005-0000-0000-0000866D0000}"/>
    <cellStyle name="Normal 71 7 3" xfId="7914" xr:uid="{00000000-0005-0000-0000-0000F01E0000}"/>
    <cellStyle name="Normal 71 7 3 3" xfId="23015" xr:uid="{00000000-0005-0000-0000-0000ED590000}"/>
    <cellStyle name="Normal 71 7 5" xfId="18002" xr:uid="{00000000-0005-0000-0000-000058460000}"/>
    <cellStyle name="Normal 71 8" xfId="4551" xr:uid="{00000000-0005-0000-0000-0000CD110000}"/>
    <cellStyle name="Normal 71 8 2" xfId="14605" xr:uid="{00000000-0005-0000-0000-000013390000}"/>
    <cellStyle name="Normal 71 8 2 3" xfId="29703" xr:uid="{00000000-0005-0000-0000-00000D740000}"/>
    <cellStyle name="Normal 71 8 3" xfId="9585" xr:uid="{00000000-0005-0000-0000-000077250000}"/>
    <cellStyle name="Normal 71 8 3 3" xfId="24686" xr:uid="{00000000-0005-0000-0000-000074600000}"/>
    <cellStyle name="Normal 71 8 5" xfId="19673" xr:uid="{00000000-0005-0000-0000-0000DF4C0000}"/>
    <cellStyle name="Normal 71 9" xfId="11261" xr:uid="{00000000-0005-0000-0000-0000032C0000}"/>
    <cellStyle name="Normal 71 9 3" xfId="26361" xr:uid="{00000000-0005-0000-0000-0000FF660000}"/>
    <cellStyle name="Normal 72" xfId="908" xr:uid="{00000000-0005-0000-0000-000091030000}"/>
    <cellStyle name="Normal 72 10" xfId="6241" xr:uid="{00000000-0005-0000-0000-000067180000}"/>
    <cellStyle name="Normal 72 10 3" xfId="21345" xr:uid="{00000000-0005-0000-0000-000067530000}"/>
    <cellStyle name="Normal 72 12" xfId="16330" xr:uid="{00000000-0005-0000-0000-0000D03F0000}"/>
    <cellStyle name="Normal 72 2" xfId="1205" xr:uid="{00000000-0005-0000-0000-0000BB040000}"/>
    <cellStyle name="Normal 72 2 11" xfId="16384" xr:uid="{00000000-0005-0000-0000-000006400000}"/>
    <cellStyle name="Normal 72 2 2" xfId="1313" xr:uid="{00000000-0005-0000-0000-000027050000}"/>
    <cellStyle name="Normal 72 2 2 10" xfId="16488" xr:uid="{00000000-0005-0000-0000-00006E400000}"/>
    <cellStyle name="Normal 72 2 2 2" xfId="1530" xr:uid="{00000000-0005-0000-0000-000000060000}"/>
    <cellStyle name="Normal 72 2 2 2 2" xfId="1951" xr:uid="{00000000-0005-0000-0000-0000A5070000}"/>
    <cellStyle name="Normal 72 2 2 2 2 2" xfId="2790" xr:uid="{00000000-0005-0000-0000-0000EC0A0000}"/>
    <cellStyle name="Normal 72 2 2 2 2 2 2" xfId="4480" xr:uid="{00000000-0005-0000-0000-000086110000}"/>
    <cellStyle name="Normal 72 2 2 2 2 2 2 2" xfId="14553" xr:uid="{00000000-0005-0000-0000-0000DF380000}"/>
    <cellStyle name="Normal 72 2 2 2 2 2 2 2 3" xfId="29651" xr:uid="{00000000-0005-0000-0000-0000D9730000}"/>
    <cellStyle name="Normal 72 2 2 2 2 2 2 3" xfId="9533" xr:uid="{00000000-0005-0000-0000-000043250000}"/>
    <cellStyle name="Normal 72 2 2 2 2 2 2 3 3" xfId="24634" xr:uid="{00000000-0005-0000-0000-000040600000}"/>
    <cellStyle name="Normal 72 2 2 2 2 2 2 5" xfId="19621" xr:uid="{00000000-0005-0000-0000-0000AB4C0000}"/>
    <cellStyle name="Normal 72 2 2 2 2 2 3" xfId="6172" xr:uid="{00000000-0005-0000-0000-000022180000}"/>
    <cellStyle name="Normal 72 2 2 2 2 2 3 2" xfId="16224" xr:uid="{00000000-0005-0000-0000-0000663F0000}"/>
    <cellStyle name="Normal 72 2 2 2 2 2 3 3" xfId="11204" xr:uid="{00000000-0005-0000-0000-0000CA2B0000}"/>
    <cellStyle name="Normal 72 2 2 2 2 2 3 3 3" xfId="26305" xr:uid="{00000000-0005-0000-0000-0000C7660000}"/>
    <cellStyle name="Normal 72 2 2 2 2 2 3 5" xfId="21292" xr:uid="{00000000-0005-0000-0000-000032530000}"/>
    <cellStyle name="Normal 72 2 2 2 2 2 4" xfId="12882" xr:uid="{00000000-0005-0000-0000-000058320000}"/>
    <cellStyle name="Normal 72 2 2 2 2 2 4 3" xfId="27980" xr:uid="{00000000-0005-0000-0000-0000526D0000}"/>
    <cellStyle name="Normal 72 2 2 2 2 2 5" xfId="7861" xr:uid="{00000000-0005-0000-0000-0000BB1E0000}"/>
    <cellStyle name="Normal 72 2 2 2 2 2 5 3" xfId="22963" xr:uid="{00000000-0005-0000-0000-0000B9590000}"/>
    <cellStyle name="Normal 72 2 2 2 2 2 7" xfId="17950" xr:uid="{00000000-0005-0000-0000-000024460000}"/>
    <cellStyle name="Normal 72 2 2 2 2 3" xfId="3643" xr:uid="{00000000-0005-0000-0000-0000410E0000}"/>
    <cellStyle name="Normal 72 2 2 2 2 3 2" xfId="13717" xr:uid="{00000000-0005-0000-0000-00009B350000}"/>
    <cellStyle name="Normal 72 2 2 2 2 3 2 3" xfId="28815" xr:uid="{00000000-0005-0000-0000-000095700000}"/>
    <cellStyle name="Normal 72 2 2 2 2 3 3" xfId="8697" xr:uid="{00000000-0005-0000-0000-0000FF210000}"/>
    <cellStyle name="Normal 72 2 2 2 2 3 3 3" xfId="23798" xr:uid="{00000000-0005-0000-0000-0000FC5C0000}"/>
    <cellStyle name="Normal 72 2 2 2 2 3 5" xfId="18785" xr:uid="{00000000-0005-0000-0000-000067490000}"/>
    <cellStyle name="Normal 72 2 2 2 2 4" xfId="5336" xr:uid="{00000000-0005-0000-0000-0000DE140000}"/>
    <cellStyle name="Normal 72 2 2 2 2 4 2" xfId="15388" xr:uid="{00000000-0005-0000-0000-0000223C0000}"/>
    <cellStyle name="Normal 72 2 2 2 2 4 2 3" xfId="30486" xr:uid="{00000000-0005-0000-0000-00001C770000}"/>
    <cellStyle name="Normal 72 2 2 2 2 4 3" xfId="10368" xr:uid="{00000000-0005-0000-0000-000086280000}"/>
    <cellStyle name="Normal 72 2 2 2 2 4 3 3" xfId="25469" xr:uid="{00000000-0005-0000-0000-000083630000}"/>
    <cellStyle name="Normal 72 2 2 2 2 4 5" xfId="20456" xr:uid="{00000000-0005-0000-0000-0000EE4F0000}"/>
    <cellStyle name="Normal 72 2 2 2 2 5" xfId="12046" xr:uid="{00000000-0005-0000-0000-0000142F0000}"/>
    <cellStyle name="Normal 72 2 2 2 2 5 3" xfId="27144" xr:uid="{00000000-0005-0000-0000-00000E6A0000}"/>
    <cellStyle name="Normal 72 2 2 2 2 6" xfId="7025" xr:uid="{00000000-0005-0000-0000-0000771B0000}"/>
    <cellStyle name="Normal 72 2 2 2 2 6 3" xfId="22127" xr:uid="{00000000-0005-0000-0000-000075560000}"/>
    <cellStyle name="Normal 72 2 2 2 2 8" xfId="17114" xr:uid="{00000000-0005-0000-0000-0000E0420000}"/>
    <cellStyle name="Normal 72 2 2 2 3" xfId="2372" xr:uid="{00000000-0005-0000-0000-00004A090000}"/>
    <cellStyle name="Normal 72 2 2 2 3 2" xfId="4062" xr:uid="{00000000-0005-0000-0000-0000E40F0000}"/>
    <cellStyle name="Normal 72 2 2 2 3 2 2" xfId="14135" xr:uid="{00000000-0005-0000-0000-00003D370000}"/>
    <cellStyle name="Normal 72 2 2 2 3 2 2 3" xfId="29233" xr:uid="{00000000-0005-0000-0000-000037720000}"/>
    <cellStyle name="Normal 72 2 2 2 3 2 3" xfId="9115" xr:uid="{00000000-0005-0000-0000-0000A1230000}"/>
    <cellStyle name="Normal 72 2 2 2 3 2 3 3" xfId="24216" xr:uid="{00000000-0005-0000-0000-00009E5E0000}"/>
    <cellStyle name="Normal 72 2 2 2 3 2 5" xfId="19203" xr:uid="{00000000-0005-0000-0000-0000094B0000}"/>
    <cellStyle name="Normal 72 2 2 2 3 3" xfId="5754" xr:uid="{00000000-0005-0000-0000-000080160000}"/>
    <cellStyle name="Normal 72 2 2 2 3 3 2" xfId="15806" xr:uid="{00000000-0005-0000-0000-0000C43D0000}"/>
    <cellStyle name="Normal 72 2 2 2 3 3 2 3" xfId="30904" xr:uid="{00000000-0005-0000-0000-0000BE780000}"/>
    <cellStyle name="Normal 72 2 2 2 3 3 3" xfId="10786" xr:uid="{00000000-0005-0000-0000-0000282A0000}"/>
    <cellStyle name="Normal 72 2 2 2 3 3 3 3" xfId="25887" xr:uid="{00000000-0005-0000-0000-000025650000}"/>
    <cellStyle name="Normal 72 2 2 2 3 3 5" xfId="20874" xr:uid="{00000000-0005-0000-0000-000090510000}"/>
    <cellStyle name="Normal 72 2 2 2 3 4" xfId="12464" xr:uid="{00000000-0005-0000-0000-0000B6300000}"/>
    <cellStyle name="Normal 72 2 2 2 3 4 3" xfId="27562" xr:uid="{00000000-0005-0000-0000-0000B06B0000}"/>
    <cellStyle name="Normal 72 2 2 2 3 5" xfId="7443" xr:uid="{00000000-0005-0000-0000-0000191D0000}"/>
    <cellStyle name="Normal 72 2 2 2 3 5 3" xfId="22545" xr:uid="{00000000-0005-0000-0000-000017580000}"/>
    <cellStyle name="Normal 72 2 2 2 3 7" xfId="17532" xr:uid="{00000000-0005-0000-0000-000082440000}"/>
    <cellStyle name="Normal 72 2 2 2 4" xfId="3225" xr:uid="{00000000-0005-0000-0000-00009F0C0000}"/>
    <cellStyle name="Normal 72 2 2 2 4 2" xfId="13299" xr:uid="{00000000-0005-0000-0000-0000F9330000}"/>
    <cellStyle name="Normal 72 2 2 2 4 2 3" xfId="28397" xr:uid="{00000000-0005-0000-0000-0000F36E0000}"/>
    <cellStyle name="Normal 72 2 2 2 4 3" xfId="8279" xr:uid="{00000000-0005-0000-0000-00005D200000}"/>
    <cellStyle name="Normal 72 2 2 2 4 3 3" xfId="23380" xr:uid="{00000000-0005-0000-0000-00005A5B0000}"/>
    <cellStyle name="Normal 72 2 2 2 4 5" xfId="18367" xr:uid="{00000000-0005-0000-0000-0000C5470000}"/>
    <cellStyle name="Normal 72 2 2 2 5" xfId="4918" xr:uid="{00000000-0005-0000-0000-00003C130000}"/>
    <cellStyle name="Normal 72 2 2 2 5 2" xfId="14970" xr:uid="{00000000-0005-0000-0000-0000803A0000}"/>
    <cellStyle name="Normal 72 2 2 2 5 2 3" xfId="30068" xr:uid="{00000000-0005-0000-0000-00007A750000}"/>
    <cellStyle name="Normal 72 2 2 2 5 3" xfId="9950" xr:uid="{00000000-0005-0000-0000-0000E4260000}"/>
    <cellStyle name="Normal 72 2 2 2 5 3 3" xfId="25051" xr:uid="{00000000-0005-0000-0000-0000E1610000}"/>
    <cellStyle name="Normal 72 2 2 2 5 5" xfId="20038" xr:uid="{00000000-0005-0000-0000-00004C4E0000}"/>
    <cellStyle name="Normal 72 2 2 2 6" xfId="11628" xr:uid="{00000000-0005-0000-0000-0000722D0000}"/>
    <cellStyle name="Normal 72 2 2 2 6 3" xfId="26726" xr:uid="{00000000-0005-0000-0000-00006C680000}"/>
    <cellStyle name="Normal 72 2 2 2 7" xfId="6607" xr:uid="{00000000-0005-0000-0000-0000D5190000}"/>
    <cellStyle name="Normal 72 2 2 2 7 3" xfId="21709" xr:uid="{00000000-0005-0000-0000-0000D3540000}"/>
    <cellStyle name="Normal 72 2 2 2 9" xfId="16696" xr:uid="{00000000-0005-0000-0000-00003E410000}"/>
    <cellStyle name="Normal 72 2 2 3" xfId="1743" xr:uid="{00000000-0005-0000-0000-0000D5060000}"/>
    <cellStyle name="Normal 72 2 2 3 2" xfId="2582" xr:uid="{00000000-0005-0000-0000-00001C0A0000}"/>
    <cellStyle name="Normal 72 2 2 3 2 2" xfId="4272" xr:uid="{00000000-0005-0000-0000-0000B6100000}"/>
    <cellStyle name="Normal 72 2 2 3 2 2 2" xfId="14345" xr:uid="{00000000-0005-0000-0000-00000F380000}"/>
    <cellStyle name="Normal 72 2 2 3 2 2 2 3" xfId="29443" xr:uid="{00000000-0005-0000-0000-000009730000}"/>
    <cellStyle name="Normal 72 2 2 3 2 2 3" xfId="9325" xr:uid="{00000000-0005-0000-0000-000073240000}"/>
    <cellStyle name="Normal 72 2 2 3 2 2 3 3" xfId="24426" xr:uid="{00000000-0005-0000-0000-0000705F0000}"/>
    <cellStyle name="Normal 72 2 2 3 2 2 5" xfId="19413" xr:uid="{00000000-0005-0000-0000-0000DB4B0000}"/>
    <cellStyle name="Normal 72 2 2 3 2 3" xfId="5964" xr:uid="{00000000-0005-0000-0000-000052170000}"/>
    <cellStyle name="Normal 72 2 2 3 2 3 2" xfId="16016" xr:uid="{00000000-0005-0000-0000-0000963E0000}"/>
    <cellStyle name="Normal 72 2 2 3 2 3 2 3" xfId="31114" xr:uid="{00000000-0005-0000-0000-000090790000}"/>
    <cellStyle name="Normal 72 2 2 3 2 3 3" xfId="10996" xr:uid="{00000000-0005-0000-0000-0000FA2A0000}"/>
    <cellStyle name="Normal 72 2 2 3 2 3 3 3" xfId="26097" xr:uid="{00000000-0005-0000-0000-0000F7650000}"/>
    <cellStyle name="Normal 72 2 2 3 2 3 5" xfId="21084" xr:uid="{00000000-0005-0000-0000-000062520000}"/>
    <cellStyle name="Normal 72 2 2 3 2 4" xfId="12674" xr:uid="{00000000-0005-0000-0000-000088310000}"/>
    <cellStyle name="Normal 72 2 2 3 2 4 3" xfId="27772" xr:uid="{00000000-0005-0000-0000-0000826C0000}"/>
    <cellStyle name="Normal 72 2 2 3 2 5" xfId="7653" xr:uid="{00000000-0005-0000-0000-0000EB1D0000}"/>
    <cellStyle name="Normal 72 2 2 3 2 5 3" xfId="22755" xr:uid="{00000000-0005-0000-0000-0000E9580000}"/>
    <cellStyle name="Normal 72 2 2 3 2 7" xfId="17742" xr:uid="{00000000-0005-0000-0000-000054450000}"/>
    <cellStyle name="Normal 72 2 2 3 3" xfId="3435" xr:uid="{00000000-0005-0000-0000-0000710D0000}"/>
    <cellStyle name="Normal 72 2 2 3 3 2" xfId="13509" xr:uid="{00000000-0005-0000-0000-0000CB340000}"/>
    <cellStyle name="Normal 72 2 2 3 3 2 3" xfId="28607" xr:uid="{00000000-0005-0000-0000-0000C56F0000}"/>
    <cellStyle name="Normal 72 2 2 3 3 3" xfId="8489" xr:uid="{00000000-0005-0000-0000-00002F210000}"/>
    <cellStyle name="Normal 72 2 2 3 3 3 3" xfId="23590" xr:uid="{00000000-0005-0000-0000-00002C5C0000}"/>
    <cellStyle name="Normal 72 2 2 3 3 5" xfId="18577" xr:uid="{00000000-0005-0000-0000-000097480000}"/>
    <cellStyle name="Normal 72 2 2 3 4" xfId="5128" xr:uid="{00000000-0005-0000-0000-00000E140000}"/>
    <cellStyle name="Normal 72 2 2 3 4 2" xfId="15180" xr:uid="{00000000-0005-0000-0000-0000523B0000}"/>
    <cellStyle name="Normal 72 2 2 3 4 2 3" xfId="30278" xr:uid="{00000000-0005-0000-0000-00004C760000}"/>
    <cellStyle name="Normal 72 2 2 3 4 3" xfId="10160" xr:uid="{00000000-0005-0000-0000-0000B6270000}"/>
    <cellStyle name="Normal 72 2 2 3 4 3 3" xfId="25261" xr:uid="{00000000-0005-0000-0000-0000B3620000}"/>
    <cellStyle name="Normal 72 2 2 3 4 5" xfId="20248" xr:uid="{00000000-0005-0000-0000-00001E4F0000}"/>
    <cellStyle name="Normal 72 2 2 3 5" xfId="11838" xr:uid="{00000000-0005-0000-0000-0000442E0000}"/>
    <cellStyle name="Normal 72 2 2 3 5 3" xfId="26936" xr:uid="{00000000-0005-0000-0000-00003E690000}"/>
    <cellStyle name="Normal 72 2 2 3 6" xfId="6817" xr:uid="{00000000-0005-0000-0000-0000A71A0000}"/>
    <cellStyle name="Normal 72 2 2 3 6 3" xfId="21919" xr:uid="{00000000-0005-0000-0000-0000A5550000}"/>
    <cellStyle name="Normal 72 2 2 3 8" xfId="16906" xr:uid="{00000000-0005-0000-0000-000010420000}"/>
    <cellStyle name="Normal 72 2 2 4" xfId="2164" xr:uid="{00000000-0005-0000-0000-00007A080000}"/>
    <cellStyle name="Normal 72 2 2 4 2" xfId="3854" xr:uid="{00000000-0005-0000-0000-0000140F0000}"/>
    <cellStyle name="Normal 72 2 2 4 2 2" xfId="13927" xr:uid="{00000000-0005-0000-0000-00006D360000}"/>
    <cellStyle name="Normal 72 2 2 4 2 2 3" xfId="29025" xr:uid="{00000000-0005-0000-0000-000067710000}"/>
    <cellStyle name="Normal 72 2 2 4 2 3" xfId="8907" xr:uid="{00000000-0005-0000-0000-0000D1220000}"/>
    <cellStyle name="Normal 72 2 2 4 2 3 3" xfId="24008" xr:uid="{00000000-0005-0000-0000-0000CE5D0000}"/>
    <cellStyle name="Normal 72 2 2 4 2 5" xfId="18995" xr:uid="{00000000-0005-0000-0000-0000394A0000}"/>
    <cellStyle name="Normal 72 2 2 4 3" xfId="5546" xr:uid="{00000000-0005-0000-0000-0000B0150000}"/>
    <cellStyle name="Normal 72 2 2 4 3 2" xfId="15598" xr:uid="{00000000-0005-0000-0000-0000F43C0000}"/>
    <cellStyle name="Normal 72 2 2 4 3 2 3" xfId="30696" xr:uid="{00000000-0005-0000-0000-0000EE770000}"/>
    <cellStyle name="Normal 72 2 2 4 3 3" xfId="10578" xr:uid="{00000000-0005-0000-0000-000058290000}"/>
    <cellStyle name="Normal 72 2 2 4 3 3 3" xfId="25679" xr:uid="{00000000-0005-0000-0000-000055640000}"/>
    <cellStyle name="Normal 72 2 2 4 3 5" xfId="20666" xr:uid="{00000000-0005-0000-0000-0000C0500000}"/>
    <cellStyle name="Normal 72 2 2 4 4" xfId="12256" xr:uid="{00000000-0005-0000-0000-0000E62F0000}"/>
    <cellStyle name="Normal 72 2 2 4 4 3" xfId="27354" xr:uid="{00000000-0005-0000-0000-0000E06A0000}"/>
    <cellStyle name="Normal 72 2 2 4 5" xfId="7235" xr:uid="{00000000-0005-0000-0000-0000491C0000}"/>
    <cellStyle name="Normal 72 2 2 4 5 3" xfId="22337" xr:uid="{00000000-0005-0000-0000-000047570000}"/>
    <cellStyle name="Normal 72 2 2 4 7" xfId="17324" xr:uid="{00000000-0005-0000-0000-0000B2430000}"/>
    <cellStyle name="Normal 72 2 2 5" xfId="3017" xr:uid="{00000000-0005-0000-0000-0000CF0B0000}"/>
    <cellStyle name="Normal 72 2 2 5 2" xfId="13091" xr:uid="{00000000-0005-0000-0000-000029330000}"/>
    <cellStyle name="Normal 72 2 2 5 2 3" xfId="28189" xr:uid="{00000000-0005-0000-0000-0000236E0000}"/>
    <cellStyle name="Normal 72 2 2 5 3" xfId="8071" xr:uid="{00000000-0005-0000-0000-00008D1F0000}"/>
    <cellStyle name="Normal 72 2 2 5 3 3" xfId="23172" xr:uid="{00000000-0005-0000-0000-00008A5A0000}"/>
    <cellStyle name="Normal 72 2 2 5 5" xfId="18159" xr:uid="{00000000-0005-0000-0000-0000F5460000}"/>
    <cellStyle name="Normal 72 2 2 6" xfId="4710" xr:uid="{00000000-0005-0000-0000-00006C120000}"/>
    <cellStyle name="Normal 72 2 2 6 2" xfId="14762" xr:uid="{00000000-0005-0000-0000-0000B0390000}"/>
    <cellStyle name="Normal 72 2 2 6 2 3" xfId="29860" xr:uid="{00000000-0005-0000-0000-0000AA740000}"/>
    <cellStyle name="Normal 72 2 2 6 3" xfId="9742" xr:uid="{00000000-0005-0000-0000-000014260000}"/>
    <cellStyle name="Normal 72 2 2 6 3 3" xfId="24843" xr:uid="{00000000-0005-0000-0000-000011610000}"/>
    <cellStyle name="Normal 72 2 2 6 5" xfId="19830" xr:uid="{00000000-0005-0000-0000-00007C4D0000}"/>
    <cellStyle name="Normal 72 2 2 7" xfId="11420" xr:uid="{00000000-0005-0000-0000-0000A22C0000}"/>
    <cellStyle name="Normal 72 2 2 7 3" xfId="26518" xr:uid="{00000000-0005-0000-0000-00009C670000}"/>
    <cellStyle name="Normal 72 2 2 8" xfId="6399" xr:uid="{00000000-0005-0000-0000-000005190000}"/>
    <cellStyle name="Normal 72 2 2 8 3" xfId="21501" xr:uid="{00000000-0005-0000-0000-000003540000}"/>
    <cellStyle name="Normal 72 2 3" xfId="1426" xr:uid="{00000000-0005-0000-0000-000098050000}"/>
    <cellStyle name="Normal 72 2 3 2" xfId="1847" xr:uid="{00000000-0005-0000-0000-00003D070000}"/>
    <cellStyle name="Normal 72 2 3 2 2" xfId="2686" xr:uid="{00000000-0005-0000-0000-0000840A0000}"/>
    <cellStyle name="Normal 72 2 3 2 2 2" xfId="4376" xr:uid="{00000000-0005-0000-0000-00001E110000}"/>
    <cellStyle name="Normal 72 2 3 2 2 2 2" xfId="14449" xr:uid="{00000000-0005-0000-0000-000077380000}"/>
    <cellStyle name="Normal 72 2 3 2 2 2 2 3" xfId="29547" xr:uid="{00000000-0005-0000-0000-000071730000}"/>
    <cellStyle name="Normal 72 2 3 2 2 2 3" xfId="9429" xr:uid="{00000000-0005-0000-0000-0000DB240000}"/>
    <cellStyle name="Normal 72 2 3 2 2 2 3 3" xfId="24530" xr:uid="{00000000-0005-0000-0000-0000D85F0000}"/>
    <cellStyle name="Normal 72 2 3 2 2 2 5" xfId="19517" xr:uid="{00000000-0005-0000-0000-0000434C0000}"/>
    <cellStyle name="Normal 72 2 3 2 2 3" xfId="6068" xr:uid="{00000000-0005-0000-0000-0000BA170000}"/>
    <cellStyle name="Normal 72 2 3 2 2 3 2" xfId="16120" xr:uid="{00000000-0005-0000-0000-0000FE3E0000}"/>
    <cellStyle name="Normal 72 2 3 2 2 3 2 3" xfId="31218" xr:uid="{00000000-0005-0000-0000-0000F8790000}"/>
    <cellStyle name="Normal 72 2 3 2 2 3 3" xfId="11100" xr:uid="{00000000-0005-0000-0000-0000622B0000}"/>
    <cellStyle name="Normal 72 2 3 2 2 3 3 3" xfId="26201" xr:uid="{00000000-0005-0000-0000-00005F660000}"/>
    <cellStyle name="Normal 72 2 3 2 2 3 5" xfId="21188" xr:uid="{00000000-0005-0000-0000-0000CA520000}"/>
    <cellStyle name="Normal 72 2 3 2 2 4" xfId="12778" xr:uid="{00000000-0005-0000-0000-0000F0310000}"/>
    <cellStyle name="Normal 72 2 3 2 2 4 3" xfId="27876" xr:uid="{00000000-0005-0000-0000-0000EA6C0000}"/>
    <cellStyle name="Normal 72 2 3 2 2 5" xfId="7757" xr:uid="{00000000-0005-0000-0000-0000531E0000}"/>
    <cellStyle name="Normal 72 2 3 2 2 5 3" xfId="22859" xr:uid="{00000000-0005-0000-0000-000051590000}"/>
    <cellStyle name="Normal 72 2 3 2 2 7" xfId="17846" xr:uid="{00000000-0005-0000-0000-0000BC450000}"/>
    <cellStyle name="Normal 72 2 3 2 3" xfId="3539" xr:uid="{00000000-0005-0000-0000-0000D90D0000}"/>
    <cellStyle name="Normal 72 2 3 2 3 2" xfId="13613" xr:uid="{00000000-0005-0000-0000-000033350000}"/>
    <cellStyle name="Normal 72 2 3 2 3 2 3" xfId="28711" xr:uid="{00000000-0005-0000-0000-00002D700000}"/>
    <cellStyle name="Normal 72 2 3 2 3 3" xfId="8593" xr:uid="{00000000-0005-0000-0000-000097210000}"/>
    <cellStyle name="Normal 72 2 3 2 3 3 3" xfId="23694" xr:uid="{00000000-0005-0000-0000-0000945C0000}"/>
    <cellStyle name="Normal 72 2 3 2 3 5" xfId="18681" xr:uid="{00000000-0005-0000-0000-0000FF480000}"/>
    <cellStyle name="Normal 72 2 3 2 4" xfId="5232" xr:uid="{00000000-0005-0000-0000-000076140000}"/>
    <cellStyle name="Normal 72 2 3 2 4 2" xfId="15284" xr:uid="{00000000-0005-0000-0000-0000BA3B0000}"/>
    <cellStyle name="Normal 72 2 3 2 4 2 3" xfId="30382" xr:uid="{00000000-0005-0000-0000-0000B4760000}"/>
    <cellStyle name="Normal 72 2 3 2 4 3" xfId="10264" xr:uid="{00000000-0005-0000-0000-00001E280000}"/>
    <cellStyle name="Normal 72 2 3 2 4 3 3" xfId="25365" xr:uid="{00000000-0005-0000-0000-00001B630000}"/>
    <cellStyle name="Normal 72 2 3 2 4 5" xfId="20352" xr:uid="{00000000-0005-0000-0000-0000864F0000}"/>
    <cellStyle name="Normal 72 2 3 2 5" xfId="11942" xr:uid="{00000000-0005-0000-0000-0000AC2E0000}"/>
    <cellStyle name="Normal 72 2 3 2 5 3" xfId="27040" xr:uid="{00000000-0005-0000-0000-0000A6690000}"/>
    <cellStyle name="Normal 72 2 3 2 6" xfId="6921" xr:uid="{00000000-0005-0000-0000-00000F1B0000}"/>
    <cellStyle name="Normal 72 2 3 2 6 3" xfId="22023" xr:uid="{00000000-0005-0000-0000-00000D560000}"/>
    <cellStyle name="Normal 72 2 3 2 8" xfId="17010" xr:uid="{00000000-0005-0000-0000-000078420000}"/>
    <cellStyle name="Normal 72 2 3 3" xfId="2268" xr:uid="{00000000-0005-0000-0000-0000E2080000}"/>
    <cellStyle name="Normal 72 2 3 3 2" xfId="3958" xr:uid="{00000000-0005-0000-0000-00007C0F0000}"/>
    <cellStyle name="Normal 72 2 3 3 2 2" xfId="14031" xr:uid="{00000000-0005-0000-0000-0000D5360000}"/>
    <cellStyle name="Normal 72 2 3 3 2 2 3" xfId="29129" xr:uid="{00000000-0005-0000-0000-0000CF710000}"/>
    <cellStyle name="Normal 72 2 3 3 2 3" xfId="9011" xr:uid="{00000000-0005-0000-0000-000039230000}"/>
    <cellStyle name="Normal 72 2 3 3 2 3 3" xfId="24112" xr:uid="{00000000-0005-0000-0000-0000365E0000}"/>
    <cellStyle name="Normal 72 2 3 3 2 5" xfId="19099" xr:uid="{00000000-0005-0000-0000-0000A14A0000}"/>
    <cellStyle name="Normal 72 2 3 3 3" xfId="5650" xr:uid="{00000000-0005-0000-0000-000018160000}"/>
    <cellStyle name="Normal 72 2 3 3 3 2" xfId="15702" xr:uid="{00000000-0005-0000-0000-00005C3D0000}"/>
    <cellStyle name="Normal 72 2 3 3 3 2 3" xfId="30800" xr:uid="{00000000-0005-0000-0000-000056780000}"/>
    <cellStyle name="Normal 72 2 3 3 3 3" xfId="10682" xr:uid="{00000000-0005-0000-0000-0000C0290000}"/>
    <cellStyle name="Normal 72 2 3 3 3 3 3" xfId="25783" xr:uid="{00000000-0005-0000-0000-0000BD640000}"/>
    <cellStyle name="Normal 72 2 3 3 3 5" xfId="20770" xr:uid="{00000000-0005-0000-0000-000028510000}"/>
    <cellStyle name="Normal 72 2 3 3 4" xfId="12360" xr:uid="{00000000-0005-0000-0000-00004E300000}"/>
    <cellStyle name="Normal 72 2 3 3 4 3" xfId="27458" xr:uid="{00000000-0005-0000-0000-0000486B0000}"/>
    <cellStyle name="Normal 72 2 3 3 5" xfId="7339" xr:uid="{00000000-0005-0000-0000-0000B11C0000}"/>
    <cellStyle name="Normal 72 2 3 3 5 3" xfId="22441" xr:uid="{00000000-0005-0000-0000-0000AF570000}"/>
    <cellStyle name="Normal 72 2 3 3 7" xfId="17428" xr:uid="{00000000-0005-0000-0000-00001A440000}"/>
    <cellStyle name="Normal 72 2 3 4" xfId="3121" xr:uid="{00000000-0005-0000-0000-0000370C0000}"/>
    <cellStyle name="Normal 72 2 3 4 2" xfId="13195" xr:uid="{00000000-0005-0000-0000-000091330000}"/>
    <cellStyle name="Normal 72 2 3 4 2 3" xfId="28293" xr:uid="{00000000-0005-0000-0000-00008B6E0000}"/>
    <cellStyle name="Normal 72 2 3 4 3" xfId="8175" xr:uid="{00000000-0005-0000-0000-0000F51F0000}"/>
    <cellStyle name="Normal 72 2 3 4 3 3" xfId="23276" xr:uid="{00000000-0005-0000-0000-0000F25A0000}"/>
    <cellStyle name="Normal 72 2 3 4 5" xfId="18263" xr:uid="{00000000-0005-0000-0000-00005D470000}"/>
    <cellStyle name="Normal 72 2 3 5" xfId="4814" xr:uid="{00000000-0005-0000-0000-0000D4120000}"/>
    <cellStyle name="Normal 72 2 3 5 2" xfId="14866" xr:uid="{00000000-0005-0000-0000-0000183A0000}"/>
    <cellStyle name="Normal 72 2 3 5 2 3" xfId="29964" xr:uid="{00000000-0005-0000-0000-000012750000}"/>
    <cellStyle name="Normal 72 2 3 5 3" xfId="9846" xr:uid="{00000000-0005-0000-0000-00007C260000}"/>
    <cellStyle name="Normal 72 2 3 5 3 3" xfId="24947" xr:uid="{00000000-0005-0000-0000-000079610000}"/>
    <cellStyle name="Normal 72 2 3 5 5" xfId="19934" xr:uid="{00000000-0005-0000-0000-0000E44D0000}"/>
    <cellStyle name="Normal 72 2 3 6" xfId="11524" xr:uid="{00000000-0005-0000-0000-00000A2D0000}"/>
    <cellStyle name="Normal 72 2 3 6 3" xfId="26622" xr:uid="{00000000-0005-0000-0000-000004680000}"/>
    <cellStyle name="Normal 72 2 3 7" xfId="6503" xr:uid="{00000000-0005-0000-0000-00006D190000}"/>
    <cellStyle name="Normal 72 2 3 7 3" xfId="21605" xr:uid="{00000000-0005-0000-0000-00006B540000}"/>
    <cellStyle name="Normal 72 2 3 9" xfId="16592" xr:uid="{00000000-0005-0000-0000-0000D6400000}"/>
    <cellStyle name="Normal 72 2 4" xfId="1639" xr:uid="{00000000-0005-0000-0000-00006D060000}"/>
    <cellStyle name="Normal 72 2 4 2" xfId="2478" xr:uid="{00000000-0005-0000-0000-0000B4090000}"/>
    <cellStyle name="Normal 72 2 4 2 2" xfId="4168" xr:uid="{00000000-0005-0000-0000-00004E100000}"/>
    <cellStyle name="Normal 72 2 4 2 2 2" xfId="14241" xr:uid="{00000000-0005-0000-0000-0000A7370000}"/>
    <cellStyle name="Normal 72 2 4 2 2 2 3" xfId="29339" xr:uid="{00000000-0005-0000-0000-0000A1720000}"/>
    <cellStyle name="Normal 72 2 4 2 2 3" xfId="9221" xr:uid="{00000000-0005-0000-0000-00000B240000}"/>
    <cellStyle name="Normal 72 2 4 2 2 3 3" xfId="24322" xr:uid="{00000000-0005-0000-0000-0000085F0000}"/>
    <cellStyle name="Normal 72 2 4 2 2 5" xfId="19309" xr:uid="{00000000-0005-0000-0000-0000734B0000}"/>
    <cellStyle name="Normal 72 2 4 2 3" xfId="5860" xr:uid="{00000000-0005-0000-0000-0000EA160000}"/>
    <cellStyle name="Normal 72 2 4 2 3 2" xfId="15912" xr:uid="{00000000-0005-0000-0000-00002E3E0000}"/>
    <cellStyle name="Normal 72 2 4 2 3 2 3" xfId="31010" xr:uid="{00000000-0005-0000-0000-000028790000}"/>
    <cellStyle name="Normal 72 2 4 2 3 3" xfId="10892" xr:uid="{00000000-0005-0000-0000-0000922A0000}"/>
    <cellStyle name="Normal 72 2 4 2 3 3 3" xfId="25993" xr:uid="{00000000-0005-0000-0000-00008F650000}"/>
    <cellStyle name="Normal 72 2 4 2 3 5" xfId="20980" xr:uid="{00000000-0005-0000-0000-0000FA510000}"/>
    <cellStyle name="Normal 72 2 4 2 4" xfId="12570" xr:uid="{00000000-0005-0000-0000-000020310000}"/>
    <cellStyle name="Normal 72 2 4 2 4 3" xfId="27668" xr:uid="{00000000-0005-0000-0000-00001A6C0000}"/>
    <cellStyle name="Normal 72 2 4 2 5" xfId="7549" xr:uid="{00000000-0005-0000-0000-0000831D0000}"/>
    <cellStyle name="Normal 72 2 4 2 5 3" xfId="22651" xr:uid="{00000000-0005-0000-0000-000081580000}"/>
    <cellStyle name="Normal 72 2 4 2 7" xfId="17638" xr:uid="{00000000-0005-0000-0000-0000EC440000}"/>
    <cellStyle name="Normal 72 2 4 3" xfId="3331" xr:uid="{00000000-0005-0000-0000-0000090D0000}"/>
    <cellStyle name="Normal 72 2 4 3 2" xfId="13405" xr:uid="{00000000-0005-0000-0000-000063340000}"/>
    <cellStyle name="Normal 72 2 4 3 2 3" xfId="28503" xr:uid="{00000000-0005-0000-0000-00005D6F0000}"/>
    <cellStyle name="Normal 72 2 4 3 3" xfId="8385" xr:uid="{00000000-0005-0000-0000-0000C7200000}"/>
    <cellStyle name="Normal 72 2 4 3 3 3" xfId="23486" xr:uid="{00000000-0005-0000-0000-0000C45B0000}"/>
    <cellStyle name="Normal 72 2 4 3 5" xfId="18473" xr:uid="{00000000-0005-0000-0000-00002F480000}"/>
    <cellStyle name="Normal 72 2 4 4" xfId="5024" xr:uid="{00000000-0005-0000-0000-0000A6130000}"/>
    <cellStyle name="Normal 72 2 4 4 2" xfId="15076" xr:uid="{00000000-0005-0000-0000-0000EA3A0000}"/>
    <cellStyle name="Normal 72 2 4 4 2 3" xfId="30174" xr:uid="{00000000-0005-0000-0000-0000E4750000}"/>
    <cellStyle name="Normal 72 2 4 4 3" xfId="10056" xr:uid="{00000000-0005-0000-0000-00004E270000}"/>
    <cellStyle name="Normal 72 2 4 4 3 3" xfId="25157" xr:uid="{00000000-0005-0000-0000-00004B620000}"/>
    <cellStyle name="Normal 72 2 4 4 5" xfId="20144" xr:uid="{00000000-0005-0000-0000-0000B64E0000}"/>
    <cellStyle name="Normal 72 2 4 5" xfId="11734" xr:uid="{00000000-0005-0000-0000-0000DC2D0000}"/>
    <cellStyle name="Normal 72 2 4 5 3" xfId="26832" xr:uid="{00000000-0005-0000-0000-0000D6680000}"/>
    <cellStyle name="Normal 72 2 4 6" xfId="6713" xr:uid="{00000000-0005-0000-0000-00003F1A0000}"/>
    <cellStyle name="Normal 72 2 4 6 3" xfId="21815" xr:uid="{00000000-0005-0000-0000-00003D550000}"/>
    <cellStyle name="Normal 72 2 4 8" xfId="16802" xr:uid="{00000000-0005-0000-0000-0000A8410000}"/>
    <cellStyle name="Normal 72 2 5" xfId="2060" xr:uid="{00000000-0005-0000-0000-000012080000}"/>
    <cellStyle name="Normal 72 2 5 2" xfId="3750" xr:uid="{00000000-0005-0000-0000-0000AC0E0000}"/>
    <cellStyle name="Normal 72 2 5 2 2" xfId="13823" xr:uid="{00000000-0005-0000-0000-000005360000}"/>
    <cellStyle name="Normal 72 2 5 2 2 3" xfId="28921" xr:uid="{00000000-0005-0000-0000-0000FF700000}"/>
    <cellStyle name="Normal 72 2 5 2 3" xfId="8803" xr:uid="{00000000-0005-0000-0000-000069220000}"/>
    <cellStyle name="Normal 72 2 5 2 3 3" xfId="23904" xr:uid="{00000000-0005-0000-0000-0000665D0000}"/>
    <cellStyle name="Normal 72 2 5 2 5" xfId="18891" xr:uid="{00000000-0005-0000-0000-0000D1490000}"/>
    <cellStyle name="Normal 72 2 5 3" xfId="5442" xr:uid="{00000000-0005-0000-0000-000048150000}"/>
    <cellStyle name="Normal 72 2 5 3 2" xfId="15494" xr:uid="{00000000-0005-0000-0000-00008C3C0000}"/>
    <cellStyle name="Normal 72 2 5 3 2 3" xfId="30592" xr:uid="{00000000-0005-0000-0000-000086770000}"/>
    <cellStyle name="Normal 72 2 5 3 3" xfId="10474" xr:uid="{00000000-0005-0000-0000-0000F0280000}"/>
    <cellStyle name="Normal 72 2 5 3 3 3" xfId="25575" xr:uid="{00000000-0005-0000-0000-0000ED630000}"/>
    <cellStyle name="Normal 72 2 5 3 5" xfId="20562" xr:uid="{00000000-0005-0000-0000-000058500000}"/>
    <cellStyle name="Normal 72 2 5 4" xfId="12152" xr:uid="{00000000-0005-0000-0000-00007E2F0000}"/>
    <cellStyle name="Normal 72 2 5 4 3" xfId="27250" xr:uid="{00000000-0005-0000-0000-0000786A0000}"/>
    <cellStyle name="Normal 72 2 5 5" xfId="7131" xr:uid="{00000000-0005-0000-0000-0000E11B0000}"/>
    <cellStyle name="Normal 72 2 5 5 3" xfId="22233" xr:uid="{00000000-0005-0000-0000-0000DF560000}"/>
    <cellStyle name="Normal 72 2 5 7" xfId="17220" xr:uid="{00000000-0005-0000-0000-00004A430000}"/>
    <cellStyle name="Normal 72 2 6" xfId="2913" xr:uid="{00000000-0005-0000-0000-0000670B0000}"/>
    <cellStyle name="Normal 72 2 6 2" xfId="12987" xr:uid="{00000000-0005-0000-0000-0000C1320000}"/>
    <cellStyle name="Normal 72 2 6 2 3" xfId="28085" xr:uid="{00000000-0005-0000-0000-0000BB6D0000}"/>
    <cellStyle name="Normal 72 2 6 3" xfId="7967" xr:uid="{00000000-0005-0000-0000-0000251F0000}"/>
    <cellStyle name="Normal 72 2 6 3 3" xfId="23068" xr:uid="{00000000-0005-0000-0000-0000225A0000}"/>
    <cellStyle name="Normal 72 2 6 5" xfId="18055" xr:uid="{00000000-0005-0000-0000-00008D460000}"/>
    <cellStyle name="Normal 72 2 7" xfId="4606" xr:uid="{00000000-0005-0000-0000-000004120000}"/>
    <cellStyle name="Normal 72 2 7 2" xfId="14658" xr:uid="{00000000-0005-0000-0000-000048390000}"/>
    <cellStyle name="Normal 72 2 7 2 3" xfId="29756" xr:uid="{00000000-0005-0000-0000-000042740000}"/>
    <cellStyle name="Normal 72 2 7 3" xfId="9638" xr:uid="{00000000-0005-0000-0000-0000AC250000}"/>
    <cellStyle name="Normal 72 2 7 3 3" xfId="24739" xr:uid="{00000000-0005-0000-0000-0000A9600000}"/>
    <cellStyle name="Normal 72 2 7 5" xfId="19726" xr:uid="{00000000-0005-0000-0000-0000144D0000}"/>
    <cellStyle name="Normal 72 2 8" xfId="11316" xr:uid="{00000000-0005-0000-0000-00003A2C0000}"/>
    <cellStyle name="Normal 72 2 8 3" xfId="26414" xr:uid="{00000000-0005-0000-0000-000034670000}"/>
    <cellStyle name="Normal 72 2 9" xfId="6295" xr:uid="{00000000-0005-0000-0000-00009D180000}"/>
    <cellStyle name="Normal 72 2 9 3" xfId="21397" xr:uid="{00000000-0005-0000-0000-00009B530000}"/>
    <cellStyle name="Normal 72 3" xfId="1259" xr:uid="{00000000-0005-0000-0000-0000F1040000}"/>
    <cellStyle name="Normal 72 3 10" xfId="16436" xr:uid="{00000000-0005-0000-0000-00003A400000}"/>
    <cellStyle name="Normal 72 3 2" xfId="1478" xr:uid="{00000000-0005-0000-0000-0000CC050000}"/>
    <cellStyle name="Normal 72 3 2 2" xfId="1899" xr:uid="{00000000-0005-0000-0000-000071070000}"/>
    <cellStyle name="Normal 72 3 2 2 2" xfId="2738" xr:uid="{00000000-0005-0000-0000-0000B80A0000}"/>
    <cellStyle name="Normal 72 3 2 2 2 2" xfId="4428" xr:uid="{00000000-0005-0000-0000-000052110000}"/>
    <cellStyle name="Normal 72 3 2 2 2 2 2" xfId="14501" xr:uid="{00000000-0005-0000-0000-0000AB380000}"/>
    <cellStyle name="Normal 72 3 2 2 2 2 2 3" xfId="29599" xr:uid="{00000000-0005-0000-0000-0000A5730000}"/>
    <cellStyle name="Normal 72 3 2 2 2 2 3" xfId="9481" xr:uid="{00000000-0005-0000-0000-00000F250000}"/>
    <cellStyle name="Normal 72 3 2 2 2 2 3 3" xfId="24582" xr:uid="{00000000-0005-0000-0000-00000C600000}"/>
    <cellStyle name="Normal 72 3 2 2 2 2 5" xfId="19569" xr:uid="{00000000-0005-0000-0000-0000774C0000}"/>
    <cellStyle name="Normal 72 3 2 2 2 3" xfId="6120" xr:uid="{00000000-0005-0000-0000-0000EE170000}"/>
    <cellStyle name="Normal 72 3 2 2 2 3 2" xfId="16172" xr:uid="{00000000-0005-0000-0000-0000323F0000}"/>
    <cellStyle name="Normal 72 3 2 2 2 3 2 3" xfId="31270" xr:uid="{00000000-0005-0000-0000-00002C7A0000}"/>
    <cellStyle name="Normal 72 3 2 2 2 3 3" xfId="11152" xr:uid="{00000000-0005-0000-0000-0000962B0000}"/>
    <cellStyle name="Normal 72 3 2 2 2 3 3 3" xfId="26253" xr:uid="{00000000-0005-0000-0000-000093660000}"/>
    <cellStyle name="Normal 72 3 2 2 2 3 5" xfId="21240" xr:uid="{00000000-0005-0000-0000-0000FE520000}"/>
    <cellStyle name="Normal 72 3 2 2 2 4" xfId="12830" xr:uid="{00000000-0005-0000-0000-000024320000}"/>
    <cellStyle name="Normal 72 3 2 2 2 4 3" xfId="27928" xr:uid="{00000000-0005-0000-0000-00001E6D0000}"/>
    <cellStyle name="Normal 72 3 2 2 2 5" xfId="7809" xr:uid="{00000000-0005-0000-0000-0000871E0000}"/>
    <cellStyle name="Normal 72 3 2 2 2 5 3" xfId="22911" xr:uid="{00000000-0005-0000-0000-000085590000}"/>
    <cellStyle name="Normal 72 3 2 2 2 7" xfId="17898" xr:uid="{00000000-0005-0000-0000-0000F0450000}"/>
    <cellStyle name="Normal 72 3 2 2 3" xfId="3591" xr:uid="{00000000-0005-0000-0000-00000D0E0000}"/>
    <cellStyle name="Normal 72 3 2 2 3 2" xfId="13665" xr:uid="{00000000-0005-0000-0000-000067350000}"/>
    <cellStyle name="Normal 72 3 2 2 3 2 3" xfId="28763" xr:uid="{00000000-0005-0000-0000-000061700000}"/>
    <cellStyle name="Normal 72 3 2 2 3 3" xfId="8645" xr:uid="{00000000-0005-0000-0000-0000CB210000}"/>
    <cellStyle name="Normal 72 3 2 2 3 3 3" xfId="23746" xr:uid="{00000000-0005-0000-0000-0000C85C0000}"/>
    <cellStyle name="Normal 72 3 2 2 3 5" xfId="18733" xr:uid="{00000000-0005-0000-0000-000033490000}"/>
    <cellStyle name="Normal 72 3 2 2 4" xfId="5284" xr:uid="{00000000-0005-0000-0000-0000AA140000}"/>
    <cellStyle name="Normal 72 3 2 2 4 2" xfId="15336" xr:uid="{00000000-0005-0000-0000-0000EE3B0000}"/>
    <cellStyle name="Normal 72 3 2 2 4 2 3" xfId="30434" xr:uid="{00000000-0005-0000-0000-0000E8760000}"/>
    <cellStyle name="Normal 72 3 2 2 4 3" xfId="10316" xr:uid="{00000000-0005-0000-0000-000052280000}"/>
    <cellStyle name="Normal 72 3 2 2 4 3 3" xfId="25417" xr:uid="{00000000-0005-0000-0000-00004F630000}"/>
    <cellStyle name="Normal 72 3 2 2 4 5" xfId="20404" xr:uid="{00000000-0005-0000-0000-0000BA4F0000}"/>
    <cellStyle name="Normal 72 3 2 2 5" xfId="11994" xr:uid="{00000000-0005-0000-0000-0000E02E0000}"/>
    <cellStyle name="Normal 72 3 2 2 5 3" xfId="27092" xr:uid="{00000000-0005-0000-0000-0000DA690000}"/>
    <cellStyle name="Normal 72 3 2 2 6" xfId="6973" xr:uid="{00000000-0005-0000-0000-0000431B0000}"/>
    <cellStyle name="Normal 72 3 2 2 6 3" xfId="22075" xr:uid="{00000000-0005-0000-0000-000041560000}"/>
    <cellStyle name="Normal 72 3 2 2 8" xfId="17062" xr:uid="{00000000-0005-0000-0000-0000AC420000}"/>
    <cellStyle name="Normal 72 3 2 3" xfId="2320" xr:uid="{00000000-0005-0000-0000-000016090000}"/>
    <cellStyle name="Normal 72 3 2 3 2" xfId="4010" xr:uid="{00000000-0005-0000-0000-0000B00F0000}"/>
    <cellStyle name="Normal 72 3 2 3 2 2" xfId="14083" xr:uid="{00000000-0005-0000-0000-000009370000}"/>
    <cellStyle name="Normal 72 3 2 3 2 2 3" xfId="29181" xr:uid="{00000000-0005-0000-0000-000003720000}"/>
    <cellStyle name="Normal 72 3 2 3 2 3" xfId="9063" xr:uid="{00000000-0005-0000-0000-00006D230000}"/>
    <cellStyle name="Normal 72 3 2 3 2 3 3" xfId="24164" xr:uid="{00000000-0005-0000-0000-00006A5E0000}"/>
    <cellStyle name="Normal 72 3 2 3 2 5" xfId="19151" xr:uid="{00000000-0005-0000-0000-0000D54A0000}"/>
    <cellStyle name="Normal 72 3 2 3 3" xfId="5702" xr:uid="{00000000-0005-0000-0000-00004C160000}"/>
    <cellStyle name="Normal 72 3 2 3 3 2" xfId="15754" xr:uid="{00000000-0005-0000-0000-0000903D0000}"/>
    <cellStyle name="Normal 72 3 2 3 3 2 3" xfId="30852" xr:uid="{00000000-0005-0000-0000-00008A780000}"/>
    <cellStyle name="Normal 72 3 2 3 3 3" xfId="10734" xr:uid="{00000000-0005-0000-0000-0000F4290000}"/>
    <cellStyle name="Normal 72 3 2 3 3 3 3" xfId="25835" xr:uid="{00000000-0005-0000-0000-0000F1640000}"/>
    <cellStyle name="Normal 72 3 2 3 3 5" xfId="20822" xr:uid="{00000000-0005-0000-0000-00005C510000}"/>
    <cellStyle name="Normal 72 3 2 3 4" xfId="12412" xr:uid="{00000000-0005-0000-0000-000082300000}"/>
    <cellStyle name="Normal 72 3 2 3 4 3" xfId="27510" xr:uid="{00000000-0005-0000-0000-00007C6B0000}"/>
    <cellStyle name="Normal 72 3 2 3 5" xfId="7391" xr:uid="{00000000-0005-0000-0000-0000E51C0000}"/>
    <cellStyle name="Normal 72 3 2 3 5 3" xfId="22493" xr:uid="{00000000-0005-0000-0000-0000E3570000}"/>
    <cellStyle name="Normal 72 3 2 3 7" xfId="17480" xr:uid="{00000000-0005-0000-0000-00004E440000}"/>
    <cellStyle name="Normal 72 3 2 4" xfId="3173" xr:uid="{00000000-0005-0000-0000-00006B0C0000}"/>
    <cellStyle name="Normal 72 3 2 4 2" xfId="13247" xr:uid="{00000000-0005-0000-0000-0000C5330000}"/>
    <cellStyle name="Normal 72 3 2 4 2 3" xfId="28345" xr:uid="{00000000-0005-0000-0000-0000BF6E0000}"/>
    <cellStyle name="Normal 72 3 2 4 3" xfId="8227" xr:uid="{00000000-0005-0000-0000-000029200000}"/>
    <cellStyle name="Normal 72 3 2 4 3 3" xfId="23328" xr:uid="{00000000-0005-0000-0000-0000265B0000}"/>
    <cellStyle name="Normal 72 3 2 4 5" xfId="18315" xr:uid="{00000000-0005-0000-0000-000091470000}"/>
    <cellStyle name="Normal 72 3 2 5" xfId="4866" xr:uid="{00000000-0005-0000-0000-000008130000}"/>
    <cellStyle name="Normal 72 3 2 5 2" xfId="14918" xr:uid="{00000000-0005-0000-0000-00004C3A0000}"/>
    <cellStyle name="Normal 72 3 2 5 2 3" xfId="30016" xr:uid="{00000000-0005-0000-0000-000046750000}"/>
    <cellStyle name="Normal 72 3 2 5 3" xfId="9898" xr:uid="{00000000-0005-0000-0000-0000B0260000}"/>
    <cellStyle name="Normal 72 3 2 5 3 3" xfId="24999" xr:uid="{00000000-0005-0000-0000-0000AD610000}"/>
    <cellStyle name="Normal 72 3 2 5 5" xfId="19986" xr:uid="{00000000-0005-0000-0000-0000184E0000}"/>
    <cellStyle name="Normal 72 3 2 6" xfId="11576" xr:uid="{00000000-0005-0000-0000-00003E2D0000}"/>
    <cellStyle name="Normal 72 3 2 6 3" xfId="26674" xr:uid="{00000000-0005-0000-0000-000038680000}"/>
    <cellStyle name="Normal 72 3 2 7" xfId="6555" xr:uid="{00000000-0005-0000-0000-0000A1190000}"/>
    <cellStyle name="Normal 72 3 2 7 3" xfId="21657" xr:uid="{00000000-0005-0000-0000-00009F540000}"/>
    <cellStyle name="Normal 72 3 2 9" xfId="16644" xr:uid="{00000000-0005-0000-0000-00000A410000}"/>
    <cellStyle name="Normal 72 3 3" xfId="1691" xr:uid="{00000000-0005-0000-0000-0000A1060000}"/>
    <cellStyle name="Normal 72 3 3 2" xfId="2530" xr:uid="{00000000-0005-0000-0000-0000E8090000}"/>
    <cellStyle name="Normal 72 3 3 2 2" xfId="4220" xr:uid="{00000000-0005-0000-0000-000082100000}"/>
    <cellStyle name="Normal 72 3 3 2 2 2" xfId="14293" xr:uid="{00000000-0005-0000-0000-0000DB370000}"/>
    <cellStyle name="Normal 72 3 3 2 2 2 3" xfId="29391" xr:uid="{00000000-0005-0000-0000-0000D5720000}"/>
    <cellStyle name="Normal 72 3 3 2 2 3" xfId="9273" xr:uid="{00000000-0005-0000-0000-00003F240000}"/>
    <cellStyle name="Normal 72 3 3 2 2 3 3" xfId="24374" xr:uid="{00000000-0005-0000-0000-00003C5F0000}"/>
    <cellStyle name="Normal 72 3 3 2 2 5" xfId="19361" xr:uid="{00000000-0005-0000-0000-0000A74B0000}"/>
    <cellStyle name="Normal 72 3 3 2 3" xfId="5912" xr:uid="{00000000-0005-0000-0000-00001E170000}"/>
    <cellStyle name="Normal 72 3 3 2 3 2" xfId="15964" xr:uid="{00000000-0005-0000-0000-0000623E0000}"/>
    <cellStyle name="Normal 72 3 3 2 3 2 3" xfId="31062" xr:uid="{00000000-0005-0000-0000-00005C790000}"/>
    <cellStyle name="Normal 72 3 3 2 3 3" xfId="10944" xr:uid="{00000000-0005-0000-0000-0000C62A0000}"/>
    <cellStyle name="Normal 72 3 3 2 3 3 3" xfId="26045" xr:uid="{00000000-0005-0000-0000-0000C3650000}"/>
    <cellStyle name="Normal 72 3 3 2 3 5" xfId="21032" xr:uid="{00000000-0005-0000-0000-00002E520000}"/>
    <cellStyle name="Normal 72 3 3 2 4" xfId="12622" xr:uid="{00000000-0005-0000-0000-000054310000}"/>
    <cellStyle name="Normal 72 3 3 2 4 3" xfId="27720" xr:uid="{00000000-0005-0000-0000-00004E6C0000}"/>
    <cellStyle name="Normal 72 3 3 2 5" xfId="7601" xr:uid="{00000000-0005-0000-0000-0000B71D0000}"/>
    <cellStyle name="Normal 72 3 3 2 5 3" xfId="22703" xr:uid="{00000000-0005-0000-0000-0000B5580000}"/>
    <cellStyle name="Normal 72 3 3 2 7" xfId="17690" xr:uid="{00000000-0005-0000-0000-000020450000}"/>
    <cellStyle name="Normal 72 3 3 3" xfId="3383" xr:uid="{00000000-0005-0000-0000-00003D0D0000}"/>
    <cellStyle name="Normal 72 3 3 3 2" xfId="13457" xr:uid="{00000000-0005-0000-0000-000097340000}"/>
    <cellStyle name="Normal 72 3 3 3 2 3" xfId="28555" xr:uid="{00000000-0005-0000-0000-0000916F0000}"/>
    <cellStyle name="Normal 72 3 3 3 3" xfId="8437" xr:uid="{00000000-0005-0000-0000-0000FB200000}"/>
    <cellStyle name="Normal 72 3 3 3 3 3" xfId="23538" xr:uid="{00000000-0005-0000-0000-0000F85B0000}"/>
    <cellStyle name="Normal 72 3 3 3 5" xfId="18525" xr:uid="{00000000-0005-0000-0000-000063480000}"/>
    <cellStyle name="Normal 72 3 3 4" xfId="5076" xr:uid="{00000000-0005-0000-0000-0000DA130000}"/>
    <cellStyle name="Normal 72 3 3 4 2" xfId="15128" xr:uid="{00000000-0005-0000-0000-00001E3B0000}"/>
    <cellStyle name="Normal 72 3 3 4 2 3" xfId="30226" xr:uid="{00000000-0005-0000-0000-000018760000}"/>
    <cellStyle name="Normal 72 3 3 4 3" xfId="10108" xr:uid="{00000000-0005-0000-0000-000082270000}"/>
    <cellStyle name="Normal 72 3 3 4 3 3" xfId="25209" xr:uid="{00000000-0005-0000-0000-00007F620000}"/>
    <cellStyle name="Normal 72 3 3 4 5" xfId="20196" xr:uid="{00000000-0005-0000-0000-0000EA4E0000}"/>
    <cellStyle name="Normal 72 3 3 5" xfId="11786" xr:uid="{00000000-0005-0000-0000-0000102E0000}"/>
    <cellStyle name="Normal 72 3 3 5 3" xfId="26884" xr:uid="{00000000-0005-0000-0000-00000A690000}"/>
    <cellStyle name="Normal 72 3 3 6" xfId="6765" xr:uid="{00000000-0005-0000-0000-0000731A0000}"/>
    <cellStyle name="Normal 72 3 3 6 3" xfId="21867" xr:uid="{00000000-0005-0000-0000-000071550000}"/>
    <cellStyle name="Normal 72 3 3 8" xfId="16854" xr:uid="{00000000-0005-0000-0000-0000DC410000}"/>
    <cellStyle name="Normal 72 3 4" xfId="2112" xr:uid="{00000000-0005-0000-0000-000046080000}"/>
    <cellStyle name="Normal 72 3 4 2" xfId="3802" xr:uid="{00000000-0005-0000-0000-0000E00E0000}"/>
    <cellStyle name="Normal 72 3 4 2 2" xfId="13875" xr:uid="{00000000-0005-0000-0000-000039360000}"/>
    <cellStyle name="Normal 72 3 4 2 2 3" xfId="28973" xr:uid="{00000000-0005-0000-0000-000033710000}"/>
    <cellStyle name="Normal 72 3 4 2 3" xfId="8855" xr:uid="{00000000-0005-0000-0000-00009D220000}"/>
    <cellStyle name="Normal 72 3 4 2 3 3" xfId="23956" xr:uid="{00000000-0005-0000-0000-00009A5D0000}"/>
    <cellStyle name="Normal 72 3 4 2 5" xfId="18943" xr:uid="{00000000-0005-0000-0000-0000054A0000}"/>
    <cellStyle name="Normal 72 3 4 3" xfId="5494" xr:uid="{00000000-0005-0000-0000-00007C150000}"/>
    <cellStyle name="Normal 72 3 4 3 2" xfId="15546" xr:uid="{00000000-0005-0000-0000-0000C03C0000}"/>
    <cellStyle name="Normal 72 3 4 3 2 3" xfId="30644" xr:uid="{00000000-0005-0000-0000-0000BA770000}"/>
    <cellStyle name="Normal 72 3 4 3 3" xfId="10526" xr:uid="{00000000-0005-0000-0000-000024290000}"/>
    <cellStyle name="Normal 72 3 4 3 3 3" xfId="25627" xr:uid="{00000000-0005-0000-0000-000021640000}"/>
    <cellStyle name="Normal 72 3 4 3 5" xfId="20614" xr:uid="{00000000-0005-0000-0000-00008C500000}"/>
    <cellStyle name="Normal 72 3 4 4" xfId="12204" xr:uid="{00000000-0005-0000-0000-0000B22F0000}"/>
    <cellStyle name="Normal 72 3 4 4 3" xfId="27302" xr:uid="{00000000-0005-0000-0000-0000AC6A0000}"/>
    <cellStyle name="Normal 72 3 4 5" xfId="7183" xr:uid="{00000000-0005-0000-0000-0000151C0000}"/>
    <cellStyle name="Normal 72 3 4 5 3" xfId="22285" xr:uid="{00000000-0005-0000-0000-000013570000}"/>
    <cellStyle name="Normal 72 3 4 7" xfId="17272" xr:uid="{00000000-0005-0000-0000-00007E430000}"/>
    <cellStyle name="Normal 72 3 5" xfId="2965" xr:uid="{00000000-0005-0000-0000-00009B0B0000}"/>
    <cellStyle name="Normal 72 3 5 2" xfId="13039" xr:uid="{00000000-0005-0000-0000-0000F5320000}"/>
    <cellStyle name="Normal 72 3 5 2 3" xfId="28137" xr:uid="{00000000-0005-0000-0000-0000EF6D0000}"/>
    <cellStyle name="Normal 72 3 5 3" xfId="8019" xr:uid="{00000000-0005-0000-0000-0000591F0000}"/>
    <cellStyle name="Normal 72 3 5 3 3" xfId="23120" xr:uid="{00000000-0005-0000-0000-0000565A0000}"/>
    <cellStyle name="Normal 72 3 5 5" xfId="18107" xr:uid="{00000000-0005-0000-0000-0000C1460000}"/>
    <cellStyle name="Normal 72 3 6" xfId="4658" xr:uid="{00000000-0005-0000-0000-000038120000}"/>
    <cellStyle name="Normal 72 3 6 2" xfId="14710" xr:uid="{00000000-0005-0000-0000-00007C390000}"/>
    <cellStyle name="Normal 72 3 6 2 3" xfId="29808" xr:uid="{00000000-0005-0000-0000-000076740000}"/>
    <cellStyle name="Normal 72 3 6 3" xfId="9690" xr:uid="{00000000-0005-0000-0000-0000E0250000}"/>
    <cellStyle name="Normal 72 3 6 3 3" xfId="24791" xr:uid="{00000000-0005-0000-0000-0000DD600000}"/>
    <cellStyle name="Normal 72 3 6 5" xfId="19778" xr:uid="{00000000-0005-0000-0000-0000484D0000}"/>
    <cellStyle name="Normal 72 3 7" xfId="11368" xr:uid="{00000000-0005-0000-0000-00006E2C0000}"/>
    <cellStyle name="Normal 72 3 7 3" xfId="26466" xr:uid="{00000000-0005-0000-0000-000068670000}"/>
    <cellStyle name="Normal 72 3 8" xfId="6347" xr:uid="{00000000-0005-0000-0000-0000D1180000}"/>
    <cellStyle name="Normal 72 3 8 3" xfId="21449" xr:uid="{00000000-0005-0000-0000-0000CF530000}"/>
    <cellStyle name="Normal 72 4" xfId="1372" xr:uid="{00000000-0005-0000-0000-000062050000}"/>
    <cellStyle name="Normal 72 4 2" xfId="1795" xr:uid="{00000000-0005-0000-0000-000009070000}"/>
    <cellStyle name="Normal 72 4 2 2" xfId="2634" xr:uid="{00000000-0005-0000-0000-0000500A0000}"/>
    <cellStyle name="Normal 72 4 2 2 2" xfId="4324" xr:uid="{00000000-0005-0000-0000-0000EA100000}"/>
    <cellStyle name="Normal 72 4 2 2 2 2" xfId="14397" xr:uid="{00000000-0005-0000-0000-000043380000}"/>
    <cellStyle name="Normal 72 4 2 2 2 2 3" xfId="29495" xr:uid="{00000000-0005-0000-0000-00003D730000}"/>
    <cellStyle name="Normal 72 4 2 2 2 3" xfId="9377" xr:uid="{00000000-0005-0000-0000-0000A7240000}"/>
    <cellStyle name="Normal 72 4 2 2 2 3 3" xfId="24478" xr:uid="{00000000-0005-0000-0000-0000A45F0000}"/>
    <cellStyle name="Normal 72 4 2 2 2 5" xfId="19465" xr:uid="{00000000-0005-0000-0000-00000F4C0000}"/>
    <cellStyle name="Normal 72 4 2 2 3" xfId="6016" xr:uid="{00000000-0005-0000-0000-000086170000}"/>
    <cellStyle name="Normal 72 4 2 2 3 2" xfId="16068" xr:uid="{00000000-0005-0000-0000-0000CA3E0000}"/>
    <cellStyle name="Normal 72 4 2 2 3 2 3" xfId="31166" xr:uid="{00000000-0005-0000-0000-0000C4790000}"/>
    <cellStyle name="Normal 72 4 2 2 3 3" xfId="11048" xr:uid="{00000000-0005-0000-0000-00002E2B0000}"/>
    <cellStyle name="Normal 72 4 2 2 3 3 3" xfId="26149" xr:uid="{00000000-0005-0000-0000-00002B660000}"/>
    <cellStyle name="Normal 72 4 2 2 3 5" xfId="21136" xr:uid="{00000000-0005-0000-0000-000096520000}"/>
    <cellStyle name="Normal 72 4 2 2 4" xfId="12726" xr:uid="{00000000-0005-0000-0000-0000BC310000}"/>
    <cellStyle name="Normal 72 4 2 2 4 3" xfId="27824" xr:uid="{00000000-0005-0000-0000-0000B66C0000}"/>
    <cellStyle name="Normal 72 4 2 2 5" xfId="7705" xr:uid="{00000000-0005-0000-0000-00001F1E0000}"/>
    <cellStyle name="Normal 72 4 2 2 5 3" xfId="22807" xr:uid="{00000000-0005-0000-0000-00001D590000}"/>
    <cellStyle name="Normal 72 4 2 2 7" xfId="17794" xr:uid="{00000000-0005-0000-0000-000088450000}"/>
    <cellStyle name="Normal 72 4 2 3" xfId="3487" xr:uid="{00000000-0005-0000-0000-0000A50D0000}"/>
    <cellStyle name="Normal 72 4 2 3 2" xfId="13561" xr:uid="{00000000-0005-0000-0000-0000FF340000}"/>
    <cellStyle name="Normal 72 4 2 3 2 3" xfId="28659" xr:uid="{00000000-0005-0000-0000-0000F96F0000}"/>
    <cellStyle name="Normal 72 4 2 3 3" xfId="8541" xr:uid="{00000000-0005-0000-0000-000063210000}"/>
    <cellStyle name="Normal 72 4 2 3 3 3" xfId="23642" xr:uid="{00000000-0005-0000-0000-0000605C0000}"/>
    <cellStyle name="Normal 72 4 2 3 5" xfId="18629" xr:uid="{00000000-0005-0000-0000-0000CB480000}"/>
    <cellStyle name="Normal 72 4 2 4" xfId="5180" xr:uid="{00000000-0005-0000-0000-000042140000}"/>
    <cellStyle name="Normal 72 4 2 4 2" xfId="15232" xr:uid="{00000000-0005-0000-0000-0000863B0000}"/>
    <cellStyle name="Normal 72 4 2 4 2 3" xfId="30330" xr:uid="{00000000-0005-0000-0000-000080760000}"/>
    <cellStyle name="Normal 72 4 2 4 3" xfId="10212" xr:uid="{00000000-0005-0000-0000-0000EA270000}"/>
    <cellStyle name="Normal 72 4 2 4 3 3" xfId="25313" xr:uid="{00000000-0005-0000-0000-0000E7620000}"/>
    <cellStyle name="Normal 72 4 2 4 5" xfId="20300" xr:uid="{00000000-0005-0000-0000-0000524F0000}"/>
    <cellStyle name="Normal 72 4 2 5" xfId="11890" xr:uid="{00000000-0005-0000-0000-0000782E0000}"/>
    <cellStyle name="Normal 72 4 2 5 3" xfId="26988" xr:uid="{00000000-0005-0000-0000-000072690000}"/>
    <cellStyle name="Normal 72 4 2 6" xfId="6869" xr:uid="{00000000-0005-0000-0000-0000DB1A0000}"/>
    <cellStyle name="Normal 72 4 2 6 3" xfId="21971" xr:uid="{00000000-0005-0000-0000-0000D9550000}"/>
    <cellStyle name="Normal 72 4 2 8" xfId="16958" xr:uid="{00000000-0005-0000-0000-000044420000}"/>
    <cellStyle name="Normal 72 4 3" xfId="2216" xr:uid="{00000000-0005-0000-0000-0000AE080000}"/>
    <cellStyle name="Normal 72 4 3 2" xfId="3906" xr:uid="{00000000-0005-0000-0000-0000480F0000}"/>
    <cellStyle name="Normal 72 4 3 2 2" xfId="13979" xr:uid="{00000000-0005-0000-0000-0000A1360000}"/>
    <cellStyle name="Normal 72 4 3 2 2 3" xfId="29077" xr:uid="{00000000-0005-0000-0000-00009B710000}"/>
    <cellStyle name="Normal 72 4 3 2 3" xfId="8959" xr:uid="{00000000-0005-0000-0000-000005230000}"/>
    <cellStyle name="Normal 72 4 3 2 3 3" xfId="24060" xr:uid="{00000000-0005-0000-0000-0000025E0000}"/>
    <cellStyle name="Normal 72 4 3 2 5" xfId="19047" xr:uid="{00000000-0005-0000-0000-00006D4A0000}"/>
    <cellStyle name="Normal 72 4 3 3" xfId="5598" xr:uid="{00000000-0005-0000-0000-0000E4150000}"/>
    <cellStyle name="Normal 72 4 3 3 2" xfId="15650" xr:uid="{00000000-0005-0000-0000-0000283D0000}"/>
    <cellStyle name="Normal 72 4 3 3 2 3" xfId="30748" xr:uid="{00000000-0005-0000-0000-000022780000}"/>
    <cellStyle name="Normal 72 4 3 3 3" xfId="10630" xr:uid="{00000000-0005-0000-0000-00008C290000}"/>
    <cellStyle name="Normal 72 4 3 3 3 3" xfId="25731" xr:uid="{00000000-0005-0000-0000-000089640000}"/>
    <cellStyle name="Normal 72 4 3 3 5" xfId="20718" xr:uid="{00000000-0005-0000-0000-0000F4500000}"/>
    <cellStyle name="Normal 72 4 3 4" xfId="12308" xr:uid="{00000000-0005-0000-0000-00001A300000}"/>
    <cellStyle name="Normal 72 4 3 4 3" xfId="27406" xr:uid="{00000000-0005-0000-0000-0000146B0000}"/>
    <cellStyle name="Normal 72 4 3 5" xfId="7287" xr:uid="{00000000-0005-0000-0000-00007D1C0000}"/>
    <cellStyle name="Normal 72 4 3 5 3" xfId="22389" xr:uid="{00000000-0005-0000-0000-00007B570000}"/>
    <cellStyle name="Normal 72 4 3 7" xfId="17376" xr:uid="{00000000-0005-0000-0000-0000E6430000}"/>
    <cellStyle name="Normal 72 4 4" xfId="3069" xr:uid="{00000000-0005-0000-0000-0000030C0000}"/>
    <cellStyle name="Normal 72 4 4 2" xfId="13143" xr:uid="{00000000-0005-0000-0000-00005D330000}"/>
    <cellStyle name="Normal 72 4 4 2 3" xfId="28241" xr:uid="{00000000-0005-0000-0000-0000576E0000}"/>
    <cellStyle name="Normal 72 4 4 3" xfId="8123" xr:uid="{00000000-0005-0000-0000-0000C11F0000}"/>
    <cellStyle name="Normal 72 4 4 3 3" xfId="23224" xr:uid="{00000000-0005-0000-0000-0000BE5A0000}"/>
    <cellStyle name="Normal 72 4 4 5" xfId="18211" xr:uid="{00000000-0005-0000-0000-000029470000}"/>
    <cellStyle name="Normal 72 4 5" xfId="4762" xr:uid="{00000000-0005-0000-0000-0000A0120000}"/>
    <cellStyle name="Normal 72 4 5 2" xfId="14814" xr:uid="{00000000-0005-0000-0000-0000E4390000}"/>
    <cellStyle name="Normal 72 4 5 2 3" xfId="29912" xr:uid="{00000000-0005-0000-0000-0000DE740000}"/>
    <cellStyle name="Normal 72 4 5 3" xfId="9794" xr:uid="{00000000-0005-0000-0000-000048260000}"/>
    <cellStyle name="Normal 72 4 5 3 3" xfId="24895" xr:uid="{00000000-0005-0000-0000-000045610000}"/>
    <cellStyle name="Normal 72 4 5 5" xfId="19882" xr:uid="{00000000-0005-0000-0000-0000B04D0000}"/>
    <cellStyle name="Normal 72 4 6" xfId="11472" xr:uid="{00000000-0005-0000-0000-0000D62C0000}"/>
    <cellStyle name="Normal 72 4 6 3" xfId="26570" xr:uid="{00000000-0005-0000-0000-0000D0670000}"/>
    <cellStyle name="Normal 72 4 7" xfId="6451" xr:uid="{00000000-0005-0000-0000-000039190000}"/>
    <cellStyle name="Normal 72 4 7 3" xfId="21553" xr:uid="{00000000-0005-0000-0000-000037540000}"/>
    <cellStyle name="Normal 72 4 9" xfId="16540" xr:uid="{00000000-0005-0000-0000-0000A2400000}"/>
    <cellStyle name="Normal 72 5" xfId="1585" xr:uid="{00000000-0005-0000-0000-000037060000}"/>
    <cellStyle name="Normal 72 5 2" xfId="2426" xr:uid="{00000000-0005-0000-0000-000080090000}"/>
    <cellStyle name="Normal 72 5 2 2" xfId="4116" xr:uid="{00000000-0005-0000-0000-00001A100000}"/>
    <cellStyle name="Normal 72 5 2 2 2" xfId="14189" xr:uid="{00000000-0005-0000-0000-000073370000}"/>
    <cellStyle name="Normal 72 5 2 2 2 3" xfId="29287" xr:uid="{00000000-0005-0000-0000-00006D720000}"/>
    <cellStyle name="Normal 72 5 2 2 3" xfId="9169" xr:uid="{00000000-0005-0000-0000-0000D7230000}"/>
    <cellStyle name="Normal 72 5 2 2 3 3" xfId="24270" xr:uid="{00000000-0005-0000-0000-0000D45E0000}"/>
    <cellStyle name="Normal 72 5 2 2 5" xfId="19257" xr:uid="{00000000-0005-0000-0000-00003F4B0000}"/>
    <cellStyle name="Normal 72 5 2 3" xfId="5808" xr:uid="{00000000-0005-0000-0000-0000B6160000}"/>
    <cellStyle name="Normal 72 5 2 3 2" xfId="15860" xr:uid="{00000000-0005-0000-0000-0000FA3D0000}"/>
    <cellStyle name="Normal 72 5 2 3 2 3" xfId="30958" xr:uid="{00000000-0005-0000-0000-0000F4780000}"/>
    <cellStyle name="Normal 72 5 2 3 3" xfId="10840" xr:uid="{00000000-0005-0000-0000-00005E2A0000}"/>
    <cellStyle name="Normal 72 5 2 3 3 3" xfId="25941" xr:uid="{00000000-0005-0000-0000-00005B650000}"/>
    <cellStyle name="Normal 72 5 2 3 5" xfId="20928" xr:uid="{00000000-0005-0000-0000-0000C6510000}"/>
    <cellStyle name="Normal 72 5 2 4" xfId="12518" xr:uid="{00000000-0005-0000-0000-0000EC300000}"/>
    <cellStyle name="Normal 72 5 2 4 3" xfId="27616" xr:uid="{00000000-0005-0000-0000-0000E66B0000}"/>
    <cellStyle name="Normal 72 5 2 5" xfId="7497" xr:uid="{00000000-0005-0000-0000-00004F1D0000}"/>
    <cellStyle name="Normal 72 5 2 5 3" xfId="22599" xr:uid="{00000000-0005-0000-0000-00004D580000}"/>
    <cellStyle name="Normal 72 5 2 7" xfId="17586" xr:uid="{00000000-0005-0000-0000-0000B8440000}"/>
    <cellStyle name="Normal 72 5 3" xfId="3279" xr:uid="{00000000-0005-0000-0000-0000D50C0000}"/>
    <cellStyle name="Normal 72 5 3 2" xfId="13353" xr:uid="{00000000-0005-0000-0000-00002F340000}"/>
    <cellStyle name="Normal 72 5 3 2 3" xfId="28451" xr:uid="{00000000-0005-0000-0000-0000296F0000}"/>
    <cellStyle name="Normal 72 5 3 3" xfId="8333" xr:uid="{00000000-0005-0000-0000-000093200000}"/>
    <cellStyle name="Normal 72 5 3 3 3" xfId="23434" xr:uid="{00000000-0005-0000-0000-0000905B0000}"/>
    <cellStyle name="Normal 72 5 3 5" xfId="18421" xr:uid="{00000000-0005-0000-0000-0000FB470000}"/>
    <cellStyle name="Normal 72 5 4" xfId="4972" xr:uid="{00000000-0005-0000-0000-000072130000}"/>
    <cellStyle name="Normal 72 5 4 2" xfId="15024" xr:uid="{00000000-0005-0000-0000-0000B63A0000}"/>
    <cellStyle name="Normal 72 5 4 2 3" xfId="30122" xr:uid="{00000000-0005-0000-0000-0000B0750000}"/>
    <cellStyle name="Normal 72 5 4 3" xfId="10004" xr:uid="{00000000-0005-0000-0000-00001A270000}"/>
    <cellStyle name="Normal 72 5 4 3 3" xfId="25105" xr:uid="{00000000-0005-0000-0000-000017620000}"/>
    <cellStyle name="Normal 72 5 4 5" xfId="20092" xr:uid="{00000000-0005-0000-0000-0000824E0000}"/>
    <cellStyle name="Normal 72 5 5" xfId="11682" xr:uid="{00000000-0005-0000-0000-0000A82D0000}"/>
    <cellStyle name="Normal 72 5 5 3" xfId="26780" xr:uid="{00000000-0005-0000-0000-0000A2680000}"/>
    <cellStyle name="Normal 72 5 6" xfId="6661" xr:uid="{00000000-0005-0000-0000-00000B1A0000}"/>
    <cellStyle name="Normal 72 5 6 3" xfId="21763" xr:uid="{00000000-0005-0000-0000-000009550000}"/>
    <cellStyle name="Normal 72 5 8" xfId="16750" xr:uid="{00000000-0005-0000-0000-000074410000}"/>
    <cellStyle name="Normal 72 6" xfId="2006" xr:uid="{00000000-0005-0000-0000-0000DC070000}"/>
    <cellStyle name="Normal 72 6 2" xfId="3698" xr:uid="{00000000-0005-0000-0000-0000780E0000}"/>
    <cellStyle name="Normal 72 6 2 2" xfId="13771" xr:uid="{00000000-0005-0000-0000-0000D1350000}"/>
    <cellStyle name="Normal 72 6 2 2 3" xfId="28869" xr:uid="{00000000-0005-0000-0000-0000CB700000}"/>
    <cellStyle name="Normal 72 6 2 3" xfId="8751" xr:uid="{00000000-0005-0000-0000-000035220000}"/>
    <cellStyle name="Normal 72 6 2 3 3" xfId="23852" xr:uid="{00000000-0005-0000-0000-0000325D0000}"/>
    <cellStyle name="Normal 72 6 2 5" xfId="18839" xr:uid="{00000000-0005-0000-0000-00009D490000}"/>
    <cellStyle name="Normal 72 6 3" xfId="5390" xr:uid="{00000000-0005-0000-0000-000014150000}"/>
    <cellStyle name="Normal 72 6 3 2" xfId="15442" xr:uid="{00000000-0005-0000-0000-0000583C0000}"/>
    <cellStyle name="Normal 72 6 3 2 3" xfId="30540" xr:uid="{00000000-0005-0000-0000-000052770000}"/>
    <cellStyle name="Normal 72 6 3 3" xfId="10422" xr:uid="{00000000-0005-0000-0000-0000BC280000}"/>
    <cellStyle name="Normal 72 6 3 3 3" xfId="25523" xr:uid="{00000000-0005-0000-0000-0000B9630000}"/>
    <cellStyle name="Normal 72 6 3 5" xfId="20510" xr:uid="{00000000-0005-0000-0000-000024500000}"/>
    <cellStyle name="Normal 72 6 4" xfId="12100" xr:uid="{00000000-0005-0000-0000-00004A2F0000}"/>
    <cellStyle name="Normal 72 6 4 3" xfId="27198" xr:uid="{00000000-0005-0000-0000-0000446A0000}"/>
    <cellStyle name="Normal 72 6 5" xfId="7079" xr:uid="{00000000-0005-0000-0000-0000AD1B0000}"/>
    <cellStyle name="Normal 72 6 5 3" xfId="22181" xr:uid="{00000000-0005-0000-0000-0000AB560000}"/>
    <cellStyle name="Normal 72 6 7" xfId="17168" xr:uid="{00000000-0005-0000-0000-000016430000}"/>
    <cellStyle name="Normal 72 7" xfId="2858" xr:uid="{00000000-0005-0000-0000-0000300B0000}"/>
    <cellStyle name="Normal 72 7 2" xfId="12935" xr:uid="{00000000-0005-0000-0000-00008D320000}"/>
    <cellStyle name="Normal 72 7 2 3" xfId="28033" xr:uid="{00000000-0005-0000-0000-0000876D0000}"/>
    <cellStyle name="Normal 72 7 3" xfId="7915" xr:uid="{00000000-0005-0000-0000-0000F11E0000}"/>
    <cellStyle name="Normal 72 7 3 3" xfId="23016" xr:uid="{00000000-0005-0000-0000-0000EE590000}"/>
    <cellStyle name="Normal 72 7 5" xfId="18003" xr:uid="{00000000-0005-0000-0000-000059460000}"/>
    <cellStyle name="Normal 72 8" xfId="4552" xr:uid="{00000000-0005-0000-0000-0000CE110000}"/>
    <cellStyle name="Normal 72 8 2" xfId="14606" xr:uid="{00000000-0005-0000-0000-000014390000}"/>
    <cellStyle name="Normal 72 8 2 3" xfId="29704" xr:uid="{00000000-0005-0000-0000-00000E740000}"/>
    <cellStyle name="Normal 72 8 3" xfId="9586" xr:uid="{00000000-0005-0000-0000-000078250000}"/>
    <cellStyle name="Normal 72 8 3 3" xfId="24687" xr:uid="{00000000-0005-0000-0000-000075600000}"/>
    <cellStyle name="Normal 72 8 5" xfId="19674" xr:uid="{00000000-0005-0000-0000-0000E04C0000}"/>
    <cellStyle name="Normal 72 9" xfId="11262" xr:uid="{00000000-0005-0000-0000-0000042C0000}"/>
    <cellStyle name="Normal 72 9 3" xfId="26362" xr:uid="{00000000-0005-0000-0000-000000670000}"/>
    <cellStyle name="Normal 73" xfId="909" xr:uid="{00000000-0005-0000-0000-000092030000}"/>
    <cellStyle name="Normal 73 10" xfId="6242" xr:uid="{00000000-0005-0000-0000-000068180000}"/>
    <cellStyle name="Normal 73 10 3" xfId="21346" xr:uid="{00000000-0005-0000-0000-000068530000}"/>
    <cellStyle name="Normal 73 12" xfId="16331" xr:uid="{00000000-0005-0000-0000-0000D13F0000}"/>
    <cellStyle name="Normal 73 2" xfId="1206" xr:uid="{00000000-0005-0000-0000-0000BC040000}"/>
    <cellStyle name="Normal 73 2 11" xfId="16385" xr:uid="{00000000-0005-0000-0000-000007400000}"/>
    <cellStyle name="Normal 73 2 2" xfId="1314" xr:uid="{00000000-0005-0000-0000-000028050000}"/>
    <cellStyle name="Normal 73 2 2 10" xfId="16489" xr:uid="{00000000-0005-0000-0000-00006F400000}"/>
    <cellStyle name="Normal 73 2 2 2" xfId="1531" xr:uid="{00000000-0005-0000-0000-000001060000}"/>
    <cellStyle name="Normal 73 2 2 2 2" xfId="1952" xr:uid="{00000000-0005-0000-0000-0000A6070000}"/>
    <cellStyle name="Normal 73 2 2 2 2 2" xfId="2791" xr:uid="{00000000-0005-0000-0000-0000ED0A0000}"/>
    <cellStyle name="Normal 73 2 2 2 2 2 2" xfId="4481" xr:uid="{00000000-0005-0000-0000-000087110000}"/>
    <cellStyle name="Normal 73 2 2 2 2 2 2 2" xfId="14554" xr:uid="{00000000-0005-0000-0000-0000E0380000}"/>
    <cellStyle name="Normal 73 2 2 2 2 2 2 2 3" xfId="29652" xr:uid="{00000000-0005-0000-0000-0000DA730000}"/>
    <cellStyle name="Normal 73 2 2 2 2 2 2 3" xfId="9534" xr:uid="{00000000-0005-0000-0000-000044250000}"/>
    <cellStyle name="Normal 73 2 2 2 2 2 2 3 3" xfId="24635" xr:uid="{00000000-0005-0000-0000-000041600000}"/>
    <cellStyle name="Normal 73 2 2 2 2 2 2 5" xfId="19622" xr:uid="{00000000-0005-0000-0000-0000AC4C0000}"/>
    <cellStyle name="Normal 73 2 2 2 2 2 3" xfId="6173" xr:uid="{00000000-0005-0000-0000-000023180000}"/>
    <cellStyle name="Normal 73 2 2 2 2 2 3 2" xfId="16225" xr:uid="{00000000-0005-0000-0000-0000673F0000}"/>
    <cellStyle name="Normal 73 2 2 2 2 2 3 3" xfId="11205" xr:uid="{00000000-0005-0000-0000-0000CB2B0000}"/>
    <cellStyle name="Normal 73 2 2 2 2 2 3 3 3" xfId="26306" xr:uid="{00000000-0005-0000-0000-0000C8660000}"/>
    <cellStyle name="Normal 73 2 2 2 2 2 3 5" xfId="21293" xr:uid="{00000000-0005-0000-0000-000033530000}"/>
    <cellStyle name="Normal 73 2 2 2 2 2 4" xfId="12883" xr:uid="{00000000-0005-0000-0000-000059320000}"/>
    <cellStyle name="Normal 73 2 2 2 2 2 4 3" xfId="27981" xr:uid="{00000000-0005-0000-0000-0000536D0000}"/>
    <cellStyle name="Normal 73 2 2 2 2 2 5" xfId="7862" xr:uid="{00000000-0005-0000-0000-0000BC1E0000}"/>
    <cellStyle name="Normal 73 2 2 2 2 2 5 3" xfId="22964" xr:uid="{00000000-0005-0000-0000-0000BA590000}"/>
    <cellStyle name="Normal 73 2 2 2 2 2 7" xfId="17951" xr:uid="{00000000-0005-0000-0000-000025460000}"/>
    <cellStyle name="Normal 73 2 2 2 2 3" xfId="3644" xr:uid="{00000000-0005-0000-0000-0000420E0000}"/>
    <cellStyle name="Normal 73 2 2 2 2 3 2" xfId="13718" xr:uid="{00000000-0005-0000-0000-00009C350000}"/>
    <cellStyle name="Normal 73 2 2 2 2 3 2 3" xfId="28816" xr:uid="{00000000-0005-0000-0000-000096700000}"/>
    <cellStyle name="Normal 73 2 2 2 2 3 3" xfId="8698" xr:uid="{00000000-0005-0000-0000-000000220000}"/>
    <cellStyle name="Normal 73 2 2 2 2 3 3 3" xfId="23799" xr:uid="{00000000-0005-0000-0000-0000FD5C0000}"/>
    <cellStyle name="Normal 73 2 2 2 2 3 5" xfId="18786" xr:uid="{00000000-0005-0000-0000-000068490000}"/>
    <cellStyle name="Normal 73 2 2 2 2 4" xfId="5337" xr:uid="{00000000-0005-0000-0000-0000DF140000}"/>
    <cellStyle name="Normal 73 2 2 2 2 4 2" xfId="15389" xr:uid="{00000000-0005-0000-0000-0000233C0000}"/>
    <cellStyle name="Normal 73 2 2 2 2 4 2 3" xfId="30487" xr:uid="{00000000-0005-0000-0000-00001D770000}"/>
    <cellStyle name="Normal 73 2 2 2 2 4 3" xfId="10369" xr:uid="{00000000-0005-0000-0000-000087280000}"/>
    <cellStyle name="Normal 73 2 2 2 2 4 3 3" xfId="25470" xr:uid="{00000000-0005-0000-0000-000084630000}"/>
    <cellStyle name="Normal 73 2 2 2 2 4 5" xfId="20457" xr:uid="{00000000-0005-0000-0000-0000EF4F0000}"/>
    <cellStyle name="Normal 73 2 2 2 2 5" xfId="12047" xr:uid="{00000000-0005-0000-0000-0000152F0000}"/>
    <cellStyle name="Normal 73 2 2 2 2 5 3" xfId="27145" xr:uid="{00000000-0005-0000-0000-00000F6A0000}"/>
    <cellStyle name="Normal 73 2 2 2 2 6" xfId="7026" xr:uid="{00000000-0005-0000-0000-0000781B0000}"/>
    <cellStyle name="Normal 73 2 2 2 2 6 3" xfId="22128" xr:uid="{00000000-0005-0000-0000-000076560000}"/>
    <cellStyle name="Normal 73 2 2 2 2 8" xfId="17115" xr:uid="{00000000-0005-0000-0000-0000E1420000}"/>
    <cellStyle name="Normal 73 2 2 2 3" xfId="2373" xr:uid="{00000000-0005-0000-0000-00004B090000}"/>
    <cellStyle name="Normal 73 2 2 2 3 2" xfId="4063" xr:uid="{00000000-0005-0000-0000-0000E50F0000}"/>
    <cellStyle name="Normal 73 2 2 2 3 2 2" xfId="14136" xr:uid="{00000000-0005-0000-0000-00003E370000}"/>
    <cellStyle name="Normal 73 2 2 2 3 2 2 3" xfId="29234" xr:uid="{00000000-0005-0000-0000-000038720000}"/>
    <cellStyle name="Normal 73 2 2 2 3 2 3" xfId="9116" xr:uid="{00000000-0005-0000-0000-0000A2230000}"/>
    <cellStyle name="Normal 73 2 2 2 3 2 3 3" xfId="24217" xr:uid="{00000000-0005-0000-0000-00009F5E0000}"/>
    <cellStyle name="Normal 73 2 2 2 3 2 5" xfId="19204" xr:uid="{00000000-0005-0000-0000-00000A4B0000}"/>
    <cellStyle name="Normal 73 2 2 2 3 3" xfId="5755" xr:uid="{00000000-0005-0000-0000-000081160000}"/>
    <cellStyle name="Normal 73 2 2 2 3 3 2" xfId="15807" xr:uid="{00000000-0005-0000-0000-0000C53D0000}"/>
    <cellStyle name="Normal 73 2 2 2 3 3 2 3" xfId="30905" xr:uid="{00000000-0005-0000-0000-0000BF780000}"/>
    <cellStyle name="Normal 73 2 2 2 3 3 3" xfId="10787" xr:uid="{00000000-0005-0000-0000-0000292A0000}"/>
    <cellStyle name="Normal 73 2 2 2 3 3 3 3" xfId="25888" xr:uid="{00000000-0005-0000-0000-000026650000}"/>
    <cellStyle name="Normal 73 2 2 2 3 3 5" xfId="20875" xr:uid="{00000000-0005-0000-0000-000091510000}"/>
    <cellStyle name="Normal 73 2 2 2 3 4" xfId="12465" xr:uid="{00000000-0005-0000-0000-0000B7300000}"/>
    <cellStyle name="Normal 73 2 2 2 3 4 3" xfId="27563" xr:uid="{00000000-0005-0000-0000-0000B16B0000}"/>
    <cellStyle name="Normal 73 2 2 2 3 5" xfId="7444" xr:uid="{00000000-0005-0000-0000-00001A1D0000}"/>
    <cellStyle name="Normal 73 2 2 2 3 5 3" xfId="22546" xr:uid="{00000000-0005-0000-0000-000018580000}"/>
    <cellStyle name="Normal 73 2 2 2 3 7" xfId="17533" xr:uid="{00000000-0005-0000-0000-000083440000}"/>
    <cellStyle name="Normal 73 2 2 2 4" xfId="3226" xr:uid="{00000000-0005-0000-0000-0000A00C0000}"/>
    <cellStyle name="Normal 73 2 2 2 4 2" xfId="13300" xr:uid="{00000000-0005-0000-0000-0000FA330000}"/>
    <cellStyle name="Normal 73 2 2 2 4 2 3" xfId="28398" xr:uid="{00000000-0005-0000-0000-0000F46E0000}"/>
    <cellStyle name="Normal 73 2 2 2 4 3" xfId="8280" xr:uid="{00000000-0005-0000-0000-00005E200000}"/>
    <cellStyle name="Normal 73 2 2 2 4 3 3" xfId="23381" xr:uid="{00000000-0005-0000-0000-00005B5B0000}"/>
    <cellStyle name="Normal 73 2 2 2 4 5" xfId="18368" xr:uid="{00000000-0005-0000-0000-0000C6470000}"/>
    <cellStyle name="Normal 73 2 2 2 5" xfId="4919" xr:uid="{00000000-0005-0000-0000-00003D130000}"/>
    <cellStyle name="Normal 73 2 2 2 5 2" xfId="14971" xr:uid="{00000000-0005-0000-0000-0000813A0000}"/>
    <cellStyle name="Normal 73 2 2 2 5 2 3" xfId="30069" xr:uid="{00000000-0005-0000-0000-00007B750000}"/>
    <cellStyle name="Normal 73 2 2 2 5 3" xfId="9951" xr:uid="{00000000-0005-0000-0000-0000E5260000}"/>
    <cellStyle name="Normal 73 2 2 2 5 3 3" xfId="25052" xr:uid="{00000000-0005-0000-0000-0000E2610000}"/>
    <cellStyle name="Normal 73 2 2 2 5 5" xfId="20039" xr:uid="{00000000-0005-0000-0000-00004D4E0000}"/>
    <cellStyle name="Normal 73 2 2 2 6" xfId="11629" xr:uid="{00000000-0005-0000-0000-0000732D0000}"/>
    <cellStyle name="Normal 73 2 2 2 6 3" xfId="26727" xr:uid="{00000000-0005-0000-0000-00006D680000}"/>
    <cellStyle name="Normal 73 2 2 2 7" xfId="6608" xr:uid="{00000000-0005-0000-0000-0000D6190000}"/>
    <cellStyle name="Normal 73 2 2 2 7 3" xfId="21710" xr:uid="{00000000-0005-0000-0000-0000D4540000}"/>
    <cellStyle name="Normal 73 2 2 2 9" xfId="16697" xr:uid="{00000000-0005-0000-0000-00003F410000}"/>
    <cellStyle name="Normal 73 2 2 3" xfId="1744" xr:uid="{00000000-0005-0000-0000-0000D6060000}"/>
    <cellStyle name="Normal 73 2 2 3 2" xfId="2583" xr:uid="{00000000-0005-0000-0000-00001D0A0000}"/>
    <cellStyle name="Normal 73 2 2 3 2 2" xfId="4273" xr:uid="{00000000-0005-0000-0000-0000B7100000}"/>
    <cellStyle name="Normal 73 2 2 3 2 2 2" xfId="14346" xr:uid="{00000000-0005-0000-0000-000010380000}"/>
    <cellStyle name="Normal 73 2 2 3 2 2 2 3" xfId="29444" xr:uid="{00000000-0005-0000-0000-00000A730000}"/>
    <cellStyle name="Normal 73 2 2 3 2 2 3" xfId="9326" xr:uid="{00000000-0005-0000-0000-000074240000}"/>
    <cellStyle name="Normal 73 2 2 3 2 2 3 3" xfId="24427" xr:uid="{00000000-0005-0000-0000-0000715F0000}"/>
    <cellStyle name="Normal 73 2 2 3 2 2 5" xfId="19414" xr:uid="{00000000-0005-0000-0000-0000DC4B0000}"/>
    <cellStyle name="Normal 73 2 2 3 2 3" xfId="5965" xr:uid="{00000000-0005-0000-0000-000053170000}"/>
    <cellStyle name="Normal 73 2 2 3 2 3 2" xfId="16017" xr:uid="{00000000-0005-0000-0000-0000973E0000}"/>
    <cellStyle name="Normal 73 2 2 3 2 3 2 3" xfId="31115" xr:uid="{00000000-0005-0000-0000-000091790000}"/>
    <cellStyle name="Normal 73 2 2 3 2 3 3" xfId="10997" xr:uid="{00000000-0005-0000-0000-0000FB2A0000}"/>
    <cellStyle name="Normal 73 2 2 3 2 3 3 3" xfId="26098" xr:uid="{00000000-0005-0000-0000-0000F8650000}"/>
    <cellStyle name="Normal 73 2 2 3 2 3 5" xfId="21085" xr:uid="{00000000-0005-0000-0000-000063520000}"/>
    <cellStyle name="Normal 73 2 2 3 2 4" xfId="12675" xr:uid="{00000000-0005-0000-0000-000089310000}"/>
    <cellStyle name="Normal 73 2 2 3 2 4 3" xfId="27773" xr:uid="{00000000-0005-0000-0000-0000836C0000}"/>
    <cellStyle name="Normal 73 2 2 3 2 5" xfId="7654" xr:uid="{00000000-0005-0000-0000-0000EC1D0000}"/>
    <cellStyle name="Normal 73 2 2 3 2 5 3" xfId="22756" xr:uid="{00000000-0005-0000-0000-0000EA580000}"/>
    <cellStyle name="Normal 73 2 2 3 2 7" xfId="17743" xr:uid="{00000000-0005-0000-0000-000055450000}"/>
    <cellStyle name="Normal 73 2 2 3 3" xfId="3436" xr:uid="{00000000-0005-0000-0000-0000720D0000}"/>
    <cellStyle name="Normal 73 2 2 3 3 2" xfId="13510" xr:uid="{00000000-0005-0000-0000-0000CC340000}"/>
    <cellStyle name="Normal 73 2 2 3 3 2 3" xfId="28608" xr:uid="{00000000-0005-0000-0000-0000C66F0000}"/>
    <cellStyle name="Normal 73 2 2 3 3 3" xfId="8490" xr:uid="{00000000-0005-0000-0000-000030210000}"/>
    <cellStyle name="Normal 73 2 2 3 3 3 3" xfId="23591" xr:uid="{00000000-0005-0000-0000-00002D5C0000}"/>
    <cellStyle name="Normal 73 2 2 3 3 5" xfId="18578" xr:uid="{00000000-0005-0000-0000-000098480000}"/>
    <cellStyle name="Normal 73 2 2 3 4" xfId="5129" xr:uid="{00000000-0005-0000-0000-00000F140000}"/>
    <cellStyle name="Normal 73 2 2 3 4 2" xfId="15181" xr:uid="{00000000-0005-0000-0000-0000533B0000}"/>
    <cellStyle name="Normal 73 2 2 3 4 2 3" xfId="30279" xr:uid="{00000000-0005-0000-0000-00004D760000}"/>
    <cellStyle name="Normal 73 2 2 3 4 3" xfId="10161" xr:uid="{00000000-0005-0000-0000-0000B7270000}"/>
    <cellStyle name="Normal 73 2 2 3 4 3 3" xfId="25262" xr:uid="{00000000-0005-0000-0000-0000B4620000}"/>
    <cellStyle name="Normal 73 2 2 3 4 5" xfId="20249" xr:uid="{00000000-0005-0000-0000-00001F4F0000}"/>
    <cellStyle name="Normal 73 2 2 3 5" xfId="11839" xr:uid="{00000000-0005-0000-0000-0000452E0000}"/>
    <cellStyle name="Normal 73 2 2 3 5 3" xfId="26937" xr:uid="{00000000-0005-0000-0000-00003F690000}"/>
    <cellStyle name="Normal 73 2 2 3 6" xfId="6818" xr:uid="{00000000-0005-0000-0000-0000A81A0000}"/>
    <cellStyle name="Normal 73 2 2 3 6 3" xfId="21920" xr:uid="{00000000-0005-0000-0000-0000A6550000}"/>
    <cellStyle name="Normal 73 2 2 3 8" xfId="16907" xr:uid="{00000000-0005-0000-0000-000011420000}"/>
    <cellStyle name="Normal 73 2 2 4" xfId="2165" xr:uid="{00000000-0005-0000-0000-00007B080000}"/>
    <cellStyle name="Normal 73 2 2 4 2" xfId="3855" xr:uid="{00000000-0005-0000-0000-0000150F0000}"/>
    <cellStyle name="Normal 73 2 2 4 2 2" xfId="13928" xr:uid="{00000000-0005-0000-0000-00006E360000}"/>
    <cellStyle name="Normal 73 2 2 4 2 2 3" xfId="29026" xr:uid="{00000000-0005-0000-0000-000068710000}"/>
    <cellStyle name="Normal 73 2 2 4 2 3" xfId="8908" xr:uid="{00000000-0005-0000-0000-0000D2220000}"/>
    <cellStyle name="Normal 73 2 2 4 2 3 3" xfId="24009" xr:uid="{00000000-0005-0000-0000-0000CF5D0000}"/>
    <cellStyle name="Normal 73 2 2 4 2 5" xfId="18996" xr:uid="{00000000-0005-0000-0000-00003A4A0000}"/>
    <cellStyle name="Normal 73 2 2 4 3" xfId="5547" xr:uid="{00000000-0005-0000-0000-0000B1150000}"/>
    <cellStyle name="Normal 73 2 2 4 3 2" xfId="15599" xr:uid="{00000000-0005-0000-0000-0000F53C0000}"/>
    <cellStyle name="Normal 73 2 2 4 3 2 3" xfId="30697" xr:uid="{00000000-0005-0000-0000-0000EF770000}"/>
    <cellStyle name="Normal 73 2 2 4 3 3" xfId="10579" xr:uid="{00000000-0005-0000-0000-000059290000}"/>
    <cellStyle name="Normal 73 2 2 4 3 3 3" xfId="25680" xr:uid="{00000000-0005-0000-0000-000056640000}"/>
    <cellStyle name="Normal 73 2 2 4 3 5" xfId="20667" xr:uid="{00000000-0005-0000-0000-0000C1500000}"/>
    <cellStyle name="Normal 73 2 2 4 4" xfId="12257" xr:uid="{00000000-0005-0000-0000-0000E72F0000}"/>
    <cellStyle name="Normal 73 2 2 4 4 3" xfId="27355" xr:uid="{00000000-0005-0000-0000-0000E16A0000}"/>
    <cellStyle name="Normal 73 2 2 4 5" xfId="7236" xr:uid="{00000000-0005-0000-0000-00004A1C0000}"/>
    <cellStyle name="Normal 73 2 2 4 5 3" xfId="22338" xr:uid="{00000000-0005-0000-0000-000048570000}"/>
    <cellStyle name="Normal 73 2 2 4 7" xfId="17325" xr:uid="{00000000-0005-0000-0000-0000B3430000}"/>
    <cellStyle name="Normal 73 2 2 5" xfId="3018" xr:uid="{00000000-0005-0000-0000-0000D00B0000}"/>
    <cellStyle name="Normal 73 2 2 5 2" xfId="13092" xr:uid="{00000000-0005-0000-0000-00002A330000}"/>
    <cellStyle name="Normal 73 2 2 5 2 3" xfId="28190" xr:uid="{00000000-0005-0000-0000-0000246E0000}"/>
    <cellStyle name="Normal 73 2 2 5 3" xfId="8072" xr:uid="{00000000-0005-0000-0000-00008E1F0000}"/>
    <cellStyle name="Normal 73 2 2 5 3 3" xfId="23173" xr:uid="{00000000-0005-0000-0000-00008B5A0000}"/>
    <cellStyle name="Normal 73 2 2 5 5" xfId="18160" xr:uid="{00000000-0005-0000-0000-0000F6460000}"/>
    <cellStyle name="Normal 73 2 2 6" xfId="4711" xr:uid="{00000000-0005-0000-0000-00006D120000}"/>
    <cellStyle name="Normal 73 2 2 6 2" xfId="14763" xr:uid="{00000000-0005-0000-0000-0000B1390000}"/>
    <cellStyle name="Normal 73 2 2 6 2 3" xfId="29861" xr:uid="{00000000-0005-0000-0000-0000AB740000}"/>
    <cellStyle name="Normal 73 2 2 6 3" xfId="9743" xr:uid="{00000000-0005-0000-0000-000015260000}"/>
    <cellStyle name="Normal 73 2 2 6 3 3" xfId="24844" xr:uid="{00000000-0005-0000-0000-000012610000}"/>
    <cellStyle name="Normal 73 2 2 6 5" xfId="19831" xr:uid="{00000000-0005-0000-0000-00007D4D0000}"/>
    <cellStyle name="Normal 73 2 2 7" xfId="11421" xr:uid="{00000000-0005-0000-0000-0000A32C0000}"/>
    <cellStyle name="Normal 73 2 2 7 3" xfId="26519" xr:uid="{00000000-0005-0000-0000-00009D670000}"/>
    <cellStyle name="Normal 73 2 2 8" xfId="6400" xr:uid="{00000000-0005-0000-0000-000006190000}"/>
    <cellStyle name="Normal 73 2 2 8 3" xfId="21502" xr:uid="{00000000-0005-0000-0000-000004540000}"/>
    <cellStyle name="Normal 73 2 3" xfId="1427" xr:uid="{00000000-0005-0000-0000-000099050000}"/>
    <cellStyle name="Normal 73 2 3 2" xfId="1848" xr:uid="{00000000-0005-0000-0000-00003E070000}"/>
    <cellStyle name="Normal 73 2 3 2 2" xfId="2687" xr:uid="{00000000-0005-0000-0000-0000850A0000}"/>
    <cellStyle name="Normal 73 2 3 2 2 2" xfId="4377" xr:uid="{00000000-0005-0000-0000-00001F110000}"/>
    <cellStyle name="Normal 73 2 3 2 2 2 2" xfId="14450" xr:uid="{00000000-0005-0000-0000-000078380000}"/>
    <cellStyle name="Normal 73 2 3 2 2 2 2 3" xfId="29548" xr:uid="{00000000-0005-0000-0000-000072730000}"/>
    <cellStyle name="Normal 73 2 3 2 2 2 3" xfId="9430" xr:uid="{00000000-0005-0000-0000-0000DC240000}"/>
    <cellStyle name="Normal 73 2 3 2 2 2 3 3" xfId="24531" xr:uid="{00000000-0005-0000-0000-0000D95F0000}"/>
    <cellStyle name="Normal 73 2 3 2 2 2 5" xfId="19518" xr:uid="{00000000-0005-0000-0000-0000444C0000}"/>
    <cellStyle name="Normal 73 2 3 2 2 3" xfId="6069" xr:uid="{00000000-0005-0000-0000-0000BB170000}"/>
    <cellStyle name="Normal 73 2 3 2 2 3 2" xfId="16121" xr:uid="{00000000-0005-0000-0000-0000FF3E0000}"/>
    <cellStyle name="Normal 73 2 3 2 2 3 2 3" xfId="31219" xr:uid="{00000000-0005-0000-0000-0000F9790000}"/>
    <cellStyle name="Normal 73 2 3 2 2 3 3" xfId="11101" xr:uid="{00000000-0005-0000-0000-0000632B0000}"/>
    <cellStyle name="Normal 73 2 3 2 2 3 3 3" xfId="26202" xr:uid="{00000000-0005-0000-0000-000060660000}"/>
    <cellStyle name="Normal 73 2 3 2 2 3 5" xfId="21189" xr:uid="{00000000-0005-0000-0000-0000CB520000}"/>
    <cellStyle name="Normal 73 2 3 2 2 4" xfId="12779" xr:uid="{00000000-0005-0000-0000-0000F1310000}"/>
    <cellStyle name="Normal 73 2 3 2 2 4 3" xfId="27877" xr:uid="{00000000-0005-0000-0000-0000EB6C0000}"/>
    <cellStyle name="Normal 73 2 3 2 2 5" xfId="7758" xr:uid="{00000000-0005-0000-0000-0000541E0000}"/>
    <cellStyle name="Normal 73 2 3 2 2 5 3" xfId="22860" xr:uid="{00000000-0005-0000-0000-000052590000}"/>
    <cellStyle name="Normal 73 2 3 2 2 7" xfId="17847" xr:uid="{00000000-0005-0000-0000-0000BD450000}"/>
    <cellStyle name="Normal 73 2 3 2 3" xfId="3540" xr:uid="{00000000-0005-0000-0000-0000DA0D0000}"/>
    <cellStyle name="Normal 73 2 3 2 3 2" xfId="13614" xr:uid="{00000000-0005-0000-0000-000034350000}"/>
    <cellStyle name="Normal 73 2 3 2 3 2 3" xfId="28712" xr:uid="{00000000-0005-0000-0000-00002E700000}"/>
    <cellStyle name="Normal 73 2 3 2 3 3" xfId="8594" xr:uid="{00000000-0005-0000-0000-000098210000}"/>
    <cellStyle name="Normal 73 2 3 2 3 3 3" xfId="23695" xr:uid="{00000000-0005-0000-0000-0000955C0000}"/>
    <cellStyle name="Normal 73 2 3 2 3 5" xfId="18682" xr:uid="{00000000-0005-0000-0000-000000490000}"/>
    <cellStyle name="Normal 73 2 3 2 4" xfId="5233" xr:uid="{00000000-0005-0000-0000-000077140000}"/>
    <cellStyle name="Normal 73 2 3 2 4 2" xfId="15285" xr:uid="{00000000-0005-0000-0000-0000BB3B0000}"/>
    <cellStyle name="Normal 73 2 3 2 4 2 3" xfId="30383" xr:uid="{00000000-0005-0000-0000-0000B5760000}"/>
    <cellStyle name="Normal 73 2 3 2 4 3" xfId="10265" xr:uid="{00000000-0005-0000-0000-00001F280000}"/>
    <cellStyle name="Normal 73 2 3 2 4 3 3" xfId="25366" xr:uid="{00000000-0005-0000-0000-00001C630000}"/>
    <cellStyle name="Normal 73 2 3 2 4 5" xfId="20353" xr:uid="{00000000-0005-0000-0000-0000874F0000}"/>
    <cellStyle name="Normal 73 2 3 2 5" xfId="11943" xr:uid="{00000000-0005-0000-0000-0000AD2E0000}"/>
    <cellStyle name="Normal 73 2 3 2 5 3" xfId="27041" xr:uid="{00000000-0005-0000-0000-0000A7690000}"/>
    <cellStyle name="Normal 73 2 3 2 6" xfId="6922" xr:uid="{00000000-0005-0000-0000-0000101B0000}"/>
    <cellStyle name="Normal 73 2 3 2 6 3" xfId="22024" xr:uid="{00000000-0005-0000-0000-00000E560000}"/>
    <cellStyle name="Normal 73 2 3 2 8" xfId="17011" xr:uid="{00000000-0005-0000-0000-000079420000}"/>
    <cellStyle name="Normal 73 2 3 3" xfId="2269" xr:uid="{00000000-0005-0000-0000-0000E3080000}"/>
    <cellStyle name="Normal 73 2 3 3 2" xfId="3959" xr:uid="{00000000-0005-0000-0000-00007D0F0000}"/>
    <cellStyle name="Normal 73 2 3 3 2 2" xfId="14032" xr:uid="{00000000-0005-0000-0000-0000D6360000}"/>
    <cellStyle name="Normal 73 2 3 3 2 2 3" xfId="29130" xr:uid="{00000000-0005-0000-0000-0000D0710000}"/>
    <cellStyle name="Normal 73 2 3 3 2 3" xfId="9012" xr:uid="{00000000-0005-0000-0000-00003A230000}"/>
    <cellStyle name="Normal 73 2 3 3 2 3 3" xfId="24113" xr:uid="{00000000-0005-0000-0000-0000375E0000}"/>
    <cellStyle name="Normal 73 2 3 3 2 5" xfId="19100" xr:uid="{00000000-0005-0000-0000-0000A24A0000}"/>
    <cellStyle name="Normal 73 2 3 3 3" xfId="5651" xr:uid="{00000000-0005-0000-0000-000019160000}"/>
    <cellStyle name="Normal 73 2 3 3 3 2" xfId="15703" xr:uid="{00000000-0005-0000-0000-00005D3D0000}"/>
    <cellStyle name="Normal 73 2 3 3 3 2 3" xfId="30801" xr:uid="{00000000-0005-0000-0000-000057780000}"/>
    <cellStyle name="Normal 73 2 3 3 3 3" xfId="10683" xr:uid="{00000000-0005-0000-0000-0000C1290000}"/>
    <cellStyle name="Normal 73 2 3 3 3 3 3" xfId="25784" xr:uid="{00000000-0005-0000-0000-0000BE640000}"/>
    <cellStyle name="Normal 73 2 3 3 3 5" xfId="20771" xr:uid="{00000000-0005-0000-0000-000029510000}"/>
    <cellStyle name="Normal 73 2 3 3 4" xfId="12361" xr:uid="{00000000-0005-0000-0000-00004F300000}"/>
    <cellStyle name="Normal 73 2 3 3 4 3" xfId="27459" xr:uid="{00000000-0005-0000-0000-0000496B0000}"/>
    <cellStyle name="Normal 73 2 3 3 5" xfId="7340" xr:uid="{00000000-0005-0000-0000-0000B21C0000}"/>
    <cellStyle name="Normal 73 2 3 3 5 3" xfId="22442" xr:uid="{00000000-0005-0000-0000-0000B0570000}"/>
    <cellStyle name="Normal 73 2 3 3 7" xfId="17429" xr:uid="{00000000-0005-0000-0000-00001B440000}"/>
    <cellStyle name="Normal 73 2 3 4" xfId="3122" xr:uid="{00000000-0005-0000-0000-0000380C0000}"/>
    <cellStyle name="Normal 73 2 3 4 2" xfId="13196" xr:uid="{00000000-0005-0000-0000-000092330000}"/>
    <cellStyle name="Normal 73 2 3 4 2 3" xfId="28294" xr:uid="{00000000-0005-0000-0000-00008C6E0000}"/>
    <cellStyle name="Normal 73 2 3 4 3" xfId="8176" xr:uid="{00000000-0005-0000-0000-0000F61F0000}"/>
    <cellStyle name="Normal 73 2 3 4 3 3" xfId="23277" xr:uid="{00000000-0005-0000-0000-0000F35A0000}"/>
    <cellStyle name="Normal 73 2 3 4 5" xfId="18264" xr:uid="{00000000-0005-0000-0000-00005E470000}"/>
    <cellStyle name="Normal 73 2 3 5" xfId="4815" xr:uid="{00000000-0005-0000-0000-0000D5120000}"/>
    <cellStyle name="Normal 73 2 3 5 2" xfId="14867" xr:uid="{00000000-0005-0000-0000-0000193A0000}"/>
    <cellStyle name="Normal 73 2 3 5 2 3" xfId="29965" xr:uid="{00000000-0005-0000-0000-000013750000}"/>
    <cellStyle name="Normal 73 2 3 5 3" xfId="9847" xr:uid="{00000000-0005-0000-0000-00007D260000}"/>
    <cellStyle name="Normal 73 2 3 5 3 3" xfId="24948" xr:uid="{00000000-0005-0000-0000-00007A610000}"/>
    <cellStyle name="Normal 73 2 3 5 5" xfId="19935" xr:uid="{00000000-0005-0000-0000-0000E54D0000}"/>
    <cellStyle name="Normal 73 2 3 6" xfId="11525" xr:uid="{00000000-0005-0000-0000-00000B2D0000}"/>
    <cellStyle name="Normal 73 2 3 6 3" xfId="26623" xr:uid="{00000000-0005-0000-0000-000005680000}"/>
    <cellStyle name="Normal 73 2 3 7" xfId="6504" xr:uid="{00000000-0005-0000-0000-00006E190000}"/>
    <cellStyle name="Normal 73 2 3 7 3" xfId="21606" xr:uid="{00000000-0005-0000-0000-00006C540000}"/>
    <cellStyle name="Normal 73 2 3 9" xfId="16593" xr:uid="{00000000-0005-0000-0000-0000D7400000}"/>
    <cellStyle name="Normal 73 2 4" xfId="1640" xr:uid="{00000000-0005-0000-0000-00006E060000}"/>
    <cellStyle name="Normal 73 2 4 2" xfId="2479" xr:uid="{00000000-0005-0000-0000-0000B5090000}"/>
    <cellStyle name="Normal 73 2 4 2 2" xfId="4169" xr:uid="{00000000-0005-0000-0000-00004F100000}"/>
    <cellStyle name="Normal 73 2 4 2 2 2" xfId="14242" xr:uid="{00000000-0005-0000-0000-0000A8370000}"/>
    <cellStyle name="Normal 73 2 4 2 2 2 3" xfId="29340" xr:uid="{00000000-0005-0000-0000-0000A2720000}"/>
    <cellStyle name="Normal 73 2 4 2 2 3" xfId="9222" xr:uid="{00000000-0005-0000-0000-00000C240000}"/>
    <cellStyle name="Normal 73 2 4 2 2 3 3" xfId="24323" xr:uid="{00000000-0005-0000-0000-0000095F0000}"/>
    <cellStyle name="Normal 73 2 4 2 2 5" xfId="19310" xr:uid="{00000000-0005-0000-0000-0000744B0000}"/>
    <cellStyle name="Normal 73 2 4 2 3" xfId="5861" xr:uid="{00000000-0005-0000-0000-0000EB160000}"/>
    <cellStyle name="Normal 73 2 4 2 3 2" xfId="15913" xr:uid="{00000000-0005-0000-0000-00002F3E0000}"/>
    <cellStyle name="Normal 73 2 4 2 3 2 3" xfId="31011" xr:uid="{00000000-0005-0000-0000-000029790000}"/>
    <cellStyle name="Normal 73 2 4 2 3 3" xfId="10893" xr:uid="{00000000-0005-0000-0000-0000932A0000}"/>
    <cellStyle name="Normal 73 2 4 2 3 3 3" xfId="25994" xr:uid="{00000000-0005-0000-0000-000090650000}"/>
    <cellStyle name="Normal 73 2 4 2 3 5" xfId="20981" xr:uid="{00000000-0005-0000-0000-0000FB510000}"/>
    <cellStyle name="Normal 73 2 4 2 4" xfId="12571" xr:uid="{00000000-0005-0000-0000-000021310000}"/>
    <cellStyle name="Normal 73 2 4 2 4 3" xfId="27669" xr:uid="{00000000-0005-0000-0000-00001B6C0000}"/>
    <cellStyle name="Normal 73 2 4 2 5" xfId="7550" xr:uid="{00000000-0005-0000-0000-0000841D0000}"/>
    <cellStyle name="Normal 73 2 4 2 5 3" xfId="22652" xr:uid="{00000000-0005-0000-0000-000082580000}"/>
    <cellStyle name="Normal 73 2 4 2 7" xfId="17639" xr:uid="{00000000-0005-0000-0000-0000ED440000}"/>
    <cellStyle name="Normal 73 2 4 3" xfId="3332" xr:uid="{00000000-0005-0000-0000-00000A0D0000}"/>
    <cellStyle name="Normal 73 2 4 3 2" xfId="13406" xr:uid="{00000000-0005-0000-0000-000064340000}"/>
    <cellStyle name="Normal 73 2 4 3 2 3" xfId="28504" xr:uid="{00000000-0005-0000-0000-00005E6F0000}"/>
    <cellStyle name="Normal 73 2 4 3 3" xfId="8386" xr:uid="{00000000-0005-0000-0000-0000C8200000}"/>
    <cellStyle name="Normal 73 2 4 3 3 3" xfId="23487" xr:uid="{00000000-0005-0000-0000-0000C55B0000}"/>
    <cellStyle name="Normal 73 2 4 3 5" xfId="18474" xr:uid="{00000000-0005-0000-0000-000030480000}"/>
    <cellStyle name="Normal 73 2 4 4" xfId="5025" xr:uid="{00000000-0005-0000-0000-0000A7130000}"/>
    <cellStyle name="Normal 73 2 4 4 2" xfId="15077" xr:uid="{00000000-0005-0000-0000-0000EB3A0000}"/>
    <cellStyle name="Normal 73 2 4 4 2 3" xfId="30175" xr:uid="{00000000-0005-0000-0000-0000E5750000}"/>
    <cellStyle name="Normal 73 2 4 4 3" xfId="10057" xr:uid="{00000000-0005-0000-0000-00004F270000}"/>
    <cellStyle name="Normal 73 2 4 4 3 3" xfId="25158" xr:uid="{00000000-0005-0000-0000-00004C620000}"/>
    <cellStyle name="Normal 73 2 4 4 5" xfId="20145" xr:uid="{00000000-0005-0000-0000-0000B74E0000}"/>
    <cellStyle name="Normal 73 2 4 5" xfId="11735" xr:uid="{00000000-0005-0000-0000-0000DD2D0000}"/>
    <cellStyle name="Normal 73 2 4 5 3" xfId="26833" xr:uid="{00000000-0005-0000-0000-0000D7680000}"/>
    <cellStyle name="Normal 73 2 4 6" xfId="6714" xr:uid="{00000000-0005-0000-0000-0000401A0000}"/>
    <cellStyle name="Normal 73 2 4 6 3" xfId="21816" xr:uid="{00000000-0005-0000-0000-00003E550000}"/>
    <cellStyle name="Normal 73 2 4 8" xfId="16803" xr:uid="{00000000-0005-0000-0000-0000A9410000}"/>
    <cellStyle name="Normal 73 2 5" xfId="2061" xr:uid="{00000000-0005-0000-0000-000013080000}"/>
    <cellStyle name="Normal 73 2 5 2" xfId="3751" xr:uid="{00000000-0005-0000-0000-0000AD0E0000}"/>
    <cellStyle name="Normal 73 2 5 2 2" xfId="13824" xr:uid="{00000000-0005-0000-0000-000006360000}"/>
    <cellStyle name="Normal 73 2 5 2 2 3" xfId="28922" xr:uid="{00000000-0005-0000-0000-000000710000}"/>
    <cellStyle name="Normal 73 2 5 2 3" xfId="8804" xr:uid="{00000000-0005-0000-0000-00006A220000}"/>
    <cellStyle name="Normal 73 2 5 2 3 3" xfId="23905" xr:uid="{00000000-0005-0000-0000-0000675D0000}"/>
    <cellStyle name="Normal 73 2 5 2 5" xfId="18892" xr:uid="{00000000-0005-0000-0000-0000D2490000}"/>
    <cellStyle name="Normal 73 2 5 3" xfId="5443" xr:uid="{00000000-0005-0000-0000-000049150000}"/>
    <cellStyle name="Normal 73 2 5 3 2" xfId="15495" xr:uid="{00000000-0005-0000-0000-00008D3C0000}"/>
    <cellStyle name="Normal 73 2 5 3 2 3" xfId="30593" xr:uid="{00000000-0005-0000-0000-000087770000}"/>
    <cellStyle name="Normal 73 2 5 3 3" xfId="10475" xr:uid="{00000000-0005-0000-0000-0000F1280000}"/>
    <cellStyle name="Normal 73 2 5 3 3 3" xfId="25576" xr:uid="{00000000-0005-0000-0000-0000EE630000}"/>
    <cellStyle name="Normal 73 2 5 3 5" xfId="20563" xr:uid="{00000000-0005-0000-0000-000059500000}"/>
    <cellStyle name="Normal 73 2 5 4" xfId="12153" xr:uid="{00000000-0005-0000-0000-00007F2F0000}"/>
    <cellStyle name="Normal 73 2 5 4 3" xfId="27251" xr:uid="{00000000-0005-0000-0000-0000796A0000}"/>
    <cellStyle name="Normal 73 2 5 5" xfId="7132" xr:uid="{00000000-0005-0000-0000-0000E21B0000}"/>
    <cellStyle name="Normal 73 2 5 5 3" xfId="22234" xr:uid="{00000000-0005-0000-0000-0000E0560000}"/>
    <cellStyle name="Normal 73 2 5 7" xfId="17221" xr:uid="{00000000-0005-0000-0000-00004B430000}"/>
    <cellStyle name="Normal 73 2 6" xfId="2914" xr:uid="{00000000-0005-0000-0000-0000680B0000}"/>
    <cellStyle name="Normal 73 2 6 2" xfId="12988" xr:uid="{00000000-0005-0000-0000-0000C2320000}"/>
    <cellStyle name="Normal 73 2 6 2 3" xfId="28086" xr:uid="{00000000-0005-0000-0000-0000BC6D0000}"/>
    <cellStyle name="Normal 73 2 6 3" xfId="7968" xr:uid="{00000000-0005-0000-0000-0000261F0000}"/>
    <cellStyle name="Normal 73 2 6 3 3" xfId="23069" xr:uid="{00000000-0005-0000-0000-0000235A0000}"/>
    <cellStyle name="Normal 73 2 6 5" xfId="18056" xr:uid="{00000000-0005-0000-0000-00008E460000}"/>
    <cellStyle name="Normal 73 2 7" xfId="4607" xr:uid="{00000000-0005-0000-0000-000005120000}"/>
    <cellStyle name="Normal 73 2 7 2" xfId="14659" xr:uid="{00000000-0005-0000-0000-000049390000}"/>
    <cellStyle name="Normal 73 2 7 2 3" xfId="29757" xr:uid="{00000000-0005-0000-0000-000043740000}"/>
    <cellStyle name="Normal 73 2 7 3" xfId="9639" xr:uid="{00000000-0005-0000-0000-0000AD250000}"/>
    <cellStyle name="Normal 73 2 7 3 3" xfId="24740" xr:uid="{00000000-0005-0000-0000-0000AA600000}"/>
    <cellStyle name="Normal 73 2 7 5" xfId="19727" xr:uid="{00000000-0005-0000-0000-0000154D0000}"/>
    <cellStyle name="Normal 73 2 8" xfId="11317" xr:uid="{00000000-0005-0000-0000-00003B2C0000}"/>
    <cellStyle name="Normal 73 2 8 3" xfId="26415" xr:uid="{00000000-0005-0000-0000-000035670000}"/>
    <cellStyle name="Normal 73 2 9" xfId="6296" xr:uid="{00000000-0005-0000-0000-00009E180000}"/>
    <cellStyle name="Normal 73 2 9 3" xfId="21398" xr:uid="{00000000-0005-0000-0000-00009C530000}"/>
    <cellStyle name="Normal 73 3" xfId="1260" xr:uid="{00000000-0005-0000-0000-0000F2040000}"/>
    <cellStyle name="Normal 73 3 10" xfId="16437" xr:uid="{00000000-0005-0000-0000-00003B400000}"/>
    <cellStyle name="Normal 73 3 2" xfId="1479" xr:uid="{00000000-0005-0000-0000-0000CD050000}"/>
    <cellStyle name="Normal 73 3 2 2" xfId="1900" xr:uid="{00000000-0005-0000-0000-000072070000}"/>
    <cellStyle name="Normal 73 3 2 2 2" xfId="2739" xr:uid="{00000000-0005-0000-0000-0000B90A0000}"/>
    <cellStyle name="Normal 73 3 2 2 2 2" xfId="4429" xr:uid="{00000000-0005-0000-0000-000053110000}"/>
    <cellStyle name="Normal 73 3 2 2 2 2 2" xfId="14502" xr:uid="{00000000-0005-0000-0000-0000AC380000}"/>
    <cellStyle name="Normal 73 3 2 2 2 2 2 3" xfId="29600" xr:uid="{00000000-0005-0000-0000-0000A6730000}"/>
    <cellStyle name="Normal 73 3 2 2 2 2 3" xfId="9482" xr:uid="{00000000-0005-0000-0000-000010250000}"/>
    <cellStyle name="Normal 73 3 2 2 2 2 3 3" xfId="24583" xr:uid="{00000000-0005-0000-0000-00000D600000}"/>
    <cellStyle name="Normal 73 3 2 2 2 2 5" xfId="19570" xr:uid="{00000000-0005-0000-0000-0000784C0000}"/>
    <cellStyle name="Normal 73 3 2 2 2 3" xfId="6121" xr:uid="{00000000-0005-0000-0000-0000EF170000}"/>
    <cellStyle name="Normal 73 3 2 2 2 3 2" xfId="16173" xr:uid="{00000000-0005-0000-0000-0000333F0000}"/>
    <cellStyle name="Normal 73 3 2 2 2 3 2 3" xfId="31271" xr:uid="{00000000-0005-0000-0000-00002D7A0000}"/>
    <cellStyle name="Normal 73 3 2 2 2 3 3" xfId="11153" xr:uid="{00000000-0005-0000-0000-0000972B0000}"/>
    <cellStyle name="Normal 73 3 2 2 2 3 3 3" xfId="26254" xr:uid="{00000000-0005-0000-0000-000094660000}"/>
    <cellStyle name="Normal 73 3 2 2 2 3 5" xfId="21241" xr:uid="{00000000-0005-0000-0000-0000FF520000}"/>
    <cellStyle name="Normal 73 3 2 2 2 4" xfId="12831" xr:uid="{00000000-0005-0000-0000-000025320000}"/>
    <cellStyle name="Normal 73 3 2 2 2 4 3" xfId="27929" xr:uid="{00000000-0005-0000-0000-00001F6D0000}"/>
    <cellStyle name="Normal 73 3 2 2 2 5" xfId="7810" xr:uid="{00000000-0005-0000-0000-0000881E0000}"/>
    <cellStyle name="Normal 73 3 2 2 2 5 3" xfId="22912" xr:uid="{00000000-0005-0000-0000-000086590000}"/>
    <cellStyle name="Normal 73 3 2 2 2 7" xfId="17899" xr:uid="{00000000-0005-0000-0000-0000F1450000}"/>
    <cellStyle name="Normal 73 3 2 2 3" xfId="3592" xr:uid="{00000000-0005-0000-0000-00000E0E0000}"/>
    <cellStyle name="Normal 73 3 2 2 3 2" xfId="13666" xr:uid="{00000000-0005-0000-0000-000068350000}"/>
    <cellStyle name="Normal 73 3 2 2 3 2 3" xfId="28764" xr:uid="{00000000-0005-0000-0000-000062700000}"/>
    <cellStyle name="Normal 73 3 2 2 3 3" xfId="8646" xr:uid="{00000000-0005-0000-0000-0000CC210000}"/>
    <cellStyle name="Normal 73 3 2 2 3 3 3" xfId="23747" xr:uid="{00000000-0005-0000-0000-0000C95C0000}"/>
    <cellStyle name="Normal 73 3 2 2 3 5" xfId="18734" xr:uid="{00000000-0005-0000-0000-000034490000}"/>
    <cellStyle name="Normal 73 3 2 2 4" xfId="5285" xr:uid="{00000000-0005-0000-0000-0000AB140000}"/>
    <cellStyle name="Normal 73 3 2 2 4 2" xfId="15337" xr:uid="{00000000-0005-0000-0000-0000EF3B0000}"/>
    <cellStyle name="Normal 73 3 2 2 4 2 3" xfId="30435" xr:uid="{00000000-0005-0000-0000-0000E9760000}"/>
    <cellStyle name="Normal 73 3 2 2 4 3" xfId="10317" xr:uid="{00000000-0005-0000-0000-000053280000}"/>
    <cellStyle name="Normal 73 3 2 2 4 3 3" xfId="25418" xr:uid="{00000000-0005-0000-0000-000050630000}"/>
    <cellStyle name="Normal 73 3 2 2 4 5" xfId="20405" xr:uid="{00000000-0005-0000-0000-0000BB4F0000}"/>
    <cellStyle name="Normal 73 3 2 2 5" xfId="11995" xr:uid="{00000000-0005-0000-0000-0000E12E0000}"/>
    <cellStyle name="Normal 73 3 2 2 5 3" xfId="27093" xr:uid="{00000000-0005-0000-0000-0000DB690000}"/>
    <cellStyle name="Normal 73 3 2 2 6" xfId="6974" xr:uid="{00000000-0005-0000-0000-0000441B0000}"/>
    <cellStyle name="Normal 73 3 2 2 6 3" xfId="22076" xr:uid="{00000000-0005-0000-0000-000042560000}"/>
    <cellStyle name="Normal 73 3 2 2 8" xfId="17063" xr:uid="{00000000-0005-0000-0000-0000AD420000}"/>
    <cellStyle name="Normal 73 3 2 3" xfId="2321" xr:uid="{00000000-0005-0000-0000-000017090000}"/>
    <cellStyle name="Normal 73 3 2 3 2" xfId="4011" xr:uid="{00000000-0005-0000-0000-0000B10F0000}"/>
    <cellStyle name="Normal 73 3 2 3 2 2" xfId="14084" xr:uid="{00000000-0005-0000-0000-00000A370000}"/>
    <cellStyle name="Normal 73 3 2 3 2 2 3" xfId="29182" xr:uid="{00000000-0005-0000-0000-000004720000}"/>
    <cellStyle name="Normal 73 3 2 3 2 3" xfId="9064" xr:uid="{00000000-0005-0000-0000-00006E230000}"/>
    <cellStyle name="Normal 73 3 2 3 2 3 3" xfId="24165" xr:uid="{00000000-0005-0000-0000-00006B5E0000}"/>
    <cellStyle name="Normal 73 3 2 3 2 5" xfId="19152" xr:uid="{00000000-0005-0000-0000-0000D64A0000}"/>
    <cellStyle name="Normal 73 3 2 3 3" xfId="5703" xr:uid="{00000000-0005-0000-0000-00004D160000}"/>
    <cellStyle name="Normal 73 3 2 3 3 2" xfId="15755" xr:uid="{00000000-0005-0000-0000-0000913D0000}"/>
    <cellStyle name="Normal 73 3 2 3 3 2 3" xfId="30853" xr:uid="{00000000-0005-0000-0000-00008B780000}"/>
    <cellStyle name="Normal 73 3 2 3 3 3" xfId="10735" xr:uid="{00000000-0005-0000-0000-0000F5290000}"/>
    <cellStyle name="Normal 73 3 2 3 3 3 3" xfId="25836" xr:uid="{00000000-0005-0000-0000-0000F2640000}"/>
    <cellStyle name="Normal 73 3 2 3 3 5" xfId="20823" xr:uid="{00000000-0005-0000-0000-00005D510000}"/>
    <cellStyle name="Normal 73 3 2 3 4" xfId="12413" xr:uid="{00000000-0005-0000-0000-000083300000}"/>
    <cellStyle name="Normal 73 3 2 3 4 3" xfId="27511" xr:uid="{00000000-0005-0000-0000-00007D6B0000}"/>
    <cellStyle name="Normal 73 3 2 3 5" xfId="7392" xr:uid="{00000000-0005-0000-0000-0000E61C0000}"/>
    <cellStyle name="Normal 73 3 2 3 5 3" xfId="22494" xr:uid="{00000000-0005-0000-0000-0000E4570000}"/>
    <cellStyle name="Normal 73 3 2 3 7" xfId="17481" xr:uid="{00000000-0005-0000-0000-00004F440000}"/>
    <cellStyle name="Normal 73 3 2 4" xfId="3174" xr:uid="{00000000-0005-0000-0000-00006C0C0000}"/>
    <cellStyle name="Normal 73 3 2 4 2" xfId="13248" xr:uid="{00000000-0005-0000-0000-0000C6330000}"/>
    <cellStyle name="Normal 73 3 2 4 2 3" xfId="28346" xr:uid="{00000000-0005-0000-0000-0000C06E0000}"/>
    <cellStyle name="Normal 73 3 2 4 3" xfId="8228" xr:uid="{00000000-0005-0000-0000-00002A200000}"/>
    <cellStyle name="Normal 73 3 2 4 3 3" xfId="23329" xr:uid="{00000000-0005-0000-0000-0000275B0000}"/>
    <cellStyle name="Normal 73 3 2 4 5" xfId="18316" xr:uid="{00000000-0005-0000-0000-000092470000}"/>
    <cellStyle name="Normal 73 3 2 5" xfId="4867" xr:uid="{00000000-0005-0000-0000-000009130000}"/>
    <cellStyle name="Normal 73 3 2 5 2" xfId="14919" xr:uid="{00000000-0005-0000-0000-00004D3A0000}"/>
    <cellStyle name="Normal 73 3 2 5 2 3" xfId="30017" xr:uid="{00000000-0005-0000-0000-000047750000}"/>
    <cellStyle name="Normal 73 3 2 5 3" xfId="9899" xr:uid="{00000000-0005-0000-0000-0000B1260000}"/>
    <cellStyle name="Normal 73 3 2 5 3 3" xfId="25000" xr:uid="{00000000-0005-0000-0000-0000AE610000}"/>
    <cellStyle name="Normal 73 3 2 5 5" xfId="19987" xr:uid="{00000000-0005-0000-0000-0000194E0000}"/>
    <cellStyle name="Normal 73 3 2 6" xfId="11577" xr:uid="{00000000-0005-0000-0000-00003F2D0000}"/>
    <cellStyle name="Normal 73 3 2 6 3" xfId="26675" xr:uid="{00000000-0005-0000-0000-000039680000}"/>
    <cellStyle name="Normal 73 3 2 7" xfId="6556" xr:uid="{00000000-0005-0000-0000-0000A2190000}"/>
    <cellStyle name="Normal 73 3 2 7 3" xfId="21658" xr:uid="{00000000-0005-0000-0000-0000A0540000}"/>
    <cellStyle name="Normal 73 3 2 9" xfId="16645" xr:uid="{00000000-0005-0000-0000-00000B410000}"/>
    <cellStyle name="Normal 73 3 3" xfId="1692" xr:uid="{00000000-0005-0000-0000-0000A2060000}"/>
    <cellStyle name="Normal 73 3 3 2" xfId="2531" xr:uid="{00000000-0005-0000-0000-0000E9090000}"/>
    <cellStyle name="Normal 73 3 3 2 2" xfId="4221" xr:uid="{00000000-0005-0000-0000-000083100000}"/>
    <cellStyle name="Normal 73 3 3 2 2 2" xfId="14294" xr:uid="{00000000-0005-0000-0000-0000DC370000}"/>
    <cellStyle name="Normal 73 3 3 2 2 2 3" xfId="29392" xr:uid="{00000000-0005-0000-0000-0000D6720000}"/>
    <cellStyle name="Normal 73 3 3 2 2 3" xfId="9274" xr:uid="{00000000-0005-0000-0000-000040240000}"/>
    <cellStyle name="Normal 73 3 3 2 2 3 3" xfId="24375" xr:uid="{00000000-0005-0000-0000-00003D5F0000}"/>
    <cellStyle name="Normal 73 3 3 2 2 5" xfId="19362" xr:uid="{00000000-0005-0000-0000-0000A84B0000}"/>
    <cellStyle name="Normal 73 3 3 2 3" xfId="5913" xr:uid="{00000000-0005-0000-0000-00001F170000}"/>
    <cellStyle name="Normal 73 3 3 2 3 2" xfId="15965" xr:uid="{00000000-0005-0000-0000-0000633E0000}"/>
    <cellStyle name="Normal 73 3 3 2 3 2 3" xfId="31063" xr:uid="{00000000-0005-0000-0000-00005D790000}"/>
    <cellStyle name="Normal 73 3 3 2 3 3" xfId="10945" xr:uid="{00000000-0005-0000-0000-0000C72A0000}"/>
    <cellStyle name="Normal 73 3 3 2 3 3 3" xfId="26046" xr:uid="{00000000-0005-0000-0000-0000C4650000}"/>
    <cellStyle name="Normal 73 3 3 2 3 5" xfId="21033" xr:uid="{00000000-0005-0000-0000-00002F520000}"/>
    <cellStyle name="Normal 73 3 3 2 4" xfId="12623" xr:uid="{00000000-0005-0000-0000-000055310000}"/>
    <cellStyle name="Normal 73 3 3 2 4 3" xfId="27721" xr:uid="{00000000-0005-0000-0000-00004F6C0000}"/>
    <cellStyle name="Normal 73 3 3 2 5" xfId="7602" xr:uid="{00000000-0005-0000-0000-0000B81D0000}"/>
    <cellStyle name="Normal 73 3 3 2 5 3" xfId="22704" xr:uid="{00000000-0005-0000-0000-0000B6580000}"/>
    <cellStyle name="Normal 73 3 3 2 7" xfId="17691" xr:uid="{00000000-0005-0000-0000-000021450000}"/>
    <cellStyle name="Normal 73 3 3 3" xfId="3384" xr:uid="{00000000-0005-0000-0000-00003E0D0000}"/>
    <cellStyle name="Normal 73 3 3 3 2" xfId="13458" xr:uid="{00000000-0005-0000-0000-000098340000}"/>
    <cellStyle name="Normal 73 3 3 3 2 3" xfId="28556" xr:uid="{00000000-0005-0000-0000-0000926F0000}"/>
    <cellStyle name="Normal 73 3 3 3 3" xfId="8438" xr:uid="{00000000-0005-0000-0000-0000FC200000}"/>
    <cellStyle name="Normal 73 3 3 3 3 3" xfId="23539" xr:uid="{00000000-0005-0000-0000-0000F95B0000}"/>
    <cellStyle name="Normal 73 3 3 3 5" xfId="18526" xr:uid="{00000000-0005-0000-0000-000064480000}"/>
    <cellStyle name="Normal 73 3 3 4" xfId="5077" xr:uid="{00000000-0005-0000-0000-0000DB130000}"/>
    <cellStyle name="Normal 73 3 3 4 2" xfId="15129" xr:uid="{00000000-0005-0000-0000-00001F3B0000}"/>
    <cellStyle name="Normal 73 3 3 4 2 3" xfId="30227" xr:uid="{00000000-0005-0000-0000-000019760000}"/>
    <cellStyle name="Normal 73 3 3 4 3" xfId="10109" xr:uid="{00000000-0005-0000-0000-000083270000}"/>
    <cellStyle name="Normal 73 3 3 4 3 3" xfId="25210" xr:uid="{00000000-0005-0000-0000-000080620000}"/>
    <cellStyle name="Normal 73 3 3 4 5" xfId="20197" xr:uid="{00000000-0005-0000-0000-0000EB4E0000}"/>
    <cellStyle name="Normal 73 3 3 5" xfId="11787" xr:uid="{00000000-0005-0000-0000-0000112E0000}"/>
    <cellStyle name="Normal 73 3 3 5 3" xfId="26885" xr:uid="{00000000-0005-0000-0000-00000B690000}"/>
    <cellStyle name="Normal 73 3 3 6" xfId="6766" xr:uid="{00000000-0005-0000-0000-0000741A0000}"/>
    <cellStyle name="Normal 73 3 3 6 3" xfId="21868" xr:uid="{00000000-0005-0000-0000-000072550000}"/>
    <cellStyle name="Normal 73 3 3 8" xfId="16855" xr:uid="{00000000-0005-0000-0000-0000DD410000}"/>
    <cellStyle name="Normal 73 3 4" xfId="2113" xr:uid="{00000000-0005-0000-0000-000047080000}"/>
    <cellStyle name="Normal 73 3 4 2" xfId="3803" xr:uid="{00000000-0005-0000-0000-0000E10E0000}"/>
    <cellStyle name="Normal 73 3 4 2 2" xfId="13876" xr:uid="{00000000-0005-0000-0000-00003A360000}"/>
    <cellStyle name="Normal 73 3 4 2 2 3" xfId="28974" xr:uid="{00000000-0005-0000-0000-000034710000}"/>
    <cellStyle name="Normal 73 3 4 2 3" xfId="8856" xr:uid="{00000000-0005-0000-0000-00009E220000}"/>
    <cellStyle name="Normal 73 3 4 2 3 3" xfId="23957" xr:uid="{00000000-0005-0000-0000-00009B5D0000}"/>
    <cellStyle name="Normal 73 3 4 2 5" xfId="18944" xr:uid="{00000000-0005-0000-0000-0000064A0000}"/>
    <cellStyle name="Normal 73 3 4 3" xfId="5495" xr:uid="{00000000-0005-0000-0000-00007D150000}"/>
    <cellStyle name="Normal 73 3 4 3 2" xfId="15547" xr:uid="{00000000-0005-0000-0000-0000C13C0000}"/>
    <cellStyle name="Normal 73 3 4 3 2 3" xfId="30645" xr:uid="{00000000-0005-0000-0000-0000BB770000}"/>
    <cellStyle name="Normal 73 3 4 3 3" xfId="10527" xr:uid="{00000000-0005-0000-0000-000025290000}"/>
    <cellStyle name="Normal 73 3 4 3 3 3" xfId="25628" xr:uid="{00000000-0005-0000-0000-000022640000}"/>
    <cellStyle name="Normal 73 3 4 3 5" xfId="20615" xr:uid="{00000000-0005-0000-0000-00008D500000}"/>
    <cellStyle name="Normal 73 3 4 4" xfId="12205" xr:uid="{00000000-0005-0000-0000-0000B32F0000}"/>
    <cellStyle name="Normal 73 3 4 4 3" xfId="27303" xr:uid="{00000000-0005-0000-0000-0000AD6A0000}"/>
    <cellStyle name="Normal 73 3 4 5" xfId="7184" xr:uid="{00000000-0005-0000-0000-0000161C0000}"/>
    <cellStyle name="Normal 73 3 4 5 3" xfId="22286" xr:uid="{00000000-0005-0000-0000-000014570000}"/>
    <cellStyle name="Normal 73 3 4 7" xfId="17273" xr:uid="{00000000-0005-0000-0000-00007F430000}"/>
    <cellStyle name="Normal 73 3 5" xfId="2966" xr:uid="{00000000-0005-0000-0000-00009C0B0000}"/>
    <cellStyle name="Normal 73 3 5 2" xfId="13040" xr:uid="{00000000-0005-0000-0000-0000F6320000}"/>
    <cellStyle name="Normal 73 3 5 2 3" xfId="28138" xr:uid="{00000000-0005-0000-0000-0000F06D0000}"/>
    <cellStyle name="Normal 73 3 5 3" xfId="8020" xr:uid="{00000000-0005-0000-0000-00005A1F0000}"/>
    <cellStyle name="Normal 73 3 5 3 3" xfId="23121" xr:uid="{00000000-0005-0000-0000-0000575A0000}"/>
    <cellStyle name="Normal 73 3 5 5" xfId="18108" xr:uid="{00000000-0005-0000-0000-0000C2460000}"/>
    <cellStyle name="Normal 73 3 6" xfId="4659" xr:uid="{00000000-0005-0000-0000-000039120000}"/>
    <cellStyle name="Normal 73 3 6 2" xfId="14711" xr:uid="{00000000-0005-0000-0000-00007D390000}"/>
    <cellStyle name="Normal 73 3 6 2 3" xfId="29809" xr:uid="{00000000-0005-0000-0000-000077740000}"/>
    <cellStyle name="Normal 73 3 6 3" xfId="9691" xr:uid="{00000000-0005-0000-0000-0000E1250000}"/>
    <cellStyle name="Normal 73 3 6 3 3" xfId="24792" xr:uid="{00000000-0005-0000-0000-0000DE600000}"/>
    <cellStyle name="Normal 73 3 6 5" xfId="19779" xr:uid="{00000000-0005-0000-0000-0000494D0000}"/>
    <cellStyle name="Normal 73 3 7" xfId="11369" xr:uid="{00000000-0005-0000-0000-00006F2C0000}"/>
    <cellStyle name="Normal 73 3 7 3" xfId="26467" xr:uid="{00000000-0005-0000-0000-000069670000}"/>
    <cellStyle name="Normal 73 3 8" xfId="6348" xr:uid="{00000000-0005-0000-0000-0000D2180000}"/>
    <cellStyle name="Normal 73 3 8 3" xfId="21450" xr:uid="{00000000-0005-0000-0000-0000D0530000}"/>
    <cellStyle name="Normal 73 4" xfId="1373" xr:uid="{00000000-0005-0000-0000-000063050000}"/>
    <cellStyle name="Normal 73 4 2" xfId="1796" xr:uid="{00000000-0005-0000-0000-00000A070000}"/>
    <cellStyle name="Normal 73 4 2 2" xfId="2635" xr:uid="{00000000-0005-0000-0000-0000510A0000}"/>
    <cellStyle name="Normal 73 4 2 2 2" xfId="4325" xr:uid="{00000000-0005-0000-0000-0000EB100000}"/>
    <cellStyle name="Normal 73 4 2 2 2 2" xfId="14398" xr:uid="{00000000-0005-0000-0000-000044380000}"/>
    <cellStyle name="Normal 73 4 2 2 2 2 3" xfId="29496" xr:uid="{00000000-0005-0000-0000-00003E730000}"/>
    <cellStyle name="Normal 73 4 2 2 2 3" xfId="9378" xr:uid="{00000000-0005-0000-0000-0000A8240000}"/>
    <cellStyle name="Normal 73 4 2 2 2 3 3" xfId="24479" xr:uid="{00000000-0005-0000-0000-0000A55F0000}"/>
    <cellStyle name="Normal 73 4 2 2 2 5" xfId="19466" xr:uid="{00000000-0005-0000-0000-0000104C0000}"/>
    <cellStyle name="Normal 73 4 2 2 3" xfId="6017" xr:uid="{00000000-0005-0000-0000-000087170000}"/>
    <cellStyle name="Normal 73 4 2 2 3 2" xfId="16069" xr:uid="{00000000-0005-0000-0000-0000CB3E0000}"/>
    <cellStyle name="Normal 73 4 2 2 3 2 3" xfId="31167" xr:uid="{00000000-0005-0000-0000-0000C5790000}"/>
    <cellStyle name="Normal 73 4 2 2 3 3" xfId="11049" xr:uid="{00000000-0005-0000-0000-00002F2B0000}"/>
    <cellStyle name="Normal 73 4 2 2 3 3 3" xfId="26150" xr:uid="{00000000-0005-0000-0000-00002C660000}"/>
    <cellStyle name="Normal 73 4 2 2 3 5" xfId="21137" xr:uid="{00000000-0005-0000-0000-000097520000}"/>
    <cellStyle name="Normal 73 4 2 2 4" xfId="12727" xr:uid="{00000000-0005-0000-0000-0000BD310000}"/>
    <cellStyle name="Normal 73 4 2 2 4 3" xfId="27825" xr:uid="{00000000-0005-0000-0000-0000B76C0000}"/>
    <cellStyle name="Normal 73 4 2 2 5" xfId="7706" xr:uid="{00000000-0005-0000-0000-0000201E0000}"/>
    <cellStyle name="Normal 73 4 2 2 5 3" xfId="22808" xr:uid="{00000000-0005-0000-0000-00001E590000}"/>
    <cellStyle name="Normal 73 4 2 2 7" xfId="17795" xr:uid="{00000000-0005-0000-0000-000089450000}"/>
    <cellStyle name="Normal 73 4 2 3" xfId="3488" xr:uid="{00000000-0005-0000-0000-0000A60D0000}"/>
    <cellStyle name="Normal 73 4 2 3 2" xfId="13562" xr:uid="{00000000-0005-0000-0000-000000350000}"/>
    <cellStyle name="Normal 73 4 2 3 2 3" xfId="28660" xr:uid="{00000000-0005-0000-0000-0000FA6F0000}"/>
    <cellStyle name="Normal 73 4 2 3 3" xfId="8542" xr:uid="{00000000-0005-0000-0000-000064210000}"/>
    <cellStyle name="Normal 73 4 2 3 3 3" xfId="23643" xr:uid="{00000000-0005-0000-0000-0000615C0000}"/>
    <cellStyle name="Normal 73 4 2 3 5" xfId="18630" xr:uid="{00000000-0005-0000-0000-0000CC480000}"/>
    <cellStyle name="Normal 73 4 2 4" xfId="5181" xr:uid="{00000000-0005-0000-0000-000043140000}"/>
    <cellStyle name="Normal 73 4 2 4 2" xfId="15233" xr:uid="{00000000-0005-0000-0000-0000873B0000}"/>
    <cellStyle name="Normal 73 4 2 4 2 3" xfId="30331" xr:uid="{00000000-0005-0000-0000-000081760000}"/>
    <cellStyle name="Normal 73 4 2 4 3" xfId="10213" xr:uid="{00000000-0005-0000-0000-0000EB270000}"/>
    <cellStyle name="Normal 73 4 2 4 3 3" xfId="25314" xr:uid="{00000000-0005-0000-0000-0000E8620000}"/>
    <cellStyle name="Normal 73 4 2 4 5" xfId="20301" xr:uid="{00000000-0005-0000-0000-0000534F0000}"/>
    <cellStyle name="Normal 73 4 2 5" xfId="11891" xr:uid="{00000000-0005-0000-0000-0000792E0000}"/>
    <cellStyle name="Normal 73 4 2 5 3" xfId="26989" xr:uid="{00000000-0005-0000-0000-000073690000}"/>
    <cellStyle name="Normal 73 4 2 6" xfId="6870" xr:uid="{00000000-0005-0000-0000-0000DC1A0000}"/>
    <cellStyle name="Normal 73 4 2 6 3" xfId="21972" xr:uid="{00000000-0005-0000-0000-0000DA550000}"/>
    <cellStyle name="Normal 73 4 2 8" xfId="16959" xr:uid="{00000000-0005-0000-0000-000045420000}"/>
    <cellStyle name="Normal 73 4 3" xfId="2217" xr:uid="{00000000-0005-0000-0000-0000AF080000}"/>
    <cellStyle name="Normal 73 4 3 2" xfId="3907" xr:uid="{00000000-0005-0000-0000-0000490F0000}"/>
    <cellStyle name="Normal 73 4 3 2 2" xfId="13980" xr:uid="{00000000-0005-0000-0000-0000A2360000}"/>
    <cellStyle name="Normal 73 4 3 2 2 3" xfId="29078" xr:uid="{00000000-0005-0000-0000-00009C710000}"/>
    <cellStyle name="Normal 73 4 3 2 3" xfId="8960" xr:uid="{00000000-0005-0000-0000-000006230000}"/>
    <cellStyle name="Normal 73 4 3 2 3 3" xfId="24061" xr:uid="{00000000-0005-0000-0000-0000035E0000}"/>
    <cellStyle name="Normal 73 4 3 2 5" xfId="19048" xr:uid="{00000000-0005-0000-0000-00006E4A0000}"/>
    <cellStyle name="Normal 73 4 3 3" xfId="5599" xr:uid="{00000000-0005-0000-0000-0000E5150000}"/>
    <cellStyle name="Normal 73 4 3 3 2" xfId="15651" xr:uid="{00000000-0005-0000-0000-0000293D0000}"/>
    <cellStyle name="Normal 73 4 3 3 2 3" xfId="30749" xr:uid="{00000000-0005-0000-0000-000023780000}"/>
    <cellStyle name="Normal 73 4 3 3 3" xfId="10631" xr:uid="{00000000-0005-0000-0000-00008D290000}"/>
    <cellStyle name="Normal 73 4 3 3 3 3" xfId="25732" xr:uid="{00000000-0005-0000-0000-00008A640000}"/>
    <cellStyle name="Normal 73 4 3 3 5" xfId="20719" xr:uid="{00000000-0005-0000-0000-0000F5500000}"/>
    <cellStyle name="Normal 73 4 3 4" xfId="12309" xr:uid="{00000000-0005-0000-0000-00001B300000}"/>
    <cellStyle name="Normal 73 4 3 4 3" xfId="27407" xr:uid="{00000000-0005-0000-0000-0000156B0000}"/>
    <cellStyle name="Normal 73 4 3 5" xfId="7288" xr:uid="{00000000-0005-0000-0000-00007E1C0000}"/>
    <cellStyle name="Normal 73 4 3 5 3" xfId="22390" xr:uid="{00000000-0005-0000-0000-00007C570000}"/>
    <cellStyle name="Normal 73 4 3 7" xfId="17377" xr:uid="{00000000-0005-0000-0000-0000E7430000}"/>
    <cellStyle name="Normal 73 4 4" xfId="3070" xr:uid="{00000000-0005-0000-0000-0000040C0000}"/>
    <cellStyle name="Normal 73 4 4 2" xfId="13144" xr:uid="{00000000-0005-0000-0000-00005E330000}"/>
    <cellStyle name="Normal 73 4 4 2 3" xfId="28242" xr:uid="{00000000-0005-0000-0000-0000586E0000}"/>
    <cellStyle name="Normal 73 4 4 3" xfId="8124" xr:uid="{00000000-0005-0000-0000-0000C21F0000}"/>
    <cellStyle name="Normal 73 4 4 3 3" xfId="23225" xr:uid="{00000000-0005-0000-0000-0000BF5A0000}"/>
    <cellStyle name="Normal 73 4 4 5" xfId="18212" xr:uid="{00000000-0005-0000-0000-00002A470000}"/>
    <cellStyle name="Normal 73 4 5" xfId="4763" xr:uid="{00000000-0005-0000-0000-0000A1120000}"/>
    <cellStyle name="Normal 73 4 5 2" xfId="14815" xr:uid="{00000000-0005-0000-0000-0000E5390000}"/>
    <cellStyle name="Normal 73 4 5 2 3" xfId="29913" xr:uid="{00000000-0005-0000-0000-0000DF740000}"/>
    <cellStyle name="Normal 73 4 5 3" xfId="9795" xr:uid="{00000000-0005-0000-0000-000049260000}"/>
    <cellStyle name="Normal 73 4 5 3 3" xfId="24896" xr:uid="{00000000-0005-0000-0000-000046610000}"/>
    <cellStyle name="Normal 73 4 5 5" xfId="19883" xr:uid="{00000000-0005-0000-0000-0000B14D0000}"/>
    <cellStyle name="Normal 73 4 6" xfId="11473" xr:uid="{00000000-0005-0000-0000-0000D72C0000}"/>
    <cellStyle name="Normal 73 4 6 3" xfId="26571" xr:uid="{00000000-0005-0000-0000-0000D1670000}"/>
    <cellStyle name="Normal 73 4 7" xfId="6452" xr:uid="{00000000-0005-0000-0000-00003A190000}"/>
    <cellStyle name="Normal 73 4 7 3" xfId="21554" xr:uid="{00000000-0005-0000-0000-000038540000}"/>
    <cellStyle name="Normal 73 4 9" xfId="16541" xr:uid="{00000000-0005-0000-0000-0000A3400000}"/>
    <cellStyle name="Normal 73 5" xfId="1586" xr:uid="{00000000-0005-0000-0000-000038060000}"/>
    <cellStyle name="Normal 73 5 2" xfId="2427" xr:uid="{00000000-0005-0000-0000-000081090000}"/>
    <cellStyle name="Normal 73 5 2 2" xfId="4117" xr:uid="{00000000-0005-0000-0000-00001B100000}"/>
    <cellStyle name="Normal 73 5 2 2 2" xfId="14190" xr:uid="{00000000-0005-0000-0000-000074370000}"/>
    <cellStyle name="Normal 73 5 2 2 2 3" xfId="29288" xr:uid="{00000000-0005-0000-0000-00006E720000}"/>
    <cellStyle name="Normal 73 5 2 2 3" xfId="9170" xr:uid="{00000000-0005-0000-0000-0000D8230000}"/>
    <cellStyle name="Normal 73 5 2 2 3 3" xfId="24271" xr:uid="{00000000-0005-0000-0000-0000D55E0000}"/>
    <cellStyle name="Normal 73 5 2 2 5" xfId="19258" xr:uid="{00000000-0005-0000-0000-0000404B0000}"/>
    <cellStyle name="Normal 73 5 2 3" xfId="5809" xr:uid="{00000000-0005-0000-0000-0000B7160000}"/>
    <cellStyle name="Normal 73 5 2 3 2" xfId="15861" xr:uid="{00000000-0005-0000-0000-0000FB3D0000}"/>
    <cellStyle name="Normal 73 5 2 3 2 3" xfId="30959" xr:uid="{00000000-0005-0000-0000-0000F5780000}"/>
    <cellStyle name="Normal 73 5 2 3 3" xfId="10841" xr:uid="{00000000-0005-0000-0000-00005F2A0000}"/>
    <cellStyle name="Normal 73 5 2 3 3 3" xfId="25942" xr:uid="{00000000-0005-0000-0000-00005C650000}"/>
    <cellStyle name="Normal 73 5 2 3 5" xfId="20929" xr:uid="{00000000-0005-0000-0000-0000C7510000}"/>
    <cellStyle name="Normal 73 5 2 4" xfId="12519" xr:uid="{00000000-0005-0000-0000-0000ED300000}"/>
    <cellStyle name="Normal 73 5 2 4 3" xfId="27617" xr:uid="{00000000-0005-0000-0000-0000E76B0000}"/>
    <cellStyle name="Normal 73 5 2 5" xfId="7498" xr:uid="{00000000-0005-0000-0000-0000501D0000}"/>
    <cellStyle name="Normal 73 5 2 5 3" xfId="22600" xr:uid="{00000000-0005-0000-0000-00004E580000}"/>
    <cellStyle name="Normal 73 5 2 7" xfId="17587" xr:uid="{00000000-0005-0000-0000-0000B9440000}"/>
    <cellStyle name="Normal 73 5 3" xfId="3280" xr:uid="{00000000-0005-0000-0000-0000D60C0000}"/>
    <cellStyle name="Normal 73 5 3 2" xfId="13354" xr:uid="{00000000-0005-0000-0000-000030340000}"/>
    <cellStyle name="Normal 73 5 3 2 3" xfId="28452" xr:uid="{00000000-0005-0000-0000-00002A6F0000}"/>
    <cellStyle name="Normal 73 5 3 3" xfId="8334" xr:uid="{00000000-0005-0000-0000-000094200000}"/>
    <cellStyle name="Normal 73 5 3 3 3" xfId="23435" xr:uid="{00000000-0005-0000-0000-0000915B0000}"/>
    <cellStyle name="Normal 73 5 3 5" xfId="18422" xr:uid="{00000000-0005-0000-0000-0000FC470000}"/>
    <cellStyle name="Normal 73 5 4" xfId="4973" xr:uid="{00000000-0005-0000-0000-000073130000}"/>
    <cellStyle name="Normal 73 5 4 2" xfId="15025" xr:uid="{00000000-0005-0000-0000-0000B73A0000}"/>
    <cellStyle name="Normal 73 5 4 2 3" xfId="30123" xr:uid="{00000000-0005-0000-0000-0000B1750000}"/>
    <cellStyle name="Normal 73 5 4 3" xfId="10005" xr:uid="{00000000-0005-0000-0000-00001B270000}"/>
    <cellStyle name="Normal 73 5 4 3 3" xfId="25106" xr:uid="{00000000-0005-0000-0000-000018620000}"/>
    <cellStyle name="Normal 73 5 4 5" xfId="20093" xr:uid="{00000000-0005-0000-0000-0000834E0000}"/>
    <cellStyle name="Normal 73 5 5" xfId="11683" xr:uid="{00000000-0005-0000-0000-0000A92D0000}"/>
    <cellStyle name="Normal 73 5 5 3" xfId="26781" xr:uid="{00000000-0005-0000-0000-0000A3680000}"/>
    <cellStyle name="Normal 73 5 6" xfId="6662" xr:uid="{00000000-0005-0000-0000-00000C1A0000}"/>
    <cellStyle name="Normal 73 5 6 3" xfId="21764" xr:uid="{00000000-0005-0000-0000-00000A550000}"/>
    <cellStyle name="Normal 73 5 8" xfId="16751" xr:uid="{00000000-0005-0000-0000-000075410000}"/>
    <cellStyle name="Normal 73 6" xfId="2007" xr:uid="{00000000-0005-0000-0000-0000DD070000}"/>
    <cellStyle name="Normal 73 6 2" xfId="3699" xr:uid="{00000000-0005-0000-0000-0000790E0000}"/>
    <cellStyle name="Normal 73 6 2 2" xfId="13772" xr:uid="{00000000-0005-0000-0000-0000D2350000}"/>
    <cellStyle name="Normal 73 6 2 2 3" xfId="28870" xr:uid="{00000000-0005-0000-0000-0000CC700000}"/>
    <cellStyle name="Normal 73 6 2 3" xfId="8752" xr:uid="{00000000-0005-0000-0000-000036220000}"/>
    <cellStyle name="Normal 73 6 2 3 3" xfId="23853" xr:uid="{00000000-0005-0000-0000-0000335D0000}"/>
    <cellStyle name="Normal 73 6 2 5" xfId="18840" xr:uid="{00000000-0005-0000-0000-00009E490000}"/>
    <cellStyle name="Normal 73 6 3" xfId="5391" xr:uid="{00000000-0005-0000-0000-000015150000}"/>
    <cellStyle name="Normal 73 6 3 2" xfId="15443" xr:uid="{00000000-0005-0000-0000-0000593C0000}"/>
    <cellStyle name="Normal 73 6 3 2 3" xfId="30541" xr:uid="{00000000-0005-0000-0000-000053770000}"/>
    <cellStyle name="Normal 73 6 3 3" xfId="10423" xr:uid="{00000000-0005-0000-0000-0000BD280000}"/>
    <cellStyle name="Normal 73 6 3 3 3" xfId="25524" xr:uid="{00000000-0005-0000-0000-0000BA630000}"/>
    <cellStyle name="Normal 73 6 3 5" xfId="20511" xr:uid="{00000000-0005-0000-0000-000025500000}"/>
    <cellStyle name="Normal 73 6 4" xfId="12101" xr:uid="{00000000-0005-0000-0000-00004B2F0000}"/>
    <cellStyle name="Normal 73 6 4 3" xfId="27199" xr:uid="{00000000-0005-0000-0000-0000456A0000}"/>
    <cellStyle name="Normal 73 6 5" xfId="7080" xr:uid="{00000000-0005-0000-0000-0000AE1B0000}"/>
    <cellStyle name="Normal 73 6 5 3" xfId="22182" xr:uid="{00000000-0005-0000-0000-0000AC560000}"/>
    <cellStyle name="Normal 73 6 7" xfId="17169" xr:uid="{00000000-0005-0000-0000-000017430000}"/>
    <cellStyle name="Normal 73 7" xfId="2859" xr:uid="{00000000-0005-0000-0000-0000310B0000}"/>
    <cellStyle name="Normal 73 7 2" xfId="12936" xr:uid="{00000000-0005-0000-0000-00008E320000}"/>
    <cellStyle name="Normal 73 7 2 3" xfId="28034" xr:uid="{00000000-0005-0000-0000-0000886D0000}"/>
    <cellStyle name="Normal 73 7 3" xfId="7916" xr:uid="{00000000-0005-0000-0000-0000F21E0000}"/>
    <cellStyle name="Normal 73 7 3 3" xfId="23017" xr:uid="{00000000-0005-0000-0000-0000EF590000}"/>
    <cellStyle name="Normal 73 7 5" xfId="18004" xr:uid="{00000000-0005-0000-0000-00005A460000}"/>
    <cellStyle name="Normal 73 8" xfId="4553" xr:uid="{00000000-0005-0000-0000-0000CF110000}"/>
    <cellStyle name="Normal 73 8 2" xfId="14607" xr:uid="{00000000-0005-0000-0000-000015390000}"/>
    <cellStyle name="Normal 73 8 2 3" xfId="29705" xr:uid="{00000000-0005-0000-0000-00000F740000}"/>
    <cellStyle name="Normal 73 8 3" xfId="9587" xr:uid="{00000000-0005-0000-0000-000079250000}"/>
    <cellStyle name="Normal 73 8 3 3" xfId="24688" xr:uid="{00000000-0005-0000-0000-000076600000}"/>
    <cellStyle name="Normal 73 8 5" xfId="19675" xr:uid="{00000000-0005-0000-0000-0000E14C0000}"/>
    <cellStyle name="Normal 73 9" xfId="11263" xr:uid="{00000000-0005-0000-0000-0000052C0000}"/>
    <cellStyle name="Normal 73 9 3" xfId="26363" xr:uid="{00000000-0005-0000-0000-000001670000}"/>
    <cellStyle name="Normal 74" xfId="910" xr:uid="{00000000-0005-0000-0000-000093030000}"/>
    <cellStyle name="Normal 74 10" xfId="6243" xr:uid="{00000000-0005-0000-0000-000069180000}"/>
    <cellStyle name="Normal 74 10 3" xfId="21347" xr:uid="{00000000-0005-0000-0000-000069530000}"/>
    <cellStyle name="Normal 74 12" xfId="16332" xr:uid="{00000000-0005-0000-0000-0000D23F0000}"/>
    <cellStyle name="Normal 74 2" xfId="1207" xr:uid="{00000000-0005-0000-0000-0000BD040000}"/>
    <cellStyle name="Normal 74 2 11" xfId="16386" xr:uid="{00000000-0005-0000-0000-000008400000}"/>
    <cellStyle name="Normal 74 2 2" xfId="1315" xr:uid="{00000000-0005-0000-0000-000029050000}"/>
    <cellStyle name="Normal 74 2 2 10" xfId="16490" xr:uid="{00000000-0005-0000-0000-000070400000}"/>
    <cellStyle name="Normal 74 2 2 2" xfId="1532" xr:uid="{00000000-0005-0000-0000-000002060000}"/>
    <cellStyle name="Normal 74 2 2 2 2" xfId="1953" xr:uid="{00000000-0005-0000-0000-0000A7070000}"/>
    <cellStyle name="Normal 74 2 2 2 2 2" xfId="2792" xr:uid="{00000000-0005-0000-0000-0000EE0A0000}"/>
    <cellStyle name="Normal 74 2 2 2 2 2 2" xfId="4482" xr:uid="{00000000-0005-0000-0000-000088110000}"/>
    <cellStyle name="Normal 74 2 2 2 2 2 2 2" xfId="14555" xr:uid="{00000000-0005-0000-0000-0000E1380000}"/>
    <cellStyle name="Normal 74 2 2 2 2 2 2 2 3" xfId="29653" xr:uid="{00000000-0005-0000-0000-0000DB730000}"/>
    <cellStyle name="Normal 74 2 2 2 2 2 2 3" xfId="9535" xr:uid="{00000000-0005-0000-0000-000045250000}"/>
    <cellStyle name="Normal 74 2 2 2 2 2 2 3 3" xfId="24636" xr:uid="{00000000-0005-0000-0000-000042600000}"/>
    <cellStyle name="Normal 74 2 2 2 2 2 2 5" xfId="19623" xr:uid="{00000000-0005-0000-0000-0000AD4C0000}"/>
    <cellStyle name="Normal 74 2 2 2 2 2 3" xfId="6174" xr:uid="{00000000-0005-0000-0000-000024180000}"/>
    <cellStyle name="Normal 74 2 2 2 2 2 3 2" xfId="16226" xr:uid="{00000000-0005-0000-0000-0000683F0000}"/>
    <cellStyle name="Normal 74 2 2 2 2 2 3 3" xfId="11206" xr:uid="{00000000-0005-0000-0000-0000CC2B0000}"/>
    <cellStyle name="Normal 74 2 2 2 2 2 3 3 3" xfId="26307" xr:uid="{00000000-0005-0000-0000-0000C9660000}"/>
    <cellStyle name="Normal 74 2 2 2 2 2 3 5" xfId="21294" xr:uid="{00000000-0005-0000-0000-000034530000}"/>
    <cellStyle name="Normal 74 2 2 2 2 2 4" xfId="12884" xr:uid="{00000000-0005-0000-0000-00005A320000}"/>
    <cellStyle name="Normal 74 2 2 2 2 2 4 3" xfId="27982" xr:uid="{00000000-0005-0000-0000-0000546D0000}"/>
    <cellStyle name="Normal 74 2 2 2 2 2 5" xfId="7863" xr:uid="{00000000-0005-0000-0000-0000BD1E0000}"/>
    <cellStyle name="Normal 74 2 2 2 2 2 5 3" xfId="22965" xr:uid="{00000000-0005-0000-0000-0000BB590000}"/>
    <cellStyle name="Normal 74 2 2 2 2 2 7" xfId="17952" xr:uid="{00000000-0005-0000-0000-000026460000}"/>
    <cellStyle name="Normal 74 2 2 2 2 3" xfId="3645" xr:uid="{00000000-0005-0000-0000-0000430E0000}"/>
    <cellStyle name="Normal 74 2 2 2 2 3 2" xfId="13719" xr:uid="{00000000-0005-0000-0000-00009D350000}"/>
    <cellStyle name="Normal 74 2 2 2 2 3 2 3" xfId="28817" xr:uid="{00000000-0005-0000-0000-000097700000}"/>
    <cellStyle name="Normal 74 2 2 2 2 3 3" xfId="8699" xr:uid="{00000000-0005-0000-0000-000001220000}"/>
    <cellStyle name="Normal 74 2 2 2 2 3 3 3" xfId="23800" xr:uid="{00000000-0005-0000-0000-0000FE5C0000}"/>
    <cellStyle name="Normal 74 2 2 2 2 3 5" xfId="18787" xr:uid="{00000000-0005-0000-0000-000069490000}"/>
    <cellStyle name="Normal 74 2 2 2 2 4" xfId="5338" xr:uid="{00000000-0005-0000-0000-0000E0140000}"/>
    <cellStyle name="Normal 74 2 2 2 2 4 2" xfId="15390" xr:uid="{00000000-0005-0000-0000-0000243C0000}"/>
    <cellStyle name="Normal 74 2 2 2 2 4 2 3" xfId="30488" xr:uid="{00000000-0005-0000-0000-00001E770000}"/>
    <cellStyle name="Normal 74 2 2 2 2 4 3" xfId="10370" xr:uid="{00000000-0005-0000-0000-000088280000}"/>
    <cellStyle name="Normal 74 2 2 2 2 4 3 3" xfId="25471" xr:uid="{00000000-0005-0000-0000-000085630000}"/>
    <cellStyle name="Normal 74 2 2 2 2 4 5" xfId="20458" xr:uid="{00000000-0005-0000-0000-0000F04F0000}"/>
    <cellStyle name="Normal 74 2 2 2 2 5" xfId="12048" xr:uid="{00000000-0005-0000-0000-0000162F0000}"/>
    <cellStyle name="Normal 74 2 2 2 2 5 3" xfId="27146" xr:uid="{00000000-0005-0000-0000-0000106A0000}"/>
    <cellStyle name="Normal 74 2 2 2 2 6" xfId="7027" xr:uid="{00000000-0005-0000-0000-0000791B0000}"/>
    <cellStyle name="Normal 74 2 2 2 2 6 3" xfId="22129" xr:uid="{00000000-0005-0000-0000-000077560000}"/>
    <cellStyle name="Normal 74 2 2 2 2 8" xfId="17116" xr:uid="{00000000-0005-0000-0000-0000E2420000}"/>
    <cellStyle name="Normal 74 2 2 2 3" xfId="2374" xr:uid="{00000000-0005-0000-0000-00004C090000}"/>
    <cellStyle name="Normal 74 2 2 2 3 2" xfId="4064" xr:uid="{00000000-0005-0000-0000-0000E60F0000}"/>
    <cellStyle name="Normal 74 2 2 2 3 2 2" xfId="14137" xr:uid="{00000000-0005-0000-0000-00003F370000}"/>
    <cellStyle name="Normal 74 2 2 2 3 2 2 3" xfId="29235" xr:uid="{00000000-0005-0000-0000-000039720000}"/>
    <cellStyle name="Normal 74 2 2 2 3 2 3" xfId="9117" xr:uid="{00000000-0005-0000-0000-0000A3230000}"/>
    <cellStyle name="Normal 74 2 2 2 3 2 3 3" xfId="24218" xr:uid="{00000000-0005-0000-0000-0000A05E0000}"/>
    <cellStyle name="Normal 74 2 2 2 3 2 5" xfId="19205" xr:uid="{00000000-0005-0000-0000-00000B4B0000}"/>
    <cellStyle name="Normal 74 2 2 2 3 3" xfId="5756" xr:uid="{00000000-0005-0000-0000-000082160000}"/>
    <cellStyle name="Normal 74 2 2 2 3 3 2" xfId="15808" xr:uid="{00000000-0005-0000-0000-0000C63D0000}"/>
    <cellStyle name="Normal 74 2 2 2 3 3 2 3" xfId="30906" xr:uid="{00000000-0005-0000-0000-0000C0780000}"/>
    <cellStyle name="Normal 74 2 2 2 3 3 3" xfId="10788" xr:uid="{00000000-0005-0000-0000-00002A2A0000}"/>
    <cellStyle name="Normal 74 2 2 2 3 3 3 3" xfId="25889" xr:uid="{00000000-0005-0000-0000-000027650000}"/>
    <cellStyle name="Normal 74 2 2 2 3 3 5" xfId="20876" xr:uid="{00000000-0005-0000-0000-000092510000}"/>
    <cellStyle name="Normal 74 2 2 2 3 4" xfId="12466" xr:uid="{00000000-0005-0000-0000-0000B8300000}"/>
    <cellStyle name="Normal 74 2 2 2 3 4 3" xfId="27564" xr:uid="{00000000-0005-0000-0000-0000B26B0000}"/>
    <cellStyle name="Normal 74 2 2 2 3 5" xfId="7445" xr:uid="{00000000-0005-0000-0000-00001B1D0000}"/>
    <cellStyle name="Normal 74 2 2 2 3 5 3" xfId="22547" xr:uid="{00000000-0005-0000-0000-000019580000}"/>
    <cellStyle name="Normal 74 2 2 2 3 7" xfId="17534" xr:uid="{00000000-0005-0000-0000-000084440000}"/>
    <cellStyle name="Normal 74 2 2 2 4" xfId="3227" xr:uid="{00000000-0005-0000-0000-0000A10C0000}"/>
    <cellStyle name="Normal 74 2 2 2 4 2" xfId="13301" xr:uid="{00000000-0005-0000-0000-0000FB330000}"/>
    <cellStyle name="Normal 74 2 2 2 4 2 3" xfId="28399" xr:uid="{00000000-0005-0000-0000-0000F56E0000}"/>
    <cellStyle name="Normal 74 2 2 2 4 3" xfId="8281" xr:uid="{00000000-0005-0000-0000-00005F200000}"/>
    <cellStyle name="Normal 74 2 2 2 4 3 3" xfId="23382" xr:uid="{00000000-0005-0000-0000-00005C5B0000}"/>
    <cellStyle name="Normal 74 2 2 2 4 5" xfId="18369" xr:uid="{00000000-0005-0000-0000-0000C7470000}"/>
    <cellStyle name="Normal 74 2 2 2 5" xfId="4920" xr:uid="{00000000-0005-0000-0000-00003E130000}"/>
    <cellStyle name="Normal 74 2 2 2 5 2" xfId="14972" xr:uid="{00000000-0005-0000-0000-0000823A0000}"/>
    <cellStyle name="Normal 74 2 2 2 5 2 3" xfId="30070" xr:uid="{00000000-0005-0000-0000-00007C750000}"/>
    <cellStyle name="Normal 74 2 2 2 5 3" xfId="9952" xr:uid="{00000000-0005-0000-0000-0000E6260000}"/>
    <cellStyle name="Normal 74 2 2 2 5 3 3" xfId="25053" xr:uid="{00000000-0005-0000-0000-0000E3610000}"/>
    <cellStyle name="Normal 74 2 2 2 5 5" xfId="20040" xr:uid="{00000000-0005-0000-0000-00004E4E0000}"/>
    <cellStyle name="Normal 74 2 2 2 6" xfId="11630" xr:uid="{00000000-0005-0000-0000-0000742D0000}"/>
    <cellStyle name="Normal 74 2 2 2 6 3" xfId="26728" xr:uid="{00000000-0005-0000-0000-00006E680000}"/>
    <cellStyle name="Normal 74 2 2 2 7" xfId="6609" xr:uid="{00000000-0005-0000-0000-0000D7190000}"/>
    <cellStyle name="Normal 74 2 2 2 7 3" xfId="21711" xr:uid="{00000000-0005-0000-0000-0000D5540000}"/>
    <cellStyle name="Normal 74 2 2 2 9" xfId="16698" xr:uid="{00000000-0005-0000-0000-000040410000}"/>
    <cellStyle name="Normal 74 2 2 3" xfId="1745" xr:uid="{00000000-0005-0000-0000-0000D7060000}"/>
    <cellStyle name="Normal 74 2 2 3 2" xfId="2584" xr:uid="{00000000-0005-0000-0000-00001E0A0000}"/>
    <cellStyle name="Normal 74 2 2 3 2 2" xfId="4274" xr:uid="{00000000-0005-0000-0000-0000B8100000}"/>
    <cellStyle name="Normal 74 2 2 3 2 2 2" xfId="14347" xr:uid="{00000000-0005-0000-0000-000011380000}"/>
    <cellStyle name="Normal 74 2 2 3 2 2 2 3" xfId="29445" xr:uid="{00000000-0005-0000-0000-00000B730000}"/>
    <cellStyle name="Normal 74 2 2 3 2 2 3" xfId="9327" xr:uid="{00000000-0005-0000-0000-000075240000}"/>
    <cellStyle name="Normal 74 2 2 3 2 2 3 3" xfId="24428" xr:uid="{00000000-0005-0000-0000-0000725F0000}"/>
    <cellStyle name="Normal 74 2 2 3 2 2 5" xfId="19415" xr:uid="{00000000-0005-0000-0000-0000DD4B0000}"/>
    <cellStyle name="Normal 74 2 2 3 2 3" xfId="5966" xr:uid="{00000000-0005-0000-0000-000054170000}"/>
    <cellStyle name="Normal 74 2 2 3 2 3 2" xfId="16018" xr:uid="{00000000-0005-0000-0000-0000983E0000}"/>
    <cellStyle name="Normal 74 2 2 3 2 3 2 3" xfId="31116" xr:uid="{00000000-0005-0000-0000-000092790000}"/>
    <cellStyle name="Normal 74 2 2 3 2 3 3" xfId="10998" xr:uid="{00000000-0005-0000-0000-0000FC2A0000}"/>
    <cellStyle name="Normal 74 2 2 3 2 3 3 3" xfId="26099" xr:uid="{00000000-0005-0000-0000-0000F9650000}"/>
    <cellStyle name="Normal 74 2 2 3 2 3 5" xfId="21086" xr:uid="{00000000-0005-0000-0000-000064520000}"/>
    <cellStyle name="Normal 74 2 2 3 2 4" xfId="12676" xr:uid="{00000000-0005-0000-0000-00008A310000}"/>
    <cellStyle name="Normal 74 2 2 3 2 4 3" xfId="27774" xr:uid="{00000000-0005-0000-0000-0000846C0000}"/>
    <cellStyle name="Normal 74 2 2 3 2 5" xfId="7655" xr:uid="{00000000-0005-0000-0000-0000ED1D0000}"/>
    <cellStyle name="Normal 74 2 2 3 2 5 3" xfId="22757" xr:uid="{00000000-0005-0000-0000-0000EB580000}"/>
    <cellStyle name="Normal 74 2 2 3 2 7" xfId="17744" xr:uid="{00000000-0005-0000-0000-000056450000}"/>
    <cellStyle name="Normal 74 2 2 3 3" xfId="3437" xr:uid="{00000000-0005-0000-0000-0000730D0000}"/>
    <cellStyle name="Normal 74 2 2 3 3 2" xfId="13511" xr:uid="{00000000-0005-0000-0000-0000CD340000}"/>
    <cellStyle name="Normal 74 2 2 3 3 2 3" xfId="28609" xr:uid="{00000000-0005-0000-0000-0000C76F0000}"/>
    <cellStyle name="Normal 74 2 2 3 3 3" xfId="8491" xr:uid="{00000000-0005-0000-0000-000031210000}"/>
    <cellStyle name="Normal 74 2 2 3 3 3 3" xfId="23592" xr:uid="{00000000-0005-0000-0000-00002E5C0000}"/>
    <cellStyle name="Normal 74 2 2 3 3 5" xfId="18579" xr:uid="{00000000-0005-0000-0000-000099480000}"/>
    <cellStyle name="Normal 74 2 2 3 4" xfId="5130" xr:uid="{00000000-0005-0000-0000-000010140000}"/>
    <cellStyle name="Normal 74 2 2 3 4 2" xfId="15182" xr:uid="{00000000-0005-0000-0000-0000543B0000}"/>
    <cellStyle name="Normal 74 2 2 3 4 2 3" xfId="30280" xr:uid="{00000000-0005-0000-0000-00004E760000}"/>
    <cellStyle name="Normal 74 2 2 3 4 3" xfId="10162" xr:uid="{00000000-0005-0000-0000-0000B8270000}"/>
    <cellStyle name="Normal 74 2 2 3 4 3 3" xfId="25263" xr:uid="{00000000-0005-0000-0000-0000B5620000}"/>
    <cellStyle name="Normal 74 2 2 3 4 5" xfId="20250" xr:uid="{00000000-0005-0000-0000-0000204F0000}"/>
    <cellStyle name="Normal 74 2 2 3 5" xfId="11840" xr:uid="{00000000-0005-0000-0000-0000462E0000}"/>
    <cellStyle name="Normal 74 2 2 3 5 3" xfId="26938" xr:uid="{00000000-0005-0000-0000-000040690000}"/>
    <cellStyle name="Normal 74 2 2 3 6" xfId="6819" xr:uid="{00000000-0005-0000-0000-0000A91A0000}"/>
    <cellStyle name="Normal 74 2 2 3 6 3" xfId="21921" xr:uid="{00000000-0005-0000-0000-0000A7550000}"/>
    <cellStyle name="Normal 74 2 2 3 8" xfId="16908" xr:uid="{00000000-0005-0000-0000-000012420000}"/>
    <cellStyle name="Normal 74 2 2 4" xfId="2166" xr:uid="{00000000-0005-0000-0000-00007C080000}"/>
    <cellStyle name="Normal 74 2 2 4 2" xfId="3856" xr:uid="{00000000-0005-0000-0000-0000160F0000}"/>
    <cellStyle name="Normal 74 2 2 4 2 2" xfId="13929" xr:uid="{00000000-0005-0000-0000-00006F360000}"/>
    <cellStyle name="Normal 74 2 2 4 2 2 3" xfId="29027" xr:uid="{00000000-0005-0000-0000-000069710000}"/>
    <cellStyle name="Normal 74 2 2 4 2 3" xfId="8909" xr:uid="{00000000-0005-0000-0000-0000D3220000}"/>
    <cellStyle name="Normal 74 2 2 4 2 3 3" xfId="24010" xr:uid="{00000000-0005-0000-0000-0000D05D0000}"/>
    <cellStyle name="Normal 74 2 2 4 2 5" xfId="18997" xr:uid="{00000000-0005-0000-0000-00003B4A0000}"/>
    <cellStyle name="Normal 74 2 2 4 3" xfId="5548" xr:uid="{00000000-0005-0000-0000-0000B2150000}"/>
    <cellStyle name="Normal 74 2 2 4 3 2" xfId="15600" xr:uid="{00000000-0005-0000-0000-0000F63C0000}"/>
    <cellStyle name="Normal 74 2 2 4 3 2 3" xfId="30698" xr:uid="{00000000-0005-0000-0000-0000F0770000}"/>
    <cellStyle name="Normal 74 2 2 4 3 3" xfId="10580" xr:uid="{00000000-0005-0000-0000-00005A290000}"/>
    <cellStyle name="Normal 74 2 2 4 3 3 3" xfId="25681" xr:uid="{00000000-0005-0000-0000-000057640000}"/>
    <cellStyle name="Normal 74 2 2 4 3 5" xfId="20668" xr:uid="{00000000-0005-0000-0000-0000C2500000}"/>
    <cellStyle name="Normal 74 2 2 4 4" xfId="12258" xr:uid="{00000000-0005-0000-0000-0000E82F0000}"/>
    <cellStyle name="Normal 74 2 2 4 4 3" xfId="27356" xr:uid="{00000000-0005-0000-0000-0000E26A0000}"/>
    <cellStyle name="Normal 74 2 2 4 5" xfId="7237" xr:uid="{00000000-0005-0000-0000-00004B1C0000}"/>
    <cellStyle name="Normal 74 2 2 4 5 3" xfId="22339" xr:uid="{00000000-0005-0000-0000-000049570000}"/>
    <cellStyle name="Normal 74 2 2 4 7" xfId="17326" xr:uid="{00000000-0005-0000-0000-0000B4430000}"/>
    <cellStyle name="Normal 74 2 2 5" xfId="3019" xr:uid="{00000000-0005-0000-0000-0000D10B0000}"/>
    <cellStyle name="Normal 74 2 2 5 2" xfId="13093" xr:uid="{00000000-0005-0000-0000-00002B330000}"/>
    <cellStyle name="Normal 74 2 2 5 2 3" xfId="28191" xr:uid="{00000000-0005-0000-0000-0000256E0000}"/>
    <cellStyle name="Normal 74 2 2 5 3" xfId="8073" xr:uid="{00000000-0005-0000-0000-00008F1F0000}"/>
    <cellStyle name="Normal 74 2 2 5 3 3" xfId="23174" xr:uid="{00000000-0005-0000-0000-00008C5A0000}"/>
    <cellStyle name="Normal 74 2 2 5 5" xfId="18161" xr:uid="{00000000-0005-0000-0000-0000F7460000}"/>
    <cellStyle name="Normal 74 2 2 6" xfId="4712" xr:uid="{00000000-0005-0000-0000-00006E120000}"/>
    <cellStyle name="Normal 74 2 2 6 2" xfId="14764" xr:uid="{00000000-0005-0000-0000-0000B2390000}"/>
    <cellStyle name="Normal 74 2 2 6 2 3" xfId="29862" xr:uid="{00000000-0005-0000-0000-0000AC740000}"/>
    <cellStyle name="Normal 74 2 2 6 3" xfId="9744" xr:uid="{00000000-0005-0000-0000-000016260000}"/>
    <cellStyle name="Normal 74 2 2 6 3 3" xfId="24845" xr:uid="{00000000-0005-0000-0000-000013610000}"/>
    <cellStyle name="Normal 74 2 2 6 5" xfId="19832" xr:uid="{00000000-0005-0000-0000-00007E4D0000}"/>
    <cellStyle name="Normal 74 2 2 7" xfId="11422" xr:uid="{00000000-0005-0000-0000-0000A42C0000}"/>
    <cellStyle name="Normal 74 2 2 7 3" xfId="26520" xr:uid="{00000000-0005-0000-0000-00009E670000}"/>
    <cellStyle name="Normal 74 2 2 8" xfId="6401" xr:uid="{00000000-0005-0000-0000-000007190000}"/>
    <cellStyle name="Normal 74 2 2 8 3" xfId="21503" xr:uid="{00000000-0005-0000-0000-000005540000}"/>
    <cellStyle name="Normal 74 2 3" xfId="1428" xr:uid="{00000000-0005-0000-0000-00009A050000}"/>
    <cellStyle name="Normal 74 2 3 2" xfId="1849" xr:uid="{00000000-0005-0000-0000-00003F070000}"/>
    <cellStyle name="Normal 74 2 3 2 2" xfId="2688" xr:uid="{00000000-0005-0000-0000-0000860A0000}"/>
    <cellStyle name="Normal 74 2 3 2 2 2" xfId="4378" xr:uid="{00000000-0005-0000-0000-000020110000}"/>
    <cellStyle name="Normal 74 2 3 2 2 2 2" xfId="14451" xr:uid="{00000000-0005-0000-0000-000079380000}"/>
    <cellStyle name="Normal 74 2 3 2 2 2 2 3" xfId="29549" xr:uid="{00000000-0005-0000-0000-000073730000}"/>
    <cellStyle name="Normal 74 2 3 2 2 2 3" xfId="9431" xr:uid="{00000000-0005-0000-0000-0000DD240000}"/>
    <cellStyle name="Normal 74 2 3 2 2 2 3 3" xfId="24532" xr:uid="{00000000-0005-0000-0000-0000DA5F0000}"/>
    <cellStyle name="Normal 74 2 3 2 2 2 5" xfId="19519" xr:uid="{00000000-0005-0000-0000-0000454C0000}"/>
    <cellStyle name="Normal 74 2 3 2 2 3" xfId="6070" xr:uid="{00000000-0005-0000-0000-0000BC170000}"/>
    <cellStyle name="Normal 74 2 3 2 2 3 2" xfId="16122" xr:uid="{00000000-0005-0000-0000-0000003F0000}"/>
    <cellStyle name="Normal 74 2 3 2 2 3 2 3" xfId="31220" xr:uid="{00000000-0005-0000-0000-0000FA790000}"/>
    <cellStyle name="Normal 74 2 3 2 2 3 3" xfId="11102" xr:uid="{00000000-0005-0000-0000-0000642B0000}"/>
    <cellStyle name="Normal 74 2 3 2 2 3 3 3" xfId="26203" xr:uid="{00000000-0005-0000-0000-000061660000}"/>
    <cellStyle name="Normal 74 2 3 2 2 3 5" xfId="21190" xr:uid="{00000000-0005-0000-0000-0000CC520000}"/>
    <cellStyle name="Normal 74 2 3 2 2 4" xfId="12780" xr:uid="{00000000-0005-0000-0000-0000F2310000}"/>
    <cellStyle name="Normal 74 2 3 2 2 4 3" xfId="27878" xr:uid="{00000000-0005-0000-0000-0000EC6C0000}"/>
    <cellStyle name="Normal 74 2 3 2 2 5" xfId="7759" xr:uid="{00000000-0005-0000-0000-0000551E0000}"/>
    <cellStyle name="Normal 74 2 3 2 2 5 3" xfId="22861" xr:uid="{00000000-0005-0000-0000-000053590000}"/>
    <cellStyle name="Normal 74 2 3 2 2 7" xfId="17848" xr:uid="{00000000-0005-0000-0000-0000BE450000}"/>
    <cellStyle name="Normal 74 2 3 2 3" xfId="3541" xr:uid="{00000000-0005-0000-0000-0000DB0D0000}"/>
    <cellStyle name="Normal 74 2 3 2 3 2" xfId="13615" xr:uid="{00000000-0005-0000-0000-000035350000}"/>
    <cellStyle name="Normal 74 2 3 2 3 2 3" xfId="28713" xr:uid="{00000000-0005-0000-0000-00002F700000}"/>
    <cellStyle name="Normal 74 2 3 2 3 3" xfId="8595" xr:uid="{00000000-0005-0000-0000-000099210000}"/>
    <cellStyle name="Normal 74 2 3 2 3 3 3" xfId="23696" xr:uid="{00000000-0005-0000-0000-0000965C0000}"/>
    <cellStyle name="Normal 74 2 3 2 3 5" xfId="18683" xr:uid="{00000000-0005-0000-0000-000001490000}"/>
    <cellStyle name="Normal 74 2 3 2 4" xfId="5234" xr:uid="{00000000-0005-0000-0000-000078140000}"/>
    <cellStyle name="Normal 74 2 3 2 4 2" xfId="15286" xr:uid="{00000000-0005-0000-0000-0000BC3B0000}"/>
    <cellStyle name="Normal 74 2 3 2 4 2 3" xfId="30384" xr:uid="{00000000-0005-0000-0000-0000B6760000}"/>
    <cellStyle name="Normal 74 2 3 2 4 3" xfId="10266" xr:uid="{00000000-0005-0000-0000-000020280000}"/>
    <cellStyle name="Normal 74 2 3 2 4 3 3" xfId="25367" xr:uid="{00000000-0005-0000-0000-00001D630000}"/>
    <cellStyle name="Normal 74 2 3 2 4 5" xfId="20354" xr:uid="{00000000-0005-0000-0000-0000884F0000}"/>
    <cellStyle name="Normal 74 2 3 2 5" xfId="11944" xr:uid="{00000000-0005-0000-0000-0000AE2E0000}"/>
    <cellStyle name="Normal 74 2 3 2 5 3" xfId="27042" xr:uid="{00000000-0005-0000-0000-0000A8690000}"/>
    <cellStyle name="Normal 74 2 3 2 6" xfId="6923" xr:uid="{00000000-0005-0000-0000-0000111B0000}"/>
    <cellStyle name="Normal 74 2 3 2 6 3" xfId="22025" xr:uid="{00000000-0005-0000-0000-00000F560000}"/>
    <cellStyle name="Normal 74 2 3 2 8" xfId="17012" xr:uid="{00000000-0005-0000-0000-00007A420000}"/>
    <cellStyle name="Normal 74 2 3 3" xfId="2270" xr:uid="{00000000-0005-0000-0000-0000E4080000}"/>
    <cellStyle name="Normal 74 2 3 3 2" xfId="3960" xr:uid="{00000000-0005-0000-0000-00007E0F0000}"/>
    <cellStyle name="Normal 74 2 3 3 2 2" xfId="14033" xr:uid="{00000000-0005-0000-0000-0000D7360000}"/>
    <cellStyle name="Normal 74 2 3 3 2 2 3" xfId="29131" xr:uid="{00000000-0005-0000-0000-0000D1710000}"/>
    <cellStyle name="Normal 74 2 3 3 2 3" xfId="9013" xr:uid="{00000000-0005-0000-0000-00003B230000}"/>
    <cellStyle name="Normal 74 2 3 3 2 3 3" xfId="24114" xr:uid="{00000000-0005-0000-0000-0000385E0000}"/>
    <cellStyle name="Normal 74 2 3 3 2 5" xfId="19101" xr:uid="{00000000-0005-0000-0000-0000A34A0000}"/>
    <cellStyle name="Normal 74 2 3 3 3" xfId="5652" xr:uid="{00000000-0005-0000-0000-00001A160000}"/>
    <cellStyle name="Normal 74 2 3 3 3 2" xfId="15704" xr:uid="{00000000-0005-0000-0000-00005E3D0000}"/>
    <cellStyle name="Normal 74 2 3 3 3 2 3" xfId="30802" xr:uid="{00000000-0005-0000-0000-000058780000}"/>
    <cellStyle name="Normal 74 2 3 3 3 3" xfId="10684" xr:uid="{00000000-0005-0000-0000-0000C2290000}"/>
    <cellStyle name="Normal 74 2 3 3 3 3 3" xfId="25785" xr:uid="{00000000-0005-0000-0000-0000BF640000}"/>
    <cellStyle name="Normal 74 2 3 3 3 5" xfId="20772" xr:uid="{00000000-0005-0000-0000-00002A510000}"/>
    <cellStyle name="Normal 74 2 3 3 4" xfId="12362" xr:uid="{00000000-0005-0000-0000-000050300000}"/>
    <cellStyle name="Normal 74 2 3 3 4 3" xfId="27460" xr:uid="{00000000-0005-0000-0000-00004A6B0000}"/>
    <cellStyle name="Normal 74 2 3 3 5" xfId="7341" xr:uid="{00000000-0005-0000-0000-0000B31C0000}"/>
    <cellStyle name="Normal 74 2 3 3 5 3" xfId="22443" xr:uid="{00000000-0005-0000-0000-0000B1570000}"/>
    <cellStyle name="Normal 74 2 3 3 7" xfId="17430" xr:uid="{00000000-0005-0000-0000-00001C440000}"/>
    <cellStyle name="Normal 74 2 3 4" xfId="3123" xr:uid="{00000000-0005-0000-0000-0000390C0000}"/>
    <cellStyle name="Normal 74 2 3 4 2" xfId="13197" xr:uid="{00000000-0005-0000-0000-000093330000}"/>
    <cellStyle name="Normal 74 2 3 4 2 3" xfId="28295" xr:uid="{00000000-0005-0000-0000-00008D6E0000}"/>
    <cellStyle name="Normal 74 2 3 4 3" xfId="8177" xr:uid="{00000000-0005-0000-0000-0000F71F0000}"/>
    <cellStyle name="Normal 74 2 3 4 3 3" xfId="23278" xr:uid="{00000000-0005-0000-0000-0000F45A0000}"/>
    <cellStyle name="Normal 74 2 3 4 5" xfId="18265" xr:uid="{00000000-0005-0000-0000-00005F470000}"/>
    <cellStyle name="Normal 74 2 3 5" xfId="4816" xr:uid="{00000000-0005-0000-0000-0000D6120000}"/>
    <cellStyle name="Normal 74 2 3 5 2" xfId="14868" xr:uid="{00000000-0005-0000-0000-00001A3A0000}"/>
    <cellStyle name="Normal 74 2 3 5 2 3" xfId="29966" xr:uid="{00000000-0005-0000-0000-000014750000}"/>
    <cellStyle name="Normal 74 2 3 5 3" xfId="9848" xr:uid="{00000000-0005-0000-0000-00007E260000}"/>
    <cellStyle name="Normal 74 2 3 5 3 3" xfId="24949" xr:uid="{00000000-0005-0000-0000-00007B610000}"/>
    <cellStyle name="Normal 74 2 3 5 5" xfId="19936" xr:uid="{00000000-0005-0000-0000-0000E64D0000}"/>
    <cellStyle name="Normal 74 2 3 6" xfId="11526" xr:uid="{00000000-0005-0000-0000-00000C2D0000}"/>
    <cellStyle name="Normal 74 2 3 6 3" xfId="26624" xr:uid="{00000000-0005-0000-0000-000006680000}"/>
    <cellStyle name="Normal 74 2 3 7" xfId="6505" xr:uid="{00000000-0005-0000-0000-00006F190000}"/>
    <cellStyle name="Normal 74 2 3 7 3" xfId="21607" xr:uid="{00000000-0005-0000-0000-00006D540000}"/>
    <cellStyle name="Normal 74 2 3 9" xfId="16594" xr:uid="{00000000-0005-0000-0000-0000D8400000}"/>
    <cellStyle name="Normal 74 2 4" xfId="1641" xr:uid="{00000000-0005-0000-0000-00006F060000}"/>
    <cellStyle name="Normal 74 2 4 2" xfId="2480" xr:uid="{00000000-0005-0000-0000-0000B6090000}"/>
    <cellStyle name="Normal 74 2 4 2 2" xfId="4170" xr:uid="{00000000-0005-0000-0000-000050100000}"/>
    <cellStyle name="Normal 74 2 4 2 2 2" xfId="14243" xr:uid="{00000000-0005-0000-0000-0000A9370000}"/>
    <cellStyle name="Normal 74 2 4 2 2 2 3" xfId="29341" xr:uid="{00000000-0005-0000-0000-0000A3720000}"/>
    <cellStyle name="Normal 74 2 4 2 2 3" xfId="9223" xr:uid="{00000000-0005-0000-0000-00000D240000}"/>
    <cellStyle name="Normal 74 2 4 2 2 3 3" xfId="24324" xr:uid="{00000000-0005-0000-0000-00000A5F0000}"/>
    <cellStyle name="Normal 74 2 4 2 2 5" xfId="19311" xr:uid="{00000000-0005-0000-0000-0000754B0000}"/>
    <cellStyle name="Normal 74 2 4 2 3" xfId="5862" xr:uid="{00000000-0005-0000-0000-0000EC160000}"/>
    <cellStyle name="Normal 74 2 4 2 3 2" xfId="15914" xr:uid="{00000000-0005-0000-0000-0000303E0000}"/>
    <cellStyle name="Normal 74 2 4 2 3 2 3" xfId="31012" xr:uid="{00000000-0005-0000-0000-00002A790000}"/>
    <cellStyle name="Normal 74 2 4 2 3 3" xfId="10894" xr:uid="{00000000-0005-0000-0000-0000942A0000}"/>
    <cellStyle name="Normal 74 2 4 2 3 3 3" xfId="25995" xr:uid="{00000000-0005-0000-0000-000091650000}"/>
    <cellStyle name="Normal 74 2 4 2 3 5" xfId="20982" xr:uid="{00000000-0005-0000-0000-0000FC510000}"/>
    <cellStyle name="Normal 74 2 4 2 4" xfId="12572" xr:uid="{00000000-0005-0000-0000-000022310000}"/>
    <cellStyle name="Normal 74 2 4 2 4 3" xfId="27670" xr:uid="{00000000-0005-0000-0000-00001C6C0000}"/>
    <cellStyle name="Normal 74 2 4 2 5" xfId="7551" xr:uid="{00000000-0005-0000-0000-0000851D0000}"/>
    <cellStyle name="Normal 74 2 4 2 5 3" xfId="22653" xr:uid="{00000000-0005-0000-0000-000083580000}"/>
    <cellStyle name="Normal 74 2 4 2 7" xfId="17640" xr:uid="{00000000-0005-0000-0000-0000EE440000}"/>
    <cellStyle name="Normal 74 2 4 3" xfId="3333" xr:uid="{00000000-0005-0000-0000-00000B0D0000}"/>
    <cellStyle name="Normal 74 2 4 3 2" xfId="13407" xr:uid="{00000000-0005-0000-0000-000065340000}"/>
    <cellStyle name="Normal 74 2 4 3 2 3" xfId="28505" xr:uid="{00000000-0005-0000-0000-00005F6F0000}"/>
    <cellStyle name="Normal 74 2 4 3 3" xfId="8387" xr:uid="{00000000-0005-0000-0000-0000C9200000}"/>
    <cellStyle name="Normal 74 2 4 3 3 3" xfId="23488" xr:uid="{00000000-0005-0000-0000-0000C65B0000}"/>
    <cellStyle name="Normal 74 2 4 3 5" xfId="18475" xr:uid="{00000000-0005-0000-0000-000031480000}"/>
    <cellStyle name="Normal 74 2 4 4" xfId="5026" xr:uid="{00000000-0005-0000-0000-0000A8130000}"/>
    <cellStyle name="Normal 74 2 4 4 2" xfId="15078" xr:uid="{00000000-0005-0000-0000-0000EC3A0000}"/>
    <cellStyle name="Normal 74 2 4 4 2 3" xfId="30176" xr:uid="{00000000-0005-0000-0000-0000E6750000}"/>
    <cellStyle name="Normal 74 2 4 4 3" xfId="10058" xr:uid="{00000000-0005-0000-0000-000050270000}"/>
    <cellStyle name="Normal 74 2 4 4 3 3" xfId="25159" xr:uid="{00000000-0005-0000-0000-00004D620000}"/>
    <cellStyle name="Normal 74 2 4 4 5" xfId="20146" xr:uid="{00000000-0005-0000-0000-0000B84E0000}"/>
    <cellStyle name="Normal 74 2 4 5" xfId="11736" xr:uid="{00000000-0005-0000-0000-0000DE2D0000}"/>
    <cellStyle name="Normal 74 2 4 5 3" xfId="26834" xr:uid="{00000000-0005-0000-0000-0000D8680000}"/>
    <cellStyle name="Normal 74 2 4 6" xfId="6715" xr:uid="{00000000-0005-0000-0000-0000411A0000}"/>
    <cellStyle name="Normal 74 2 4 6 3" xfId="21817" xr:uid="{00000000-0005-0000-0000-00003F550000}"/>
    <cellStyle name="Normal 74 2 4 8" xfId="16804" xr:uid="{00000000-0005-0000-0000-0000AA410000}"/>
    <cellStyle name="Normal 74 2 5" xfId="2062" xr:uid="{00000000-0005-0000-0000-000014080000}"/>
    <cellStyle name="Normal 74 2 5 2" xfId="3752" xr:uid="{00000000-0005-0000-0000-0000AE0E0000}"/>
    <cellStyle name="Normal 74 2 5 2 2" xfId="13825" xr:uid="{00000000-0005-0000-0000-000007360000}"/>
    <cellStyle name="Normal 74 2 5 2 2 3" xfId="28923" xr:uid="{00000000-0005-0000-0000-000001710000}"/>
    <cellStyle name="Normal 74 2 5 2 3" xfId="8805" xr:uid="{00000000-0005-0000-0000-00006B220000}"/>
    <cellStyle name="Normal 74 2 5 2 3 3" xfId="23906" xr:uid="{00000000-0005-0000-0000-0000685D0000}"/>
    <cellStyle name="Normal 74 2 5 2 5" xfId="18893" xr:uid="{00000000-0005-0000-0000-0000D3490000}"/>
    <cellStyle name="Normal 74 2 5 3" xfId="5444" xr:uid="{00000000-0005-0000-0000-00004A150000}"/>
    <cellStyle name="Normal 74 2 5 3 2" xfId="15496" xr:uid="{00000000-0005-0000-0000-00008E3C0000}"/>
    <cellStyle name="Normal 74 2 5 3 2 3" xfId="30594" xr:uid="{00000000-0005-0000-0000-000088770000}"/>
    <cellStyle name="Normal 74 2 5 3 3" xfId="10476" xr:uid="{00000000-0005-0000-0000-0000F2280000}"/>
    <cellStyle name="Normal 74 2 5 3 3 3" xfId="25577" xr:uid="{00000000-0005-0000-0000-0000EF630000}"/>
    <cellStyle name="Normal 74 2 5 3 5" xfId="20564" xr:uid="{00000000-0005-0000-0000-00005A500000}"/>
    <cellStyle name="Normal 74 2 5 4" xfId="12154" xr:uid="{00000000-0005-0000-0000-0000802F0000}"/>
    <cellStyle name="Normal 74 2 5 4 3" xfId="27252" xr:uid="{00000000-0005-0000-0000-00007A6A0000}"/>
    <cellStyle name="Normal 74 2 5 5" xfId="7133" xr:uid="{00000000-0005-0000-0000-0000E31B0000}"/>
    <cellStyle name="Normal 74 2 5 5 3" xfId="22235" xr:uid="{00000000-0005-0000-0000-0000E1560000}"/>
    <cellStyle name="Normal 74 2 5 7" xfId="17222" xr:uid="{00000000-0005-0000-0000-00004C430000}"/>
    <cellStyle name="Normal 74 2 6" xfId="2915" xr:uid="{00000000-0005-0000-0000-0000690B0000}"/>
    <cellStyle name="Normal 74 2 6 2" xfId="12989" xr:uid="{00000000-0005-0000-0000-0000C3320000}"/>
    <cellStyle name="Normal 74 2 6 2 3" xfId="28087" xr:uid="{00000000-0005-0000-0000-0000BD6D0000}"/>
    <cellStyle name="Normal 74 2 6 3" xfId="7969" xr:uid="{00000000-0005-0000-0000-0000271F0000}"/>
    <cellStyle name="Normal 74 2 6 3 3" xfId="23070" xr:uid="{00000000-0005-0000-0000-0000245A0000}"/>
    <cellStyle name="Normal 74 2 6 5" xfId="18057" xr:uid="{00000000-0005-0000-0000-00008F460000}"/>
    <cellStyle name="Normal 74 2 7" xfId="4608" xr:uid="{00000000-0005-0000-0000-000006120000}"/>
    <cellStyle name="Normal 74 2 7 2" xfId="14660" xr:uid="{00000000-0005-0000-0000-00004A390000}"/>
    <cellStyle name="Normal 74 2 7 2 3" xfId="29758" xr:uid="{00000000-0005-0000-0000-000044740000}"/>
    <cellStyle name="Normal 74 2 7 3" xfId="9640" xr:uid="{00000000-0005-0000-0000-0000AE250000}"/>
    <cellStyle name="Normal 74 2 7 3 3" xfId="24741" xr:uid="{00000000-0005-0000-0000-0000AB600000}"/>
    <cellStyle name="Normal 74 2 7 5" xfId="19728" xr:uid="{00000000-0005-0000-0000-0000164D0000}"/>
    <cellStyle name="Normal 74 2 8" xfId="11318" xr:uid="{00000000-0005-0000-0000-00003C2C0000}"/>
    <cellStyle name="Normal 74 2 8 3" xfId="26416" xr:uid="{00000000-0005-0000-0000-000036670000}"/>
    <cellStyle name="Normal 74 2 9" xfId="6297" xr:uid="{00000000-0005-0000-0000-00009F180000}"/>
    <cellStyle name="Normal 74 2 9 3" xfId="21399" xr:uid="{00000000-0005-0000-0000-00009D530000}"/>
    <cellStyle name="Normal 74 3" xfId="1261" xr:uid="{00000000-0005-0000-0000-0000F3040000}"/>
    <cellStyle name="Normal 74 3 10" xfId="16438" xr:uid="{00000000-0005-0000-0000-00003C400000}"/>
    <cellStyle name="Normal 74 3 2" xfId="1480" xr:uid="{00000000-0005-0000-0000-0000CE050000}"/>
    <cellStyle name="Normal 74 3 2 2" xfId="1901" xr:uid="{00000000-0005-0000-0000-000073070000}"/>
    <cellStyle name="Normal 74 3 2 2 2" xfId="2740" xr:uid="{00000000-0005-0000-0000-0000BA0A0000}"/>
    <cellStyle name="Normal 74 3 2 2 2 2" xfId="4430" xr:uid="{00000000-0005-0000-0000-000054110000}"/>
    <cellStyle name="Normal 74 3 2 2 2 2 2" xfId="14503" xr:uid="{00000000-0005-0000-0000-0000AD380000}"/>
    <cellStyle name="Normal 74 3 2 2 2 2 2 3" xfId="29601" xr:uid="{00000000-0005-0000-0000-0000A7730000}"/>
    <cellStyle name="Normal 74 3 2 2 2 2 3" xfId="9483" xr:uid="{00000000-0005-0000-0000-000011250000}"/>
    <cellStyle name="Normal 74 3 2 2 2 2 3 3" xfId="24584" xr:uid="{00000000-0005-0000-0000-00000E600000}"/>
    <cellStyle name="Normal 74 3 2 2 2 2 5" xfId="19571" xr:uid="{00000000-0005-0000-0000-0000794C0000}"/>
    <cellStyle name="Normal 74 3 2 2 2 3" xfId="6122" xr:uid="{00000000-0005-0000-0000-0000F0170000}"/>
    <cellStyle name="Normal 74 3 2 2 2 3 2" xfId="16174" xr:uid="{00000000-0005-0000-0000-0000343F0000}"/>
    <cellStyle name="Normal 74 3 2 2 2 3 2 3" xfId="31272" xr:uid="{00000000-0005-0000-0000-00002E7A0000}"/>
    <cellStyle name="Normal 74 3 2 2 2 3 3" xfId="11154" xr:uid="{00000000-0005-0000-0000-0000982B0000}"/>
    <cellStyle name="Normal 74 3 2 2 2 3 3 3" xfId="26255" xr:uid="{00000000-0005-0000-0000-000095660000}"/>
    <cellStyle name="Normal 74 3 2 2 2 3 5" xfId="21242" xr:uid="{00000000-0005-0000-0000-000000530000}"/>
    <cellStyle name="Normal 74 3 2 2 2 4" xfId="12832" xr:uid="{00000000-0005-0000-0000-000026320000}"/>
    <cellStyle name="Normal 74 3 2 2 2 4 3" xfId="27930" xr:uid="{00000000-0005-0000-0000-0000206D0000}"/>
    <cellStyle name="Normal 74 3 2 2 2 5" xfId="7811" xr:uid="{00000000-0005-0000-0000-0000891E0000}"/>
    <cellStyle name="Normal 74 3 2 2 2 5 3" xfId="22913" xr:uid="{00000000-0005-0000-0000-000087590000}"/>
    <cellStyle name="Normal 74 3 2 2 2 7" xfId="17900" xr:uid="{00000000-0005-0000-0000-0000F2450000}"/>
    <cellStyle name="Normal 74 3 2 2 3" xfId="3593" xr:uid="{00000000-0005-0000-0000-00000F0E0000}"/>
    <cellStyle name="Normal 74 3 2 2 3 2" xfId="13667" xr:uid="{00000000-0005-0000-0000-000069350000}"/>
    <cellStyle name="Normal 74 3 2 2 3 2 3" xfId="28765" xr:uid="{00000000-0005-0000-0000-000063700000}"/>
    <cellStyle name="Normal 74 3 2 2 3 3" xfId="8647" xr:uid="{00000000-0005-0000-0000-0000CD210000}"/>
    <cellStyle name="Normal 74 3 2 2 3 3 3" xfId="23748" xr:uid="{00000000-0005-0000-0000-0000CA5C0000}"/>
    <cellStyle name="Normal 74 3 2 2 3 5" xfId="18735" xr:uid="{00000000-0005-0000-0000-000035490000}"/>
    <cellStyle name="Normal 74 3 2 2 4" xfId="5286" xr:uid="{00000000-0005-0000-0000-0000AC140000}"/>
    <cellStyle name="Normal 74 3 2 2 4 2" xfId="15338" xr:uid="{00000000-0005-0000-0000-0000F03B0000}"/>
    <cellStyle name="Normal 74 3 2 2 4 2 3" xfId="30436" xr:uid="{00000000-0005-0000-0000-0000EA760000}"/>
    <cellStyle name="Normal 74 3 2 2 4 3" xfId="10318" xr:uid="{00000000-0005-0000-0000-000054280000}"/>
    <cellStyle name="Normal 74 3 2 2 4 3 3" xfId="25419" xr:uid="{00000000-0005-0000-0000-000051630000}"/>
    <cellStyle name="Normal 74 3 2 2 4 5" xfId="20406" xr:uid="{00000000-0005-0000-0000-0000BC4F0000}"/>
    <cellStyle name="Normal 74 3 2 2 5" xfId="11996" xr:uid="{00000000-0005-0000-0000-0000E22E0000}"/>
    <cellStyle name="Normal 74 3 2 2 5 3" xfId="27094" xr:uid="{00000000-0005-0000-0000-0000DC690000}"/>
    <cellStyle name="Normal 74 3 2 2 6" xfId="6975" xr:uid="{00000000-0005-0000-0000-0000451B0000}"/>
    <cellStyle name="Normal 74 3 2 2 6 3" xfId="22077" xr:uid="{00000000-0005-0000-0000-000043560000}"/>
    <cellStyle name="Normal 74 3 2 2 8" xfId="17064" xr:uid="{00000000-0005-0000-0000-0000AE420000}"/>
    <cellStyle name="Normal 74 3 2 3" xfId="2322" xr:uid="{00000000-0005-0000-0000-000018090000}"/>
    <cellStyle name="Normal 74 3 2 3 2" xfId="4012" xr:uid="{00000000-0005-0000-0000-0000B20F0000}"/>
    <cellStyle name="Normal 74 3 2 3 2 2" xfId="14085" xr:uid="{00000000-0005-0000-0000-00000B370000}"/>
    <cellStyle name="Normal 74 3 2 3 2 2 3" xfId="29183" xr:uid="{00000000-0005-0000-0000-000005720000}"/>
    <cellStyle name="Normal 74 3 2 3 2 3" xfId="9065" xr:uid="{00000000-0005-0000-0000-00006F230000}"/>
    <cellStyle name="Normal 74 3 2 3 2 3 3" xfId="24166" xr:uid="{00000000-0005-0000-0000-00006C5E0000}"/>
    <cellStyle name="Normal 74 3 2 3 2 5" xfId="19153" xr:uid="{00000000-0005-0000-0000-0000D74A0000}"/>
    <cellStyle name="Normal 74 3 2 3 3" xfId="5704" xr:uid="{00000000-0005-0000-0000-00004E160000}"/>
    <cellStyle name="Normal 74 3 2 3 3 2" xfId="15756" xr:uid="{00000000-0005-0000-0000-0000923D0000}"/>
    <cellStyle name="Normal 74 3 2 3 3 2 3" xfId="30854" xr:uid="{00000000-0005-0000-0000-00008C780000}"/>
    <cellStyle name="Normal 74 3 2 3 3 3" xfId="10736" xr:uid="{00000000-0005-0000-0000-0000F6290000}"/>
    <cellStyle name="Normal 74 3 2 3 3 3 3" xfId="25837" xr:uid="{00000000-0005-0000-0000-0000F3640000}"/>
    <cellStyle name="Normal 74 3 2 3 3 5" xfId="20824" xr:uid="{00000000-0005-0000-0000-00005E510000}"/>
    <cellStyle name="Normal 74 3 2 3 4" xfId="12414" xr:uid="{00000000-0005-0000-0000-000084300000}"/>
    <cellStyle name="Normal 74 3 2 3 4 3" xfId="27512" xr:uid="{00000000-0005-0000-0000-00007E6B0000}"/>
    <cellStyle name="Normal 74 3 2 3 5" xfId="7393" xr:uid="{00000000-0005-0000-0000-0000E71C0000}"/>
    <cellStyle name="Normal 74 3 2 3 5 3" xfId="22495" xr:uid="{00000000-0005-0000-0000-0000E5570000}"/>
    <cellStyle name="Normal 74 3 2 3 7" xfId="17482" xr:uid="{00000000-0005-0000-0000-000050440000}"/>
    <cellStyle name="Normal 74 3 2 4" xfId="3175" xr:uid="{00000000-0005-0000-0000-00006D0C0000}"/>
    <cellStyle name="Normal 74 3 2 4 2" xfId="13249" xr:uid="{00000000-0005-0000-0000-0000C7330000}"/>
    <cellStyle name="Normal 74 3 2 4 2 3" xfId="28347" xr:uid="{00000000-0005-0000-0000-0000C16E0000}"/>
    <cellStyle name="Normal 74 3 2 4 3" xfId="8229" xr:uid="{00000000-0005-0000-0000-00002B200000}"/>
    <cellStyle name="Normal 74 3 2 4 3 3" xfId="23330" xr:uid="{00000000-0005-0000-0000-0000285B0000}"/>
    <cellStyle name="Normal 74 3 2 4 5" xfId="18317" xr:uid="{00000000-0005-0000-0000-000093470000}"/>
    <cellStyle name="Normal 74 3 2 5" xfId="4868" xr:uid="{00000000-0005-0000-0000-00000A130000}"/>
    <cellStyle name="Normal 74 3 2 5 2" xfId="14920" xr:uid="{00000000-0005-0000-0000-00004E3A0000}"/>
    <cellStyle name="Normal 74 3 2 5 2 3" xfId="30018" xr:uid="{00000000-0005-0000-0000-000048750000}"/>
    <cellStyle name="Normal 74 3 2 5 3" xfId="9900" xr:uid="{00000000-0005-0000-0000-0000B2260000}"/>
    <cellStyle name="Normal 74 3 2 5 3 3" xfId="25001" xr:uid="{00000000-0005-0000-0000-0000AF610000}"/>
    <cellStyle name="Normal 74 3 2 5 5" xfId="19988" xr:uid="{00000000-0005-0000-0000-00001A4E0000}"/>
    <cellStyle name="Normal 74 3 2 6" xfId="11578" xr:uid="{00000000-0005-0000-0000-0000402D0000}"/>
    <cellStyle name="Normal 74 3 2 6 3" xfId="26676" xr:uid="{00000000-0005-0000-0000-00003A680000}"/>
    <cellStyle name="Normal 74 3 2 7" xfId="6557" xr:uid="{00000000-0005-0000-0000-0000A3190000}"/>
    <cellStyle name="Normal 74 3 2 7 3" xfId="21659" xr:uid="{00000000-0005-0000-0000-0000A1540000}"/>
    <cellStyle name="Normal 74 3 2 9" xfId="16646" xr:uid="{00000000-0005-0000-0000-00000C410000}"/>
    <cellStyle name="Normal 74 3 3" xfId="1693" xr:uid="{00000000-0005-0000-0000-0000A3060000}"/>
    <cellStyle name="Normal 74 3 3 2" xfId="2532" xr:uid="{00000000-0005-0000-0000-0000EA090000}"/>
    <cellStyle name="Normal 74 3 3 2 2" xfId="4222" xr:uid="{00000000-0005-0000-0000-000084100000}"/>
    <cellStyle name="Normal 74 3 3 2 2 2" xfId="14295" xr:uid="{00000000-0005-0000-0000-0000DD370000}"/>
    <cellStyle name="Normal 74 3 3 2 2 2 3" xfId="29393" xr:uid="{00000000-0005-0000-0000-0000D7720000}"/>
    <cellStyle name="Normal 74 3 3 2 2 3" xfId="9275" xr:uid="{00000000-0005-0000-0000-000041240000}"/>
    <cellStyle name="Normal 74 3 3 2 2 3 3" xfId="24376" xr:uid="{00000000-0005-0000-0000-00003E5F0000}"/>
    <cellStyle name="Normal 74 3 3 2 2 5" xfId="19363" xr:uid="{00000000-0005-0000-0000-0000A94B0000}"/>
    <cellStyle name="Normal 74 3 3 2 3" xfId="5914" xr:uid="{00000000-0005-0000-0000-000020170000}"/>
    <cellStyle name="Normal 74 3 3 2 3 2" xfId="15966" xr:uid="{00000000-0005-0000-0000-0000643E0000}"/>
    <cellStyle name="Normal 74 3 3 2 3 2 3" xfId="31064" xr:uid="{00000000-0005-0000-0000-00005E790000}"/>
    <cellStyle name="Normal 74 3 3 2 3 3" xfId="10946" xr:uid="{00000000-0005-0000-0000-0000C82A0000}"/>
    <cellStyle name="Normal 74 3 3 2 3 3 3" xfId="26047" xr:uid="{00000000-0005-0000-0000-0000C5650000}"/>
    <cellStyle name="Normal 74 3 3 2 3 5" xfId="21034" xr:uid="{00000000-0005-0000-0000-000030520000}"/>
    <cellStyle name="Normal 74 3 3 2 4" xfId="12624" xr:uid="{00000000-0005-0000-0000-000056310000}"/>
    <cellStyle name="Normal 74 3 3 2 4 3" xfId="27722" xr:uid="{00000000-0005-0000-0000-0000506C0000}"/>
    <cellStyle name="Normal 74 3 3 2 5" xfId="7603" xr:uid="{00000000-0005-0000-0000-0000B91D0000}"/>
    <cellStyle name="Normal 74 3 3 2 5 3" xfId="22705" xr:uid="{00000000-0005-0000-0000-0000B7580000}"/>
    <cellStyle name="Normal 74 3 3 2 7" xfId="17692" xr:uid="{00000000-0005-0000-0000-000022450000}"/>
    <cellStyle name="Normal 74 3 3 3" xfId="3385" xr:uid="{00000000-0005-0000-0000-00003F0D0000}"/>
    <cellStyle name="Normal 74 3 3 3 2" xfId="13459" xr:uid="{00000000-0005-0000-0000-000099340000}"/>
    <cellStyle name="Normal 74 3 3 3 2 3" xfId="28557" xr:uid="{00000000-0005-0000-0000-0000936F0000}"/>
    <cellStyle name="Normal 74 3 3 3 3" xfId="8439" xr:uid="{00000000-0005-0000-0000-0000FD200000}"/>
    <cellStyle name="Normal 74 3 3 3 3 3" xfId="23540" xr:uid="{00000000-0005-0000-0000-0000FA5B0000}"/>
    <cellStyle name="Normal 74 3 3 3 5" xfId="18527" xr:uid="{00000000-0005-0000-0000-000065480000}"/>
    <cellStyle name="Normal 74 3 3 4" xfId="5078" xr:uid="{00000000-0005-0000-0000-0000DC130000}"/>
    <cellStyle name="Normal 74 3 3 4 2" xfId="15130" xr:uid="{00000000-0005-0000-0000-0000203B0000}"/>
    <cellStyle name="Normal 74 3 3 4 2 3" xfId="30228" xr:uid="{00000000-0005-0000-0000-00001A760000}"/>
    <cellStyle name="Normal 74 3 3 4 3" xfId="10110" xr:uid="{00000000-0005-0000-0000-000084270000}"/>
    <cellStyle name="Normal 74 3 3 4 3 3" xfId="25211" xr:uid="{00000000-0005-0000-0000-000081620000}"/>
    <cellStyle name="Normal 74 3 3 4 5" xfId="20198" xr:uid="{00000000-0005-0000-0000-0000EC4E0000}"/>
    <cellStyle name="Normal 74 3 3 5" xfId="11788" xr:uid="{00000000-0005-0000-0000-0000122E0000}"/>
    <cellStyle name="Normal 74 3 3 5 3" xfId="26886" xr:uid="{00000000-0005-0000-0000-00000C690000}"/>
    <cellStyle name="Normal 74 3 3 6" xfId="6767" xr:uid="{00000000-0005-0000-0000-0000751A0000}"/>
    <cellStyle name="Normal 74 3 3 6 3" xfId="21869" xr:uid="{00000000-0005-0000-0000-000073550000}"/>
    <cellStyle name="Normal 74 3 3 8" xfId="16856" xr:uid="{00000000-0005-0000-0000-0000DE410000}"/>
    <cellStyle name="Normal 74 3 4" xfId="2114" xr:uid="{00000000-0005-0000-0000-000048080000}"/>
    <cellStyle name="Normal 74 3 4 2" xfId="3804" xr:uid="{00000000-0005-0000-0000-0000E20E0000}"/>
    <cellStyle name="Normal 74 3 4 2 2" xfId="13877" xr:uid="{00000000-0005-0000-0000-00003B360000}"/>
    <cellStyle name="Normal 74 3 4 2 2 3" xfId="28975" xr:uid="{00000000-0005-0000-0000-000035710000}"/>
    <cellStyle name="Normal 74 3 4 2 3" xfId="8857" xr:uid="{00000000-0005-0000-0000-00009F220000}"/>
    <cellStyle name="Normal 74 3 4 2 3 3" xfId="23958" xr:uid="{00000000-0005-0000-0000-00009C5D0000}"/>
    <cellStyle name="Normal 74 3 4 2 5" xfId="18945" xr:uid="{00000000-0005-0000-0000-0000074A0000}"/>
    <cellStyle name="Normal 74 3 4 3" xfId="5496" xr:uid="{00000000-0005-0000-0000-00007E150000}"/>
    <cellStyle name="Normal 74 3 4 3 2" xfId="15548" xr:uid="{00000000-0005-0000-0000-0000C23C0000}"/>
    <cellStyle name="Normal 74 3 4 3 2 3" xfId="30646" xr:uid="{00000000-0005-0000-0000-0000BC770000}"/>
    <cellStyle name="Normal 74 3 4 3 3" xfId="10528" xr:uid="{00000000-0005-0000-0000-000026290000}"/>
    <cellStyle name="Normal 74 3 4 3 3 3" xfId="25629" xr:uid="{00000000-0005-0000-0000-000023640000}"/>
    <cellStyle name="Normal 74 3 4 3 5" xfId="20616" xr:uid="{00000000-0005-0000-0000-00008E500000}"/>
    <cellStyle name="Normal 74 3 4 4" xfId="12206" xr:uid="{00000000-0005-0000-0000-0000B42F0000}"/>
    <cellStyle name="Normal 74 3 4 4 3" xfId="27304" xr:uid="{00000000-0005-0000-0000-0000AE6A0000}"/>
    <cellStyle name="Normal 74 3 4 5" xfId="7185" xr:uid="{00000000-0005-0000-0000-0000171C0000}"/>
    <cellStyle name="Normal 74 3 4 5 3" xfId="22287" xr:uid="{00000000-0005-0000-0000-000015570000}"/>
    <cellStyle name="Normal 74 3 4 7" xfId="17274" xr:uid="{00000000-0005-0000-0000-000080430000}"/>
    <cellStyle name="Normal 74 3 5" xfId="2967" xr:uid="{00000000-0005-0000-0000-00009D0B0000}"/>
    <cellStyle name="Normal 74 3 5 2" xfId="13041" xr:uid="{00000000-0005-0000-0000-0000F7320000}"/>
    <cellStyle name="Normal 74 3 5 2 3" xfId="28139" xr:uid="{00000000-0005-0000-0000-0000F16D0000}"/>
    <cellStyle name="Normal 74 3 5 3" xfId="8021" xr:uid="{00000000-0005-0000-0000-00005B1F0000}"/>
    <cellStyle name="Normal 74 3 5 3 3" xfId="23122" xr:uid="{00000000-0005-0000-0000-0000585A0000}"/>
    <cellStyle name="Normal 74 3 5 5" xfId="18109" xr:uid="{00000000-0005-0000-0000-0000C3460000}"/>
    <cellStyle name="Normal 74 3 6" xfId="4660" xr:uid="{00000000-0005-0000-0000-00003A120000}"/>
    <cellStyle name="Normal 74 3 6 2" xfId="14712" xr:uid="{00000000-0005-0000-0000-00007E390000}"/>
    <cellStyle name="Normal 74 3 6 2 3" xfId="29810" xr:uid="{00000000-0005-0000-0000-000078740000}"/>
    <cellStyle name="Normal 74 3 6 3" xfId="9692" xr:uid="{00000000-0005-0000-0000-0000E2250000}"/>
    <cellStyle name="Normal 74 3 6 3 3" xfId="24793" xr:uid="{00000000-0005-0000-0000-0000DF600000}"/>
    <cellStyle name="Normal 74 3 6 5" xfId="19780" xr:uid="{00000000-0005-0000-0000-00004A4D0000}"/>
    <cellStyle name="Normal 74 3 7" xfId="11370" xr:uid="{00000000-0005-0000-0000-0000702C0000}"/>
    <cellStyle name="Normal 74 3 7 3" xfId="26468" xr:uid="{00000000-0005-0000-0000-00006A670000}"/>
    <cellStyle name="Normal 74 3 8" xfId="6349" xr:uid="{00000000-0005-0000-0000-0000D3180000}"/>
    <cellStyle name="Normal 74 3 8 3" xfId="21451" xr:uid="{00000000-0005-0000-0000-0000D1530000}"/>
    <cellStyle name="Normal 74 4" xfId="1374" xr:uid="{00000000-0005-0000-0000-000064050000}"/>
    <cellStyle name="Normal 74 4 2" xfId="1797" xr:uid="{00000000-0005-0000-0000-00000B070000}"/>
    <cellStyle name="Normal 74 4 2 2" xfId="2636" xr:uid="{00000000-0005-0000-0000-0000520A0000}"/>
    <cellStyle name="Normal 74 4 2 2 2" xfId="4326" xr:uid="{00000000-0005-0000-0000-0000EC100000}"/>
    <cellStyle name="Normal 74 4 2 2 2 2" xfId="14399" xr:uid="{00000000-0005-0000-0000-000045380000}"/>
    <cellStyle name="Normal 74 4 2 2 2 2 3" xfId="29497" xr:uid="{00000000-0005-0000-0000-00003F730000}"/>
    <cellStyle name="Normal 74 4 2 2 2 3" xfId="9379" xr:uid="{00000000-0005-0000-0000-0000A9240000}"/>
    <cellStyle name="Normal 74 4 2 2 2 3 3" xfId="24480" xr:uid="{00000000-0005-0000-0000-0000A65F0000}"/>
    <cellStyle name="Normal 74 4 2 2 2 5" xfId="19467" xr:uid="{00000000-0005-0000-0000-0000114C0000}"/>
    <cellStyle name="Normal 74 4 2 2 3" xfId="6018" xr:uid="{00000000-0005-0000-0000-000088170000}"/>
    <cellStyle name="Normal 74 4 2 2 3 2" xfId="16070" xr:uid="{00000000-0005-0000-0000-0000CC3E0000}"/>
    <cellStyle name="Normal 74 4 2 2 3 2 3" xfId="31168" xr:uid="{00000000-0005-0000-0000-0000C6790000}"/>
    <cellStyle name="Normal 74 4 2 2 3 3" xfId="11050" xr:uid="{00000000-0005-0000-0000-0000302B0000}"/>
    <cellStyle name="Normal 74 4 2 2 3 3 3" xfId="26151" xr:uid="{00000000-0005-0000-0000-00002D660000}"/>
    <cellStyle name="Normal 74 4 2 2 3 5" xfId="21138" xr:uid="{00000000-0005-0000-0000-000098520000}"/>
    <cellStyle name="Normal 74 4 2 2 4" xfId="12728" xr:uid="{00000000-0005-0000-0000-0000BE310000}"/>
    <cellStyle name="Normal 74 4 2 2 4 3" xfId="27826" xr:uid="{00000000-0005-0000-0000-0000B86C0000}"/>
    <cellStyle name="Normal 74 4 2 2 5" xfId="7707" xr:uid="{00000000-0005-0000-0000-0000211E0000}"/>
    <cellStyle name="Normal 74 4 2 2 5 3" xfId="22809" xr:uid="{00000000-0005-0000-0000-00001F590000}"/>
    <cellStyle name="Normal 74 4 2 2 7" xfId="17796" xr:uid="{00000000-0005-0000-0000-00008A450000}"/>
    <cellStyle name="Normal 74 4 2 3" xfId="3489" xr:uid="{00000000-0005-0000-0000-0000A70D0000}"/>
    <cellStyle name="Normal 74 4 2 3 2" xfId="13563" xr:uid="{00000000-0005-0000-0000-000001350000}"/>
    <cellStyle name="Normal 74 4 2 3 2 3" xfId="28661" xr:uid="{00000000-0005-0000-0000-0000FB6F0000}"/>
    <cellStyle name="Normal 74 4 2 3 3" xfId="8543" xr:uid="{00000000-0005-0000-0000-000065210000}"/>
    <cellStyle name="Normal 74 4 2 3 3 3" xfId="23644" xr:uid="{00000000-0005-0000-0000-0000625C0000}"/>
    <cellStyle name="Normal 74 4 2 3 5" xfId="18631" xr:uid="{00000000-0005-0000-0000-0000CD480000}"/>
    <cellStyle name="Normal 74 4 2 4" xfId="5182" xr:uid="{00000000-0005-0000-0000-000044140000}"/>
    <cellStyle name="Normal 74 4 2 4 2" xfId="15234" xr:uid="{00000000-0005-0000-0000-0000883B0000}"/>
    <cellStyle name="Normal 74 4 2 4 2 3" xfId="30332" xr:uid="{00000000-0005-0000-0000-000082760000}"/>
    <cellStyle name="Normal 74 4 2 4 3" xfId="10214" xr:uid="{00000000-0005-0000-0000-0000EC270000}"/>
    <cellStyle name="Normal 74 4 2 4 3 3" xfId="25315" xr:uid="{00000000-0005-0000-0000-0000E9620000}"/>
    <cellStyle name="Normal 74 4 2 4 5" xfId="20302" xr:uid="{00000000-0005-0000-0000-0000544F0000}"/>
    <cellStyle name="Normal 74 4 2 5" xfId="11892" xr:uid="{00000000-0005-0000-0000-00007A2E0000}"/>
    <cellStyle name="Normal 74 4 2 5 3" xfId="26990" xr:uid="{00000000-0005-0000-0000-000074690000}"/>
    <cellStyle name="Normal 74 4 2 6" xfId="6871" xr:uid="{00000000-0005-0000-0000-0000DD1A0000}"/>
    <cellStyle name="Normal 74 4 2 6 3" xfId="21973" xr:uid="{00000000-0005-0000-0000-0000DB550000}"/>
    <cellStyle name="Normal 74 4 2 8" xfId="16960" xr:uid="{00000000-0005-0000-0000-000046420000}"/>
    <cellStyle name="Normal 74 4 3" xfId="2218" xr:uid="{00000000-0005-0000-0000-0000B0080000}"/>
    <cellStyle name="Normal 74 4 3 2" xfId="3908" xr:uid="{00000000-0005-0000-0000-00004A0F0000}"/>
    <cellStyle name="Normal 74 4 3 2 2" xfId="13981" xr:uid="{00000000-0005-0000-0000-0000A3360000}"/>
    <cellStyle name="Normal 74 4 3 2 2 3" xfId="29079" xr:uid="{00000000-0005-0000-0000-00009D710000}"/>
    <cellStyle name="Normal 74 4 3 2 3" xfId="8961" xr:uid="{00000000-0005-0000-0000-000007230000}"/>
    <cellStyle name="Normal 74 4 3 2 3 3" xfId="24062" xr:uid="{00000000-0005-0000-0000-0000045E0000}"/>
    <cellStyle name="Normal 74 4 3 2 5" xfId="19049" xr:uid="{00000000-0005-0000-0000-00006F4A0000}"/>
    <cellStyle name="Normal 74 4 3 3" xfId="5600" xr:uid="{00000000-0005-0000-0000-0000E6150000}"/>
    <cellStyle name="Normal 74 4 3 3 2" xfId="15652" xr:uid="{00000000-0005-0000-0000-00002A3D0000}"/>
    <cellStyle name="Normal 74 4 3 3 2 3" xfId="30750" xr:uid="{00000000-0005-0000-0000-000024780000}"/>
    <cellStyle name="Normal 74 4 3 3 3" xfId="10632" xr:uid="{00000000-0005-0000-0000-00008E290000}"/>
    <cellStyle name="Normal 74 4 3 3 3 3" xfId="25733" xr:uid="{00000000-0005-0000-0000-00008B640000}"/>
    <cellStyle name="Normal 74 4 3 3 5" xfId="20720" xr:uid="{00000000-0005-0000-0000-0000F6500000}"/>
    <cellStyle name="Normal 74 4 3 4" xfId="12310" xr:uid="{00000000-0005-0000-0000-00001C300000}"/>
    <cellStyle name="Normal 74 4 3 4 3" xfId="27408" xr:uid="{00000000-0005-0000-0000-0000166B0000}"/>
    <cellStyle name="Normal 74 4 3 5" xfId="7289" xr:uid="{00000000-0005-0000-0000-00007F1C0000}"/>
    <cellStyle name="Normal 74 4 3 5 3" xfId="22391" xr:uid="{00000000-0005-0000-0000-00007D570000}"/>
    <cellStyle name="Normal 74 4 3 7" xfId="17378" xr:uid="{00000000-0005-0000-0000-0000E8430000}"/>
    <cellStyle name="Normal 74 4 4" xfId="3071" xr:uid="{00000000-0005-0000-0000-0000050C0000}"/>
    <cellStyle name="Normal 74 4 4 2" xfId="13145" xr:uid="{00000000-0005-0000-0000-00005F330000}"/>
    <cellStyle name="Normal 74 4 4 2 3" xfId="28243" xr:uid="{00000000-0005-0000-0000-0000596E0000}"/>
    <cellStyle name="Normal 74 4 4 3" xfId="8125" xr:uid="{00000000-0005-0000-0000-0000C31F0000}"/>
    <cellStyle name="Normal 74 4 4 3 3" xfId="23226" xr:uid="{00000000-0005-0000-0000-0000C05A0000}"/>
    <cellStyle name="Normal 74 4 4 5" xfId="18213" xr:uid="{00000000-0005-0000-0000-00002B470000}"/>
    <cellStyle name="Normal 74 4 5" xfId="4764" xr:uid="{00000000-0005-0000-0000-0000A2120000}"/>
    <cellStyle name="Normal 74 4 5 2" xfId="14816" xr:uid="{00000000-0005-0000-0000-0000E6390000}"/>
    <cellStyle name="Normal 74 4 5 2 3" xfId="29914" xr:uid="{00000000-0005-0000-0000-0000E0740000}"/>
    <cellStyle name="Normal 74 4 5 3" xfId="9796" xr:uid="{00000000-0005-0000-0000-00004A260000}"/>
    <cellStyle name="Normal 74 4 5 3 3" xfId="24897" xr:uid="{00000000-0005-0000-0000-000047610000}"/>
    <cellStyle name="Normal 74 4 5 5" xfId="19884" xr:uid="{00000000-0005-0000-0000-0000B24D0000}"/>
    <cellStyle name="Normal 74 4 6" xfId="11474" xr:uid="{00000000-0005-0000-0000-0000D82C0000}"/>
    <cellStyle name="Normal 74 4 6 3" xfId="26572" xr:uid="{00000000-0005-0000-0000-0000D2670000}"/>
    <cellStyle name="Normal 74 4 7" xfId="6453" xr:uid="{00000000-0005-0000-0000-00003B190000}"/>
    <cellStyle name="Normal 74 4 7 3" xfId="21555" xr:uid="{00000000-0005-0000-0000-000039540000}"/>
    <cellStyle name="Normal 74 4 9" xfId="16542" xr:uid="{00000000-0005-0000-0000-0000A4400000}"/>
    <cellStyle name="Normal 74 5" xfId="1587" xr:uid="{00000000-0005-0000-0000-000039060000}"/>
    <cellStyle name="Normal 74 5 2" xfId="2428" xr:uid="{00000000-0005-0000-0000-000082090000}"/>
    <cellStyle name="Normal 74 5 2 2" xfId="4118" xr:uid="{00000000-0005-0000-0000-00001C100000}"/>
    <cellStyle name="Normal 74 5 2 2 2" xfId="14191" xr:uid="{00000000-0005-0000-0000-000075370000}"/>
    <cellStyle name="Normal 74 5 2 2 2 3" xfId="29289" xr:uid="{00000000-0005-0000-0000-00006F720000}"/>
    <cellStyle name="Normal 74 5 2 2 3" xfId="9171" xr:uid="{00000000-0005-0000-0000-0000D9230000}"/>
    <cellStyle name="Normal 74 5 2 2 3 3" xfId="24272" xr:uid="{00000000-0005-0000-0000-0000D65E0000}"/>
    <cellStyle name="Normal 74 5 2 2 5" xfId="19259" xr:uid="{00000000-0005-0000-0000-0000414B0000}"/>
    <cellStyle name="Normal 74 5 2 3" xfId="5810" xr:uid="{00000000-0005-0000-0000-0000B8160000}"/>
    <cellStyle name="Normal 74 5 2 3 2" xfId="15862" xr:uid="{00000000-0005-0000-0000-0000FC3D0000}"/>
    <cellStyle name="Normal 74 5 2 3 2 3" xfId="30960" xr:uid="{00000000-0005-0000-0000-0000F6780000}"/>
    <cellStyle name="Normal 74 5 2 3 3" xfId="10842" xr:uid="{00000000-0005-0000-0000-0000602A0000}"/>
    <cellStyle name="Normal 74 5 2 3 3 3" xfId="25943" xr:uid="{00000000-0005-0000-0000-00005D650000}"/>
    <cellStyle name="Normal 74 5 2 3 5" xfId="20930" xr:uid="{00000000-0005-0000-0000-0000C8510000}"/>
    <cellStyle name="Normal 74 5 2 4" xfId="12520" xr:uid="{00000000-0005-0000-0000-0000EE300000}"/>
    <cellStyle name="Normal 74 5 2 4 3" xfId="27618" xr:uid="{00000000-0005-0000-0000-0000E86B0000}"/>
    <cellStyle name="Normal 74 5 2 5" xfId="7499" xr:uid="{00000000-0005-0000-0000-0000511D0000}"/>
    <cellStyle name="Normal 74 5 2 5 3" xfId="22601" xr:uid="{00000000-0005-0000-0000-00004F580000}"/>
    <cellStyle name="Normal 74 5 2 7" xfId="17588" xr:uid="{00000000-0005-0000-0000-0000BA440000}"/>
    <cellStyle name="Normal 74 5 3" xfId="3281" xr:uid="{00000000-0005-0000-0000-0000D70C0000}"/>
    <cellStyle name="Normal 74 5 3 2" xfId="13355" xr:uid="{00000000-0005-0000-0000-000031340000}"/>
    <cellStyle name="Normal 74 5 3 2 3" xfId="28453" xr:uid="{00000000-0005-0000-0000-00002B6F0000}"/>
    <cellStyle name="Normal 74 5 3 3" xfId="8335" xr:uid="{00000000-0005-0000-0000-000095200000}"/>
    <cellStyle name="Normal 74 5 3 3 3" xfId="23436" xr:uid="{00000000-0005-0000-0000-0000925B0000}"/>
    <cellStyle name="Normal 74 5 3 5" xfId="18423" xr:uid="{00000000-0005-0000-0000-0000FD470000}"/>
    <cellStyle name="Normal 74 5 4" xfId="4974" xr:uid="{00000000-0005-0000-0000-000074130000}"/>
    <cellStyle name="Normal 74 5 4 2" xfId="15026" xr:uid="{00000000-0005-0000-0000-0000B83A0000}"/>
    <cellStyle name="Normal 74 5 4 2 3" xfId="30124" xr:uid="{00000000-0005-0000-0000-0000B2750000}"/>
    <cellStyle name="Normal 74 5 4 3" xfId="10006" xr:uid="{00000000-0005-0000-0000-00001C270000}"/>
    <cellStyle name="Normal 74 5 4 3 3" xfId="25107" xr:uid="{00000000-0005-0000-0000-000019620000}"/>
    <cellStyle name="Normal 74 5 4 5" xfId="20094" xr:uid="{00000000-0005-0000-0000-0000844E0000}"/>
    <cellStyle name="Normal 74 5 5" xfId="11684" xr:uid="{00000000-0005-0000-0000-0000AA2D0000}"/>
    <cellStyle name="Normal 74 5 5 3" xfId="26782" xr:uid="{00000000-0005-0000-0000-0000A4680000}"/>
    <cellStyle name="Normal 74 5 6" xfId="6663" xr:uid="{00000000-0005-0000-0000-00000D1A0000}"/>
    <cellStyle name="Normal 74 5 6 3" xfId="21765" xr:uid="{00000000-0005-0000-0000-00000B550000}"/>
    <cellStyle name="Normal 74 5 8" xfId="16752" xr:uid="{00000000-0005-0000-0000-000076410000}"/>
    <cellStyle name="Normal 74 6" xfId="2008" xr:uid="{00000000-0005-0000-0000-0000DE070000}"/>
    <cellStyle name="Normal 74 6 2" xfId="3700" xr:uid="{00000000-0005-0000-0000-00007A0E0000}"/>
    <cellStyle name="Normal 74 6 2 2" xfId="13773" xr:uid="{00000000-0005-0000-0000-0000D3350000}"/>
    <cellStyle name="Normal 74 6 2 2 3" xfId="28871" xr:uid="{00000000-0005-0000-0000-0000CD700000}"/>
    <cellStyle name="Normal 74 6 2 3" xfId="8753" xr:uid="{00000000-0005-0000-0000-000037220000}"/>
    <cellStyle name="Normal 74 6 2 3 3" xfId="23854" xr:uid="{00000000-0005-0000-0000-0000345D0000}"/>
    <cellStyle name="Normal 74 6 2 5" xfId="18841" xr:uid="{00000000-0005-0000-0000-00009F490000}"/>
    <cellStyle name="Normal 74 6 3" xfId="5392" xr:uid="{00000000-0005-0000-0000-000016150000}"/>
    <cellStyle name="Normal 74 6 3 2" xfId="15444" xr:uid="{00000000-0005-0000-0000-00005A3C0000}"/>
    <cellStyle name="Normal 74 6 3 2 3" xfId="30542" xr:uid="{00000000-0005-0000-0000-000054770000}"/>
    <cellStyle name="Normal 74 6 3 3" xfId="10424" xr:uid="{00000000-0005-0000-0000-0000BE280000}"/>
    <cellStyle name="Normal 74 6 3 3 3" xfId="25525" xr:uid="{00000000-0005-0000-0000-0000BB630000}"/>
    <cellStyle name="Normal 74 6 3 5" xfId="20512" xr:uid="{00000000-0005-0000-0000-000026500000}"/>
    <cellStyle name="Normal 74 6 4" xfId="12102" xr:uid="{00000000-0005-0000-0000-00004C2F0000}"/>
    <cellStyle name="Normal 74 6 4 3" xfId="27200" xr:uid="{00000000-0005-0000-0000-0000466A0000}"/>
    <cellStyle name="Normal 74 6 5" xfId="7081" xr:uid="{00000000-0005-0000-0000-0000AF1B0000}"/>
    <cellStyle name="Normal 74 6 5 3" xfId="22183" xr:uid="{00000000-0005-0000-0000-0000AD560000}"/>
    <cellStyle name="Normal 74 6 7" xfId="17170" xr:uid="{00000000-0005-0000-0000-000018430000}"/>
    <cellStyle name="Normal 74 7" xfId="2860" xr:uid="{00000000-0005-0000-0000-0000320B0000}"/>
    <cellStyle name="Normal 74 7 2" xfId="12937" xr:uid="{00000000-0005-0000-0000-00008F320000}"/>
    <cellStyle name="Normal 74 7 2 3" xfId="28035" xr:uid="{00000000-0005-0000-0000-0000896D0000}"/>
    <cellStyle name="Normal 74 7 3" xfId="7917" xr:uid="{00000000-0005-0000-0000-0000F31E0000}"/>
    <cellStyle name="Normal 74 7 3 3" xfId="23018" xr:uid="{00000000-0005-0000-0000-0000F0590000}"/>
    <cellStyle name="Normal 74 7 5" xfId="18005" xr:uid="{00000000-0005-0000-0000-00005B460000}"/>
    <cellStyle name="Normal 74 8" xfId="4554" xr:uid="{00000000-0005-0000-0000-0000D0110000}"/>
    <cellStyle name="Normal 74 8 2" xfId="14608" xr:uid="{00000000-0005-0000-0000-000016390000}"/>
    <cellStyle name="Normal 74 8 2 3" xfId="29706" xr:uid="{00000000-0005-0000-0000-000010740000}"/>
    <cellStyle name="Normal 74 8 3" xfId="9588" xr:uid="{00000000-0005-0000-0000-00007A250000}"/>
    <cellStyle name="Normal 74 8 3 3" xfId="24689" xr:uid="{00000000-0005-0000-0000-000077600000}"/>
    <cellStyle name="Normal 74 8 5" xfId="19676" xr:uid="{00000000-0005-0000-0000-0000E24C0000}"/>
    <cellStyle name="Normal 74 9" xfId="11264" xr:uid="{00000000-0005-0000-0000-0000062C0000}"/>
    <cellStyle name="Normal 74 9 3" xfId="26364" xr:uid="{00000000-0005-0000-0000-000002670000}"/>
    <cellStyle name="Normal 75" xfId="911" xr:uid="{00000000-0005-0000-0000-000094030000}"/>
    <cellStyle name="Normal 76" xfId="912" xr:uid="{00000000-0005-0000-0000-000095030000}"/>
    <cellStyle name="Normal 76 10" xfId="6244" xr:uid="{00000000-0005-0000-0000-00006A180000}"/>
    <cellStyle name="Normal 76 10 3" xfId="21348" xr:uid="{00000000-0005-0000-0000-00006A530000}"/>
    <cellStyle name="Normal 76 12" xfId="16333" xr:uid="{00000000-0005-0000-0000-0000D33F0000}"/>
    <cellStyle name="Normal 76 2" xfId="1208" xr:uid="{00000000-0005-0000-0000-0000BE040000}"/>
    <cellStyle name="Normal 76 2 11" xfId="16387" xr:uid="{00000000-0005-0000-0000-000009400000}"/>
    <cellStyle name="Normal 76 2 2" xfId="1316" xr:uid="{00000000-0005-0000-0000-00002A050000}"/>
    <cellStyle name="Normal 76 2 2 10" xfId="16491" xr:uid="{00000000-0005-0000-0000-000071400000}"/>
    <cellStyle name="Normal 76 2 2 2" xfId="1533" xr:uid="{00000000-0005-0000-0000-000003060000}"/>
    <cellStyle name="Normal 76 2 2 2 2" xfId="1954" xr:uid="{00000000-0005-0000-0000-0000A8070000}"/>
    <cellStyle name="Normal 76 2 2 2 2 2" xfId="2793" xr:uid="{00000000-0005-0000-0000-0000EF0A0000}"/>
    <cellStyle name="Normal 76 2 2 2 2 2 2" xfId="4483" xr:uid="{00000000-0005-0000-0000-000089110000}"/>
    <cellStyle name="Normal 76 2 2 2 2 2 2 2" xfId="14556" xr:uid="{00000000-0005-0000-0000-0000E2380000}"/>
    <cellStyle name="Normal 76 2 2 2 2 2 2 2 3" xfId="29654" xr:uid="{00000000-0005-0000-0000-0000DC730000}"/>
    <cellStyle name="Normal 76 2 2 2 2 2 2 3" xfId="9536" xr:uid="{00000000-0005-0000-0000-000046250000}"/>
    <cellStyle name="Normal 76 2 2 2 2 2 2 3 3" xfId="24637" xr:uid="{00000000-0005-0000-0000-000043600000}"/>
    <cellStyle name="Normal 76 2 2 2 2 2 2 5" xfId="19624" xr:uid="{00000000-0005-0000-0000-0000AE4C0000}"/>
    <cellStyle name="Normal 76 2 2 2 2 2 3" xfId="6175" xr:uid="{00000000-0005-0000-0000-000025180000}"/>
    <cellStyle name="Normal 76 2 2 2 2 2 3 2" xfId="16227" xr:uid="{00000000-0005-0000-0000-0000693F0000}"/>
    <cellStyle name="Normal 76 2 2 2 2 2 3 3" xfId="11207" xr:uid="{00000000-0005-0000-0000-0000CD2B0000}"/>
    <cellStyle name="Normal 76 2 2 2 2 2 3 3 3" xfId="26308" xr:uid="{00000000-0005-0000-0000-0000CA660000}"/>
    <cellStyle name="Normal 76 2 2 2 2 2 3 5" xfId="21295" xr:uid="{00000000-0005-0000-0000-000035530000}"/>
    <cellStyle name="Normal 76 2 2 2 2 2 4" xfId="12885" xr:uid="{00000000-0005-0000-0000-00005B320000}"/>
    <cellStyle name="Normal 76 2 2 2 2 2 4 3" xfId="27983" xr:uid="{00000000-0005-0000-0000-0000556D0000}"/>
    <cellStyle name="Normal 76 2 2 2 2 2 5" xfId="7864" xr:uid="{00000000-0005-0000-0000-0000BE1E0000}"/>
    <cellStyle name="Normal 76 2 2 2 2 2 5 3" xfId="22966" xr:uid="{00000000-0005-0000-0000-0000BC590000}"/>
    <cellStyle name="Normal 76 2 2 2 2 2 7" xfId="17953" xr:uid="{00000000-0005-0000-0000-000027460000}"/>
    <cellStyle name="Normal 76 2 2 2 2 3" xfId="3646" xr:uid="{00000000-0005-0000-0000-0000440E0000}"/>
    <cellStyle name="Normal 76 2 2 2 2 3 2" xfId="13720" xr:uid="{00000000-0005-0000-0000-00009E350000}"/>
    <cellStyle name="Normal 76 2 2 2 2 3 2 3" xfId="28818" xr:uid="{00000000-0005-0000-0000-000098700000}"/>
    <cellStyle name="Normal 76 2 2 2 2 3 3" xfId="8700" xr:uid="{00000000-0005-0000-0000-000002220000}"/>
    <cellStyle name="Normal 76 2 2 2 2 3 3 3" xfId="23801" xr:uid="{00000000-0005-0000-0000-0000FF5C0000}"/>
    <cellStyle name="Normal 76 2 2 2 2 3 5" xfId="18788" xr:uid="{00000000-0005-0000-0000-00006A490000}"/>
    <cellStyle name="Normal 76 2 2 2 2 4" xfId="5339" xr:uid="{00000000-0005-0000-0000-0000E1140000}"/>
    <cellStyle name="Normal 76 2 2 2 2 4 2" xfId="15391" xr:uid="{00000000-0005-0000-0000-0000253C0000}"/>
    <cellStyle name="Normal 76 2 2 2 2 4 2 3" xfId="30489" xr:uid="{00000000-0005-0000-0000-00001F770000}"/>
    <cellStyle name="Normal 76 2 2 2 2 4 3" xfId="10371" xr:uid="{00000000-0005-0000-0000-000089280000}"/>
    <cellStyle name="Normal 76 2 2 2 2 4 3 3" xfId="25472" xr:uid="{00000000-0005-0000-0000-000086630000}"/>
    <cellStyle name="Normal 76 2 2 2 2 4 5" xfId="20459" xr:uid="{00000000-0005-0000-0000-0000F14F0000}"/>
    <cellStyle name="Normal 76 2 2 2 2 5" xfId="12049" xr:uid="{00000000-0005-0000-0000-0000172F0000}"/>
    <cellStyle name="Normal 76 2 2 2 2 5 3" xfId="27147" xr:uid="{00000000-0005-0000-0000-0000116A0000}"/>
    <cellStyle name="Normal 76 2 2 2 2 6" xfId="7028" xr:uid="{00000000-0005-0000-0000-00007A1B0000}"/>
    <cellStyle name="Normal 76 2 2 2 2 6 3" xfId="22130" xr:uid="{00000000-0005-0000-0000-000078560000}"/>
    <cellStyle name="Normal 76 2 2 2 2 8" xfId="17117" xr:uid="{00000000-0005-0000-0000-0000E3420000}"/>
    <cellStyle name="Normal 76 2 2 2 3" xfId="2375" xr:uid="{00000000-0005-0000-0000-00004D090000}"/>
    <cellStyle name="Normal 76 2 2 2 3 2" xfId="4065" xr:uid="{00000000-0005-0000-0000-0000E70F0000}"/>
    <cellStyle name="Normal 76 2 2 2 3 2 2" xfId="14138" xr:uid="{00000000-0005-0000-0000-000040370000}"/>
    <cellStyle name="Normal 76 2 2 2 3 2 2 3" xfId="29236" xr:uid="{00000000-0005-0000-0000-00003A720000}"/>
    <cellStyle name="Normal 76 2 2 2 3 2 3" xfId="9118" xr:uid="{00000000-0005-0000-0000-0000A4230000}"/>
    <cellStyle name="Normal 76 2 2 2 3 2 3 3" xfId="24219" xr:uid="{00000000-0005-0000-0000-0000A15E0000}"/>
    <cellStyle name="Normal 76 2 2 2 3 2 5" xfId="19206" xr:uid="{00000000-0005-0000-0000-00000C4B0000}"/>
    <cellStyle name="Normal 76 2 2 2 3 3" xfId="5757" xr:uid="{00000000-0005-0000-0000-000083160000}"/>
    <cellStyle name="Normal 76 2 2 2 3 3 2" xfId="15809" xr:uid="{00000000-0005-0000-0000-0000C73D0000}"/>
    <cellStyle name="Normal 76 2 2 2 3 3 2 3" xfId="30907" xr:uid="{00000000-0005-0000-0000-0000C1780000}"/>
    <cellStyle name="Normal 76 2 2 2 3 3 3" xfId="10789" xr:uid="{00000000-0005-0000-0000-00002B2A0000}"/>
    <cellStyle name="Normal 76 2 2 2 3 3 3 3" xfId="25890" xr:uid="{00000000-0005-0000-0000-000028650000}"/>
    <cellStyle name="Normal 76 2 2 2 3 3 5" xfId="20877" xr:uid="{00000000-0005-0000-0000-000093510000}"/>
    <cellStyle name="Normal 76 2 2 2 3 4" xfId="12467" xr:uid="{00000000-0005-0000-0000-0000B9300000}"/>
    <cellStyle name="Normal 76 2 2 2 3 4 3" xfId="27565" xr:uid="{00000000-0005-0000-0000-0000B36B0000}"/>
    <cellStyle name="Normal 76 2 2 2 3 5" xfId="7446" xr:uid="{00000000-0005-0000-0000-00001C1D0000}"/>
    <cellStyle name="Normal 76 2 2 2 3 5 3" xfId="22548" xr:uid="{00000000-0005-0000-0000-00001A580000}"/>
    <cellStyle name="Normal 76 2 2 2 3 7" xfId="17535" xr:uid="{00000000-0005-0000-0000-000085440000}"/>
    <cellStyle name="Normal 76 2 2 2 4" xfId="3228" xr:uid="{00000000-0005-0000-0000-0000A20C0000}"/>
    <cellStyle name="Normal 76 2 2 2 4 2" xfId="13302" xr:uid="{00000000-0005-0000-0000-0000FC330000}"/>
    <cellStyle name="Normal 76 2 2 2 4 2 3" xfId="28400" xr:uid="{00000000-0005-0000-0000-0000F66E0000}"/>
    <cellStyle name="Normal 76 2 2 2 4 3" xfId="8282" xr:uid="{00000000-0005-0000-0000-000060200000}"/>
    <cellStyle name="Normal 76 2 2 2 4 3 3" xfId="23383" xr:uid="{00000000-0005-0000-0000-00005D5B0000}"/>
    <cellStyle name="Normal 76 2 2 2 4 5" xfId="18370" xr:uid="{00000000-0005-0000-0000-0000C8470000}"/>
    <cellStyle name="Normal 76 2 2 2 5" xfId="4921" xr:uid="{00000000-0005-0000-0000-00003F130000}"/>
    <cellStyle name="Normal 76 2 2 2 5 2" xfId="14973" xr:uid="{00000000-0005-0000-0000-0000833A0000}"/>
    <cellStyle name="Normal 76 2 2 2 5 2 3" xfId="30071" xr:uid="{00000000-0005-0000-0000-00007D750000}"/>
    <cellStyle name="Normal 76 2 2 2 5 3" xfId="9953" xr:uid="{00000000-0005-0000-0000-0000E7260000}"/>
    <cellStyle name="Normal 76 2 2 2 5 3 3" xfId="25054" xr:uid="{00000000-0005-0000-0000-0000E4610000}"/>
    <cellStyle name="Normal 76 2 2 2 5 5" xfId="20041" xr:uid="{00000000-0005-0000-0000-00004F4E0000}"/>
    <cellStyle name="Normal 76 2 2 2 6" xfId="11631" xr:uid="{00000000-0005-0000-0000-0000752D0000}"/>
    <cellStyle name="Normal 76 2 2 2 6 3" xfId="26729" xr:uid="{00000000-0005-0000-0000-00006F680000}"/>
    <cellStyle name="Normal 76 2 2 2 7" xfId="6610" xr:uid="{00000000-0005-0000-0000-0000D8190000}"/>
    <cellStyle name="Normal 76 2 2 2 7 3" xfId="21712" xr:uid="{00000000-0005-0000-0000-0000D6540000}"/>
    <cellStyle name="Normal 76 2 2 2 9" xfId="16699" xr:uid="{00000000-0005-0000-0000-000041410000}"/>
    <cellStyle name="Normal 76 2 2 3" xfId="1746" xr:uid="{00000000-0005-0000-0000-0000D8060000}"/>
    <cellStyle name="Normal 76 2 2 3 2" xfId="2585" xr:uid="{00000000-0005-0000-0000-00001F0A0000}"/>
    <cellStyle name="Normal 76 2 2 3 2 2" xfId="4275" xr:uid="{00000000-0005-0000-0000-0000B9100000}"/>
    <cellStyle name="Normal 76 2 2 3 2 2 2" xfId="14348" xr:uid="{00000000-0005-0000-0000-000012380000}"/>
    <cellStyle name="Normal 76 2 2 3 2 2 2 3" xfId="29446" xr:uid="{00000000-0005-0000-0000-00000C730000}"/>
    <cellStyle name="Normal 76 2 2 3 2 2 3" xfId="9328" xr:uid="{00000000-0005-0000-0000-000076240000}"/>
    <cellStyle name="Normal 76 2 2 3 2 2 3 3" xfId="24429" xr:uid="{00000000-0005-0000-0000-0000735F0000}"/>
    <cellStyle name="Normal 76 2 2 3 2 2 5" xfId="19416" xr:uid="{00000000-0005-0000-0000-0000DE4B0000}"/>
    <cellStyle name="Normal 76 2 2 3 2 3" xfId="5967" xr:uid="{00000000-0005-0000-0000-000055170000}"/>
    <cellStyle name="Normal 76 2 2 3 2 3 2" xfId="16019" xr:uid="{00000000-0005-0000-0000-0000993E0000}"/>
    <cellStyle name="Normal 76 2 2 3 2 3 2 3" xfId="31117" xr:uid="{00000000-0005-0000-0000-000093790000}"/>
    <cellStyle name="Normal 76 2 2 3 2 3 3" xfId="10999" xr:uid="{00000000-0005-0000-0000-0000FD2A0000}"/>
    <cellStyle name="Normal 76 2 2 3 2 3 3 3" xfId="26100" xr:uid="{00000000-0005-0000-0000-0000FA650000}"/>
    <cellStyle name="Normal 76 2 2 3 2 3 5" xfId="21087" xr:uid="{00000000-0005-0000-0000-000065520000}"/>
    <cellStyle name="Normal 76 2 2 3 2 4" xfId="12677" xr:uid="{00000000-0005-0000-0000-00008B310000}"/>
    <cellStyle name="Normal 76 2 2 3 2 4 3" xfId="27775" xr:uid="{00000000-0005-0000-0000-0000856C0000}"/>
    <cellStyle name="Normal 76 2 2 3 2 5" xfId="7656" xr:uid="{00000000-0005-0000-0000-0000EE1D0000}"/>
    <cellStyle name="Normal 76 2 2 3 2 5 3" xfId="22758" xr:uid="{00000000-0005-0000-0000-0000EC580000}"/>
    <cellStyle name="Normal 76 2 2 3 2 7" xfId="17745" xr:uid="{00000000-0005-0000-0000-000057450000}"/>
    <cellStyle name="Normal 76 2 2 3 3" xfId="3438" xr:uid="{00000000-0005-0000-0000-0000740D0000}"/>
    <cellStyle name="Normal 76 2 2 3 3 2" xfId="13512" xr:uid="{00000000-0005-0000-0000-0000CE340000}"/>
    <cellStyle name="Normal 76 2 2 3 3 2 3" xfId="28610" xr:uid="{00000000-0005-0000-0000-0000C86F0000}"/>
    <cellStyle name="Normal 76 2 2 3 3 3" xfId="8492" xr:uid="{00000000-0005-0000-0000-000032210000}"/>
    <cellStyle name="Normal 76 2 2 3 3 3 3" xfId="23593" xr:uid="{00000000-0005-0000-0000-00002F5C0000}"/>
    <cellStyle name="Normal 76 2 2 3 3 5" xfId="18580" xr:uid="{00000000-0005-0000-0000-00009A480000}"/>
    <cellStyle name="Normal 76 2 2 3 4" xfId="5131" xr:uid="{00000000-0005-0000-0000-000011140000}"/>
    <cellStyle name="Normal 76 2 2 3 4 2" xfId="15183" xr:uid="{00000000-0005-0000-0000-0000553B0000}"/>
    <cellStyle name="Normal 76 2 2 3 4 2 3" xfId="30281" xr:uid="{00000000-0005-0000-0000-00004F760000}"/>
    <cellStyle name="Normal 76 2 2 3 4 3" xfId="10163" xr:uid="{00000000-0005-0000-0000-0000B9270000}"/>
    <cellStyle name="Normal 76 2 2 3 4 3 3" xfId="25264" xr:uid="{00000000-0005-0000-0000-0000B6620000}"/>
    <cellStyle name="Normal 76 2 2 3 4 5" xfId="20251" xr:uid="{00000000-0005-0000-0000-0000214F0000}"/>
    <cellStyle name="Normal 76 2 2 3 5" xfId="11841" xr:uid="{00000000-0005-0000-0000-0000472E0000}"/>
    <cellStyle name="Normal 76 2 2 3 5 3" xfId="26939" xr:uid="{00000000-0005-0000-0000-000041690000}"/>
    <cellStyle name="Normal 76 2 2 3 6" xfId="6820" xr:uid="{00000000-0005-0000-0000-0000AA1A0000}"/>
    <cellStyle name="Normal 76 2 2 3 6 3" xfId="21922" xr:uid="{00000000-0005-0000-0000-0000A8550000}"/>
    <cellStyle name="Normal 76 2 2 3 8" xfId="16909" xr:uid="{00000000-0005-0000-0000-000013420000}"/>
    <cellStyle name="Normal 76 2 2 4" xfId="2167" xr:uid="{00000000-0005-0000-0000-00007D080000}"/>
    <cellStyle name="Normal 76 2 2 4 2" xfId="3857" xr:uid="{00000000-0005-0000-0000-0000170F0000}"/>
    <cellStyle name="Normal 76 2 2 4 2 2" xfId="13930" xr:uid="{00000000-0005-0000-0000-000070360000}"/>
    <cellStyle name="Normal 76 2 2 4 2 2 3" xfId="29028" xr:uid="{00000000-0005-0000-0000-00006A710000}"/>
    <cellStyle name="Normal 76 2 2 4 2 3" xfId="8910" xr:uid="{00000000-0005-0000-0000-0000D4220000}"/>
    <cellStyle name="Normal 76 2 2 4 2 3 3" xfId="24011" xr:uid="{00000000-0005-0000-0000-0000D15D0000}"/>
    <cellStyle name="Normal 76 2 2 4 2 5" xfId="18998" xr:uid="{00000000-0005-0000-0000-00003C4A0000}"/>
    <cellStyle name="Normal 76 2 2 4 3" xfId="5549" xr:uid="{00000000-0005-0000-0000-0000B3150000}"/>
    <cellStyle name="Normal 76 2 2 4 3 2" xfId="15601" xr:uid="{00000000-0005-0000-0000-0000F73C0000}"/>
    <cellStyle name="Normal 76 2 2 4 3 2 3" xfId="30699" xr:uid="{00000000-0005-0000-0000-0000F1770000}"/>
    <cellStyle name="Normal 76 2 2 4 3 3" xfId="10581" xr:uid="{00000000-0005-0000-0000-00005B290000}"/>
    <cellStyle name="Normal 76 2 2 4 3 3 3" xfId="25682" xr:uid="{00000000-0005-0000-0000-000058640000}"/>
    <cellStyle name="Normal 76 2 2 4 3 5" xfId="20669" xr:uid="{00000000-0005-0000-0000-0000C3500000}"/>
    <cellStyle name="Normal 76 2 2 4 4" xfId="12259" xr:uid="{00000000-0005-0000-0000-0000E92F0000}"/>
    <cellStyle name="Normal 76 2 2 4 4 3" xfId="27357" xr:uid="{00000000-0005-0000-0000-0000E36A0000}"/>
    <cellStyle name="Normal 76 2 2 4 5" xfId="7238" xr:uid="{00000000-0005-0000-0000-00004C1C0000}"/>
    <cellStyle name="Normal 76 2 2 4 5 3" xfId="22340" xr:uid="{00000000-0005-0000-0000-00004A570000}"/>
    <cellStyle name="Normal 76 2 2 4 7" xfId="17327" xr:uid="{00000000-0005-0000-0000-0000B5430000}"/>
    <cellStyle name="Normal 76 2 2 5" xfId="3020" xr:uid="{00000000-0005-0000-0000-0000D20B0000}"/>
    <cellStyle name="Normal 76 2 2 5 2" xfId="13094" xr:uid="{00000000-0005-0000-0000-00002C330000}"/>
    <cellStyle name="Normal 76 2 2 5 2 3" xfId="28192" xr:uid="{00000000-0005-0000-0000-0000266E0000}"/>
    <cellStyle name="Normal 76 2 2 5 3" xfId="8074" xr:uid="{00000000-0005-0000-0000-0000901F0000}"/>
    <cellStyle name="Normal 76 2 2 5 3 3" xfId="23175" xr:uid="{00000000-0005-0000-0000-00008D5A0000}"/>
    <cellStyle name="Normal 76 2 2 5 5" xfId="18162" xr:uid="{00000000-0005-0000-0000-0000F8460000}"/>
    <cellStyle name="Normal 76 2 2 6" xfId="4713" xr:uid="{00000000-0005-0000-0000-00006F120000}"/>
    <cellStyle name="Normal 76 2 2 6 2" xfId="14765" xr:uid="{00000000-0005-0000-0000-0000B3390000}"/>
    <cellStyle name="Normal 76 2 2 6 2 3" xfId="29863" xr:uid="{00000000-0005-0000-0000-0000AD740000}"/>
    <cellStyle name="Normal 76 2 2 6 3" xfId="9745" xr:uid="{00000000-0005-0000-0000-000017260000}"/>
    <cellStyle name="Normal 76 2 2 6 3 3" xfId="24846" xr:uid="{00000000-0005-0000-0000-000014610000}"/>
    <cellStyle name="Normal 76 2 2 6 5" xfId="19833" xr:uid="{00000000-0005-0000-0000-00007F4D0000}"/>
    <cellStyle name="Normal 76 2 2 7" xfId="11423" xr:uid="{00000000-0005-0000-0000-0000A52C0000}"/>
    <cellStyle name="Normal 76 2 2 7 3" xfId="26521" xr:uid="{00000000-0005-0000-0000-00009F670000}"/>
    <cellStyle name="Normal 76 2 2 8" xfId="6402" xr:uid="{00000000-0005-0000-0000-000008190000}"/>
    <cellStyle name="Normal 76 2 2 8 3" xfId="21504" xr:uid="{00000000-0005-0000-0000-000006540000}"/>
    <cellStyle name="Normal 76 2 3" xfId="1429" xr:uid="{00000000-0005-0000-0000-00009B050000}"/>
    <cellStyle name="Normal 76 2 3 2" xfId="1850" xr:uid="{00000000-0005-0000-0000-000040070000}"/>
    <cellStyle name="Normal 76 2 3 2 2" xfId="2689" xr:uid="{00000000-0005-0000-0000-0000870A0000}"/>
    <cellStyle name="Normal 76 2 3 2 2 2" xfId="4379" xr:uid="{00000000-0005-0000-0000-000021110000}"/>
    <cellStyle name="Normal 76 2 3 2 2 2 2" xfId="14452" xr:uid="{00000000-0005-0000-0000-00007A380000}"/>
    <cellStyle name="Normal 76 2 3 2 2 2 2 3" xfId="29550" xr:uid="{00000000-0005-0000-0000-000074730000}"/>
    <cellStyle name="Normal 76 2 3 2 2 2 3" xfId="9432" xr:uid="{00000000-0005-0000-0000-0000DE240000}"/>
    <cellStyle name="Normal 76 2 3 2 2 2 3 3" xfId="24533" xr:uid="{00000000-0005-0000-0000-0000DB5F0000}"/>
    <cellStyle name="Normal 76 2 3 2 2 2 5" xfId="19520" xr:uid="{00000000-0005-0000-0000-0000464C0000}"/>
    <cellStyle name="Normal 76 2 3 2 2 3" xfId="6071" xr:uid="{00000000-0005-0000-0000-0000BD170000}"/>
    <cellStyle name="Normal 76 2 3 2 2 3 2" xfId="16123" xr:uid="{00000000-0005-0000-0000-0000013F0000}"/>
    <cellStyle name="Normal 76 2 3 2 2 3 2 3" xfId="31221" xr:uid="{00000000-0005-0000-0000-0000FB790000}"/>
    <cellStyle name="Normal 76 2 3 2 2 3 3" xfId="11103" xr:uid="{00000000-0005-0000-0000-0000652B0000}"/>
    <cellStyle name="Normal 76 2 3 2 2 3 3 3" xfId="26204" xr:uid="{00000000-0005-0000-0000-000062660000}"/>
    <cellStyle name="Normal 76 2 3 2 2 3 5" xfId="21191" xr:uid="{00000000-0005-0000-0000-0000CD520000}"/>
    <cellStyle name="Normal 76 2 3 2 2 4" xfId="12781" xr:uid="{00000000-0005-0000-0000-0000F3310000}"/>
    <cellStyle name="Normal 76 2 3 2 2 4 3" xfId="27879" xr:uid="{00000000-0005-0000-0000-0000ED6C0000}"/>
    <cellStyle name="Normal 76 2 3 2 2 5" xfId="7760" xr:uid="{00000000-0005-0000-0000-0000561E0000}"/>
    <cellStyle name="Normal 76 2 3 2 2 5 3" xfId="22862" xr:uid="{00000000-0005-0000-0000-000054590000}"/>
    <cellStyle name="Normal 76 2 3 2 2 7" xfId="17849" xr:uid="{00000000-0005-0000-0000-0000BF450000}"/>
    <cellStyle name="Normal 76 2 3 2 3" xfId="3542" xr:uid="{00000000-0005-0000-0000-0000DC0D0000}"/>
    <cellStyle name="Normal 76 2 3 2 3 2" xfId="13616" xr:uid="{00000000-0005-0000-0000-000036350000}"/>
    <cellStyle name="Normal 76 2 3 2 3 2 3" xfId="28714" xr:uid="{00000000-0005-0000-0000-000030700000}"/>
    <cellStyle name="Normal 76 2 3 2 3 3" xfId="8596" xr:uid="{00000000-0005-0000-0000-00009A210000}"/>
    <cellStyle name="Normal 76 2 3 2 3 3 3" xfId="23697" xr:uid="{00000000-0005-0000-0000-0000975C0000}"/>
    <cellStyle name="Normal 76 2 3 2 3 5" xfId="18684" xr:uid="{00000000-0005-0000-0000-000002490000}"/>
    <cellStyle name="Normal 76 2 3 2 4" xfId="5235" xr:uid="{00000000-0005-0000-0000-000079140000}"/>
    <cellStyle name="Normal 76 2 3 2 4 2" xfId="15287" xr:uid="{00000000-0005-0000-0000-0000BD3B0000}"/>
    <cellStyle name="Normal 76 2 3 2 4 2 3" xfId="30385" xr:uid="{00000000-0005-0000-0000-0000B7760000}"/>
    <cellStyle name="Normal 76 2 3 2 4 3" xfId="10267" xr:uid="{00000000-0005-0000-0000-000021280000}"/>
    <cellStyle name="Normal 76 2 3 2 4 3 3" xfId="25368" xr:uid="{00000000-0005-0000-0000-00001E630000}"/>
    <cellStyle name="Normal 76 2 3 2 4 5" xfId="20355" xr:uid="{00000000-0005-0000-0000-0000894F0000}"/>
    <cellStyle name="Normal 76 2 3 2 5" xfId="11945" xr:uid="{00000000-0005-0000-0000-0000AF2E0000}"/>
    <cellStyle name="Normal 76 2 3 2 5 3" xfId="27043" xr:uid="{00000000-0005-0000-0000-0000A9690000}"/>
    <cellStyle name="Normal 76 2 3 2 6" xfId="6924" xr:uid="{00000000-0005-0000-0000-0000121B0000}"/>
    <cellStyle name="Normal 76 2 3 2 6 3" xfId="22026" xr:uid="{00000000-0005-0000-0000-000010560000}"/>
    <cellStyle name="Normal 76 2 3 2 8" xfId="17013" xr:uid="{00000000-0005-0000-0000-00007B420000}"/>
    <cellStyle name="Normal 76 2 3 3" xfId="2271" xr:uid="{00000000-0005-0000-0000-0000E5080000}"/>
    <cellStyle name="Normal 76 2 3 3 2" xfId="3961" xr:uid="{00000000-0005-0000-0000-00007F0F0000}"/>
    <cellStyle name="Normal 76 2 3 3 2 2" xfId="14034" xr:uid="{00000000-0005-0000-0000-0000D8360000}"/>
    <cellStyle name="Normal 76 2 3 3 2 2 3" xfId="29132" xr:uid="{00000000-0005-0000-0000-0000D2710000}"/>
    <cellStyle name="Normal 76 2 3 3 2 3" xfId="9014" xr:uid="{00000000-0005-0000-0000-00003C230000}"/>
    <cellStyle name="Normal 76 2 3 3 2 3 3" xfId="24115" xr:uid="{00000000-0005-0000-0000-0000395E0000}"/>
    <cellStyle name="Normal 76 2 3 3 2 5" xfId="19102" xr:uid="{00000000-0005-0000-0000-0000A44A0000}"/>
    <cellStyle name="Normal 76 2 3 3 3" xfId="5653" xr:uid="{00000000-0005-0000-0000-00001B160000}"/>
    <cellStyle name="Normal 76 2 3 3 3 2" xfId="15705" xr:uid="{00000000-0005-0000-0000-00005F3D0000}"/>
    <cellStyle name="Normal 76 2 3 3 3 2 3" xfId="30803" xr:uid="{00000000-0005-0000-0000-000059780000}"/>
    <cellStyle name="Normal 76 2 3 3 3 3" xfId="10685" xr:uid="{00000000-0005-0000-0000-0000C3290000}"/>
    <cellStyle name="Normal 76 2 3 3 3 3 3" xfId="25786" xr:uid="{00000000-0005-0000-0000-0000C0640000}"/>
    <cellStyle name="Normal 76 2 3 3 3 5" xfId="20773" xr:uid="{00000000-0005-0000-0000-00002B510000}"/>
    <cellStyle name="Normal 76 2 3 3 4" xfId="12363" xr:uid="{00000000-0005-0000-0000-000051300000}"/>
    <cellStyle name="Normal 76 2 3 3 4 3" xfId="27461" xr:uid="{00000000-0005-0000-0000-00004B6B0000}"/>
    <cellStyle name="Normal 76 2 3 3 5" xfId="7342" xr:uid="{00000000-0005-0000-0000-0000B41C0000}"/>
    <cellStyle name="Normal 76 2 3 3 5 3" xfId="22444" xr:uid="{00000000-0005-0000-0000-0000B2570000}"/>
    <cellStyle name="Normal 76 2 3 3 7" xfId="17431" xr:uid="{00000000-0005-0000-0000-00001D440000}"/>
    <cellStyle name="Normal 76 2 3 4" xfId="3124" xr:uid="{00000000-0005-0000-0000-00003A0C0000}"/>
    <cellStyle name="Normal 76 2 3 4 2" xfId="13198" xr:uid="{00000000-0005-0000-0000-000094330000}"/>
    <cellStyle name="Normal 76 2 3 4 2 3" xfId="28296" xr:uid="{00000000-0005-0000-0000-00008E6E0000}"/>
    <cellStyle name="Normal 76 2 3 4 3" xfId="8178" xr:uid="{00000000-0005-0000-0000-0000F81F0000}"/>
    <cellStyle name="Normal 76 2 3 4 3 3" xfId="23279" xr:uid="{00000000-0005-0000-0000-0000F55A0000}"/>
    <cellStyle name="Normal 76 2 3 4 5" xfId="18266" xr:uid="{00000000-0005-0000-0000-000060470000}"/>
    <cellStyle name="Normal 76 2 3 5" xfId="4817" xr:uid="{00000000-0005-0000-0000-0000D7120000}"/>
    <cellStyle name="Normal 76 2 3 5 2" xfId="14869" xr:uid="{00000000-0005-0000-0000-00001B3A0000}"/>
    <cellStyle name="Normal 76 2 3 5 2 3" xfId="29967" xr:uid="{00000000-0005-0000-0000-000015750000}"/>
    <cellStyle name="Normal 76 2 3 5 3" xfId="9849" xr:uid="{00000000-0005-0000-0000-00007F260000}"/>
    <cellStyle name="Normal 76 2 3 5 3 3" xfId="24950" xr:uid="{00000000-0005-0000-0000-00007C610000}"/>
    <cellStyle name="Normal 76 2 3 5 5" xfId="19937" xr:uid="{00000000-0005-0000-0000-0000E74D0000}"/>
    <cellStyle name="Normal 76 2 3 6" xfId="11527" xr:uid="{00000000-0005-0000-0000-00000D2D0000}"/>
    <cellStyle name="Normal 76 2 3 6 3" xfId="26625" xr:uid="{00000000-0005-0000-0000-000007680000}"/>
    <cellStyle name="Normal 76 2 3 7" xfId="6506" xr:uid="{00000000-0005-0000-0000-000070190000}"/>
    <cellStyle name="Normal 76 2 3 7 3" xfId="21608" xr:uid="{00000000-0005-0000-0000-00006E540000}"/>
    <cellStyle name="Normal 76 2 3 9" xfId="16595" xr:uid="{00000000-0005-0000-0000-0000D9400000}"/>
    <cellStyle name="Normal 76 2 4" xfId="1642" xr:uid="{00000000-0005-0000-0000-000070060000}"/>
    <cellStyle name="Normal 76 2 4 2" xfId="2481" xr:uid="{00000000-0005-0000-0000-0000B7090000}"/>
    <cellStyle name="Normal 76 2 4 2 2" xfId="4171" xr:uid="{00000000-0005-0000-0000-000051100000}"/>
    <cellStyle name="Normal 76 2 4 2 2 2" xfId="14244" xr:uid="{00000000-0005-0000-0000-0000AA370000}"/>
    <cellStyle name="Normal 76 2 4 2 2 2 3" xfId="29342" xr:uid="{00000000-0005-0000-0000-0000A4720000}"/>
    <cellStyle name="Normal 76 2 4 2 2 3" xfId="9224" xr:uid="{00000000-0005-0000-0000-00000E240000}"/>
    <cellStyle name="Normal 76 2 4 2 2 3 3" xfId="24325" xr:uid="{00000000-0005-0000-0000-00000B5F0000}"/>
    <cellStyle name="Normal 76 2 4 2 2 5" xfId="19312" xr:uid="{00000000-0005-0000-0000-0000764B0000}"/>
    <cellStyle name="Normal 76 2 4 2 3" xfId="5863" xr:uid="{00000000-0005-0000-0000-0000ED160000}"/>
    <cellStyle name="Normal 76 2 4 2 3 2" xfId="15915" xr:uid="{00000000-0005-0000-0000-0000313E0000}"/>
    <cellStyle name="Normal 76 2 4 2 3 2 3" xfId="31013" xr:uid="{00000000-0005-0000-0000-00002B790000}"/>
    <cellStyle name="Normal 76 2 4 2 3 3" xfId="10895" xr:uid="{00000000-0005-0000-0000-0000952A0000}"/>
    <cellStyle name="Normal 76 2 4 2 3 3 3" xfId="25996" xr:uid="{00000000-0005-0000-0000-000092650000}"/>
    <cellStyle name="Normal 76 2 4 2 3 5" xfId="20983" xr:uid="{00000000-0005-0000-0000-0000FD510000}"/>
    <cellStyle name="Normal 76 2 4 2 4" xfId="12573" xr:uid="{00000000-0005-0000-0000-000023310000}"/>
    <cellStyle name="Normal 76 2 4 2 4 3" xfId="27671" xr:uid="{00000000-0005-0000-0000-00001D6C0000}"/>
    <cellStyle name="Normal 76 2 4 2 5" xfId="7552" xr:uid="{00000000-0005-0000-0000-0000861D0000}"/>
    <cellStyle name="Normal 76 2 4 2 5 3" xfId="22654" xr:uid="{00000000-0005-0000-0000-000084580000}"/>
    <cellStyle name="Normal 76 2 4 2 7" xfId="17641" xr:uid="{00000000-0005-0000-0000-0000EF440000}"/>
    <cellStyle name="Normal 76 2 4 3" xfId="3334" xr:uid="{00000000-0005-0000-0000-00000C0D0000}"/>
    <cellStyle name="Normal 76 2 4 3 2" xfId="13408" xr:uid="{00000000-0005-0000-0000-000066340000}"/>
    <cellStyle name="Normal 76 2 4 3 2 3" xfId="28506" xr:uid="{00000000-0005-0000-0000-0000606F0000}"/>
    <cellStyle name="Normal 76 2 4 3 3" xfId="8388" xr:uid="{00000000-0005-0000-0000-0000CA200000}"/>
    <cellStyle name="Normal 76 2 4 3 3 3" xfId="23489" xr:uid="{00000000-0005-0000-0000-0000C75B0000}"/>
    <cellStyle name="Normal 76 2 4 3 5" xfId="18476" xr:uid="{00000000-0005-0000-0000-000032480000}"/>
    <cellStyle name="Normal 76 2 4 4" xfId="5027" xr:uid="{00000000-0005-0000-0000-0000A9130000}"/>
    <cellStyle name="Normal 76 2 4 4 2" xfId="15079" xr:uid="{00000000-0005-0000-0000-0000ED3A0000}"/>
    <cellStyle name="Normal 76 2 4 4 2 3" xfId="30177" xr:uid="{00000000-0005-0000-0000-0000E7750000}"/>
    <cellStyle name="Normal 76 2 4 4 3" xfId="10059" xr:uid="{00000000-0005-0000-0000-000051270000}"/>
    <cellStyle name="Normal 76 2 4 4 3 3" xfId="25160" xr:uid="{00000000-0005-0000-0000-00004E620000}"/>
    <cellStyle name="Normal 76 2 4 4 5" xfId="20147" xr:uid="{00000000-0005-0000-0000-0000B94E0000}"/>
    <cellStyle name="Normal 76 2 4 5" xfId="11737" xr:uid="{00000000-0005-0000-0000-0000DF2D0000}"/>
    <cellStyle name="Normal 76 2 4 5 3" xfId="26835" xr:uid="{00000000-0005-0000-0000-0000D9680000}"/>
    <cellStyle name="Normal 76 2 4 6" xfId="6716" xr:uid="{00000000-0005-0000-0000-0000421A0000}"/>
    <cellStyle name="Normal 76 2 4 6 3" xfId="21818" xr:uid="{00000000-0005-0000-0000-000040550000}"/>
    <cellStyle name="Normal 76 2 4 8" xfId="16805" xr:uid="{00000000-0005-0000-0000-0000AB410000}"/>
    <cellStyle name="Normal 76 2 5" xfId="2063" xr:uid="{00000000-0005-0000-0000-000015080000}"/>
    <cellStyle name="Normal 76 2 5 2" xfId="3753" xr:uid="{00000000-0005-0000-0000-0000AF0E0000}"/>
    <cellStyle name="Normal 76 2 5 2 2" xfId="13826" xr:uid="{00000000-0005-0000-0000-000008360000}"/>
    <cellStyle name="Normal 76 2 5 2 2 3" xfId="28924" xr:uid="{00000000-0005-0000-0000-000002710000}"/>
    <cellStyle name="Normal 76 2 5 2 3" xfId="8806" xr:uid="{00000000-0005-0000-0000-00006C220000}"/>
    <cellStyle name="Normal 76 2 5 2 3 3" xfId="23907" xr:uid="{00000000-0005-0000-0000-0000695D0000}"/>
    <cellStyle name="Normal 76 2 5 2 5" xfId="18894" xr:uid="{00000000-0005-0000-0000-0000D4490000}"/>
    <cellStyle name="Normal 76 2 5 3" xfId="5445" xr:uid="{00000000-0005-0000-0000-00004B150000}"/>
    <cellStyle name="Normal 76 2 5 3 2" xfId="15497" xr:uid="{00000000-0005-0000-0000-00008F3C0000}"/>
    <cellStyle name="Normal 76 2 5 3 2 3" xfId="30595" xr:uid="{00000000-0005-0000-0000-000089770000}"/>
    <cellStyle name="Normal 76 2 5 3 3" xfId="10477" xr:uid="{00000000-0005-0000-0000-0000F3280000}"/>
    <cellStyle name="Normal 76 2 5 3 3 3" xfId="25578" xr:uid="{00000000-0005-0000-0000-0000F0630000}"/>
    <cellStyle name="Normal 76 2 5 3 5" xfId="20565" xr:uid="{00000000-0005-0000-0000-00005B500000}"/>
    <cellStyle name="Normal 76 2 5 4" xfId="12155" xr:uid="{00000000-0005-0000-0000-0000812F0000}"/>
    <cellStyle name="Normal 76 2 5 4 3" xfId="27253" xr:uid="{00000000-0005-0000-0000-00007B6A0000}"/>
    <cellStyle name="Normal 76 2 5 5" xfId="7134" xr:uid="{00000000-0005-0000-0000-0000E41B0000}"/>
    <cellStyle name="Normal 76 2 5 5 3" xfId="22236" xr:uid="{00000000-0005-0000-0000-0000E2560000}"/>
    <cellStyle name="Normal 76 2 5 7" xfId="17223" xr:uid="{00000000-0005-0000-0000-00004D430000}"/>
    <cellStyle name="Normal 76 2 6" xfId="2916" xr:uid="{00000000-0005-0000-0000-00006A0B0000}"/>
    <cellStyle name="Normal 76 2 6 2" xfId="12990" xr:uid="{00000000-0005-0000-0000-0000C4320000}"/>
    <cellStyle name="Normal 76 2 6 2 3" xfId="28088" xr:uid="{00000000-0005-0000-0000-0000BE6D0000}"/>
    <cellStyle name="Normal 76 2 6 3" xfId="7970" xr:uid="{00000000-0005-0000-0000-0000281F0000}"/>
    <cellStyle name="Normal 76 2 6 3 3" xfId="23071" xr:uid="{00000000-0005-0000-0000-0000255A0000}"/>
    <cellStyle name="Normal 76 2 6 5" xfId="18058" xr:uid="{00000000-0005-0000-0000-000090460000}"/>
    <cellStyle name="Normal 76 2 7" xfId="4609" xr:uid="{00000000-0005-0000-0000-000007120000}"/>
    <cellStyle name="Normal 76 2 7 2" xfId="14661" xr:uid="{00000000-0005-0000-0000-00004B390000}"/>
    <cellStyle name="Normal 76 2 7 2 3" xfId="29759" xr:uid="{00000000-0005-0000-0000-000045740000}"/>
    <cellStyle name="Normal 76 2 7 3" xfId="9641" xr:uid="{00000000-0005-0000-0000-0000AF250000}"/>
    <cellStyle name="Normal 76 2 7 3 3" xfId="24742" xr:uid="{00000000-0005-0000-0000-0000AC600000}"/>
    <cellStyle name="Normal 76 2 7 5" xfId="19729" xr:uid="{00000000-0005-0000-0000-0000174D0000}"/>
    <cellStyle name="Normal 76 2 8" xfId="11319" xr:uid="{00000000-0005-0000-0000-00003D2C0000}"/>
    <cellStyle name="Normal 76 2 8 3" xfId="26417" xr:uid="{00000000-0005-0000-0000-000037670000}"/>
    <cellStyle name="Normal 76 2 9" xfId="6298" xr:uid="{00000000-0005-0000-0000-0000A0180000}"/>
    <cellStyle name="Normal 76 2 9 3" xfId="21400" xr:uid="{00000000-0005-0000-0000-00009E530000}"/>
    <cellStyle name="Normal 76 3" xfId="1262" xr:uid="{00000000-0005-0000-0000-0000F4040000}"/>
    <cellStyle name="Normal 76 3 10" xfId="16439" xr:uid="{00000000-0005-0000-0000-00003D400000}"/>
    <cellStyle name="Normal 76 3 2" xfId="1481" xr:uid="{00000000-0005-0000-0000-0000CF050000}"/>
    <cellStyle name="Normal 76 3 2 2" xfId="1902" xr:uid="{00000000-0005-0000-0000-000074070000}"/>
    <cellStyle name="Normal 76 3 2 2 2" xfId="2741" xr:uid="{00000000-0005-0000-0000-0000BB0A0000}"/>
    <cellStyle name="Normal 76 3 2 2 2 2" xfId="4431" xr:uid="{00000000-0005-0000-0000-000055110000}"/>
    <cellStyle name="Normal 76 3 2 2 2 2 2" xfId="14504" xr:uid="{00000000-0005-0000-0000-0000AE380000}"/>
    <cellStyle name="Normal 76 3 2 2 2 2 2 3" xfId="29602" xr:uid="{00000000-0005-0000-0000-0000A8730000}"/>
    <cellStyle name="Normal 76 3 2 2 2 2 3" xfId="9484" xr:uid="{00000000-0005-0000-0000-000012250000}"/>
    <cellStyle name="Normal 76 3 2 2 2 2 3 3" xfId="24585" xr:uid="{00000000-0005-0000-0000-00000F600000}"/>
    <cellStyle name="Normal 76 3 2 2 2 2 5" xfId="19572" xr:uid="{00000000-0005-0000-0000-00007A4C0000}"/>
    <cellStyle name="Normal 76 3 2 2 2 3" xfId="6123" xr:uid="{00000000-0005-0000-0000-0000F1170000}"/>
    <cellStyle name="Normal 76 3 2 2 2 3 2" xfId="16175" xr:uid="{00000000-0005-0000-0000-0000353F0000}"/>
    <cellStyle name="Normal 76 3 2 2 2 3 2 3" xfId="31273" xr:uid="{00000000-0005-0000-0000-00002F7A0000}"/>
    <cellStyle name="Normal 76 3 2 2 2 3 3" xfId="11155" xr:uid="{00000000-0005-0000-0000-0000992B0000}"/>
    <cellStyle name="Normal 76 3 2 2 2 3 3 3" xfId="26256" xr:uid="{00000000-0005-0000-0000-000096660000}"/>
    <cellStyle name="Normal 76 3 2 2 2 3 5" xfId="21243" xr:uid="{00000000-0005-0000-0000-000001530000}"/>
    <cellStyle name="Normal 76 3 2 2 2 4" xfId="12833" xr:uid="{00000000-0005-0000-0000-000027320000}"/>
    <cellStyle name="Normal 76 3 2 2 2 4 3" xfId="27931" xr:uid="{00000000-0005-0000-0000-0000216D0000}"/>
    <cellStyle name="Normal 76 3 2 2 2 5" xfId="7812" xr:uid="{00000000-0005-0000-0000-00008A1E0000}"/>
    <cellStyle name="Normal 76 3 2 2 2 5 3" xfId="22914" xr:uid="{00000000-0005-0000-0000-000088590000}"/>
    <cellStyle name="Normal 76 3 2 2 2 7" xfId="17901" xr:uid="{00000000-0005-0000-0000-0000F3450000}"/>
    <cellStyle name="Normal 76 3 2 2 3" xfId="3594" xr:uid="{00000000-0005-0000-0000-0000100E0000}"/>
    <cellStyle name="Normal 76 3 2 2 3 2" xfId="13668" xr:uid="{00000000-0005-0000-0000-00006A350000}"/>
    <cellStyle name="Normal 76 3 2 2 3 2 3" xfId="28766" xr:uid="{00000000-0005-0000-0000-000064700000}"/>
    <cellStyle name="Normal 76 3 2 2 3 3" xfId="8648" xr:uid="{00000000-0005-0000-0000-0000CE210000}"/>
    <cellStyle name="Normal 76 3 2 2 3 3 3" xfId="23749" xr:uid="{00000000-0005-0000-0000-0000CB5C0000}"/>
    <cellStyle name="Normal 76 3 2 2 3 5" xfId="18736" xr:uid="{00000000-0005-0000-0000-000036490000}"/>
    <cellStyle name="Normal 76 3 2 2 4" xfId="5287" xr:uid="{00000000-0005-0000-0000-0000AD140000}"/>
    <cellStyle name="Normal 76 3 2 2 4 2" xfId="15339" xr:uid="{00000000-0005-0000-0000-0000F13B0000}"/>
    <cellStyle name="Normal 76 3 2 2 4 2 3" xfId="30437" xr:uid="{00000000-0005-0000-0000-0000EB760000}"/>
    <cellStyle name="Normal 76 3 2 2 4 3" xfId="10319" xr:uid="{00000000-0005-0000-0000-000055280000}"/>
    <cellStyle name="Normal 76 3 2 2 4 3 3" xfId="25420" xr:uid="{00000000-0005-0000-0000-000052630000}"/>
    <cellStyle name="Normal 76 3 2 2 4 5" xfId="20407" xr:uid="{00000000-0005-0000-0000-0000BD4F0000}"/>
    <cellStyle name="Normal 76 3 2 2 5" xfId="11997" xr:uid="{00000000-0005-0000-0000-0000E32E0000}"/>
    <cellStyle name="Normal 76 3 2 2 5 3" xfId="27095" xr:uid="{00000000-0005-0000-0000-0000DD690000}"/>
    <cellStyle name="Normal 76 3 2 2 6" xfId="6976" xr:uid="{00000000-0005-0000-0000-0000461B0000}"/>
    <cellStyle name="Normal 76 3 2 2 6 3" xfId="22078" xr:uid="{00000000-0005-0000-0000-000044560000}"/>
    <cellStyle name="Normal 76 3 2 2 8" xfId="17065" xr:uid="{00000000-0005-0000-0000-0000AF420000}"/>
    <cellStyle name="Normal 76 3 2 3" xfId="2323" xr:uid="{00000000-0005-0000-0000-000019090000}"/>
    <cellStyle name="Normal 76 3 2 3 2" xfId="4013" xr:uid="{00000000-0005-0000-0000-0000B30F0000}"/>
    <cellStyle name="Normal 76 3 2 3 2 2" xfId="14086" xr:uid="{00000000-0005-0000-0000-00000C370000}"/>
    <cellStyle name="Normal 76 3 2 3 2 2 3" xfId="29184" xr:uid="{00000000-0005-0000-0000-000006720000}"/>
    <cellStyle name="Normal 76 3 2 3 2 3" xfId="9066" xr:uid="{00000000-0005-0000-0000-000070230000}"/>
    <cellStyle name="Normal 76 3 2 3 2 3 3" xfId="24167" xr:uid="{00000000-0005-0000-0000-00006D5E0000}"/>
    <cellStyle name="Normal 76 3 2 3 2 5" xfId="19154" xr:uid="{00000000-0005-0000-0000-0000D84A0000}"/>
    <cellStyle name="Normal 76 3 2 3 3" xfId="5705" xr:uid="{00000000-0005-0000-0000-00004F160000}"/>
    <cellStyle name="Normal 76 3 2 3 3 2" xfId="15757" xr:uid="{00000000-0005-0000-0000-0000933D0000}"/>
    <cellStyle name="Normal 76 3 2 3 3 2 3" xfId="30855" xr:uid="{00000000-0005-0000-0000-00008D780000}"/>
    <cellStyle name="Normal 76 3 2 3 3 3" xfId="10737" xr:uid="{00000000-0005-0000-0000-0000F7290000}"/>
    <cellStyle name="Normal 76 3 2 3 3 3 3" xfId="25838" xr:uid="{00000000-0005-0000-0000-0000F4640000}"/>
    <cellStyle name="Normal 76 3 2 3 3 5" xfId="20825" xr:uid="{00000000-0005-0000-0000-00005F510000}"/>
    <cellStyle name="Normal 76 3 2 3 4" xfId="12415" xr:uid="{00000000-0005-0000-0000-000085300000}"/>
    <cellStyle name="Normal 76 3 2 3 4 3" xfId="27513" xr:uid="{00000000-0005-0000-0000-00007F6B0000}"/>
    <cellStyle name="Normal 76 3 2 3 5" xfId="7394" xr:uid="{00000000-0005-0000-0000-0000E81C0000}"/>
    <cellStyle name="Normal 76 3 2 3 5 3" xfId="22496" xr:uid="{00000000-0005-0000-0000-0000E6570000}"/>
    <cellStyle name="Normal 76 3 2 3 7" xfId="17483" xr:uid="{00000000-0005-0000-0000-000051440000}"/>
    <cellStyle name="Normal 76 3 2 4" xfId="3176" xr:uid="{00000000-0005-0000-0000-00006E0C0000}"/>
    <cellStyle name="Normal 76 3 2 4 2" xfId="13250" xr:uid="{00000000-0005-0000-0000-0000C8330000}"/>
    <cellStyle name="Normal 76 3 2 4 2 3" xfId="28348" xr:uid="{00000000-0005-0000-0000-0000C26E0000}"/>
    <cellStyle name="Normal 76 3 2 4 3" xfId="8230" xr:uid="{00000000-0005-0000-0000-00002C200000}"/>
    <cellStyle name="Normal 76 3 2 4 3 3" xfId="23331" xr:uid="{00000000-0005-0000-0000-0000295B0000}"/>
    <cellStyle name="Normal 76 3 2 4 5" xfId="18318" xr:uid="{00000000-0005-0000-0000-000094470000}"/>
    <cellStyle name="Normal 76 3 2 5" xfId="4869" xr:uid="{00000000-0005-0000-0000-00000B130000}"/>
    <cellStyle name="Normal 76 3 2 5 2" xfId="14921" xr:uid="{00000000-0005-0000-0000-00004F3A0000}"/>
    <cellStyle name="Normal 76 3 2 5 2 3" xfId="30019" xr:uid="{00000000-0005-0000-0000-000049750000}"/>
    <cellStyle name="Normal 76 3 2 5 3" xfId="9901" xr:uid="{00000000-0005-0000-0000-0000B3260000}"/>
    <cellStyle name="Normal 76 3 2 5 3 3" xfId="25002" xr:uid="{00000000-0005-0000-0000-0000B0610000}"/>
    <cellStyle name="Normal 76 3 2 5 5" xfId="19989" xr:uid="{00000000-0005-0000-0000-00001B4E0000}"/>
    <cellStyle name="Normal 76 3 2 6" xfId="11579" xr:uid="{00000000-0005-0000-0000-0000412D0000}"/>
    <cellStyle name="Normal 76 3 2 6 3" xfId="26677" xr:uid="{00000000-0005-0000-0000-00003B680000}"/>
    <cellStyle name="Normal 76 3 2 7" xfId="6558" xr:uid="{00000000-0005-0000-0000-0000A4190000}"/>
    <cellStyle name="Normal 76 3 2 7 3" xfId="21660" xr:uid="{00000000-0005-0000-0000-0000A2540000}"/>
    <cellStyle name="Normal 76 3 2 9" xfId="16647" xr:uid="{00000000-0005-0000-0000-00000D410000}"/>
    <cellStyle name="Normal 76 3 3" xfId="1694" xr:uid="{00000000-0005-0000-0000-0000A4060000}"/>
    <cellStyle name="Normal 76 3 3 2" xfId="2533" xr:uid="{00000000-0005-0000-0000-0000EB090000}"/>
    <cellStyle name="Normal 76 3 3 2 2" xfId="4223" xr:uid="{00000000-0005-0000-0000-000085100000}"/>
    <cellStyle name="Normal 76 3 3 2 2 2" xfId="14296" xr:uid="{00000000-0005-0000-0000-0000DE370000}"/>
    <cellStyle name="Normal 76 3 3 2 2 2 3" xfId="29394" xr:uid="{00000000-0005-0000-0000-0000D8720000}"/>
    <cellStyle name="Normal 76 3 3 2 2 3" xfId="9276" xr:uid="{00000000-0005-0000-0000-000042240000}"/>
    <cellStyle name="Normal 76 3 3 2 2 3 3" xfId="24377" xr:uid="{00000000-0005-0000-0000-00003F5F0000}"/>
    <cellStyle name="Normal 76 3 3 2 2 5" xfId="19364" xr:uid="{00000000-0005-0000-0000-0000AA4B0000}"/>
    <cellStyle name="Normal 76 3 3 2 3" xfId="5915" xr:uid="{00000000-0005-0000-0000-000021170000}"/>
    <cellStyle name="Normal 76 3 3 2 3 2" xfId="15967" xr:uid="{00000000-0005-0000-0000-0000653E0000}"/>
    <cellStyle name="Normal 76 3 3 2 3 2 3" xfId="31065" xr:uid="{00000000-0005-0000-0000-00005F790000}"/>
    <cellStyle name="Normal 76 3 3 2 3 3" xfId="10947" xr:uid="{00000000-0005-0000-0000-0000C92A0000}"/>
    <cellStyle name="Normal 76 3 3 2 3 3 3" xfId="26048" xr:uid="{00000000-0005-0000-0000-0000C6650000}"/>
    <cellStyle name="Normal 76 3 3 2 3 5" xfId="21035" xr:uid="{00000000-0005-0000-0000-000031520000}"/>
    <cellStyle name="Normal 76 3 3 2 4" xfId="12625" xr:uid="{00000000-0005-0000-0000-000057310000}"/>
    <cellStyle name="Normal 76 3 3 2 4 3" xfId="27723" xr:uid="{00000000-0005-0000-0000-0000516C0000}"/>
    <cellStyle name="Normal 76 3 3 2 5" xfId="7604" xr:uid="{00000000-0005-0000-0000-0000BA1D0000}"/>
    <cellStyle name="Normal 76 3 3 2 5 3" xfId="22706" xr:uid="{00000000-0005-0000-0000-0000B8580000}"/>
    <cellStyle name="Normal 76 3 3 2 7" xfId="17693" xr:uid="{00000000-0005-0000-0000-000023450000}"/>
    <cellStyle name="Normal 76 3 3 3" xfId="3386" xr:uid="{00000000-0005-0000-0000-0000400D0000}"/>
    <cellStyle name="Normal 76 3 3 3 2" xfId="13460" xr:uid="{00000000-0005-0000-0000-00009A340000}"/>
    <cellStyle name="Normal 76 3 3 3 2 3" xfId="28558" xr:uid="{00000000-0005-0000-0000-0000946F0000}"/>
    <cellStyle name="Normal 76 3 3 3 3" xfId="8440" xr:uid="{00000000-0005-0000-0000-0000FE200000}"/>
    <cellStyle name="Normal 76 3 3 3 3 3" xfId="23541" xr:uid="{00000000-0005-0000-0000-0000FB5B0000}"/>
    <cellStyle name="Normal 76 3 3 3 5" xfId="18528" xr:uid="{00000000-0005-0000-0000-000066480000}"/>
    <cellStyle name="Normal 76 3 3 4" xfId="5079" xr:uid="{00000000-0005-0000-0000-0000DD130000}"/>
    <cellStyle name="Normal 76 3 3 4 2" xfId="15131" xr:uid="{00000000-0005-0000-0000-0000213B0000}"/>
    <cellStyle name="Normal 76 3 3 4 2 3" xfId="30229" xr:uid="{00000000-0005-0000-0000-00001B760000}"/>
    <cellStyle name="Normal 76 3 3 4 3" xfId="10111" xr:uid="{00000000-0005-0000-0000-000085270000}"/>
    <cellStyle name="Normal 76 3 3 4 3 3" xfId="25212" xr:uid="{00000000-0005-0000-0000-000082620000}"/>
    <cellStyle name="Normal 76 3 3 4 5" xfId="20199" xr:uid="{00000000-0005-0000-0000-0000ED4E0000}"/>
    <cellStyle name="Normal 76 3 3 5" xfId="11789" xr:uid="{00000000-0005-0000-0000-0000132E0000}"/>
    <cellStyle name="Normal 76 3 3 5 3" xfId="26887" xr:uid="{00000000-0005-0000-0000-00000D690000}"/>
    <cellStyle name="Normal 76 3 3 6" xfId="6768" xr:uid="{00000000-0005-0000-0000-0000761A0000}"/>
    <cellStyle name="Normal 76 3 3 6 3" xfId="21870" xr:uid="{00000000-0005-0000-0000-000074550000}"/>
    <cellStyle name="Normal 76 3 3 8" xfId="16857" xr:uid="{00000000-0005-0000-0000-0000DF410000}"/>
    <cellStyle name="Normal 76 3 4" xfId="2115" xr:uid="{00000000-0005-0000-0000-000049080000}"/>
    <cellStyle name="Normal 76 3 4 2" xfId="3805" xr:uid="{00000000-0005-0000-0000-0000E30E0000}"/>
    <cellStyle name="Normal 76 3 4 2 2" xfId="13878" xr:uid="{00000000-0005-0000-0000-00003C360000}"/>
    <cellStyle name="Normal 76 3 4 2 2 3" xfId="28976" xr:uid="{00000000-0005-0000-0000-000036710000}"/>
    <cellStyle name="Normal 76 3 4 2 3" xfId="8858" xr:uid="{00000000-0005-0000-0000-0000A0220000}"/>
    <cellStyle name="Normal 76 3 4 2 3 3" xfId="23959" xr:uid="{00000000-0005-0000-0000-00009D5D0000}"/>
    <cellStyle name="Normal 76 3 4 2 5" xfId="18946" xr:uid="{00000000-0005-0000-0000-0000084A0000}"/>
    <cellStyle name="Normal 76 3 4 3" xfId="5497" xr:uid="{00000000-0005-0000-0000-00007F150000}"/>
    <cellStyle name="Normal 76 3 4 3 2" xfId="15549" xr:uid="{00000000-0005-0000-0000-0000C33C0000}"/>
    <cellStyle name="Normal 76 3 4 3 2 3" xfId="30647" xr:uid="{00000000-0005-0000-0000-0000BD770000}"/>
    <cellStyle name="Normal 76 3 4 3 3" xfId="10529" xr:uid="{00000000-0005-0000-0000-000027290000}"/>
    <cellStyle name="Normal 76 3 4 3 3 3" xfId="25630" xr:uid="{00000000-0005-0000-0000-000024640000}"/>
    <cellStyle name="Normal 76 3 4 3 5" xfId="20617" xr:uid="{00000000-0005-0000-0000-00008F500000}"/>
    <cellStyle name="Normal 76 3 4 4" xfId="12207" xr:uid="{00000000-0005-0000-0000-0000B52F0000}"/>
    <cellStyle name="Normal 76 3 4 4 3" xfId="27305" xr:uid="{00000000-0005-0000-0000-0000AF6A0000}"/>
    <cellStyle name="Normal 76 3 4 5" xfId="7186" xr:uid="{00000000-0005-0000-0000-0000181C0000}"/>
    <cellStyle name="Normal 76 3 4 5 3" xfId="22288" xr:uid="{00000000-0005-0000-0000-000016570000}"/>
    <cellStyle name="Normal 76 3 4 7" xfId="17275" xr:uid="{00000000-0005-0000-0000-000081430000}"/>
    <cellStyle name="Normal 76 3 5" xfId="2968" xr:uid="{00000000-0005-0000-0000-00009E0B0000}"/>
    <cellStyle name="Normal 76 3 5 2" xfId="13042" xr:uid="{00000000-0005-0000-0000-0000F8320000}"/>
    <cellStyle name="Normal 76 3 5 2 3" xfId="28140" xr:uid="{00000000-0005-0000-0000-0000F26D0000}"/>
    <cellStyle name="Normal 76 3 5 3" xfId="8022" xr:uid="{00000000-0005-0000-0000-00005C1F0000}"/>
    <cellStyle name="Normal 76 3 5 3 3" xfId="23123" xr:uid="{00000000-0005-0000-0000-0000595A0000}"/>
    <cellStyle name="Normal 76 3 5 5" xfId="18110" xr:uid="{00000000-0005-0000-0000-0000C4460000}"/>
    <cellStyle name="Normal 76 3 6" xfId="4661" xr:uid="{00000000-0005-0000-0000-00003B120000}"/>
    <cellStyle name="Normal 76 3 6 2" xfId="14713" xr:uid="{00000000-0005-0000-0000-00007F390000}"/>
    <cellStyle name="Normal 76 3 6 2 3" xfId="29811" xr:uid="{00000000-0005-0000-0000-000079740000}"/>
    <cellStyle name="Normal 76 3 6 3" xfId="9693" xr:uid="{00000000-0005-0000-0000-0000E3250000}"/>
    <cellStyle name="Normal 76 3 6 3 3" xfId="24794" xr:uid="{00000000-0005-0000-0000-0000E0600000}"/>
    <cellStyle name="Normal 76 3 6 5" xfId="19781" xr:uid="{00000000-0005-0000-0000-00004B4D0000}"/>
    <cellStyle name="Normal 76 3 7" xfId="11371" xr:uid="{00000000-0005-0000-0000-0000712C0000}"/>
    <cellStyle name="Normal 76 3 7 3" xfId="26469" xr:uid="{00000000-0005-0000-0000-00006B670000}"/>
    <cellStyle name="Normal 76 3 8" xfId="6350" xr:uid="{00000000-0005-0000-0000-0000D4180000}"/>
    <cellStyle name="Normal 76 3 8 3" xfId="21452" xr:uid="{00000000-0005-0000-0000-0000D2530000}"/>
    <cellStyle name="Normal 76 4" xfId="1375" xr:uid="{00000000-0005-0000-0000-000065050000}"/>
    <cellStyle name="Normal 76 4 2" xfId="1798" xr:uid="{00000000-0005-0000-0000-00000C070000}"/>
    <cellStyle name="Normal 76 4 2 2" xfId="2637" xr:uid="{00000000-0005-0000-0000-0000530A0000}"/>
    <cellStyle name="Normal 76 4 2 2 2" xfId="4327" xr:uid="{00000000-0005-0000-0000-0000ED100000}"/>
    <cellStyle name="Normal 76 4 2 2 2 2" xfId="14400" xr:uid="{00000000-0005-0000-0000-000046380000}"/>
    <cellStyle name="Normal 76 4 2 2 2 2 3" xfId="29498" xr:uid="{00000000-0005-0000-0000-000040730000}"/>
    <cellStyle name="Normal 76 4 2 2 2 3" xfId="9380" xr:uid="{00000000-0005-0000-0000-0000AA240000}"/>
    <cellStyle name="Normal 76 4 2 2 2 3 3" xfId="24481" xr:uid="{00000000-0005-0000-0000-0000A75F0000}"/>
    <cellStyle name="Normal 76 4 2 2 2 5" xfId="19468" xr:uid="{00000000-0005-0000-0000-0000124C0000}"/>
    <cellStyle name="Normal 76 4 2 2 3" xfId="6019" xr:uid="{00000000-0005-0000-0000-000089170000}"/>
    <cellStyle name="Normal 76 4 2 2 3 2" xfId="16071" xr:uid="{00000000-0005-0000-0000-0000CD3E0000}"/>
    <cellStyle name="Normal 76 4 2 2 3 2 3" xfId="31169" xr:uid="{00000000-0005-0000-0000-0000C7790000}"/>
    <cellStyle name="Normal 76 4 2 2 3 3" xfId="11051" xr:uid="{00000000-0005-0000-0000-0000312B0000}"/>
    <cellStyle name="Normal 76 4 2 2 3 3 3" xfId="26152" xr:uid="{00000000-0005-0000-0000-00002E660000}"/>
    <cellStyle name="Normal 76 4 2 2 3 5" xfId="21139" xr:uid="{00000000-0005-0000-0000-000099520000}"/>
    <cellStyle name="Normal 76 4 2 2 4" xfId="12729" xr:uid="{00000000-0005-0000-0000-0000BF310000}"/>
    <cellStyle name="Normal 76 4 2 2 4 3" xfId="27827" xr:uid="{00000000-0005-0000-0000-0000B96C0000}"/>
    <cellStyle name="Normal 76 4 2 2 5" xfId="7708" xr:uid="{00000000-0005-0000-0000-0000221E0000}"/>
    <cellStyle name="Normal 76 4 2 2 5 3" xfId="22810" xr:uid="{00000000-0005-0000-0000-000020590000}"/>
    <cellStyle name="Normal 76 4 2 2 7" xfId="17797" xr:uid="{00000000-0005-0000-0000-00008B450000}"/>
    <cellStyle name="Normal 76 4 2 3" xfId="3490" xr:uid="{00000000-0005-0000-0000-0000A80D0000}"/>
    <cellStyle name="Normal 76 4 2 3 2" xfId="13564" xr:uid="{00000000-0005-0000-0000-000002350000}"/>
    <cellStyle name="Normal 76 4 2 3 2 3" xfId="28662" xr:uid="{00000000-0005-0000-0000-0000FC6F0000}"/>
    <cellStyle name="Normal 76 4 2 3 3" xfId="8544" xr:uid="{00000000-0005-0000-0000-000066210000}"/>
    <cellStyle name="Normal 76 4 2 3 3 3" xfId="23645" xr:uid="{00000000-0005-0000-0000-0000635C0000}"/>
    <cellStyle name="Normal 76 4 2 3 5" xfId="18632" xr:uid="{00000000-0005-0000-0000-0000CE480000}"/>
    <cellStyle name="Normal 76 4 2 4" xfId="5183" xr:uid="{00000000-0005-0000-0000-000045140000}"/>
    <cellStyle name="Normal 76 4 2 4 2" xfId="15235" xr:uid="{00000000-0005-0000-0000-0000893B0000}"/>
    <cellStyle name="Normal 76 4 2 4 2 3" xfId="30333" xr:uid="{00000000-0005-0000-0000-000083760000}"/>
    <cellStyle name="Normal 76 4 2 4 3" xfId="10215" xr:uid="{00000000-0005-0000-0000-0000ED270000}"/>
    <cellStyle name="Normal 76 4 2 4 3 3" xfId="25316" xr:uid="{00000000-0005-0000-0000-0000EA620000}"/>
    <cellStyle name="Normal 76 4 2 4 5" xfId="20303" xr:uid="{00000000-0005-0000-0000-0000554F0000}"/>
    <cellStyle name="Normal 76 4 2 5" xfId="11893" xr:uid="{00000000-0005-0000-0000-00007B2E0000}"/>
    <cellStyle name="Normal 76 4 2 5 3" xfId="26991" xr:uid="{00000000-0005-0000-0000-000075690000}"/>
    <cellStyle name="Normal 76 4 2 6" xfId="6872" xr:uid="{00000000-0005-0000-0000-0000DE1A0000}"/>
    <cellStyle name="Normal 76 4 2 6 3" xfId="21974" xr:uid="{00000000-0005-0000-0000-0000DC550000}"/>
    <cellStyle name="Normal 76 4 2 8" xfId="16961" xr:uid="{00000000-0005-0000-0000-000047420000}"/>
    <cellStyle name="Normal 76 4 3" xfId="2219" xr:uid="{00000000-0005-0000-0000-0000B1080000}"/>
    <cellStyle name="Normal 76 4 3 2" xfId="3909" xr:uid="{00000000-0005-0000-0000-00004B0F0000}"/>
    <cellStyle name="Normal 76 4 3 2 2" xfId="13982" xr:uid="{00000000-0005-0000-0000-0000A4360000}"/>
    <cellStyle name="Normal 76 4 3 2 2 3" xfId="29080" xr:uid="{00000000-0005-0000-0000-00009E710000}"/>
    <cellStyle name="Normal 76 4 3 2 3" xfId="8962" xr:uid="{00000000-0005-0000-0000-000008230000}"/>
    <cellStyle name="Normal 76 4 3 2 3 3" xfId="24063" xr:uid="{00000000-0005-0000-0000-0000055E0000}"/>
    <cellStyle name="Normal 76 4 3 2 5" xfId="19050" xr:uid="{00000000-0005-0000-0000-0000704A0000}"/>
    <cellStyle name="Normal 76 4 3 3" xfId="5601" xr:uid="{00000000-0005-0000-0000-0000E7150000}"/>
    <cellStyle name="Normal 76 4 3 3 2" xfId="15653" xr:uid="{00000000-0005-0000-0000-00002B3D0000}"/>
    <cellStyle name="Normal 76 4 3 3 2 3" xfId="30751" xr:uid="{00000000-0005-0000-0000-000025780000}"/>
    <cellStyle name="Normal 76 4 3 3 3" xfId="10633" xr:uid="{00000000-0005-0000-0000-00008F290000}"/>
    <cellStyle name="Normal 76 4 3 3 3 3" xfId="25734" xr:uid="{00000000-0005-0000-0000-00008C640000}"/>
    <cellStyle name="Normal 76 4 3 3 5" xfId="20721" xr:uid="{00000000-0005-0000-0000-0000F7500000}"/>
    <cellStyle name="Normal 76 4 3 4" xfId="12311" xr:uid="{00000000-0005-0000-0000-00001D300000}"/>
    <cellStyle name="Normal 76 4 3 4 3" xfId="27409" xr:uid="{00000000-0005-0000-0000-0000176B0000}"/>
    <cellStyle name="Normal 76 4 3 5" xfId="7290" xr:uid="{00000000-0005-0000-0000-0000801C0000}"/>
    <cellStyle name="Normal 76 4 3 5 3" xfId="22392" xr:uid="{00000000-0005-0000-0000-00007E570000}"/>
    <cellStyle name="Normal 76 4 3 7" xfId="17379" xr:uid="{00000000-0005-0000-0000-0000E9430000}"/>
    <cellStyle name="Normal 76 4 4" xfId="3072" xr:uid="{00000000-0005-0000-0000-0000060C0000}"/>
    <cellStyle name="Normal 76 4 4 2" xfId="13146" xr:uid="{00000000-0005-0000-0000-000060330000}"/>
    <cellStyle name="Normal 76 4 4 2 3" xfId="28244" xr:uid="{00000000-0005-0000-0000-00005A6E0000}"/>
    <cellStyle name="Normal 76 4 4 3" xfId="8126" xr:uid="{00000000-0005-0000-0000-0000C41F0000}"/>
    <cellStyle name="Normal 76 4 4 3 3" xfId="23227" xr:uid="{00000000-0005-0000-0000-0000C15A0000}"/>
    <cellStyle name="Normal 76 4 4 5" xfId="18214" xr:uid="{00000000-0005-0000-0000-00002C470000}"/>
    <cellStyle name="Normal 76 4 5" xfId="4765" xr:uid="{00000000-0005-0000-0000-0000A3120000}"/>
    <cellStyle name="Normal 76 4 5 2" xfId="14817" xr:uid="{00000000-0005-0000-0000-0000E7390000}"/>
    <cellStyle name="Normal 76 4 5 2 3" xfId="29915" xr:uid="{00000000-0005-0000-0000-0000E1740000}"/>
    <cellStyle name="Normal 76 4 5 3" xfId="9797" xr:uid="{00000000-0005-0000-0000-00004B260000}"/>
    <cellStyle name="Normal 76 4 5 3 3" xfId="24898" xr:uid="{00000000-0005-0000-0000-000048610000}"/>
    <cellStyle name="Normal 76 4 5 5" xfId="19885" xr:uid="{00000000-0005-0000-0000-0000B34D0000}"/>
    <cellStyle name="Normal 76 4 6" xfId="11475" xr:uid="{00000000-0005-0000-0000-0000D92C0000}"/>
    <cellStyle name="Normal 76 4 6 3" xfId="26573" xr:uid="{00000000-0005-0000-0000-0000D3670000}"/>
    <cellStyle name="Normal 76 4 7" xfId="6454" xr:uid="{00000000-0005-0000-0000-00003C190000}"/>
    <cellStyle name="Normal 76 4 7 3" xfId="21556" xr:uid="{00000000-0005-0000-0000-00003A540000}"/>
    <cellStyle name="Normal 76 4 9" xfId="16543" xr:uid="{00000000-0005-0000-0000-0000A5400000}"/>
    <cellStyle name="Normal 76 5" xfId="1588" xr:uid="{00000000-0005-0000-0000-00003A060000}"/>
    <cellStyle name="Normal 76 5 2" xfId="2429" xr:uid="{00000000-0005-0000-0000-000083090000}"/>
    <cellStyle name="Normal 76 5 2 2" xfId="4119" xr:uid="{00000000-0005-0000-0000-00001D100000}"/>
    <cellStyle name="Normal 76 5 2 2 2" xfId="14192" xr:uid="{00000000-0005-0000-0000-000076370000}"/>
    <cellStyle name="Normal 76 5 2 2 2 3" xfId="29290" xr:uid="{00000000-0005-0000-0000-000070720000}"/>
    <cellStyle name="Normal 76 5 2 2 3" xfId="9172" xr:uid="{00000000-0005-0000-0000-0000DA230000}"/>
    <cellStyle name="Normal 76 5 2 2 3 3" xfId="24273" xr:uid="{00000000-0005-0000-0000-0000D75E0000}"/>
    <cellStyle name="Normal 76 5 2 2 5" xfId="19260" xr:uid="{00000000-0005-0000-0000-0000424B0000}"/>
    <cellStyle name="Normal 76 5 2 3" xfId="5811" xr:uid="{00000000-0005-0000-0000-0000B9160000}"/>
    <cellStyle name="Normal 76 5 2 3 2" xfId="15863" xr:uid="{00000000-0005-0000-0000-0000FD3D0000}"/>
    <cellStyle name="Normal 76 5 2 3 2 3" xfId="30961" xr:uid="{00000000-0005-0000-0000-0000F7780000}"/>
    <cellStyle name="Normal 76 5 2 3 3" xfId="10843" xr:uid="{00000000-0005-0000-0000-0000612A0000}"/>
    <cellStyle name="Normal 76 5 2 3 3 3" xfId="25944" xr:uid="{00000000-0005-0000-0000-00005E650000}"/>
    <cellStyle name="Normal 76 5 2 3 5" xfId="20931" xr:uid="{00000000-0005-0000-0000-0000C9510000}"/>
    <cellStyle name="Normal 76 5 2 4" xfId="12521" xr:uid="{00000000-0005-0000-0000-0000EF300000}"/>
    <cellStyle name="Normal 76 5 2 4 3" xfId="27619" xr:uid="{00000000-0005-0000-0000-0000E96B0000}"/>
    <cellStyle name="Normal 76 5 2 5" xfId="7500" xr:uid="{00000000-0005-0000-0000-0000521D0000}"/>
    <cellStyle name="Normal 76 5 2 5 3" xfId="22602" xr:uid="{00000000-0005-0000-0000-000050580000}"/>
    <cellStyle name="Normal 76 5 2 7" xfId="17589" xr:uid="{00000000-0005-0000-0000-0000BB440000}"/>
    <cellStyle name="Normal 76 5 3" xfId="3282" xr:uid="{00000000-0005-0000-0000-0000D80C0000}"/>
    <cellStyle name="Normal 76 5 3 2" xfId="13356" xr:uid="{00000000-0005-0000-0000-000032340000}"/>
    <cellStyle name="Normal 76 5 3 2 3" xfId="28454" xr:uid="{00000000-0005-0000-0000-00002C6F0000}"/>
    <cellStyle name="Normal 76 5 3 3" xfId="8336" xr:uid="{00000000-0005-0000-0000-000096200000}"/>
    <cellStyle name="Normal 76 5 3 3 3" xfId="23437" xr:uid="{00000000-0005-0000-0000-0000935B0000}"/>
    <cellStyle name="Normal 76 5 3 5" xfId="18424" xr:uid="{00000000-0005-0000-0000-0000FE470000}"/>
    <cellStyle name="Normal 76 5 4" xfId="4975" xr:uid="{00000000-0005-0000-0000-000075130000}"/>
    <cellStyle name="Normal 76 5 4 2" xfId="15027" xr:uid="{00000000-0005-0000-0000-0000B93A0000}"/>
    <cellStyle name="Normal 76 5 4 2 3" xfId="30125" xr:uid="{00000000-0005-0000-0000-0000B3750000}"/>
    <cellStyle name="Normal 76 5 4 3" xfId="10007" xr:uid="{00000000-0005-0000-0000-00001D270000}"/>
    <cellStyle name="Normal 76 5 4 3 3" xfId="25108" xr:uid="{00000000-0005-0000-0000-00001A620000}"/>
    <cellStyle name="Normal 76 5 4 5" xfId="20095" xr:uid="{00000000-0005-0000-0000-0000854E0000}"/>
    <cellStyle name="Normal 76 5 5" xfId="11685" xr:uid="{00000000-0005-0000-0000-0000AB2D0000}"/>
    <cellStyle name="Normal 76 5 5 3" xfId="26783" xr:uid="{00000000-0005-0000-0000-0000A5680000}"/>
    <cellStyle name="Normal 76 5 6" xfId="6664" xr:uid="{00000000-0005-0000-0000-00000E1A0000}"/>
    <cellStyle name="Normal 76 5 6 3" xfId="21766" xr:uid="{00000000-0005-0000-0000-00000C550000}"/>
    <cellStyle name="Normal 76 5 8" xfId="16753" xr:uid="{00000000-0005-0000-0000-000077410000}"/>
    <cellStyle name="Normal 76 6" xfId="2009" xr:uid="{00000000-0005-0000-0000-0000DF070000}"/>
    <cellStyle name="Normal 76 6 2" xfId="3701" xr:uid="{00000000-0005-0000-0000-00007B0E0000}"/>
    <cellStyle name="Normal 76 6 2 2" xfId="13774" xr:uid="{00000000-0005-0000-0000-0000D4350000}"/>
    <cellStyle name="Normal 76 6 2 2 3" xfId="28872" xr:uid="{00000000-0005-0000-0000-0000CE700000}"/>
    <cellStyle name="Normal 76 6 2 3" xfId="8754" xr:uid="{00000000-0005-0000-0000-000038220000}"/>
    <cellStyle name="Normal 76 6 2 3 3" xfId="23855" xr:uid="{00000000-0005-0000-0000-0000355D0000}"/>
    <cellStyle name="Normal 76 6 2 5" xfId="18842" xr:uid="{00000000-0005-0000-0000-0000A0490000}"/>
    <cellStyle name="Normal 76 6 3" xfId="5393" xr:uid="{00000000-0005-0000-0000-000017150000}"/>
    <cellStyle name="Normal 76 6 3 2" xfId="15445" xr:uid="{00000000-0005-0000-0000-00005B3C0000}"/>
    <cellStyle name="Normal 76 6 3 2 3" xfId="30543" xr:uid="{00000000-0005-0000-0000-000055770000}"/>
    <cellStyle name="Normal 76 6 3 3" xfId="10425" xr:uid="{00000000-0005-0000-0000-0000BF280000}"/>
    <cellStyle name="Normal 76 6 3 3 3" xfId="25526" xr:uid="{00000000-0005-0000-0000-0000BC630000}"/>
    <cellStyle name="Normal 76 6 3 5" xfId="20513" xr:uid="{00000000-0005-0000-0000-000027500000}"/>
    <cellStyle name="Normal 76 6 4" xfId="12103" xr:uid="{00000000-0005-0000-0000-00004D2F0000}"/>
    <cellStyle name="Normal 76 6 4 3" xfId="27201" xr:uid="{00000000-0005-0000-0000-0000476A0000}"/>
    <cellStyle name="Normal 76 6 5" xfId="7082" xr:uid="{00000000-0005-0000-0000-0000B01B0000}"/>
    <cellStyle name="Normal 76 6 5 3" xfId="22184" xr:uid="{00000000-0005-0000-0000-0000AE560000}"/>
    <cellStyle name="Normal 76 6 7" xfId="17171" xr:uid="{00000000-0005-0000-0000-000019430000}"/>
    <cellStyle name="Normal 76 7" xfId="2861" xr:uid="{00000000-0005-0000-0000-0000330B0000}"/>
    <cellStyle name="Normal 76 7 2" xfId="12938" xr:uid="{00000000-0005-0000-0000-000090320000}"/>
    <cellStyle name="Normal 76 7 2 3" xfId="28036" xr:uid="{00000000-0005-0000-0000-00008A6D0000}"/>
    <cellStyle name="Normal 76 7 3" xfId="7918" xr:uid="{00000000-0005-0000-0000-0000F41E0000}"/>
    <cellStyle name="Normal 76 7 3 3" xfId="23019" xr:uid="{00000000-0005-0000-0000-0000F1590000}"/>
    <cellStyle name="Normal 76 7 5" xfId="18006" xr:uid="{00000000-0005-0000-0000-00005C460000}"/>
    <cellStyle name="Normal 76 8" xfId="4555" xr:uid="{00000000-0005-0000-0000-0000D1110000}"/>
    <cellStyle name="Normal 76 8 2" xfId="14609" xr:uid="{00000000-0005-0000-0000-000017390000}"/>
    <cellStyle name="Normal 76 8 2 3" xfId="29707" xr:uid="{00000000-0005-0000-0000-000011740000}"/>
    <cellStyle name="Normal 76 8 3" xfId="9589" xr:uid="{00000000-0005-0000-0000-00007B250000}"/>
    <cellStyle name="Normal 76 8 3 3" xfId="24690" xr:uid="{00000000-0005-0000-0000-000078600000}"/>
    <cellStyle name="Normal 76 8 5" xfId="19677" xr:uid="{00000000-0005-0000-0000-0000E34C0000}"/>
    <cellStyle name="Normal 76 9" xfId="11265" xr:uid="{00000000-0005-0000-0000-0000072C0000}"/>
    <cellStyle name="Normal 76 9 3" xfId="26365" xr:uid="{00000000-0005-0000-0000-000003670000}"/>
    <cellStyle name="Normal 77" xfId="566" xr:uid="{00000000-0005-0000-0000-00003B020000}"/>
    <cellStyle name="Normal 78" xfId="366" xr:uid="{00000000-0005-0000-0000-000073010000}"/>
    <cellStyle name="Normal 78 10" xfId="6193" xr:uid="{00000000-0005-0000-0000-000037180000}"/>
    <cellStyle name="Normal 78 10 3" xfId="21299" xr:uid="{00000000-0005-0000-0000-000039530000}"/>
    <cellStyle name="Normal 78 12" xfId="16284" xr:uid="{00000000-0005-0000-0000-0000A23F0000}"/>
    <cellStyle name="Normal 78 2" xfId="1158" xr:uid="{00000000-0005-0000-0000-00008C040000}"/>
    <cellStyle name="Normal 78 2 11" xfId="16338" xr:uid="{00000000-0005-0000-0000-0000D83F0000}"/>
    <cellStyle name="Normal 78 2 2" xfId="1267" xr:uid="{00000000-0005-0000-0000-0000F9040000}"/>
    <cellStyle name="Normal 78 2 2 10" xfId="16442" xr:uid="{00000000-0005-0000-0000-000040400000}"/>
    <cellStyle name="Normal 78 2 2 2" xfId="1484" xr:uid="{00000000-0005-0000-0000-0000D2050000}"/>
    <cellStyle name="Normal 78 2 2 2 2" xfId="1905" xr:uid="{00000000-0005-0000-0000-000077070000}"/>
    <cellStyle name="Normal 78 2 2 2 2 2" xfId="2744" xr:uid="{00000000-0005-0000-0000-0000BE0A0000}"/>
    <cellStyle name="Normal 78 2 2 2 2 2 2" xfId="4434" xr:uid="{00000000-0005-0000-0000-000058110000}"/>
    <cellStyle name="Normal 78 2 2 2 2 2 2 2" xfId="14507" xr:uid="{00000000-0005-0000-0000-0000B1380000}"/>
    <cellStyle name="Normal 78 2 2 2 2 2 2 2 3" xfId="29605" xr:uid="{00000000-0005-0000-0000-0000AB730000}"/>
    <cellStyle name="Normal 78 2 2 2 2 2 2 3" xfId="9487" xr:uid="{00000000-0005-0000-0000-000015250000}"/>
    <cellStyle name="Normal 78 2 2 2 2 2 2 3 3" xfId="24588" xr:uid="{00000000-0005-0000-0000-000012600000}"/>
    <cellStyle name="Normal 78 2 2 2 2 2 2 5" xfId="19575" xr:uid="{00000000-0005-0000-0000-00007D4C0000}"/>
    <cellStyle name="Normal 78 2 2 2 2 2 3" xfId="6126" xr:uid="{00000000-0005-0000-0000-0000F4170000}"/>
    <cellStyle name="Normal 78 2 2 2 2 2 3 2" xfId="16178" xr:uid="{00000000-0005-0000-0000-0000383F0000}"/>
    <cellStyle name="Normal 78 2 2 2 2 2 3 2 3" xfId="31276" xr:uid="{00000000-0005-0000-0000-0000327A0000}"/>
    <cellStyle name="Normal 78 2 2 2 2 2 3 3" xfId="11158" xr:uid="{00000000-0005-0000-0000-00009C2B0000}"/>
    <cellStyle name="Normal 78 2 2 2 2 2 3 3 3" xfId="26259" xr:uid="{00000000-0005-0000-0000-000099660000}"/>
    <cellStyle name="Normal 78 2 2 2 2 2 3 5" xfId="21246" xr:uid="{00000000-0005-0000-0000-000004530000}"/>
    <cellStyle name="Normal 78 2 2 2 2 2 4" xfId="12836" xr:uid="{00000000-0005-0000-0000-00002A320000}"/>
    <cellStyle name="Normal 78 2 2 2 2 2 4 3" xfId="27934" xr:uid="{00000000-0005-0000-0000-0000246D0000}"/>
    <cellStyle name="Normal 78 2 2 2 2 2 5" xfId="7815" xr:uid="{00000000-0005-0000-0000-00008D1E0000}"/>
    <cellStyle name="Normal 78 2 2 2 2 2 5 3" xfId="22917" xr:uid="{00000000-0005-0000-0000-00008B590000}"/>
    <cellStyle name="Normal 78 2 2 2 2 2 7" xfId="17904" xr:uid="{00000000-0005-0000-0000-0000F6450000}"/>
    <cellStyle name="Normal 78 2 2 2 2 3" xfId="3597" xr:uid="{00000000-0005-0000-0000-0000130E0000}"/>
    <cellStyle name="Normal 78 2 2 2 2 3 2" xfId="13671" xr:uid="{00000000-0005-0000-0000-00006D350000}"/>
    <cellStyle name="Normal 78 2 2 2 2 3 2 3" xfId="28769" xr:uid="{00000000-0005-0000-0000-000067700000}"/>
    <cellStyle name="Normal 78 2 2 2 2 3 3" xfId="8651" xr:uid="{00000000-0005-0000-0000-0000D1210000}"/>
    <cellStyle name="Normal 78 2 2 2 2 3 3 3" xfId="23752" xr:uid="{00000000-0005-0000-0000-0000CE5C0000}"/>
    <cellStyle name="Normal 78 2 2 2 2 3 5" xfId="18739" xr:uid="{00000000-0005-0000-0000-000039490000}"/>
    <cellStyle name="Normal 78 2 2 2 2 4" xfId="5290" xr:uid="{00000000-0005-0000-0000-0000B0140000}"/>
    <cellStyle name="Normal 78 2 2 2 2 4 2" xfId="15342" xr:uid="{00000000-0005-0000-0000-0000F43B0000}"/>
    <cellStyle name="Normal 78 2 2 2 2 4 2 3" xfId="30440" xr:uid="{00000000-0005-0000-0000-0000EE760000}"/>
    <cellStyle name="Normal 78 2 2 2 2 4 3" xfId="10322" xr:uid="{00000000-0005-0000-0000-000058280000}"/>
    <cellStyle name="Normal 78 2 2 2 2 4 3 3" xfId="25423" xr:uid="{00000000-0005-0000-0000-000055630000}"/>
    <cellStyle name="Normal 78 2 2 2 2 4 5" xfId="20410" xr:uid="{00000000-0005-0000-0000-0000C04F0000}"/>
    <cellStyle name="Normal 78 2 2 2 2 5" xfId="12000" xr:uid="{00000000-0005-0000-0000-0000E62E0000}"/>
    <cellStyle name="Normal 78 2 2 2 2 5 3" xfId="27098" xr:uid="{00000000-0005-0000-0000-0000E0690000}"/>
    <cellStyle name="Normal 78 2 2 2 2 6" xfId="6979" xr:uid="{00000000-0005-0000-0000-0000491B0000}"/>
    <cellStyle name="Normal 78 2 2 2 2 6 3" xfId="22081" xr:uid="{00000000-0005-0000-0000-000047560000}"/>
    <cellStyle name="Normal 78 2 2 2 2 8" xfId="17068" xr:uid="{00000000-0005-0000-0000-0000B2420000}"/>
    <cellStyle name="Normal 78 2 2 2 3" xfId="2326" xr:uid="{00000000-0005-0000-0000-00001C090000}"/>
    <cellStyle name="Normal 78 2 2 2 3 2" xfId="4016" xr:uid="{00000000-0005-0000-0000-0000B60F0000}"/>
    <cellStyle name="Normal 78 2 2 2 3 2 2" xfId="14089" xr:uid="{00000000-0005-0000-0000-00000F370000}"/>
    <cellStyle name="Normal 78 2 2 2 3 2 2 3" xfId="29187" xr:uid="{00000000-0005-0000-0000-000009720000}"/>
    <cellStyle name="Normal 78 2 2 2 3 2 3" xfId="9069" xr:uid="{00000000-0005-0000-0000-000073230000}"/>
    <cellStyle name="Normal 78 2 2 2 3 2 3 3" xfId="24170" xr:uid="{00000000-0005-0000-0000-0000705E0000}"/>
    <cellStyle name="Normal 78 2 2 2 3 2 5" xfId="19157" xr:uid="{00000000-0005-0000-0000-0000DB4A0000}"/>
    <cellStyle name="Normal 78 2 2 2 3 3" xfId="5708" xr:uid="{00000000-0005-0000-0000-000052160000}"/>
    <cellStyle name="Normal 78 2 2 2 3 3 2" xfId="15760" xr:uid="{00000000-0005-0000-0000-0000963D0000}"/>
    <cellStyle name="Normal 78 2 2 2 3 3 2 3" xfId="30858" xr:uid="{00000000-0005-0000-0000-000090780000}"/>
    <cellStyle name="Normal 78 2 2 2 3 3 3" xfId="10740" xr:uid="{00000000-0005-0000-0000-0000FA290000}"/>
    <cellStyle name="Normal 78 2 2 2 3 3 3 3" xfId="25841" xr:uid="{00000000-0005-0000-0000-0000F7640000}"/>
    <cellStyle name="Normal 78 2 2 2 3 3 5" xfId="20828" xr:uid="{00000000-0005-0000-0000-000062510000}"/>
    <cellStyle name="Normal 78 2 2 2 3 4" xfId="12418" xr:uid="{00000000-0005-0000-0000-000088300000}"/>
    <cellStyle name="Normal 78 2 2 2 3 4 3" xfId="27516" xr:uid="{00000000-0005-0000-0000-0000826B0000}"/>
    <cellStyle name="Normal 78 2 2 2 3 5" xfId="7397" xr:uid="{00000000-0005-0000-0000-0000EB1C0000}"/>
    <cellStyle name="Normal 78 2 2 2 3 5 3" xfId="22499" xr:uid="{00000000-0005-0000-0000-0000E9570000}"/>
    <cellStyle name="Normal 78 2 2 2 3 7" xfId="17486" xr:uid="{00000000-0005-0000-0000-000054440000}"/>
    <cellStyle name="Normal 78 2 2 2 4" xfId="3179" xr:uid="{00000000-0005-0000-0000-0000710C0000}"/>
    <cellStyle name="Normal 78 2 2 2 4 2" xfId="13253" xr:uid="{00000000-0005-0000-0000-0000CB330000}"/>
    <cellStyle name="Normal 78 2 2 2 4 2 3" xfId="28351" xr:uid="{00000000-0005-0000-0000-0000C56E0000}"/>
    <cellStyle name="Normal 78 2 2 2 4 3" xfId="8233" xr:uid="{00000000-0005-0000-0000-00002F200000}"/>
    <cellStyle name="Normal 78 2 2 2 4 3 3" xfId="23334" xr:uid="{00000000-0005-0000-0000-00002C5B0000}"/>
    <cellStyle name="Normal 78 2 2 2 4 5" xfId="18321" xr:uid="{00000000-0005-0000-0000-000097470000}"/>
    <cellStyle name="Normal 78 2 2 2 5" xfId="4872" xr:uid="{00000000-0005-0000-0000-00000E130000}"/>
    <cellStyle name="Normal 78 2 2 2 5 2" xfId="14924" xr:uid="{00000000-0005-0000-0000-0000523A0000}"/>
    <cellStyle name="Normal 78 2 2 2 5 2 3" xfId="30022" xr:uid="{00000000-0005-0000-0000-00004C750000}"/>
    <cellStyle name="Normal 78 2 2 2 5 3" xfId="9904" xr:uid="{00000000-0005-0000-0000-0000B6260000}"/>
    <cellStyle name="Normal 78 2 2 2 5 3 3" xfId="25005" xr:uid="{00000000-0005-0000-0000-0000B3610000}"/>
    <cellStyle name="Normal 78 2 2 2 5 5" xfId="19992" xr:uid="{00000000-0005-0000-0000-00001E4E0000}"/>
    <cellStyle name="Normal 78 2 2 2 6" xfId="11582" xr:uid="{00000000-0005-0000-0000-0000442D0000}"/>
    <cellStyle name="Normal 78 2 2 2 6 3" xfId="26680" xr:uid="{00000000-0005-0000-0000-00003E680000}"/>
    <cellStyle name="Normal 78 2 2 2 7" xfId="6561" xr:uid="{00000000-0005-0000-0000-0000A7190000}"/>
    <cellStyle name="Normal 78 2 2 2 7 3" xfId="21663" xr:uid="{00000000-0005-0000-0000-0000A5540000}"/>
    <cellStyle name="Normal 78 2 2 2 9" xfId="16650" xr:uid="{00000000-0005-0000-0000-000010410000}"/>
    <cellStyle name="Normal 78 2 2 3" xfId="1697" xr:uid="{00000000-0005-0000-0000-0000A7060000}"/>
    <cellStyle name="Normal 78 2 2 3 2" xfId="2536" xr:uid="{00000000-0005-0000-0000-0000EE090000}"/>
    <cellStyle name="Normal 78 2 2 3 2 2" xfId="4226" xr:uid="{00000000-0005-0000-0000-000088100000}"/>
    <cellStyle name="Normal 78 2 2 3 2 2 2" xfId="14299" xr:uid="{00000000-0005-0000-0000-0000E1370000}"/>
    <cellStyle name="Normal 78 2 2 3 2 2 2 3" xfId="29397" xr:uid="{00000000-0005-0000-0000-0000DB720000}"/>
    <cellStyle name="Normal 78 2 2 3 2 2 3" xfId="9279" xr:uid="{00000000-0005-0000-0000-000045240000}"/>
    <cellStyle name="Normal 78 2 2 3 2 2 3 3" xfId="24380" xr:uid="{00000000-0005-0000-0000-0000425F0000}"/>
    <cellStyle name="Normal 78 2 2 3 2 2 5" xfId="19367" xr:uid="{00000000-0005-0000-0000-0000AD4B0000}"/>
    <cellStyle name="Normal 78 2 2 3 2 3" xfId="5918" xr:uid="{00000000-0005-0000-0000-000024170000}"/>
    <cellStyle name="Normal 78 2 2 3 2 3 2" xfId="15970" xr:uid="{00000000-0005-0000-0000-0000683E0000}"/>
    <cellStyle name="Normal 78 2 2 3 2 3 2 3" xfId="31068" xr:uid="{00000000-0005-0000-0000-000062790000}"/>
    <cellStyle name="Normal 78 2 2 3 2 3 3" xfId="10950" xr:uid="{00000000-0005-0000-0000-0000CC2A0000}"/>
    <cellStyle name="Normal 78 2 2 3 2 3 3 3" xfId="26051" xr:uid="{00000000-0005-0000-0000-0000C9650000}"/>
    <cellStyle name="Normal 78 2 2 3 2 3 5" xfId="21038" xr:uid="{00000000-0005-0000-0000-000034520000}"/>
    <cellStyle name="Normal 78 2 2 3 2 4" xfId="12628" xr:uid="{00000000-0005-0000-0000-00005A310000}"/>
    <cellStyle name="Normal 78 2 2 3 2 4 3" xfId="27726" xr:uid="{00000000-0005-0000-0000-0000546C0000}"/>
    <cellStyle name="Normal 78 2 2 3 2 5" xfId="7607" xr:uid="{00000000-0005-0000-0000-0000BD1D0000}"/>
    <cellStyle name="Normal 78 2 2 3 2 5 3" xfId="22709" xr:uid="{00000000-0005-0000-0000-0000BB580000}"/>
    <cellStyle name="Normal 78 2 2 3 2 7" xfId="17696" xr:uid="{00000000-0005-0000-0000-000026450000}"/>
    <cellStyle name="Normal 78 2 2 3 3" xfId="3389" xr:uid="{00000000-0005-0000-0000-0000430D0000}"/>
    <cellStyle name="Normal 78 2 2 3 3 2" xfId="13463" xr:uid="{00000000-0005-0000-0000-00009D340000}"/>
    <cellStyle name="Normal 78 2 2 3 3 2 3" xfId="28561" xr:uid="{00000000-0005-0000-0000-0000976F0000}"/>
    <cellStyle name="Normal 78 2 2 3 3 3" xfId="8443" xr:uid="{00000000-0005-0000-0000-000001210000}"/>
    <cellStyle name="Normal 78 2 2 3 3 3 3" xfId="23544" xr:uid="{00000000-0005-0000-0000-0000FE5B0000}"/>
    <cellStyle name="Normal 78 2 2 3 3 5" xfId="18531" xr:uid="{00000000-0005-0000-0000-000069480000}"/>
    <cellStyle name="Normal 78 2 2 3 4" xfId="5082" xr:uid="{00000000-0005-0000-0000-0000E0130000}"/>
    <cellStyle name="Normal 78 2 2 3 4 2" xfId="15134" xr:uid="{00000000-0005-0000-0000-0000243B0000}"/>
    <cellStyle name="Normal 78 2 2 3 4 2 3" xfId="30232" xr:uid="{00000000-0005-0000-0000-00001E760000}"/>
    <cellStyle name="Normal 78 2 2 3 4 3" xfId="10114" xr:uid="{00000000-0005-0000-0000-000088270000}"/>
    <cellStyle name="Normal 78 2 2 3 4 3 3" xfId="25215" xr:uid="{00000000-0005-0000-0000-000085620000}"/>
    <cellStyle name="Normal 78 2 2 3 4 5" xfId="20202" xr:uid="{00000000-0005-0000-0000-0000F04E0000}"/>
    <cellStyle name="Normal 78 2 2 3 5" xfId="11792" xr:uid="{00000000-0005-0000-0000-0000162E0000}"/>
    <cellStyle name="Normal 78 2 2 3 5 3" xfId="26890" xr:uid="{00000000-0005-0000-0000-000010690000}"/>
    <cellStyle name="Normal 78 2 2 3 6" xfId="6771" xr:uid="{00000000-0005-0000-0000-0000791A0000}"/>
    <cellStyle name="Normal 78 2 2 3 6 3" xfId="21873" xr:uid="{00000000-0005-0000-0000-000077550000}"/>
    <cellStyle name="Normal 78 2 2 3 8" xfId="16860" xr:uid="{00000000-0005-0000-0000-0000E2410000}"/>
    <cellStyle name="Normal 78 2 2 4" xfId="2118" xr:uid="{00000000-0005-0000-0000-00004C080000}"/>
    <cellStyle name="Normal 78 2 2 4 2" xfId="3808" xr:uid="{00000000-0005-0000-0000-0000E60E0000}"/>
    <cellStyle name="Normal 78 2 2 4 2 2" xfId="13881" xr:uid="{00000000-0005-0000-0000-00003F360000}"/>
    <cellStyle name="Normal 78 2 2 4 2 2 3" xfId="28979" xr:uid="{00000000-0005-0000-0000-000039710000}"/>
    <cellStyle name="Normal 78 2 2 4 2 3" xfId="8861" xr:uid="{00000000-0005-0000-0000-0000A3220000}"/>
    <cellStyle name="Normal 78 2 2 4 2 3 3" xfId="23962" xr:uid="{00000000-0005-0000-0000-0000A05D0000}"/>
    <cellStyle name="Normal 78 2 2 4 2 5" xfId="18949" xr:uid="{00000000-0005-0000-0000-00000B4A0000}"/>
    <cellStyle name="Normal 78 2 2 4 3" xfId="5500" xr:uid="{00000000-0005-0000-0000-000082150000}"/>
    <cellStyle name="Normal 78 2 2 4 3 2" xfId="15552" xr:uid="{00000000-0005-0000-0000-0000C63C0000}"/>
    <cellStyle name="Normal 78 2 2 4 3 2 3" xfId="30650" xr:uid="{00000000-0005-0000-0000-0000C0770000}"/>
    <cellStyle name="Normal 78 2 2 4 3 3" xfId="10532" xr:uid="{00000000-0005-0000-0000-00002A290000}"/>
    <cellStyle name="Normal 78 2 2 4 3 3 3" xfId="25633" xr:uid="{00000000-0005-0000-0000-000027640000}"/>
    <cellStyle name="Normal 78 2 2 4 3 5" xfId="20620" xr:uid="{00000000-0005-0000-0000-000092500000}"/>
    <cellStyle name="Normal 78 2 2 4 4" xfId="12210" xr:uid="{00000000-0005-0000-0000-0000B82F0000}"/>
    <cellStyle name="Normal 78 2 2 4 4 3" xfId="27308" xr:uid="{00000000-0005-0000-0000-0000B26A0000}"/>
    <cellStyle name="Normal 78 2 2 4 5" xfId="7189" xr:uid="{00000000-0005-0000-0000-00001B1C0000}"/>
    <cellStyle name="Normal 78 2 2 4 5 3" xfId="22291" xr:uid="{00000000-0005-0000-0000-000019570000}"/>
    <cellStyle name="Normal 78 2 2 4 7" xfId="17278" xr:uid="{00000000-0005-0000-0000-000084430000}"/>
    <cellStyle name="Normal 78 2 2 5" xfId="2971" xr:uid="{00000000-0005-0000-0000-0000A10B0000}"/>
    <cellStyle name="Normal 78 2 2 5 2" xfId="13045" xr:uid="{00000000-0005-0000-0000-0000FB320000}"/>
    <cellStyle name="Normal 78 2 2 5 2 3" xfId="28143" xr:uid="{00000000-0005-0000-0000-0000F56D0000}"/>
    <cellStyle name="Normal 78 2 2 5 3" xfId="8025" xr:uid="{00000000-0005-0000-0000-00005F1F0000}"/>
    <cellStyle name="Normal 78 2 2 5 3 3" xfId="23126" xr:uid="{00000000-0005-0000-0000-00005C5A0000}"/>
    <cellStyle name="Normal 78 2 2 5 5" xfId="18113" xr:uid="{00000000-0005-0000-0000-0000C7460000}"/>
    <cellStyle name="Normal 78 2 2 6" xfId="4664" xr:uid="{00000000-0005-0000-0000-00003E120000}"/>
    <cellStyle name="Normal 78 2 2 6 2" xfId="14716" xr:uid="{00000000-0005-0000-0000-000082390000}"/>
    <cellStyle name="Normal 78 2 2 6 2 3" xfId="29814" xr:uid="{00000000-0005-0000-0000-00007C740000}"/>
    <cellStyle name="Normal 78 2 2 6 3" xfId="9696" xr:uid="{00000000-0005-0000-0000-0000E6250000}"/>
    <cellStyle name="Normal 78 2 2 6 3 3" xfId="24797" xr:uid="{00000000-0005-0000-0000-0000E3600000}"/>
    <cellStyle name="Normal 78 2 2 6 5" xfId="19784" xr:uid="{00000000-0005-0000-0000-00004E4D0000}"/>
    <cellStyle name="Normal 78 2 2 7" xfId="11374" xr:uid="{00000000-0005-0000-0000-0000742C0000}"/>
    <cellStyle name="Normal 78 2 2 7 3" xfId="26472" xr:uid="{00000000-0005-0000-0000-00006E670000}"/>
    <cellStyle name="Normal 78 2 2 8" xfId="6353" xr:uid="{00000000-0005-0000-0000-0000D7180000}"/>
    <cellStyle name="Normal 78 2 2 8 3" xfId="21455" xr:uid="{00000000-0005-0000-0000-0000D5530000}"/>
    <cellStyle name="Normal 78 2 3" xfId="1380" xr:uid="{00000000-0005-0000-0000-00006A050000}"/>
    <cellStyle name="Normal 78 2 3 2" xfId="1801" xr:uid="{00000000-0005-0000-0000-00000F070000}"/>
    <cellStyle name="Normal 78 2 3 2 2" xfId="2640" xr:uid="{00000000-0005-0000-0000-0000560A0000}"/>
    <cellStyle name="Normal 78 2 3 2 2 2" xfId="4330" xr:uid="{00000000-0005-0000-0000-0000F0100000}"/>
    <cellStyle name="Normal 78 2 3 2 2 2 2" xfId="14403" xr:uid="{00000000-0005-0000-0000-000049380000}"/>
    <cellStyle name="Normal 78 2 3 2 2 2 2 3" xfId="29501" xr:uid="{00000000-0005-0000-0000-000043730000}"/>
    <cellStyle name="Normal 78 2 3 2 2 2 3" xfId="9383" xr:uid="{00000000-0005-0000-0000-0000AD240000}"/>
    <cellStyle name="Normal 78 2 3 2 2 2 3 3" xfId="24484" xr:uid="{00000000-0005-0000-0000-0000AA5F0000}"/>
    <cellStyle name="Normal 78 2 3 2 2 2 5" xfId="19471" xr:uid="{00000000-0005-0000-0000-0000154C0000}"/>
    <cellStyle name="Normal 78 2 3 2 2 3" xfId="6022" xr:uid="{00000000-0005-0000-0000-00008C170000}"/>
    <cellStyle name="Normal 78 2 3 2 2 3 2" xfId="16074" xr:uid="{00000000-0005-0000-0000-0000D03E0000}"/>
    <cellStyle name="Normal 78 2 3 2 2 3 2 3" xfId="31172" xr:uid="{00000000-0005-0000-0000-0000CA790000}"/>
    <cellStyle name="Normal 78 2 3 2 2 3 3" xfId="11054" xr:uid="{00000000-0005-0000-0000-0000342B0000}"/>
    <cellStyle name="Normal 78 2 3 2 2 3 3 3" xfId="26155" xr:uid="{00000000-0005-0000-0000-000031660000}"/>
    <cellStyle name="Normal 78 2 3 2 2 3 5" xfId="21142" xr:uid="{00000000-0005-0000-0000-00009C520000}"/>
    <cellStyle name="Normal 78 2 3 2 2 4" xfId="12732" xr:uid="{00000000-0005-0000-0000-0000C2310000}"/>
    <cellStyle name="Normal 78 2 3 2 2 4 3" xfId="27830" xr:uid="{00000000-0005-0000-0000-0000BC6C0000}"/>
    <cellStyle name="Normal 78 2 3 2 2 5" xfId="7711" xr:uid="{00000000-0005-0000-0000-0000251E0000}"/>
    <cellStyle name="Normal 78 2 3 2 2 5 3" xfId="22813" xr:uid="{00000000-0005-0000-0000-000023590000}"/>
    <cellStyle name="Normal 78 2 3 2 2 7" xfId="17800" xr:uid="{00000000-0005-0000-0000-00008E450000}"/>
    <cellStyle name="Normal 78 2 3 2 3" xfId="3493" xr:uid="{00000000-0005-0000-0000-0000AB0D0000}"/>
    <cellStyle name="Normal 78 2 3 2 3 2" xfId="13567" xr:uid="{00000000-0005-0000-0000-000005350000}"/>
    <cellStyle name="Normal 78 2 3 2 3 2 3" xfId="28665" xr:uid="{00000000-0005-0000-0000-0000FF6F0000}"/>
    <cellStyle name="Normal 78 2 3 2 3 3" xfId="8547" xr:uid="{00000000-0005-0000-0000-000069210000}"/>
    <cellStyle name="Normal 78 2 3 2 3 3 3" xfId="23648" xr:uid="{00000000-0005-0000-0000-0000665C0000}"/>
    <cellStyle name="Normal 78 2 3 2 3 5" xfId="18635" xr:uid="{00000000-0005-0000-0000-0000D1480000}"/>
    <cellStyle name="Normal 78 2 3 2 4" xfId="5186" xr:uid="{00000000-0005-0000-0000-000048140000}"/>
    <cellStyle name="Normal 78 2 3 2 4 2" xfId="15238" xr:uid="{00000000-0005-0000-0000-00008C3B0000}"/>
    <cellStyle name="Normal 78 2 3 2 4 2 3" xfId="30336" xr:uid="{00000000-0005-0000-0000-000086760000}"/>
    <cellStyle name="Normal 78 2 3 2 4 3" xfId="10218" xr:uid="{00000000-0005-0000-0000-0000F0270000}"/>
    <cellStyle name="Normal 78 2 3 2 4 3 3" xfId="25319" xr:uid="{00000000-0005-0000-0000-0000ED620000}"/>
    <cellStyle name="Normal 78 2 3 2 4 5" xfId="20306" xr:uid="{00000000-0005-0000-0000-0000584F0000}"/>
    <cellStyle name="Normal 78 2 3 2 5" xfId="11896" xr:uid="{00000000-0005-0000-0000-00007E2E0000}"/>
    <cellStyle name="Normal 78 2 3 2 5 3" xfId="26994" xr:uid="{00000000-0005-0000-0000-000078690000}"/>
    <cellStyle name="Normal 78 2 3 2 6" xfId="6875" xr:uid="{00000000-0005-0000-0000-0000E11A0000}"/>
    <cellStyle name="Normal 78 2 3 2 6 3" xfId="21977" xr:uid="{00000000-0005-0000-0000-0000DF550000}"/>
    <cellStyle name="Normal 78 2 3 2 8" xfId="16964" xr:uid="{00000000-0005-0000-0000-00004A420000}"/>
    <cellStyle name="Normal 78 2 3 3" xfId="2222" xr:uid="{00000000-0005-0000-0000-0000B4080000}"/>
    <cellStyle name="Normal 78 2 3 3 2" xfId="3912" xr:uid="{00000000-0005-0000-0000-00004E0F0000}"/>
    <cellStyle name="Normal 78 2 3 3 2 2" xfId="13985" xr:uid="{00000000-0005-0000-0000-0000A7360000}"/>
    <cellStyle name="Normal 78 2 3 3 2 2 3" xfId="29083" xr:uid="{00000000-0005-0000-0000-0000A1710000}"/>
    <cellStyle name="Normal 78 2 3 3 2 3" xfId="8965" xr:uid="{00000000-0005-0000-0000-00000B230000}"/>
    <cellStyle name="Normal 78 2 3 3 2 3 3" xfId="24066" xr:uid="{00000000-0005-0000-0000-0000085E0000}"/>
    <cellStyle name="Normal 78 2 3 3 2 5" xfId="19053" xr:uid="{00000000-0005-0000-0000-0000734A0000}"/>
    <cellStyle name="Normal 78 2 3 3 3" xfId="5604" xr:uid="{00000000-0005-0000-0000-0000EA150000}"/>
    <cellStyle name="Normal 78 2 3 3 3 2" xfId="15656" xr:uid="{00000000-0005-0000-0000-00002E3D0000}"/>
    <cellStyle name="Normal 78 2 3 3 3 2 3" xfId="30754" xr:uid="{00000000-0005-0000-0000-000028780000}"/>
    <cellStyle name="Normal 78 2 3 3 3 3" xfId="10636" xr:uid="{00000000-0005-0000-0000-000092290000}"/>
    <cellStyle name="Normal 78 2 3 3 3 3 3" xfId="25737" xr:uid="{00000000-0005-0000-0000-00008F640000}"/>
    <cellStyle name="Normal 78 2 3 3 3 5" xfId="20724" xr:uid="{00000000-0005-0000-0000-0000FA500000}"/>
    <cellStyle name="Normal 78 2 3 3 4" xfId="12314" xr:uid="{00000000-0005-0000-0000-000020300000}"/>
    <cellStyle name="Normal 78 2 3 3 4 3" xfId="27412" xr:uid="{00000000-0005-0000-0000-00001A6B0000}"/>
    <cellStyle name="Normal 78 2 3 3 5" xfId="7293" xr:uid="{00000000-0005-0000-0000-0000831C0000}"/>
    <cellStyle name="Normal 78 2 3 3 5 3" xfId="22395" xr:uid="{00000000-0005-0000-0000-000081570000}"/>
    <cellStyle name="Normal 78 2 3 3 7" xfId="17382" xr:uid="{00000000-0005-0000-0000-0000EC430000}"/>
    <cellStyle name="Normal 78 2 3 4" xfId="3075" xr:uid="{00000000-0005-0000-0000-0000090C0000}"/>
    <cellStyle name="Normal 78 2 3 4 2" xfId="13149" xr:uid="{00000000-0005-0000-0000-000063330000}"/>
    <cellStyle name="Normal 78 2 3 4 2 3" xfId="28247" xr:uid="{00000000-0005-0000-0000-00005D6E0000}"/>
    <cellStyle name="Normal 78 2 3 4 3" xfId="8129" xr:uid="{00000000-0005-0000-0000-0000C71F0000}"/>
    <cellStyle name="Normal 78 2 3 4 3 3" xfId="23230" xr:uid="{00000000-0005-0000-0000-0000C45A0000}"/>
    <cellStyle name="Normal 78 2 3 4 5" xfId="18217" xr:uid="{00000000-0005-0000-0000-00002F470000}"/>
    <cellStyle name="Normal 78 2 3 5" xfId="4768" xr:uid="{00000000-0005-0000-0000-0000A6120000}"/>
    <cellStyle name="Normal 78 2 3 5 2" xfId="14820" xr:uid="{00000000-0005-0000-0000-0000EA390000}"/>
    <cellStyle name="Normal 78 2 3 5 2 3" xfId="29918" xr:uid="{00000000-0005-0000-0000-0000E4740000}"/>
    <cellStyle name="Normal 78 2 3 5 3" xfId="9800" xr:uid="{00000000-0005-0000-0000-00004E260000}"/>
    <cellStyle name="Normal 78 2 3 5 3 3" xfId="24901" xr:uid="{00000000-0005-0000-0000-00004B610000}"/>
    <cellStyle name="Normal 78 2 3 5 5" xfId="19888" xr:uid="{00000000-0005-0000-0000-0000B64D0000}"/>
    <cellStyle name="Normal 78 2 3 6" xfId="11478" xr:uid="{00000000-0005-0000-0000-0000DC2C0000}"/>
    <cellStyle name="Normal 78 2 3 6 3" xfId="26576" xr:uid="{00000000-0005-0000-0000-0000D6670000}"/>
    <cellStyle name="Normal 78 2 3 7" xfId="6457" xr:uid="{00000000-0005-0000-0000-00003F190000}"/>
    <cellStyle name="Normal 78 2 3 7 3" xfId="21559" xr:uid="{00000000-0005-0000-0000-00003D540000}"/>
    <cellStyle name="Normal 78 2 3 9" xfId="16546" xr:uid="{00000000-0005-0000-0000-0000A8400000}"/>
    <cellStyle name="Normal 78 2 4" xfId="1593" xr:uid="{00000000-0005-0000-0000-00003F060000}"/>
    <cellStyle name="Normal 78 2 4 2" xfId="2432" xr:uid="{00000000-0005-0000-0000-000086090000}"/>
    <cellStyle name="Normal 78 2 4 2 2" xfId="4122" xr:uid="{00000000-0005-0000-0000-000020100000}"/>
    <cellStyle name="Normal 78 2 4 2 2 2" xfId="14195" xr:uid="{00000000-0005-0000-0000-000079370000}"/>
    <cellStyle name="Normal 78 2 4 2 2 2 3" xfId="29293" xr:uid="{00000000-0005-0000-0000-000073720000}"/>
    <cellStyle name="Normal 78 2 4 2 2 3" xfId="9175" xr:uid="{00000000-0005-0000-0000-0000DD230000}"/>
    <cellStyle name="Normal 78 2 4 2 2 3 3" xfId="24276" xr:uid="{00000000-0005-0000-0000-0000DA5E0000}"/>
    <cellStyle name="Normal 78 2 4 2 2 5" xfId="19263" xr:uid="{00000000-0005-0000-0000-0000454B0000}"/>
    <cellStyle name="Normal 78 2 4 2 3" xfId="5814" xr:uid="{00000000-0005-0000-0000-0000BC160000}"/>
    <cellStyle name="Normal 78 2 4 2 3 2" xfId="15866" xr:uid="{00000000-0005-0000-0000-0000003E0000}"/>
    <cellStyle name="Normal 78 2 4 2 3 2 3" xfId="30964" xr:uid="{00000000-0005-0000-0000-0000FA780000}"/>
    <cellStyle name="Normal 78 2 4 2 3 3" xfId="10846" xr:uid="{00000000-0005-0000-0000-0000642A0000}"/>
    <cellStyle name="Normal 78 2 4 2 3 3 3" xfId="25947" xr:uid="{00000000-0005-0000-0000-000061650000}"/>
    <cellStyle name="Normal 78 2 4 2 3 5" xfId="20934" xr:uid="{00000000-0005-0000-0000-0000CC510000}"/>
    <cellStyle name="Normal 78 2 4 2 4" xfId="12524" xr:uid="{00000000-0005-0000-0000-0000F2300000}"/>
    <cellStyle name="Normal 78 2 4 2 4 3" xfId="27622" xr:uid="{00000000-0005-0000-0000-0000EC6B0000}"/>
    <cellStyle name="Normal 78 2 4 2 5" xfId="7503" xr:uid="{00000000-0005-0000-0000-0000551D0000}"/>
    <cellStyle name="Normal 78 2 4 2 5 3" xfId="22605" xr:uid="{00000000-0005-0000-0000-000053580000}"/>
    <cellStyle name="Normal 78 2 4 2 7" xfId="17592" xr:uid="{00000000-0005-0000-0000-0000BE440000}"/>
    <cellStyle name="Normal 78 2 4 3" xfId="3285" xr:uid="{00000000-0005-0000-0000-0000DB0C0000}"/>
    <cellStyle name="Normal 78 2 4 3 2" xfId="13359" xr:uid="{00000000-0005-0000-0000-000035340000}"/>
    <cellStyle name="Normal 78 2 4 3 2 3" xfId="28457" xr:uid="{00000000-0005-0000-0000-00002F6F0000}"/>
    <cellStyle name="Normal 78 2 4 3 3" xfId="8339" xr:uid="{00000000-0005-0000-0000-000099200000}"/>
    <cellStyle name="Normal 78 2 4 3 3 3" xfId="23440" xr:uid="{00000000-0005-0000-0000-0000965B0000}"/>
    <cellStyle name="Normal 78 2 4 3 5" xfId="18427" xr:uid="{00000000-0005-0000-0000-000001480000}"/>
    <cellStyle name="Normal 78 2 4 4" xfId="4978" xr:uid="{00000000-0005-0000-0000-000078130000}"/>
    <cellStyle name="Normal 78 2 4 4 2" xfId="15030" xr:uid="{00000000-0005-0000-0000-0000BC3A0000}"/>
    <cellStyle name="Normal 78 2 4 4 2 3" xfId="30128" xr:uid="{00000000-0005-0000-0000-0000B6750000}"/>
    <cellStyle name="Normal 78 2 4 4 3" xfId="10010" xr:uid="{00000000-0005-0000-0000-000020270000}"/>
    <cellStyle name="Normal 78 2 4 4 3 3" xfId="25111" xr:uid="{00000000-0005-0000-0000-00001D620000}"/>
    <cellStyle name="Normal 78 2 4 4 5" xfId="20098" xr:uid="{00000000-0005-0000-0000-0000884E0000}"/>
    <cellStyle name="Normal 78 2 4 5" xfId="11688" xr:uid="{00000000-0005-0000-0000-0000AE2D0000}"/>
    <cellStyle name="Normal 78 2 4 5 3" xfId="26786" xr:uid="{00000000-0005-0000-0000-0000A8680000}"/>
    <cellStyle name="Normal 78 2 4 6" xfId="6667" xr:uid="{00000000-0005-0000-0000-0000111A0000}"/>
    <cellStyle name="Normal 78 2 4 6 3" xfId="21769" xr:uid="{00000000-0005-0000-0000-00000F550000}"/>
    <cellStyle name="Normal 78 2 4 8" xfId="16756" xr:uid="{00000000-0005-0000-0000-00007A410000}"/>
    <cellStyle name="Normal 78 2 5" xfId="2014" xr:uid="{00000000-0005-0000-0000-0000E4070000}"/>
    <cellStyle name="Normal 78 2 5 2" xfId="3704" xr:uid="{00000000-0005-0000-0000-00007E0E0000}"/>
    <cellStyle name="Normal 78 2 5 2 2" xfId="13777" xr:uid="{00000000-0005-0000-0000-0000D7350000}"/>
    <cellStyle name="Normal 78 2 5 2 2 3" xfId="28875" xr:uid="{00000000-0005-0000-0000-0000D1700000}"/>
    <cellStyle name="Normal 78 2 5 2 3" xfId="8757" xr:uid="{00000000-0005-0000-0000-00003B220000}"/>
    <cellStyle name="Normal 78 2 5 2 3 3" xfId="23858" xr:uid="{00000000-0005-0000-0000-0000385D0000}"/>
    <cellStyle name="Normal 78 2 5 2 5" xfId="18845" xr:uid="{00000000-0005-0000-0000-0000A3490000}"/>
    <cellStyle name="Normal 78 2 5 3" xfId="5396" xr:uid="{00000000-0005-0000-0000-00001A150000}"/>
    <cellStyle name="Normal 78 2 5 3 2" xfId="15448" xr:uid="{00000000-0005-0000-0000-00005E3C0000}"/>
    <cellStyle name="Normal 78 2 5 3 2 3" xfId="30546" xr:uid="{00000000-0005-0000-0000-000058770000}"/>
    <cellStyle name="Normal 78 2 5 3 3" xfId="10428" xr:uid="{00000000-0005-0000-0000-0000C2280000}"/>
    <cellStyle name="Normal 78 2 5 3 3 3" xfId="25529" xr:uid="{00000000-0005-0000-0000-0000BF630000}"/>
    <cellStyle name="Normal 78 2 5 3 5" xfId="20516" xr:uid="{00000000-0005-0000-0000-00002A500000}"/>
    <cellStyle name="Normal 78 2 5 4" xfId="12106" xr:uid="{00000000-0005-0000-0000-0000502F0000}"/>
    <cellStyle name="Normal 78 2 5 4 3" xfId="27204" xr:uid="{00000000-0005-0000-0000-00004A6A0000}"/>
    <cellStyle name="Normal 78 2 5 5" xfId="7085" xr:uid="{00000000-0005-0000-0000-0000B31B0000}"/>
    <cellStyle name="Normal 78 2 5 5 3" xfId="22187" xr:uid="{00000000-0005-0000-0000-0000B1560000}"/>
    <cellStyle name="Normal 78 2 5 7" xfId="17174" xr:uid="{00000000-0005-0000-0000-00001C430000}"/>
    <cellStyle name="Normal 78 2 6" xfId="2867" xr:uid="{00000000-0005-0000-0000-0000390B0000}"/>
    <cellStyle name="Normal 78 2 6 2" xfId="12941" xr:uid="{00000000-0005-0000-0000-000093320000}"/>
    <cellStyle name="Normal 78 2 6 2 3" xfId="28039" xr:uid="{00000000-0005-0000-0000-00008D6D0000}"/>
    <cellStyle name="Normal 78 2 6 3" xfId="7921" xr:uid="{00000000-0005-0000-0000-0000F71E0000}"/>
    <cellStyle name="Normal 78 2 6 3 3" xfId="23022" xr:uid="{00000000-0005-0000-0000-0000F4590000}"/>
    <cellStyle name="Normal 78 2 6 5" xfId="18009" xr:uid="{00000000-0005-0000-0000-00005F460000}"/>
    <cellStyle name="Normal 78 2 7" xfId="4560" xr:uid="{00000000-0005-0000-0000-0000D6110000}"/>
    <cellStyle name="Normal 78 2 7 2" xfId="14612" xr:uid="{00000000-0005-0000-0000-00001A390000}"/>
    <cellStyle name="Normal 78 2 7 2 3" xfId="29710" xr:uid="{00000000-0005-0000-0000-000014740000}"/>
    <cellStyle name="Normal 78 2 7 3" xfId="9592" xr:uid="{00000000-0005-0000-0000-00007E250000}"/>
    <cellStyle name="Normal 78 2 7 3 3" xfId="24693" xr:uid="{00000000-0005-0000-0000-00007B600000}"/>
    <cellStyle name="Normal 78 2 7 5" xfId="19680" xr:uid="{00000000-0005-0000-0000-0000E64C0000}"/>
    <cellStyle name="Normal 78 2 8" xfId="11270" xr:uid="{00000000-0005-0000-0000-00000C2C0000}"/>
    <cellStyle name="Normal 78 2 8 3" xfId="26368" xr:uid="{00000000-0005-0000-0000-000006670000}"/>
    <cellStyle name="Normal 78 2 9" xfId="6249" xr:uid="{00000000-0005-0000-0000-00006F180000}"/>
    <cellStyle name="Normal 78 2 9 3" xfId="21351" xr:uid="{00000000-0005-0000-0000-00006D530000}"/>
    <cellStyle name="Normal 78 3" xfId="1213" xr:uid="{00000000-0005-0000-0000-0000C3040000}"/>
    <cellStyle name="Normal 78 3 10" xfId="16390" xr:uid="{00000000-0005-0000-0000-00000C400000}"/>
    <cellStyle name="Normal 78 3 2" xfId="1432" xr:uid="{00000000-0005-0000-0000-00009E050000}"/>
    <cellStyle name="Normal 78 3 2 2" xfId="1853" xr:uid="{00000000-0005-0000-0000-000043070000}"/>
    <cellStyle name="Normal 78 3 2 2 2" xfId="2692" xr:uid="{00000000-0005-0000-0000-00008A0A0000}"/>
    <cellStyle name="Normal 78 3 2 2 2 2" xfId="4382" xr:uid="{00000000-0005-0000-0000-000024110000}"/>
    <cellStyle name="Normal 78 3 2 2 2 2 2" xfId="14455" xr:uid="{00000000-0005-0000-0000-00007D380000}"/>
    <cellStyle name="Normal 78 3 2 2 2 2 2 3" xfId="29553" xr:uid="{00000000-0005-0000-0000-000077730000}"/>
    <cellStyle name="Normal 78 3 2 2 2 2 3" xfId="9435" xr:uid="{00000000-0005-0000-0000-0000E1240000}"/>
    <cellStyle name="Normal 78 3 2 2 2 2 3 3" xfId="24536" xr:uid="{00000000-0005-0000-0000-0000DE5F0000}"/>
    <cellStyle name="Normal 78 3 2 2 2 2 5" xfId="19523" xr:uid="{00000000-0005-0000-0000-0000494C0000}"/>
    <cellStyle name="Normal 78 3 2 2 2 3" xfId="6074" xr:uid="{00000000-0005-0000-0000-0000C0170000}"/>
    <cellStyle name="Normal 78 3 2 2 2 3 2" xfId="16126" xr:uid="{00000000-0005-0000-0000-0000043F0000}"/>
    <cellStyle name="Normal 78 3 2 2 2 3 2 3" xfId="31224" xr:uid="{00000000-0005-0000-0000-0000FE790000}"/>
    <cellStyle name="Normal 78 3 2 2 2 3 3" xfId="11106" xr:uid="{00000000-0005-0000-0000-0000682B0000}"/>
    <cellStyle name="Normal 78 3 2 2 2 3 3 3" xfId="26207" xr:uid="{00000000-0005-0000-0000-000065660000}"/>
    <cellStyle name="Normal 78 3 2 2 2 3 5" xfId="21194" xr:uid="{00000000-0005-0000-0000-0000D0520000}"/>
    <cellStyle name="Normal 78 3 2 2 2 4" xfId="12784" xr:uid="{00000000-0005-0000-0000-0000F6310000}"/>
    <cellStyle name="Normal 78 3 2 2 2 4 3" xfId="27882" xr:uid="{00000000-0005-0000-0000-0000F06C0000}"/>
    <cellStyle name="Normal 78 3 2 2 2 5" xfId="7763" xr:uid="{00000000-0005-0000-0000-0000591E0000}"/>
    <cellStyle name="Normal 78 3 2 2 2 5 3" xfId="22865" xr:uid="{00000000-0005-0000-0000-000057590000}"/>
    <cellStyle name="Normal 78 3 2 2 2 7" xfId="17852" xr:uid="{00000000-0005-0000-0000-0000C2450000}"/>
    <cellStyle name="Normal 78 3 2 2 3" xfId="3545" xr:uid="{00000000-0005-0000-0000-0000DF0D0000}"/>
    <cellStyle name="Normal 78 3 2 2 3 2" xfId="13619" xr:uid="{00000000-0005-0000-0000-000039350000}"/>
    <cellStyle name="Normal 78 3 2 2 3 2 3" xfId="28717" xr:uid="{00000000-0005-0000-0000-000033700000}"/>
    <cellStyle name="Normal 78 3 2 2 3 3" xfId="8599" xr:uid="{00000000-0005-0000-0000-00009D210000}"/>
    <cellStyle name="Normal 78 3 2 2 3 3 3" xfId="23700" xr:uid="{00000000-0005-0000-0000-00009A5C0000}"/>
    <cellStyle name="Normal 78 3 2 2 3 5" xfId="18687" xr:uid="{00000000-0005-0000-0000-000005490000}"/>
    <cellStyle name="Normal 78 3 2 2 4" xfId="5238" xr:uid="{00000000-0005-0000-0000-00007C140000}"/>
    <cellStyle name="Normal 78 3 2 2 4 2" xfId="15290" xr:uid="{00000000-0005-0000-0000-0000C03B0000}"/>
    <cellStyle name="Normal 78 3 2 2 4 2 3" xfId="30388" xr:uid="{00000000-0005-0000-0000-0000BA760000}"/>
    <cellStyle name="Normal 78 3 2 2 4 3" xfId="10270" xr:uid="{00000000-0005-0000-0000-000024280000}"/>
    <cellStyle name="Normal 78 3 2 2 4 3 3" xfId="25371" xr:uid="{00000000-0005-0000-0000-000021630000}"/>
    <cellStyle name="Normal 78 3 2 2 4 5" xfId="20358" xr:uid="{00000000-0005-0000-0000-00008C4F0000}"/>
    <cellStyle name="Normal 78 3 2 2 5" xfId="11948" xr:uid="{00000000-0005-0000-0000-0000B22E0000}"/>
    <cellStyle name="Normal 78 3 2 2 5 3" xfId="27046" xr:uid="{00000000-0005-0000-0000-0000AC690000}"/>
    <cellStyle name="Normal 78 3 2 2 6" xfId="6927" xr:uid="{00000000-0005-0000-0000-0000151B0000}"/>
    <cellStyle name="Normal 78 3 2 2 6 3" xfId="22029" xr:uid="{00000000-0005-0000-0000-000013560000}"/>
    <cellStyle name="Normal 78 3 2 2 8" xfId="17016" xr:uid="{00000000-0005-0000-0000-00007E420000}"/>
    <cellStyle name="Normal 78 3 2 3" xfId="2274" xr:uid="{00000000-0005-0000-0000-0000E8080000}"/>
    <cellStyle name="Normal 78 3 2 3 2" xfId="3964" xr:uid="{00000000-0005-0000-0000-0000820F0000}"/>
    <cellStyle name="Normal 78 3 2 3 2 2" xfId="14037" xr:uid="{00000000-0005-0000-0000-0000DB360000}"/>
    <cellStyle name="Normal 78 3 2 3 2 2 3" xfId="29135" xr:uid="{00000000-0005-0000-0000-0000D5710000}"/>
    <cellStyle name="Normal 78 3 2 3 2 3" xfId="9017" xr:uid="{00000000-0005-0000-0000-00003F230000}"/>
    <cellStyle name="Normal 78 3 2 3 2 3 3" xfId="24118" xr:uid="{00000000-0005-0000-0000-00003C5E0000}"/>
    <cellStyle name="Normal 78 3 2 3 2 5" xfId="19105" xr:uid="{00000000-0005-0000-0000-0000A74A0000}"/>
    <cellStyle name="Normal 78 3 2 3 3" xfId="5656" xr:uid="{00000000-0005-0000-0000-00001E160000}"/>
    <cellStyle name="Normal 78 3 2 3 3 2" xfId="15708" xr:uid="{00000000-0005-0000-0000-0000623D0000}"/>
    <cellStyle name="Normal 78 3 2 3 3 2 3" xfId="30806" xr:uid="{00000000-0005-0000-0000-00005C780000}"/>
    <cellStyle name="Normal 78 3 2 3 3 3" xfId="10688" xr:uid="{00000000-0005-0000-0000-0000C6290000}"/>
    <cellStyle name="Normal 78 3 2 3 3 3 3" xfId="25789" xr:uid="{00000000-0005-0000-0000-0000C3640000}"/>
    <cellStyle name="Normal 78 3 2 3 3 5" xfId="20776" xr:uid="{00000000-0005-0000-0000-00002E510000}"/>
    <cellStyle name="Normal 78 3 2 3 4" xfId="12366" xr:uid="{00000000-0005-0000-0000-000054300000}"/>
    <cellStyle name="Normal 78 3 2 3 4 3" xfId="27464" xr:uid="{00000000-0005-0000-0000-00004E6B0000}"/>
    <cellStyle name="Normal 78 3 2 3 5" xfId="7345" xr:uid="{00000000-0005-0000-0000-0000B71C0000}"/>
    <cellStyle name="Normal 78 3 2 3 5 3" xfId="22447" xr:uid="{00000000-0005-0000-0000-0000B5570000}"/>
    <cellStyle name="Normal 78 3 2 3 7" xfId="17434" xr:uid="{00000000-0005-0000-0000-000020440000}"/>
    <cellStyle name="Normal 78 3 2 4" xfId="3127" xr:uid="{00000000-0005-0000-0000-00003D0C0000}"/>
    <cellStyle name="Normal 78 3 2 4 2" xfId="13201" xr:uid="{00000000-0005-0000-0000-000097330000}"/>
    <cellStyle name="Normal 78 3 2 4 2 3" xfId="28299" xr:uid="{00000000-0005-0000-0000-0000916E0000}"/>
    <cellStyle name="Normal 78 3 2 4 3" xfId="8181" xr:uid="{00000000-0005-0000-0000-0000FB1F0000}"/>
    <cellStyle name="Normal 78 3 2 4 3 3" xfId="23282" xr:uid="{00000000-0005-0000-0000-0000F85A0000}"/>
    <cellStyle name="Normal 78 3 2 4 5" xfId="18269" xr:uid="{00000000-0005-0000-0000-000063470000}"/>
    <cellStyle name="Normal 78 3 2 5" xfId="4820" xr:uid="{00000000-0005-0000-0000-0000DA120000}"/>
    <cellStyle name="Normal 78 3 2 5 2" xfId="14872" xr:uid="{00000000-0005-0000-0000-00001E3A0000}"/>
    <cellStyle name="Normal 78 3 2 5 2 3" xfId="29970" xr:uid="{00000000-0005-0000-0000-000018750000}"/>
    <cellStyle name="Normal 78 3 2 5 3" xfId="9852" xr:uid="{00000000-0005-0000-0000-000082260000}"/>
    <cellStyle name="Normal 78 3 2 5 3 3" xfId="24953" xr:uid="{00000000-0005-0000-0000-00007F610000}"/>
    <cellStyle name="Normal 78 3 2 5 5" xfId="19940" xr:uid="{00000000-0005-0000-0000-0000EA4D0000}"/>
    <cellStyle name="Normal 78 3 2 6" xfId="11530" xr:uid="{00000000-0005-0000-0000-0000102D0000}"/>
    <cellStyle name="Normal 78 3 2 6 3" xfId="26628" xr:uid="{00000000-0005-0000-0000-00000A680000}"/>
    <cellStyle name="Normal 78 3 2 7" xfId="6509" xr:uid="{00000000-0005-0000-0000-000073190000}"/>
    <cellStyle name="Normal 78 3 2 7 3" xfId="21611" xr:uid="{00000000-0005-0000-0000-000071540000}"/>
    <cellStyle name="Normal 78 3 2 9" xfId="16598" xr:uid="{00000000-0005-0000-0000-0000DC400000}"/>
    <cellStyle name="Normal 78 3 3" xfId="1645" xr:uid="{00000000-0005-0000-0000-000073060000}"/>
    <cellStyle name="Normal 78 3 3 2" xfId="2484" xr:uid="{00000000-0005-0000-0000-0000BA090000}"/>
    <cellStyle name="Normal 78 3 3 2 2" xfId="4174" xr:uid="{00000000-0005-0000-0000-000054100000}"/>
    <cellStyle name="Normal 78 3 3 2 2 2" xfId="14247" xr:uid="{00000000-0005-0000-0000-0000AD370000}"/>
    <cellStyle name="Normal 78 3 3 2 2 2 3" xfId="29345" xr:uid="{00000000-0005-0000-0000-0000A7720000}"/>
    <cellStyle name="Normal 78 3 3 2 2 3" xfId="9227" xr:uid="{00000000-0005-0000-0000-000011240000}"/>
    <cellStyle name="Normal 78 3 3 2 2 3 3" xfId="24328" xr:uid="{00000000-0005-0000-0000-00000E5F0000}"/>
    <cellStyle name="Normal 78 3 3 2 2 5" xfId="19315" xr:uid="{00000000-0005-0000-0000-0000794B0000}"/>
    <cellStyle name="Normal 78 3 3 2 3" xfId="5866" xr:uid="{00000000-0005-0000-0000-0000F0160000}"/>
    <cellStyle name="Normal 78 3 3 2 3 2" xfId="15918" xr:uid="{00000000-0005-0000-0000-0000343E0000}"/>
    <cellStyle name="Normal 78 3 3 2 3 2 3" xfId="31016" xr:uid="{00000000-0005-0000-0000-00002E790000}"/>
    <cellStyle name="Normal 78 3 3 2 3 3" xfId="10898" xr:uid="{00000000-0005-0000-0000-0000982A0000}"/>
    <cellStyle name="Normal 78 3 3 2 3 3 3" xfId="25999" xr:uid="{00000000-0005-0000-0000-000095650000}"/>
    <cellStyle name="Normal 78 3 3 2 3 5" xfId="20986" xr:uid="{00000000-0005-0000-0000-000000520000}"/>
    <cellStyle name="Normal 78 3 3 2 4" xfId="12576" xr:uid="{00000000-0005-0000-0000-000026310000}"/>
    <cellStyle name="Normal 78 3 3 2 4 3" xfId="27674" xr:uid="{00000000-0005-0000-0000-0000206C0000}"/>
    <cellStyle name="Normal 78 3 3 2 5" xfId="7555" xr:uid="{00000000-0005-0000-0000-0000891D0000}"/>
    <cellStyle name="Normal 78 3 3 2 5 3" xfId="22657" xr:uid="{00000000-0005-0000-0000-000087580000}"/>
    <cellStyle name="Normal 78 3 3 2 7" xfId="17644" xr:uid="{00000000-0005-0000-0000-0000F2440000}"/>
    <cellStyle name="Normal 78 3 3 3" xfId="3337" xr:uid="{00000000-0005-0000-0000-00000F0D0000}"/>
    <cellStyle name="Normal 78 3 3 3 2" xfId="13411" xr:uid="{00000000-0005-0000-0000-000069340000}"/>
    <cellStyle name="Normal 78 3 3 3 2 3" xfId="28509" xr:uid="{00000000-0005-0000-0000-0000636F0000}"/>
    <cellStyle name="Normal 78 3 3 3 3" xfId="8391" xr:uid="{00000000-0005-0000-0000-0000CD200000}"/>
    <cellStyle name="Normal 78 3 3 3 3 3" xfId="23492" xr:uid="{00000000-0005-0000-0000-0000CA5B0000}"/>
    <cellStyle name="Normal 78 3 3 3 5" xfId="18479" xr:uid="{00000000-0005-0000-0000-000035480000}"/>
    <cellStyle name="Normal 78 3 3 4" xfId="5030" xr:uid="{00000000-0005-0000-0000-0000AC130000}"/>
    <cellStyle name="Normal 78 3 3 4 2" xfId="15082" xr:uid="{00000000-0005-0000-0000-0000F03A0000}"/>
    <cellStyle name="Normal 78 3 3 4 2 3" xfId="30180" xr:uid="{00000000-0005-0000-0000-0000EA750000}"/>
    <cellStyle name="Normal 78 3 3 4 3" xfId="10062" xr:uid="{00000000-0005-0000-0000-000054270000}"/>
    <cellStyle name="Normal 78 3 3 4 3 3" xfId="25163" xr:uid="{00000000-0005-0000-0000-000051620000}"/>
    <cellStyle name="Normal 78 3 3 4 5" xfId="20150" xr:uid="{00000000-0005-0000-0000-0000BC4E0000}"/>
    <cellStyle name="Normal 78 3 3 5" xfId="11740" xr:uid="{00000000-0005-0000-0000-0000E22D0000}"/>
    <cellStyle name="Normal 78 3 3 5 3" xfId="26838" xr:uid="{00000000-0005-0000-0000-0000DC680000}"/>
    <cellStyle name="Normal 78 3 3 6" xfId="6719" xr:uid="{00000000-0005-0000-0000-0000451A0000}"/>
    <cellStyle name="Normal 78 3 3 6 3" xfId="21821" xr:uid="{00000000-0005-0000-0000-000043550000}"/>
    <cellStyle name="Normal 78 3 3 8" xfId="16808" xr:uid="{00000000-0005-0000-0000-0000AE410000}"/>
    <cellStyle name="Normal 78 3 4" xfId="2066" xr:uid="{00000000-0005-0000-0000-000018080000}"/>
    <cellStyle name="Normal 78 3 4 2" xfId="3756" xr:uid="{00000000-0005-0000-0000-0000B20E0000}"/>
    <cellStyle name="Normal 78 3 4 2 2" xfId="13829" xr:uid="{00000000-0005-0000-0000-00000B360000}"/>
    <cellStyle name="Normal 78 3 4 2 2 3" xfId="28927" xr:uid="{00000000-0005-0000-0000-000005710000}"/>
    <cellStyle name="Normal 78 3 4 2 3" xfId="8809" xr:uid="{00000000-0005-0000-0000-00006F220000}"/>
    <cellStyle name="Normal 78 3 4 2 3 3" xfId="23910" xr:uid="{00000000-0005-0000-0000-00006C5D0000}"/>
    <cellStyle name="Normal 78 3 4 2 5" xfId="18897" xr:uid="{00000000-0005-0000-0000-0000D7490000}"/>
    <cellStyle name="Normal 78 3 4 3" xfId="5448" xr:uid="{00000000-0005-0000-0000-00004E150000}"/>
    <cellStyle name="Normal 78 3 4 3 2" xfId="15500" xr:uid="{00000000-0005-0000-0000-0000923C0000}"/>
    <cellStyle name="Normal 78 3 4 3 2 3" xfId="30598" xr:uid="{00000000-0005-0000-0000-00008C770000}"/>
    <cellStyle name="Normal 78 3 4 3 3" xfId="10480" xr:uid="{00000000-0005-0000-0000-0000F6280000}"/>
    <cellStyle name="Normal 78 3 4 3 3 3" xfId="25581" xr:uid="{00000000-0005-0000-0000-0000F3630000}"/>
    <cellStyle name="Normal 78 3 4 3 5" xfId="20568" xr:uid="{00000000-0005-0000-0000-00005E500000}"/>
    <cellStyle name="Normal 78 3 4 4" xfId="12158" xr:uid="{00000000-0005-0000-0000-0000842F0000}"/>
    <cellStyle name="Normal 78 3 4 4 3" xfId="27256" xr:uid="{00000000-0005-0000-0000-00007E6A0000}"/>
    <cellStyle name="Normal 78 3 4 5" xfId="7137" xr:uid="{00000000-0005-0000-0000-0000E71B0000}"/>
    <cellStyle name="Normal 78 3 4 5 3" xfId="22239" xr:uid="{00000000-0005-0000-0000-0000E5560000}"/>
    <cellStyle name="Normal 78 3 4 7" xfId="17226" xr:uid="{00000000-0005-0000-0000-000050430000}"/>
    <cellStyle name="Normal 78 3 5" xfId="2919" xr:uid="{00000000-0005-0000-0000-00006D0B0000}"/>
    <cellStyle name="Normal 78 3 5 2" xfId="12993" xr:uid="{00000000-0005-0000-0000-0000C7320000}"/>
    <cellStyle name="Normal 78 3 5 2 3" xfId="28091" xr:uid="{00000000-0005-0000-0000-0000C16D0000}"/>
    <cellStyle name="Normal 78 3 5 3" xfId="7973" xr:uid="{00000000-0005-0000-0000-00002B1F0000}"/>
    <cellStyle name="Normal 78 3 5 3 3" xfId="23074" xr:uid="{00000000-0005-0000-0000-0000285A0000}"/>
    <cellStyle name="Normal 78 3 5 5" xfId="18061" xr:uid="{00000000-0005-0000-0000-000093460000}"/>
    <cellStyle name="Normal 78 3 6" xfId="4612" xr:uid="{00000000-0005-0000-0000-00000A120000}"/>
    <cellStyle name="Normal 78 3 6 2" xfId="14664" xr:uid="{00000000-0005-0000-0000-00004E390000}"/>
    <cellStyle name="Normal 78 3 6 2 3" xfId="29762" xr:uid="{00000000-0005-0000-0000-000048740000}"/>
    <cellStyle name="Normal 78 3 6 3" xfId="9644" xr:uid="{00000000-0005-0000-0000-0000B2250000}"/>
    <cellStyle name="Normal 78 3 6 3 3" xfId="24745" xr:uid="{00000000-0005-0000-0000-0000AF600000}"/>
    <cellStyle name="Normal 78 3 6 5" xfId="19732" xr:uid="{00000000-0005-0000-0000-00001A4D0000}"/>
    <cellStyle name="Normal 78 3 7" xfId="11322" xr:uid="{00000000-0005-0000-0000-0000402C0000}"/>
    <cellStyle name="Normal 78 3 7 3" xfId="26420" xr:uid="{00000000-0005-0000-0000-00003A670000}"/>
    <cellStyle name="Normal 78 3 8" xfId="6301" xr:uid="{00000000-0005-0000-0000-0000A3180000}"/>
    <cellStyle name="Normal 78 3 8 3" xfId="21403" xr:uid="{00000000-0005-0000-0000-0000A1530000}"/>
    <cellStyle name="Normal 78 4" xfId="1326" xr:uid="{00000000-0005-0000-0000-000034050000}"/>
    <cellStyle name="Normal 78 4 2" xfId="1749" xr:uid="{00000000-0005-0000-0000-0000DB060000}"/>
    <cellStyle name="Normal 78 4 2 2" xfId="2588" xr:uid="{00000000-0005-0000-0000-0000220A0000}"/>
    <cellStyle name="Normal 78 4 2 2 2" xfId="4278" xr:uid="{00000000-0005-0000-0000-0000BC100000}"/>
    <cellStyle name="Normal 78 4 2 2 2 2" xfId="14351" xr:uid="{00000000-0005-0000-0000-000015380000}"/>
    <cellStyle name="Normal 78 4 2 2 2 2 3" xfId="29449" xr:uid="{00000000-0005-0000-0000-00000F730000}"/>
    <cellStyle name="Normal 78 4 2 2 2 3" xfId="9331" xr:uid="{00000000-0005-0000-0000-000079240000}"/>
    <cellStyle name="Normal 78 4 2 2 2 3 3" xfId="24432" xr:uid="{00000000-0005-0000-0000-0000765F0000}"/>
    <cellStyle name="Normal 78 4 2 2 2 5" xfId="19419" xr:uid="{00000000-0005-0000-0000-0000E14B0000}"/>
    <cellStyle name="Normal 78 4 2 2 3" xfId="5970" xr:uid="{00000000-0005-0000-0000-000058170000}"/>
    <cellStyle name="Normal 78 4 2 2 3 2" xfId="16022" xr:uid="{00000000-0005-0000-0000-00009C3E0000}"/>
    <cellStyle name="Normal 78 4 2 2 3 2 3" xfId="31120" xr:uid="{00000000-0005-0000-0000-000096790000}"/>
    <cellStyle name="Normal 78 4 2 2 3 3" xfId="11002" xr:uid="{00000000-0005-0000-0000-0000002B0000}"/>
    <cellStyle name="Normal 78 4 2 2 3 3 3" xfId="26103" xr:uid="{00000000-0005-0000-0000-0000FD650000}"/>
    <cellStyle name="Normal 78 4 2 2 3 5" xfId="21090" xr:uid="{00000000-0005-0000-0000-000068520000}"/>
    <cellStyle name="Normal 78 4 2 2 4" xfId="12680" xr:uid="{00000000-0005-0000-0000-00008E310000}"/>
    <cellStyle name="Normal 78 4 2 2 4 3" xfId="27778" xr:uid="{00000000-0005-0000-0000-0000886C0000}"/>
    <cellStyle name="Normal 78 4 2 2 5" xfId="7659" xr:uid="{00000000-0005-0000-0000-0000F11D0000}"/>
    <cellStyle name="Normal 78 4 2 2 5 3" xfId="22761" xr:uid="{00000000-0005-0000-0000-0000EF580000}"/>
    <cellStyle name="Normal 78 4 2 2 7" xfId="17748" xr:uid="{00000000-0005-0000-0000-00005A450000}"/>
    <cellStyle name="Normal 78 4 2 3" xfId="3441" xr:uid="{00000000-0005-0000-0000-0000770D0000}"/>
    <cellStyle name="Normal 78 4 2 3 2" xfId="13515" xr:uid="{00000000-0005-0000-0000-0000D1340000}"/>
    <cellStyle name="Normal 78 4 2 3 2 3" xfId="28613" xr:uid="{00000000-0005-0000-0000-0000CB6F0000}"/>
    <cellStyle name="Normal 78 4 2 3 3" xfId="8495" xr:uid="{00000000-0005-0000-0000-000035210000}"/>
    <cellStyle name="Normal 78 4 2 3 3 3" xfId="23596" xr:uid="{00000000-0005-0000-0000-0000325C0000}"/>
    <cellStyle name="Normal 78 4 2 3 5" xfId="18583" xr:uid="{00000000-0005-0000-0000-00009D480000}"/>
    <cellStyle name="Normal 78 4 2 4" xfId="5134" xr:uid="{00000000-0005-0000-0000-000014140000}"/>
    <cellStyle name="Normal 78 4 2 4 2" xfId="15186" xr:uid="{00000000-0005-0000-0000-0000583B0000}"/>
    <cellStyle name="Normal 78 4 2 4 2 3" xfId="30284" xr:uid="{00000000-0005-0000-0000-000052760000}"/>
    <cellStyle name="Normal 78 4 2 4 3" xfId="10166" xr:uid="{00000000-0005-0000-0000-0000BC270000}"/>
    <cellStyle name="Normal 78 4 2 4 3 3" xfId="25267" xr:uid="{00000000-0005-0000-0000-0000B9620000}"/>
    <cellStyle name="Normal 78 4 2 4 5" xfId="20254" xr:uid="{00000000-0005-0000-0000-0000244F0000}"/>
    <cellStyle name="Normal 78 4 2 5" xfId="11844" xr:uid="{00000000-0005-0000-0000-00004A2E0000}"/>
    <cellStyle name="Normal 78 4 2 5 3" xfId="26942" xr:uid="{00000000-0005-0000-0000-000044690000}"/>
    <cellStyle name="Normal 78 4 2 6" xfId="6823" xr:uid="{00000000-0005-0000-0000-0000AD1A0000}"/>
    <cellStyle name="Normal 78 4 2 6 3" xfId="21925" xr:uid="{00000000-0005-0000-0000-0000AB550000}"/>
    <cellStyle name="Normal 78 4 2 8" xfId="16912" xr:uid="{00000000-0005-0000-0000-000016420000}"/>
    <cellStyle name="Normal 78 4 3" xfId="2170" xr:uid="{00000000-0005-0000-0000-000080080000}"/>
    <cellStyle name="Normal 78 4 3 2" xfId="3860" xr:uid="{00000000-0005-0000-0000-00001A0F0000}"/>
    <cellStyle name="Normal 78 4 3 2 2" xfId="13933" xr:uid="{00000000-0005-0000-0000-000073360000}"/>
    <cellStyle name="Normal 78 4 3 2 2 3" xfId="29031" xr:uid="{00000000-0005-0000-0000-00006D710000}"/>
    <cellStyle name="Normal 78 4 3 2 3" xfId="8913" xr:uid="{00000000-0005-0000-0000-0000D7220000}"/>
    <cellStyle name="Normal 78 4 3 2 3 3" xfId="24014" xr:uid="{00000000-0005-0000-0000-0000D45D0000}"/>
    <cellStyle name="Normal 78 4 3 2 5" xfId="19001" xr:uid="{00000000-0005-0000-0000-00003F4A0000}"/>
    <cellStyle name="Normal 78 4 3 3" xfId="5552" xr:uid="{00000000-0005-0000-0000-0000B6150000}"/>
    <cellStyle name="Normal 78 4 3 3 2" xfId="15604" xr:uid="{00000000-0005-0000-0000-0000FA3C0000}"/>
    <cellStyle name="Normal 78 4 3 3 2 3" xfId="30702" xr:uid="{00000000-0005-0000-0000-0000F4770000}"/>
    <cellStyle name="Normal 78 4 3 3 3" xfId="10584" xr:uid="{00000000-0005-0000-0000-00005E290000}"/>
    <cellStyle name="Normal 78 4 3 3 3 3" xfId="25685" xr:uid="{00000000-0005-0000-0000-00005B640000}"/>
    <cellStyle name="Normal 78 4 3 3 5" xfId="20672" xr:uid="{00000000-0005-0000-0000-0000C6500000}"/>
    <cellStyle name="Normal 78 4 3 4" xfId="12262" xr:uid="{00000000-0005-0000-0000-0000EC2F0000}"/>
    <cellStyle name="Normal 78 4 3 4 3" xfId="27360" xr:uid="{00000000-0005-0000-0000-0000E66A0000}"/>
    <cellStyle name="Normal 78 4 3 5" xfId="7241" xr:uid="{00000000-0005-0000-0000-00004F1C0000}"/>
    <cellStyle name="Normal 78 4 3 5 3" xfId="22343" xr:uid="{00000000-0005-0000-0000-00004D570000}"/>
    <cellStyle name="Normal 78 4 3 7" xfId="17330" xr:uid="{00000000-0005-0000-0000-0000B8430000}"/>
    <cellStyle name="Normal 78 4 4" xfId="3023" xr:uid="{00000000-0005-0000-0000-0000D50B0000}"/>
    <cellStyle name="Normal 78 4 4 2" xfId="13097" xr:uid="{00000000-0005-0000-0000-00002F330000}"/>
    <cellStyle name="Normal 78 4 4 2 3" xfId="28195" xr:uid="{00000000-0005-0000-0000-0000296E0000}"/>
    <cellStyle name="Normal 78 4 4 3" xfId="8077" xr:uid="{00000000-0005-0000-0000-0000931F0000}"/>
    <cellStyle name="Normal 78 4 4 3 3" xfId="23178" xr:uid="{00000000-0005-0000-0000-0000905A0000}"/>
    <cellStyle name="Normal 78 4 4 5" xfId="18165" xr:uid="{00000000-0005-0000-0000-0000FB460000}"/>
    <cellStyle name="Normal 78 4 5" xfId="4716" xr:uid="{00000000-0005-0000-0000-000072120000}"/>
    <cellStyle name="Normal 78 4 5 2" xfId="14768" xr:uid="{00000000-0005-0000-0000-0000B6390000}"/>
    <cellStyle name="Normal 78 4 5 2 3" xfId="29866" xr:uid="{00000000-0005-0000-0000-0000B0740000}"/>
    <cellStyle name="Normal 78 4 5 3" xfId="9748" xr:uid="{00000000-0005-0000-0000-00001A260000}"/>
    <cellStyle name="Normal 78 4 5 3 3" xfId="24849" xr:uid="{00000000-0005-0000-0000-000017610000}"/>
    <cellStyle name="Normal 78 4 5 5" xfId="19836" xr:uid="{00000000-0005-0000-0000-0000824D0000}"/>
    <cellStyle name="Normal 78 4 6" xfId="11426" xr:uid="{00000000-0005-0000-0000-0000A82C0000}"/>
    <cellStyle name="Normal 78 4 6 3" xfId="26524" xr:uid="{00000000-0005-0000-0000-0000A2670000}"/>
    <cellStyle name="Normal 78 4 7" xfId="6405" xr:uid="{00000000-0005-0000-0000-00000B190000}"/>
    <cellStyle name="Normal 78 4 7 3" xfId="21507" xr:uid="{00000000-0005-0000-0000-000009540000}"/>
    <cellStyle name="Normal 78 4 9" xfId="16494" xr:uid="{00000000-0005-0000-0000-000074400000}"/>
    <cellStyle name="Normal 78 5" xfId="1538" xr:uid="{00000000-0005-0000-0000-000008060000}"/>
    <cellStyle name="Normal 78 5 2" xfId="2379" xr:uid="{00000000-0005-0000-0000-000051090000}"/>
    <cellStyle name="Normal 78 5 2 2" xfId="4069" xr:uid="{00000000-0005-0000-0000-0000EB0F0000}"/>
    <cellStyle name="Normal 78 5 2 2 2" xfId="14142" xr:uid="{00000000-0005-0000-0000-000044370000}"/>
    <cellStyle name="Normal 78 5 2 2 2 3" xfId="29240" xr:uid="{00000000-0005-0000-0000-00003E720000}"/>
    <cellStyle name="Normal 78 5 2 2 3" xfId="9122" xr:uid="{00000000-0005-0000-0000-0000A8230000}"/>
    <cellStyle name="Normal 78 5 2 2 3 3" xfId="24223" xr:uid="{00000000-0005-0000-0000-0000A55E0000}"/>
    <cellStyle name="Normal 78 5 2 2 5" xfId="19210" xr:uid="{00000000-0005-0000-0000-0000104B0000}"/>
    <cellStyle name="Normal 78 5 2 3" xfId="5761" xr:uid="{00000000-0005-0000-0000-000087160000}"/>
    <cellStyle name="Normal 78 5 2 3 2" xfId="15813" xr:uid="{00000000-0005-0000-0000-0000CB3D0000}"/>
    <cellStyle name="Normal 78 5 2 3 2 3" xfId="30911" xr:uid="{00000000-0005-0000-0000-0000C5780000}"/>
    <cellStyle name="Normal 78 5 2 3 3" xfId="10793" xr:uid="{00000000-0005-0000-0000-00002F2A0000}"/>
    <cellStyle name="Normal 78 5 2 3 3 3" xfId="25894" xr:uid="{00000000-0005-0000-0000-00002C650000}"/>
    <cellStyle name="Normal 78 5 2 3 5" xfId="20881" xr:uid="{00000000-0005-0000-0000-000097510000}"/>
    <cellStyle name="Normal 78 5 2 4" xfId="12471" xr:uid="{00000000-0005-0000-0000-0000BD300000}"/>
    <cellStyle name="Normal 78 5 2 4 3" xfId="27569" xr:uid="{00000000-0005-0000-0000-0000B76B0000}"/>
    <cellStyle name="Normal 78 5 2 5" xfId="7450" xr:uid="{00000000-0005-0000-0000-0000201D0000}"/>
    <cellStyle name="Normal 78 5 2 5 3" xfId="22552" xr:uid="{00000000-0005-0000-0000-00001E580000}"/>
    <cellStyle name="Normal 78 5 2 7" xfId="17539" xr:uid="{00000000-0005-0000-0000-000089440000}"/>
    <cellStyle name="Normal 78 5 3" xfId="3232" xr:uid="{00000000-0005-0000-0000-0000A60C0000}"/>
    <cellStyle name="Normal 78 5 3 2" xfId="13306" xr:uid="{00000000-0005-0000-0000-000000340000}"/>
    <cellStyle name="Normal 78 5 3 2 3" xfId="28404" xr:uid="{00000000-0005-0000-0000-0000FA6E0000}"/>
    <cellStyle name="Normal 78 5 3 3" xfId="8286" xr:uid="{00000000-0005-0000-0000-000064200000}"/>
    <cellStyle name="Normal 78 5 3 3 3" xfId="23387" xr:uid="{00000000-0005-0000-0000-0000615B0000}"/>
    <cellStyle name="Normal 78 5 3 5" xfId="18374" xr:uid="{00000000-0005-0000-0000-0000CC470000}"/>
    <cellStyle name="Normal 78 5 4" xfId="4925" xr:uid="{00000000-0005-0000-0000-000043130000}"/>
    <cellStyle name="Normal 78 5 4 2" xfId="14977" xr:uid="{00000000-0005-0000-0000-0000873A0000}"/>
    <cellStyle name="Normal 78 5 4 2 3" xfId="30075" xr:uid="{00000000-0005-0000-0000-000081750000}"/>
    <cellStyle name="Normal 78 5 4 3" xfId="9957" xr:uid="{00000000-0005-0000-0000-0000EB260000}"/>
    <cellStyle name="Normal 78 5 4 3 3" xfId="25058" xr:uid="{00000000-0005-0000-0000-0000E8610000}"/>
    <cellStyle name="Normal 78 5 4 5" xfId="20045" xr:uid="{00000000-0005-0000-0000-0000534E0000}"/>
    <cellStyle name="Normal 78 5 5" xfId="11635" xr:uid="{00000000-0005-0000-0000-0000792D0000}"/>
    <cellStyle name="Normal 78 5 5 3" xfId="26733" xr:uid="{00000000-0005-0000-0000-000073680000}"/>
    <cellStyle name="Normal 78 5 6" xfId="6614" xr:uid="{00000000-0005-0000-0000-0000DC190000}"/>
    <cellStyle name="Normal 78 5 6 3" xfId="21716" xr:uid="{00000000-0005-0000-0000-0000DA540000}"/>
    <cellStyle name="Normal 78 5 8" xfId="16703" xr:uid="{00000000-0005-0000-0000-000045410000}"/>
    <cellStyle name="Normal 78 6" xfId="1959" xr:uid="{00000000-0005-0000-0000-0000AD070000}"/>
    <cellStyle name="Normal 78 6 2" xfId="3651" xr:uid="{00000000-0005-0000-0000-0000490E0000}"/>
    <cellStyle name="Normal 78 6 2 2" xfId="13724" xr:uid="{00000000-0005-0000-0000-0000A2350000}"/>
    <cellStyle name="Normal 78 6 2 2 3" xfId="28822" xr:uid="{00000000-0005-0000-0000-00009C700000}"/>
    <cellStyle name="Normal 78 6 2 3" xfId="8704" xr:uid="{00000000-0005-0000-0000-000006220000}"/>
    <cellStyle name="Normal 78 6 2 3 3" xfId="23805" xr:uid="{00000000-0005-0000-0000-0000035D0000}"/>
    <cellStyle name="Normal 78 6 2 5" xfId="18792" xr:uid="{00000000-0005-0000-0000-00006E490000}"/>
    <cellStyle name="Normal 78 6 3" xfId="5343" xr:uid="{00000000-0005-0000-0000-0000E5140000}"/>
    <cellStyle name="Normal 78 6 3 2" xfId="15395" xr:uid="{00000000-0005-0000-0000-0000293C0000}"/>
    <cellStyle name="Normal 78 6 3 2 3" xfId="30493" xr:uid="{00000000-0005-0000-0000-000023770000}"/>
    <cellStyle name="Normal 78 6 3 3" xfId="10375" xr:uid="{00000000-0005-0000-0000-00008D280000}"/>
    <cellStyle name="Normal 78 6 3 3 3" xfId="25476" xr:uid="{00000000-0005-0000-0000-00008A630000}"/>
    <cellStyle name="Normal 78 6 3 5" xfId="20463" xr:uid="{00000000-0005-0000-0000-0000F54F0000}"/>
    <cellStyle name="Normal 78 6 4" xfId="12053" xr:uid="{00000000-0005-0000-0000-00001B2F0000}"/>
    <cellStyle name="Normal 78 6 4 3" xfId="27151" xr:uid="{00000000-0005-0000-0000-0000156A0000}"/>
    <cellStyle name="Normal 78 6 5" xfId="7032" xr:uid="{00000000-0005-0000-0000-00007E1B0000}"/>
    <cellStyle name="Normal 78 6 5 3" xfId="22134" xr:uid="{00000000-0005-0000-0000-00007C560000}"/>
    <cellStyle name="Normal 78 6 7" xfId="17121" xr:uid="{00000000-0005-0000-0000-0000E7420000}"/>
    <cellStyle name="Normal 78 7" xfId="2806" xr:uid="{00000000-0005-0000-0000-0000FC0A0000}"/>
    <cellStyle name="Normal 78 7 2" xfId="12889" xr:uid="{00000000-0005-0000-0000-00005F320000}"/>
    <cellStyle name="Normal 78 7 2 3" xfId="27987" xr:uid="{00000000-0005-0000-0000-0000596D0000}"/>
    <cellStyle name="Normal 78 7 3" xfId="7868" xr:uid="{00000000-0005-0000-0000-0000C21E0000}"/>
    <cellStyle name="Normal 78 7 3 3" xfId="22970" xr:uid="{00000000-0005-0000-0000-0000C0590000}"/>
    <cellStyle name="Normal 78 7 5" xfId="17957" xr:uid="{00000000-0005-0000-0000-00002B460000}"/>
    <cellStyle name="Normal 78 8" xfId="4504" xr:uid="{00000000-0005-0000-0000-00009E110000}"/>
    <cellStyle name="Normal 78 8 2" xfId="14560" xr:uid="{00000000-0005-0000-0000-0000E6380000}"/>
    <cellStyle name="Normal 78 8 2 3" xfId="29658" xr:uid="{00000000-0005-0000-0000-0000E0730000}"/>
    <cellStyle name="Normal 78 8 3" xfId="9540" xr:uid="{00000000-0005-0000-0000-00004A250000}"/>
    <cellStyle name="Normal 78 8 3 3" xfId="24641" xr:uid="{00000000-0005-0000-0000-000047600000}"/>
    <cellStyle name="Normal 78 8 5" xfId="19628" xr:uid="{00000000-0005-0000-0000-0000B24C0000}"/>
    <cellStyle name="Normal 78 9" xfId="11215" xr:uid="{00000000-0005-0000-0000-0000D52B0000}"/>
    <cellStyle name="Normal 78 9 3" xfId="26315" xr:uid="{00000000-0005-0000-0000-0000D1660000}"/>
    <cellStyle name="Normal 79" xfId="429" xr:uid="{00000000-0005-0000-0000-0000B2010000}"/>
    <cellStyle name="Normal 79 10" xfId="6197" xr:uid="{00000000-0005-0000-0000-00003B180000}"/>
    <cellStyle name="Normal 79 10 3" xfId="21302" xr:uid="{00000000-0005-0000-0000-00003C530000}"/>
    <cellStyle name="Normal 79 12" xfId="16287" xr:uid="{00000000-0005-0000-0000-0000A53F0000}"/>
    <cellStyle name="Normal 79 2" xfId="1161" xr:uid="{00000000-0005-0000-0000-00008F040000}"/>
    <cellStyle name="Normal 79 2 11" xfId="16341" xr:uid="{00000000-0005-0000-0000-0000DB3F0000}"/>
    <cellStyle name="Normal 79 2 2" xfId="1270" xr:uid="{00000000-0005-0000-0000-0000FC040000}"/>
    <cellStyle name="Normal 79 2 2 10" xfId="16445" xr:uid="{00000000-0005-0000-0000-000043400000}"/>
    <cellStyle name="Normal 79 2 2 2" xfId="1487" xr:uid="{00000000-0005-0000-0000-0000D5050000}"/>
    <cellStyle name="Normal 79 2 2 2 2" xfId="1908" xr:uid="{00000000-0005-0000-0000-00007A070000}"/>
    <cellStyle name="Normal 79 2 2 2 2 2" xfId="2747" xr:uid="{00000000-0005-0000-0000-0000C10A0000}"/>
    <cellStyle name="Normal 79 2 2 2 2 2 2" xfId="4437" xr:uid="{00000000-0005-0000-0000-00005B110000}"/>
    <cellStyle name="Normal 79 2 2 2 2 2 2 2" xfId="14510" xr:uid="{00000000-0005-0000-0000-0000B4380000}"/>
    <cellStyle name="Normal 79 2 2 2 2 2 2 2 3" xfId="29608" xr:uid="{00000000-0005-0000-0000-0000AE730000}"/>
    <cellStyle name="Normal 79 2 2 2 2 2 2 3" xfId="9490" xr:uid="{00000000-0005-0000-0000-000018250000}"/>
    <cellStyle name="Normal 79 2 2 2 2 2 2 3 3" xfId="24591" xr:uid="{00000000-0005-0000-0000-000015600000}"/>
    <cellStyle name="Normal 79 2 2 2 2 2 2 5" xfId="19578" xr:uid="{00000000-0005-0000-0000-0000804C0000}"/>
    <cellStyle name="Normal 79 2 2 2 2 2 3" xfId="6129" xr:uid="{00000000-0005-0000-0000-0000F7170000}"/>
    <cellStyle name="Normal 79 2 2 2 2 2 3 2" xfId="16181" xr:uid="{00000000-0005-0000-0000-00003B3F0000}"/>
    <cellStyle name="Normal 79 2 2 2 2 2 3 2 3" xfId="31279" xr:uid="{00000000-0005-0000-0000-0000357A0000}"/>
    <cellStyle name="Normal 79 2 2 2 2 2 3 3" xfId="11161" xr:uid="{00000000-0005-0000-0000-00009F2B0000}"/>
    <cellStyle name="Normal 79 2 2 2 2 2 3 3 3" xfId="26262" xr:uid="{00000000-0005-0000-0000-00009C660000}"/>
    <cellStyle name="Normal 79 2 2 2 2 2 3 5" xfId="21249" xr:uid="{00000000-0005-0000-0000-000007530000}"/>
    <cellStyle name="Normal 79 2 2 2 2 2 4" xfId="12839" xr:uid="{00000000-0005-0000-0000-00002D320000}"/>
    <cellStyle name="Normal 79 2 2 2 2 2 4 3" xfId="27937" xr:uid="{00000000-0005-0000-0000-0000276D0000}"/>
    <cellStyle name="Normal 79 2 2 2 2 2 5" xfId="7818" xr:uid="{00000000-0005-0000-0000-0000901E0000}"/>
    <cellStyle name="Normal 79 2 2 2 2 2 5 3" xfId="22920" xr:uid="{00000000-0005-0000-0000-00008E590000}"/>
    <cellStyle name="Normal 79 2 2 2 2 2 7" xfId="17907" xr:uid="{00000000-0005-0000-0000-0000F9450000}"/>
    <cellStyle name="Normal 79 2 2 2 2 3" xfId="3600" xr:uid="{00000000-0005-0000-0000-0000160E0000}"/>
    <cellStyle name="Normal 79 2 2 2 2 3 2" xfId="13674" xr:uid="{00000000-0005-0000-0000-000070350000}"/>
    <cellStyle name="Normal 79 2 2 2 2 3 2 3" xfId="28772" xr:uid="{00000000-0005-0000-0000-00006A700000}"/>
    <cellStyle name="Normal 79 2 2 2 2 3 3" xfId="8654" xr:uid="{00000000-0005-0000-0000-0000D4210000}"/>
    <cellStyle name="Normal 79 2 2 2 2 3 3 3" xfId="23755" xr:uid="{00000000-0005-0000-0000-0000D15C0000}"/>
    <cellStyle name="Normal 79 2 2 2 2 3 5" xfId="18742" xr:uid="{00000000-0005-0000-0000-00003C490000}"/>
    <cellStyle name="Normal 79 2 2 2 2 4" xfId="5293" xr:uid="{00000000-0005-0000-0000-0000B3140000}"/>
    <cellStyle name="Normal 79 2 2 2 2 4 2" xfId="15345" xr:uid="{00000000-0005-0000-0000-0000F73B0000}"/>
    <cellStyle name="Normal 79 2 2 2 2 4 2 3" xfId="30443" xr:uid="{00000000-0005-0000-0000-0000F1760000}"/>
    <cellStyle name="Normal 79 2 2 2 2 4 3" xfId="10325" xr:uid="{00000000-0005-0000-0000-00005B280000}"/>
    <cellStyle name="Normal 79 2 2 2 2 4 3 3" xfId="25426" xr:uid="{00000000-0005-0000-0000-000058630000}"/>
    <cellStyle name="Normal 79 2 2 2 2 4 5" xfId="20413" xr:uid="{00000000-0005-0000-0000-0000C34F0000}"/>
    <cellStyle name="Normal 79 2 2 2 2 5" xfId="12003" xr:uid="{00000000-0005-0000-0000-0000E92E0000}"/>
    <cellStyle name="Normal 79 2 2 2 2 5 3" xfId="27101" xr:uid="{00000000-0005-0000-0000-0000E3690000}"/>
    <cellStyle name="Normal 79 2 2 2 2 6" xfId="6982" xr:uid="{00000000-0005-0000-0000-00004C1B0000}"/>
    <cellStyle name="Normal 79 2 2 2 2 6 3" xfId="22084" xr:uid="{00000000-0005-0000-0000-00004A560000}"/>
    <cellStyle name="Normal 79 2 2 2 2 8" xfId="17071" xr:uid="{00000000-0005-0000-0000-0000B5420000}"/>
    <cellStyle name="Normal 79 2 2 2 3" xfId="2329" xr:uid="{00000000-0005-0000-0000-00001F090000}"/>
    <cellStyle name="Normal 79 2 2 2 3 2" xfId="4019" xr:uid="{00000000-0005-0000-0000-0000B90F0000}"/>
    <cellStyle name="Normal 79 2 2 2 3 2 2" xfId="14092" xr:uid="{00000000-0005-0000-0000-000012370000}"/>
    <cellStyle name="Normal 79 2 2 2 3 2 2 3" xfId="29190" xr:uid="{00000000-0005-0000-0000-00000C720000}"/>
    <cellStyle name="Normal 79 2 2 2 3 2 3" xfId="9072" xr:uid="{00000000-0005-0000-0000-000076230000}"/>
    <cellStyle name="Normal 79 2 2 2 3 2 3 3" xfId="24173" xr:uid="{00000000-0005-0000-0000-0000735E0000}"/>
    <cellStyle name="Normal 79 2 2 2 3 2 5" xfId="19160" xr:uid="{00000000-0005-0000-0000-0000DE4A0000}"/>
    <cellStyle name="Normal 79 2 2 2 3 3" xfId="5711" xr:uid="{00000000-0005-0000-0000-000055160000}"/>
    <cellStyle name="Normal 79 2 2 2 3 3 2" xfId="15763" xr:uid="{00000000-0005-0000-0000-0000993D0000}"/>
    <cellStyle name="Normal 79 2 2 2 3 3 2 3" xfId="30861" xr:uid="{00000000-0005-0000-0000-000093780000}"/>
    <cellStyle name="Normal 79 2 2 2 3 3 3" xfId="10743" xr:uid="{00000000-0005-0000-0000-0000FD290000}"/>
    <cellStyle name="Normal 79 2 2 2 3 3 3 3" xfId="25844" xr:uid="{00000000-0005-0000-0000-0000FA640000}"/>
    <cellStyle name="Normal 79 2 2 2 3 3 5" xfId="20831" xr:uid="{00000000-0005-0000-0000-000065510000}"/>
    <cellStyle name="Normal 79 2 2 2 3 4" xfId="12421" xr:uid="{00000000-0005-0000-0000-00008B300000}"/>
    <cellStyle name="Normal 79 2 2 2 3 4 3" xfId="27519" xr:uid="{00000000-0005-0000-0000-0000856B0000}"/>
    <cellStyle name="Normal 79 2 2 2 3 5" xfId="7400" xr:uid="{00000000-0005-0000-0000-0000EE1C0000}"/>
    <cellStyle name="Normal 79 2 2 2 3 5 3" xfId="22502" xr:uid="{00000000-0005-0000-0000-0000EC570000}"/>
    <cellStyle name="Normal 79 2 2 2 3 7" xfId="17489" xr:uid="{00000000-0005-0000-0000-000057440000}"/>
    <cellStyle name="Normal 79 2 2 2 4" xfId="3182" xr:uid="{00000000-0005-0000-0000-0000740C0000}"/>
    <cellStyle name="Normal 79 2 2 2 4 2" xfId="13256" xr:uid="{00000000-0005-0000-0000-0000CE330000}"/>
    <cellStyle name="Normal 79 2 2 2 4 2 3" xfId="28354" xr:uid="{00000000-0005-0000-0000-0000C86E0000}"/>
    <cellStyle name="Normal 79 2 2 2 4 3" xfId="8236" xr:uid="{00000000-0005-0000-0000-000032200000}"/>
    <cellStyle name="Normal 79 2 2 2 4 3 3" xfId="23337" xr:uid="{00000000-0005-0000-0000-00002F5B0000}"/>
    <cellStyle name="Normal 79 2 2 2 4 5" xfId="18324" xr:uid="{00000000-0005-0000-0000-00009A470000}"/>
    <cellStyle name="Normal 79 2 2 2 5" xfId="4875" xr:uid="{00000000-0005-0000-0000-000011130000}"/>
    <cellStyle name="Normal 79 2 2 2 5 2" xfId="14927" xr:uid="{00000000-0005-0000-0000-0000553A0000}"/>
    <cellStyle name="Normal 79 2 2 2 5 2 3" xfId="30025" xr:uid="{00000000-0005-0000-0000-00004F750000}"/>
    <cellStyle name="Normal 79 2 2 2 5 3" xfId="9907" xr:uid="{00000000-0005-0000-0000-0000B9260000}"/>
    <cellStyle name="Normal 79 2 2 2 5 3 3" xfId="25008" xr:uid="{00000000-0005-0000-0000-0000B6610000}"/>
    <cellStyle name="Normal 79 2 2 2 5 5" xfId="19995" xr:uid="{00000000-0005-0000-0000-0000214E0000}"/>
    <cellStyle name="Normal 79 2 2 2 6" xfId="11585" xr:uid="{00000000-0005-0000-0000-0000472D0000}"/>
    <cellStyle name="Normal 79 2 2 2 6 3" xfId="26683" xr:uid="{00000000-0005-0000-0000-000041680000}"/>
    <cellStyle name="Normal 79 2 2 2 7" xfId="6564" xr:uid="{00000000-0005-0000-0000-0000AA190000}"/>
    <cellStyle name="Normal 79 2 2 2 7 3" xfId="21666" xr:uid="{00000000-0005-0000-0000-0000A8540000}"/>
    <cellStyle name="Normal 79 2 2 2 9" xfId="16653" xr:uid="{00000000-0005-0000-0000-000013410000}"/>
    <cellStyle name="Normal 79 2 2 3" xfId="1700" xr:uid="{00000000-0005-0000-0000-0000AA060000}"/>
    <cellStyle name="Normal 79 2 2 3 2" xfId="2539" xr:uid="{00000000-0005-0000-0000-0000F1090000}"/>
    <cellStyle name="Normal 79 2 2 3 2 2" xfId="4229" xr:uid="{00000000-0005-0000-0000-00008B100000}"/>
    <cellStyle name="Normal 79 2 2 3 2 2 2" xfId="14302" xr:uid="{00000000-0005-0000-0000-0000E4370000}"/>
    <cellStyle name="Normal 79 2 2 3 2 2 2 3" xfId="29400" xr:uid="{00000000-0005-0000-0000-0000DE720000}"/>
    <cellStyle name="Normal 79 2 2 3 2 2 3" xfId="9282" xr:uid="{00000000-0005-0000-0000-000048240000}"/>
    <cellStyle name="Normal 79 2 2 3 2 2 3 3" xfId="24383" xr:uid="{00000000-0005-0000-0000-0000455F0000}"/>
    <cellStyle name="Normal 79 2 2 3 2 2 5" xfId="19370" xr:uid="{00000000-0005-0000-0000-0000B04B0000}"/>
    <cellStyle name="Normal 79 2 2 3 2 3" xfId="5921" xr:uid="{00000000-0005-0000-0000-000027170000}"/>
    <cellStyle name="Normal 79 2 2 3 2 3 2" xfId="15973" xr:uid="{00000000-0005-0000-0000-00006B3E0000}"/>
    <cellStyle name="Normal 79 2 2 3 2 3 2 3" xfId="31071" xr:uid="{00000000-0005-0000-0000-000065790000}"/>
    <cellStyle name="Normal 79 2 2 3 2 3 3" xfId="10953" xr:uid="{00000000-0005-0000-0000-0000CF2A0000}"/>
    <cellStyle name="Normal 79 2 2 3 2 3 3 3" xfId="26054" xr:uid="{00000000-0005-0000-0000-0000CC650000}"/>
    <cellStyle name="Normal 79 2 2 3 2 3 5" xfId="21041" xr:uid="{00000000-0005-0000-0000-000037520000}"/>
    <cellStyle name="Normal 79 2 2 3 2 4" xfId="12631" xr:uid="{00000000-0005-0000-0000-00005D310000}"/>
    <cellStyle name="Normal 79 2 2 3 2 4 3" xfId="27729" xr:uid="{00000000-0005-0000-0000-0000576C0000}"/>
    <cellStyle name="Normal 79 2 2 3 2 5" xfId="7610" xr:uid="{00000000-0005-0000-0000-0000C01D0000}"/>
    <cellStyle name="Normal 79 2 2 3 2 5 3" xfId="22712" xr:uid="{00000000-0005-0000-0000-0000BE580000}"/>
    <cellStyle name="Normal 79 2 2 3 2 7" xfId="17699" xr:uid="{00000000-0005-0000-0000-000029450000}"/>
    <cellStyle name="Normal 79 2 2 3 3" xfId="3392" xr:uid="{00000000-0005-0000-0000-0000460D0000}"/>
    <cellStyle name="Normal 79 2 2 3 3 2" xfId="13466" xr:uid="{00000000-0005-0000-0000-0000A0340000}"/>
    <cellStyle name="Normal 79 2 2 3 3 2 3" xfId="28564" xr:uid="{00000000-0005-0000-0000-00009A6F0000}"/>
    <cellStyle name="Normal 79 2 2 3 3 3" xfId="8446" xr:uid="{00000000-0005-0000-0000-000004210000}"/>
    <cellStyle name="Normal 79 2 2 3 3 3 3" xfId="23547" xr:uid="{00000000-0005-0000-0000-0000015C0000}"/>
    <cellStyle name="Normal 79 2 2 3 3 5" xfId="18534" xr:uid="{00000000-0005-0000-0000-00006C480000}"/>
    <cellStyle name="Normal 79 2 2 3 4" xfId="5085" xr:uid="{00000000-0005-0000-0000-0000E3130000}"/>
    <cellStyle name="Normal 79 2 2 3 4 2" xfId="15137" xr:uid="{00000000-0005-0000-0000-0000273B0000}"/>
    <cellStyle name="Normal 79 2 2 3 4 2 3" xfId="30235" xr:uid="{00000000-0005-0000-0000-000021760000}"/>
    <cellStyle name="Normal 79 2 2 3 4 3" xfId="10117" xr:uid="{00000000-0005-0000-0000-00008B270000}"/>
    <cellStyle name="Normal 79 2 2 3 4 3 3" xfId="25218" xr:uid="{00000000-0005-0000-0000-000088620000}"/>
    <cellStyle name="Normal 79 2 2 3 4 5" xfId="20205" xr:uid="{00000000-0005-0000-0000-0000F34E0000}"/>
    <cellStyle name="Normal 79 2 2 3 5" xfId="11795" xr:uid="{00000000-0005-0000-0000-0000192E0000}"/>
    <cellStyle name="Normal 79 2 2 3 5 3" xfId="26893" xr:uid="{00000000-0005-0000-0000-000013690000}"/>
    <cellStyle name="Normal 79 2 2 3 6" xfId="6774" xr:uid="{00000000-0005-0000-0000-00007C1A0000}"/>
    <cellStyle name="Normal 79 2 2 3 6 3" xfId="21876" xr:uid="{00000000-0005-0000-0000-00007A550000}"/>
    <cellStyle name="Normal 79 2 2 3 8" xfId="16863" xr:uid="{00000000-0005-0000-0000-0000E5410000}"/>
    <cellStyle name="Normal 79 2 2 4" xfId="2121" xr:uid="{00000000-0005-0000-0000-00004F080000}"/>
    <cellStyle name="Normal 79 2 2 4 2" xfId="3811" xr:uid="{00000000-0005-0000-0000-0000E90E0000}"/>
    <cellStyle name="Normal 79 2 2 4 2 2" xfId="13884" xr:uid="{00000000-0005-0000-0000-000042360000}"/>
    <cellStyle name="Normal 79 2 2 4 2 2 3" xfId="28982" xr:uid="{00000000-0005-0000-0000-00003C710000}"/>
    <cellStyle name="Normal 79 2 2 4 2 3" xfId="8864" xr:uid="{00000000-0005-0000-0000-0000A6220000}"/>
    <cellStyle name="Normal 79 2 2 4 2 3 3" xfId="23965" xr:uid="{00000000-0005-0000-0000-0000A35D0000}"/>
    <cellStyle name="Normal 79 2 2 4 2 5" xfId="18952" xr:uid="{00000000-0005-0000-0000-00000E4A0000}"/>
    <cellStyle name="Normal 79 2 2 4 3" xfId="5503" xr:uid="{00000000-0005-0000-0000-000085150000}"/>
    <cellStyle name="Normal 79 2 2 4 3 2" xfId="15555" xr:uid="{00000000-0005-0000-0000-0000C93C0000}"/>
    <cellStyle name="Normal 79 2 2 4 3 2 3" xfId="30653" xr:uid="{00000000-0005-0000-0000-0000C3770000}"/>
    <cellStyle name="Normal 79 2 2 4 3 3" xfId="10535" xr:uid="{00000000-0005-0000-0000-00002D290000}"/>
    <cellStyle name="Normal 79 2 2 4 3 3 3" xfId="25636" xr:uid="{00000000-0005-0000-0000-00002A640000}"/>
    <cellStyle name="Normal 79 2 2 4 3 5" xfId="20623" xr:uid="{00000000-0005-0000-0000-000095500000}"/>
    <cellStyle name="Normal 79 2 2 4 4" xfId="12213" xr:uid="{00000000-0005-0000-0000-0000BB2F0000}"/>
    <cellStyle name="Normal 79 2 2 4 4 3" xfId="27311" xr:uid="{00000000-0005-0000-0000-0000B56A0000}"/>
    <cellStyle name="Normal 79 2 2 4 5" xfId="7192" xr:uid="{00000000-0005-0000-0000-00001E1C0000}"/>
    <cellStyle name="Normal 79 2 2 4 5 3" xfId="22294" xr:uid="{00000000-0005-0000-0000-00001C570000}"/>
    <cellStyle name="Normal 79 2 2 4 7" xfId="17281" xr:uid="{00000000-0005-0000-0000-000087430000}"/>
    <cellStyle name="Normal 79 2 2 5" xfId="2974" xr:uid="{00000000-0005-0000-0000-0000A40B0000}"/>
    <cellStyle name="Normal 79 2 2 5 2" xfId="13048" xr:uid="{00000000-0005-0000-0000-0000FE320000}"/>
    <cellStyle name="Normal 79 2 2 5 2 3" xfId="28146" xr:uid="{00000000-0005-0000-0000-0000F86D0000}"/>
    <cellStyle name="Normal 79 2 2 5 3" xfId="8028" xr:uid="{00000000-0005-0000-0000-0000621F0000}"/>
    <cellStyle name="Normal 79 2 2 5 3 3" xfId="23129" xr:uid="{00000000-0005-0000-0000-00005F5A0000}"/>
    <cellStyle name="Normal 79 2 2 5 5" xfId="18116" xr:uid="{00000000-0005-0000-0000-0000CA460000}"/>
    <cellStyle name="Normal 79 2 2 6" xfId="4667" xr:uid="{00000000-0005-0000-0000-000041120000}"/>
    <cellStyle name="Normal 79 2 2 6 2" xfId="14719" xr:uid="{00000000-0005-0000-0000-000085390000}"/>
    <cellStyle name="Normal 79 2 2 6 2 3" xfId="29817" xr:uid="{00000000-0005-0000-0000-00007F740000}"/>
    <cellStyle name="Normal 79 2 2 6 3" xfId="9699" xr:uid="{00000000-0005-0000-0000-0000E9250000}"/>
    <cellStyle name="Normal 79 2 2 6 3 3" xfId="24800" xr:uid="{00000000-0005-0000-0000-0000E6600000}"/>
    <cellStyle name="Normal 79 2 2 6 5" xfId="19787" xr:uid="{00000000-0005-0000-0000-0000514D0000}"/>
    <cellStyle name="Normal 79 2 2 7" xfId="11377" xr:uid="{00000000-0005-0000-0000-0000772C0000}"/>
    <cellStyle name="Normal 79 2 2 7 3" xfId="26475" xr:uid="{00000000-0005-0000-0000-000071670000}"/>
    <cellStyle name="Normal 79 2 2 8" xfId="6356" xr:uid="{00000000-0005-0000-0000-0000DA180000}"/>
    <cellStyle name="Normal 79 2 2 8 3" xfId="21458" xr:uid="{00000000-0005-0000-0000-0000D8530000}"/>
    <cellStyle name="Normal 79 2 3" xfId="1383" xr:uid="{00000000-0005-0000-0000-00006D050000}"/>
    <cellStyle name="Normal 79 2 3 2" xfId="1804" xr:uid="{00000000-0005-0000-0000-000012070000}"/>
    <cellStyle name="Normal 79 2 3 2 2" xfId="2643" xr:uid="{00000000-0005-0000-0000-0000590A0000}"/>
    <cellStyle name="Normal 79 2 3 2 2 2" xfId="4333" xr:uid="{00000000-0005-0000-0000-0000F3100000}"/>
    <cellStyle name="Normal 79 2 3 2 2 2 2" xfId="14406" xr:uid="{00000000-0005-0000-0000-00004C380000}"/>
    <cellStyle name="Normal 79 2 3 2 2 2 2 3" xfId="29504" xr:uid="{00000000-0005-0000-0000-000046730000}"/>
    <cellStyle name="Normal 79 2 3 2 2 2 3" xfId="9386" xr:uid="{00000000-0005-0000-0000-0000B0240000}"/>
    <cellStyle name="Normal 79 2 3 2 2 2 3 3" xfId="24487" xr:uid="{00000000-0005-0000-0000-0000AD5F0000}"/>
    <cellStyle name="Normal 79 2 3 2 2 2 5" xfId="19474" xr:uid="{00000000-0005-0000-0000-0000184C0000}"/>
    <cellStyle name="Normal 79 2 3 2 2 3" xfId="6025" xr:uid="{00000000-0005-0000-0000-00008F170000}"/>
    <cellStyle name="Normal 79 2 3 2 2 3 2" xfId="16077" xr:uid="{00000000-0005-0000-0000-0000D33E0000}"/>
    <cellStyle name="Normal 79 2 3 2 2 3 2 3" xfId="31175" xr:uid="{00000000-0005-0000-0000-0000CD790000}"/>
    <cellStyle name="Normal 79 2 3 2 2 3 3" xfId="11057" xr:uid="{00000000-0005-0000-0000-0000372B0000}"/>
    <cellStyle name="Normal 79 2 3 2 2 3 3 3" xfId="26158" xr:uid="{00000000-0005-0000-0000-000034660000}"/>
    <cellStyle name="Normal 79 2 3 2 2 3 5" xfId="21145" xr:uid="{00000000-0005-0000-0000-00009F520000}"/>
    <cellStyle name="Normal 79 2 3 2 2 4" xfId="12735" xr:uid="{00000000-0005-0000-0000-0000C5310000}"/>
    <cellStyle name="Normal 79 2 3 2 2 4 3" xfId="27833" xr:uid="{00000000-0005-0000-0000-0000BF6C0000}"/>
    <cellStyle name="Normal 79 2 3 2 2 5" xfId="7714" xr:uid="{00000000-0005-0000-0000-0000281E0000}"/>
    <cellStyle name="Normal 79 2 3 2 2 5 3" xfId="22816" xr:uid="{00000000-0005-0000-0000-000026590000}"/>
    <cellStyle name="Normal 79 2 3 2 2 7" xfId="17803" xr:uid="{00000000-0005-0000-0000-000091450000}"/>
    <cellStyle name="Normal 79 2 3 2 3" xfId="3496" xr:uid="{00000000-0005-0000-0000-0000AE0D0000}"/>
    <cellStyle name="Normal 79 2 3 2 3 2" xfId="13570" xr:uid="{00000000-0005-0000-0000-000008350000}"/>
    <cellStyle name="Normal 79 2 3 2 3 2 3" xfId="28668" xr:uid="{00000000-0005-0000-0000-000002700000}"/>
    <cellStyle name="Normal 79 2 3 2 3 3" xfId="8550" xr:uid="{00000000-0005-0000-0000-00006C210000}"/>
    <cellStyle name="Normal 79 2 3 2 3 3 3" xfId="23651" xr:uid="{00000000-0005-0000-0000-0000695C0000}"/>
    <cellStyle name="Normal 79 2 3 2 3 5" xfId="18638" xr:uid="{00000000-0005-0000-0000-0000D4480000}"/>
    <cellStyle name="Normal 79 2 3 2 4" xfId="5189" xr:uid="{00000000-0005-0000-0000-00004B140000}"/>
    <cellStyle name="Normal 79 2 3 2 4 2" xfId="15241" xr:uid="{00000000-0005-0000-0000-00008F3B0000}"/>
    <cellStyle name="Normal 79 2 3 2 4 2 3" xfId="30339" xr:uid="{00000000-0005-0000-0000-000089760000}"/>
    <cellStyle name="Normal 79 2 3 2 4 3" xfId="10221" xr:uid="{00000000-0005-0000-0000-0000F3270000}"/>
    <cellStyle name="Normal 79 2 3 2 4 3 3" xfId="25322" xr:uid="{00000000-0005-0000-0000-0000F0620000}"/>
    <cellStyle name="Normal 79 2 3 2 4 5" xfId="20309" xr:uid="{00000000-0005-0000-0000-00005B4F0000}"/>
    <cellStyle name="Normal 79 2 3 2 5" xfId="11899" xr:uid="{00000000-0005-0000-0000-0000812E0000}"/>
    <cellStyle name="Normal 79 2 3 2 5 3" xfId="26997" xr:uid="{00000000-0005-0000-0000-00007B690000}"/>
    <cellStyle name="Normal 79 2 3 2 6" xfId="6878" xr:uid="{00000000-0005-0000-0000-0000E41A0000}"/>
    <cellStyle name="Normal 79 2 3 2 6 3" xfId="21980" xr:uid="{00000000-0005-0000-0000-0000E2550000}"/>
    <cellStyle name="Normal 79 2 3 2 8" xfId="16967" xr:uid="{00000000-0005-0000-0000-00004D420000}"/>
    <cellStyle name="Normal 79 2 3 3" xfId="2225" xr:uid="{00000000-0005-0000-0000-0000B7080000}"/>
    <cellStyle name="Normal 79 2 3 3 2" xfId="3915" xr:uid="{00000000-0005-0000-0000-0000510F0000}"/>
    <cellStyle name="Normal 79 2 3 3 2 2" xfId="13988" xr:uid="{00000000-0005-0000-0000-0000AA360000}"/>
    <cellStyle name="Normal 79 2 3 3 2 2 3" xfId="29086" xr:uid="{00000000-0005-0000-0000-0000A4710000}"/>
    <cellStyle name="Normal 79 2 3 3 2 3" xfId="8968" xr:uid="{00000000-0005-0000-0000-00000E230000}"/>
    <cellStyle name="Normal 79 2 3 3 2 3 3" xfId="24069" xr:uid="{00000000-0005-0000-0000-00000B5E0000}"/>
    <cellStyle name="Normal 79 2 3 3 2 5" xfId="19056" xr:uid="{00000000-0005-0000-0000-0000764A0000}"/>
    <cellStyle name="Normal 79 2 3 3 3" xfId="5607" xr:uid="{00000000-0005-0000-0000-0000ED150000}"/>
    <cellStyle name="Normal 79 2 3 3 3 2" xfId="15659" xr:uid="{00000000-0005-0000-0000-0000313D0000}"/>
    <cellStyle name="Normal 79 2 3 3 3 2 3" xfId="30757" xr:uid="{00000000-0005-0000-0000-00002B780000}"/>
    <cellStyle name="Normal 79 2 3 3 3 3" xfId="10639" xr:uid="{00000000-0005-0000-0000-000095290000}"/>
    <cellStyle name="Normal 79 2 3 3 3 3 3" xfId="25740" xr:uid="{00000000-0005-0000-0000-000092640000}"/>
    <cellStyle name="Normal 79 2 3 3 3 5" xfId="20727" xr:uid="{00000000-0005-0000-0000-0000FD500000}"/>
    <cellStyle name="Normal 79 2 3 3 4" xfId="12317" xr:uid="{00000000-0005-0000-0000-000023300000}"/>
    <cellStyle name="Normal 79 2 3 3 4 3" xfId="27415" xr:uid="{00000000-0005-0000-0000-00001D6B0000}"/>
    <cellStyle name="Normal 79 2 3 3 5" xfId="7296" xr:uid="{00000000-0005-0000-0000-0000861C0000}"/>
    <cellStyle name="Normal 79 2 3 3 5 3" xfId="22398" xr:uid="{00000000-0005-0000-0000-000084570000}"/>
    <cellStyle name="Normal 79 2 3 3 7" xfId="17385" xr:uid="{00000000-0005-0000-0000-0000EF430000}"/>
    <cellStyle name="Normal 79 2 3 4" xfId="3078" xr:uid="{00000000-0005-0000-0000-00000C0C0000}"/>
    <cellStyle name="Normal 79 2 3 4 2" xfId="13152" xr:uid="{00000000-0005-0000-0000-000066330000}"/>
    <cellStyle name="Normal 79 2 3 4 2 3" xfId="28250" xr:uid="{00000000-0005-0000-0000-0000606E0000}"/>
    <cellStyle name="Normal 79 2 3 4 3" xfId="8132" xr:uid="{00000000-0005-0000-0000-0000CA1F0000}"/>
    <cellStyle name="Normal 79 2 3 4 3 3" xfId="23233" xr:uid="{00000000-0005-0000-0000-0000C75A0000}"/>
    <cellStyle name="Normal 79 2 3 4 5" xfId="18220" xr:uid="{00000000-0005-0000-0000-000032470000}"/>
    <cellStyle name="Normal 79 2 3 5" xfId="4771" xr:uid="{00000000-0005-0000-0000-0000A9120000}"/>
    <cellStyle name="Normal 79 2 3 5 2" xfId="14823" xr:uid="{00000000-0005-0000-0000-0000ED390000}"/>
    <cellStyle name="Normal 79 2 3 5 2 3" xfId="29921" xr:uid="{00000000-0005-0000-0000-0000E7740000}"/>
    <cellStyle name="Normal 79 2 3 5 3" xfId="9803" xr:uid="{00000000-0005-0000-0000-000051260000}"/>
    <cellStyle name="Normal 79 2 3 5 3 3" xfId="24904" xr:uid="{00000000-0005-0000-0000-00004E610000}"/>
    <cellStyle name="Normal 79 2 3 5 5" xfId="19891" xr:uid="{00000000-0005-0000-0000-0000B94D0000}"/>
    <cellStyle name="Normal 79 2 3 6" xfId="11481" xr:uid="{00000000-0005-0000-0000-0000DF2C0000}"/>
    <cellStyle name="Normal 79 2 3 6 3" xfId="26579" xr:uid="{00000000-0005-0000-0000-0000D9670000}"/>
    <cellStyle name="Normal 79 2 3 7" xfId="6460" xr:uid="{00000000-0005-0000-0000-000042190000}"/>
    <cellStyle name="Normal 79 2 3 7 3" xfId="21562" xr:uid="{00000000-0005-0000-0000-000040540000}"/>
    <cellStyle name="Normal 79 2 3 9" xfId="16549" xr:uid="{00000000-0005-0000-0000-0000AB400000}"/>
    <cellStyle name="Normal 79 2 4" xfId="1596" xr:uid="{00000000-0005-0000-0000-000042060000}"/>
    <cellStyle name="Normal 79 2 4 2" xfId="2435" xr:uid="{00000000-0005-0000-0000-000089090000}"/>
    <cellStyle name="Normal 79 2 4 2 2" xfId="4125" xr:uid="{00000000-0005-0000-0000-000023100000}"/>
    <cellStyle name="Normal 79 2 4 2 2 2" xfId="14198" xr:uid="{00000000-0005-0000-0000-00007C370000}"/>
    <cellStyle name="Normal 79 2 4 2 2 2 3" xfId="29296" xr:uid="{00000000-0005-0000-0000-000076720000}"/>
    <cellStyle name="Normal 79 2 4 2 2 3" xfId="9178" xr:uid="{00000000-0005-0000-0000-0000E0230000}"/>
    <cellStyle name="Normal 79 2 4 2 2 3 3" xfId="24279" xr:uid="{00000000-0005-0000-0000-0000DD5E0000}"/>
    <cellStyle name="Normal 79 2 4 2 2 5" xfId="19266" xr:uid="{00000000-0005-0000-0000-0000484B0000}"/>
    <cellStyle name="Normal 79 2 4 2 3" xfId="5817" xr:uid="{00000000-0005-0000-0000-0000BF160000}"/>
    <cellStyle name="Normal 79 2 4 2 3 2" xfId="15869" xr:uid="{00000000-0005-0000-0000-0000033E0000}"/>
    <cellStyle name="Normal 79 2 4 2 3 2 3" xfId="30967" xr:uid="{00000000-0005-0000-0000-0000FD780000}"/>
    <cellStyle name="Normal 79 2 4 2 3 3" xfId="10849" xr:uid="{00000000-0005-0000-0000-0000672A0000}"/>
    <cellStyle name="Normal 79 2 4 2 3 3 3" xfId="25950" xr:uid="{00000000-0005-0000-0000-000064650000}"/>
    <cellStyle name="Normal 79 2 4 2 3 5" xfId="20937" xr:uid="{00000000-0005-0000-0000-0000CF510000}"/>
    <cellStyle name="Normal 79 2 4 2 4" xfId="12527" xr:uid="{00000000-0005-0000-0000-0000F5300000}"/>
    <cellStyle name="Normal 79 2 4 2 4 3" xfId="27625" xr:uid="{00000000-0005-0000-0000-0000EF6B0000}"/>
    <cellStyle name="Normal 79 2 4 2 5" xfId="7506" xr:uid="{00000000-0005-0000-0000-0000581D0000}"/>
    <cellStyle name="Normal 79 2 4 2 5 3" xfId="22608" xr:uid="{00000000-0005-0000-0000-000056580000}"/>
    <cellStyle name="Normal 79 2 4 2 7" xfId="17595" xr:uid="{00000000-0005-0000-0000-0000C1440000}"/>
    <cellStyle name="Normal 79 2 4 3" xfId="3288" xr:uid="{00000000-0005-0000-0000-0000DE0C0000}"/>
    <cellStyle name="Normal 79 2 4 3 2" xfId="13362" xr:uid="{00000000-0005-0000-0000-000038340000}"/>
    <cellStyle name="Normal 79 2 4 3 2 3" xfId="28460" xr:uid="{00000000-0005-0000-0000-0000326F0000}"/>
    <cellStyle name="Normal 79 2 4 3 3" xfId="8342" xr:uid="{00000000-0005-0000-0000-00009C200000}"/>
    <cellStyle name="Normal 79 2 4 3 3 3" xfId="23443" xr:uid="{00000000-0005-0000-0000-0000995B0000}"/>
    <cellStyle name="Normal 79 2 4 3 5" xfId="18430" xr:uid="{00000000-0005-0000-0000-000004480000}"/>
    <cellStyle name="Normal 79 2 4 4" xfId="4981" xr:uid="{00000000-0005-0000-0000-00007B130000}"/>
    <cellStyle name="Normal 79 2 4 4 2" xfId="15033" xr:uid="{00000000-0005-0000-0000-0000BF3A0000}"/>
    <cellStyle name="Normal 79 2 4 4 2 3" xfId="30131" xr:uid="{00000000-0005-0000-0000-0000B9750000}"/>
    <cellStyle name="Normal 79 2 4 4 3" xfId="10013" xr:uid="{00000000-0005-0000-0000-000023270000}"/>
    <cellStyle name="Normal 79 2 4 4 3 3" xfId="25114" xr:uid="{00000000-0005-0000-0000-000020620000}"/>
    <cellStyle name="Normal 79 2 4 4 5" xfId="20101" xr:uid="{00000000-0005-0000-0000-00008B4E0000}"/>
    <cellStyle name="Normal 79 2 4 5" xfId="11691" xr:uid="{00000000-0005-0000-0000-0000B12D0000}"/>
    <cellStyle name="Normal 79 2 4 5 3" xfId="26789" xr:uid="{00000000-0005-0000-0000-0000AB680000}"/>
    <cellStyle name="Normal 79 2 4 6" xfId="6670" xr:uid="{00000000-0005-0000-0000-0000141A0000}"/>
    <cellStyle name="Normal 79 2 4 6 3" xfId="21772" xr:uid="{00000000-0005-0000-0000-000012550000}"/>
    <cellStyle name="Normal 79 2 4 8" xfId="16759" xr:uid="{00000000-0005-0000-0000-00007D410000}"/>
    <cellStyle name="Normal 79 2 5" xfId="2017" xr:uid="{00000000-0005-0000-0000-0000E7070000}"/>
    <cellStyle name="Normal 79 2 5 2" xfId="3707" xr:uid="{00000000-0005-0000-0000-0000810E0000}"/>
    <cellStyle name="Normal 79 2 5 2 2" xfId="13780" xr:uid="{00000000-0005-0000-0000-0000DA350000}"/>
    <cellStyle name="Normal 79 2 5 2 2 3" xfId="28878" xr:uid="{00000000-0005-0000-0000-0000D4700000}"/>
    <cellStyle name="Normal 79 2 5 2 3" xfId="8760" xr:uid="{00000000-0005-0000-0000-00003E220000}"/>
    <cellStyle name="Normal 79 2 5 2 3 3" xfId="23861" xr:uid="{00000000-0005-0000-0000-00003B5D0000}"/>
    <cellStyle name="Normal 79 2 5 2 5" xfId="18848" xr:uid="{00000000-0005-0000-0000-0000A6490000}"/>
    <cellStyle name="Normal 79 2 5 3" xfId="5399" xr:uid="{00000000-0005-0000-0000-00001D150000}"/>
    <cellStyle name="Normal 79 2 5 3 2" xfId="15451" xr:uid="{00000000-0005-0000-0000-0000613C0000}"/>
    <cellStyle name="Normal 79 2 5 3 2 3" xfId="30549" xr:uid="{00000000-0005-0000-0000-00005B770000}"/>
    <cellStyle name="Normal 79 2 5 3 3" xfId="10431" xr:uid="{00000000-0005-0000-0000-0000C5280000}"/>
    <cellStyle name="Normal 79 2 5 3 3 3" xfId="25532" xr:uid="{00000000-0005-0000-0000-0000C2630000}"/>
    <cellStyle name="Normal 79 2 5 3 5" xfId="20519" xr:uid="{00000000-0005-0000-0000-00002D500000}"/>
    <cellStyle name="Normal 79 2 5 4" xfId="12109" xr:uid="{00000000-0005-0000-0000-0000532F0000}"/>
    <cellStyle name="Normal 79 2 5 4 3" xfId="27207" xr:uid="{00000000-0005-0000-0000-00004D6A0000}"/>
    <cellStyle name="Normal 79 2 5 5" xfId="7088" xr:uid="{00000000-0005-0000-0000-0000B61B0000}"/>
    <cellStyle name="Normal 79 2 5 5 3" xfId="22190" xr:uid="{00000000-0005-0000-0000-0000B4560000}"/>
    <cellStyle name="Normal 79 2 5 7" xfId="17177" xr:uid="{00000000-0005-0000-0000-00001F430000}"/>
    <cellStyle name="Normal 79 2 6" xfId="2870" xr:uid="{00000000-0005-0000-0000-00003C0B0000}"/>
    <cellStyle name="Normal 79 2 6 2" xfId="12944" xr:uid="{00000000-0005-0000-0000-000096320000}"/>
    <cellStyle name="Normal 79 2 6 2 3" xfId="28042" xr:uid="{00000000-0005-0000-0000-0000906D0000}"/>
    <cellStyle name="Normal 79 2 6 3" xfId="7924" xr:uid="{00000000-0005-0000-0000-0000FA1E0000}"/>
    <cellStyle name="Normal 79 2 6 3 3" xfId="23025" xr:uid="{00000000-0005-0000-0000-0000F7590000}"/>
    <cellStyle name="Normal 79 2 6 5" xfId="18012" xr:uid="{00000000-0005-0000-0000-000062460000}"/>
    <cellStyle name="Normal 79 2 7" xfId="4563" xr:uid="{00000000-0005-0000-0000-0000D9110000}"/>
    <cellStyle name="Normal 79 2 7 2" xfId="14615" xr:uid="{00000000-0005-0000-0000-00001D390000}"/>
    <cellStyle name="Normal 79 2 7 2 3" xfId="29713" xr:uid="{00000000-0005-0000-0000-000017740000}"/>
    <cellStyle name="Normal 79 2 7 3" xfId="9595" xr:uid="{00000000-0005-0000-0000-000081250000}"/>
    <cellStyle name="Normal 79 2 7 3 3" xfId="24696" xr:uid="{00000000-0005-0000-0000-00007E600000}"/>
    <cellStyle name="Normal 79 2 7 5" xfId="19683" xr:uid="{00000000-0005-0000-0000-0000E94C0000}"/>
    <cellStyle name="Normal 79 2 8" xfId="11273" xr:uid="{00000000-0005-0000-0000-00000F2C0000}"/>
    <cellStyle name="Normal 79 2 8 3" xfId="26371" xr:uid="{00000000-0005-0000-0000-000009670000}"/>
    <cellStyle name="Normal 79 2 9" xfId="6252" xr:uid="{00000000-0005-0000-0000-000072180000}"/>
    <cellStyle name="Normal 79 2 9 3" xfId="21354" xr:uid="{00000000-0005-0000-0000-000070530000}"/>
    <cellStyle name="Normal 79 3" xfId="1216" xr:uid="{00000000-0005-0000-0000-0000C6040000}"/>
    <cellStyle name="Normal 79 3 10" xfId="16393" xr:uid="{00000000-0005-0000-0000-00000F400000}"/>
    <cellStyle name="Normal 79 3 2" xfId="1435" xr:uid="{00000000-0005-0000-0000-0000A1050000}"/>
    <cellStyle name="Normal 79 3 2 2" xfId="1856" xr:uid="{00000000-0005-0000-0000-000046070000}"/>
    <cellStyle name="Normal 79 3 2 2 2" xfId="2695" xr:uid="{00000000-0005-0000-0000-00008D0A0000}"/>
    <cellStyle name="Normal 79 3 2 2 2 2" xfId="4385" xr:uid="{00000000-0005-0000-0000-000027110000}"/>
    <cellStyle name="Normal 79 3 2 2 2 2 2" xfId="14458" xr:uid="{00000000-0005-0000-0000-000080380000}"/>
    <cellStyle name="Normal 79 3 2 2 2 2 2 3" xfId="29556" xr:uid="{00000000-0005-0000-0000-00007A730000}"/>
    <cellStyle name="Normal 79 3 2 2 2 2 3" xfId="9438" xr:uid="{00000000-0005-0000-0000-0000E4240000}"/>
    <cellStyle name="Normal 79 3 2 2 2 2 3 3" xfId="24539" xr:uid="{00000000-0005-0000-0000-0000E15F0000}"/>
    <cellStyle name="Normal 79 3 2 2 2 2 5" xfId="19526" xr:uid="{00000000-0005-0000-0000-00004C4C0000}"/>
    <cellStyle name="Normal 79 3 2 2 2 3" xfId="6077" xr:uid="{00000000-0005-0000-0000-0000C3170000}"/>
    <cellStyle name="Normal 79 3 2 2 2 3 2" xfId="16129" xr:uid="{00000000-0005-0000-0000-0000073F0000}"/>
    <cellStyle name="Normal 79 3 2 2 2 3 2 3" xfId="31227" xr:uid="{00000000-0005-0000-0000-0000017A0000}"/>
    <cellStyle name="Normal 79 3 2 2 2 3 3" xfId="11109" xr:uid="{00000000-0005-0000-0000-00006B2B0000}"/>
    <cellStyle name="Normal 79 3 2 2 2 3 3 3" xfId="26210" xr:uid="{00000000-0005-0000-0000-000068660000}"/>
    <cellStyle name="Normal 79 3 2 2 2 3 5" xfId="21197" xr:uid="{00000000-0005-0000-0000-0000D3520000}"/>
    <cellStyle name="Normal 79 3 2 2 2 4" xfId="12787" xr:uid="{00000000-0005-0000-0000-0000F9310000}"/>
    <cellStyle name="Normal 79 3 2 2 2 4 3" xfId="27885" xr:uid="{00000000-0005-0000-0000-0000F36C0000}"/>
    <cellStyle name="Normal 79 3 2 2 2 5" xfId="7766" xr:uid="{00000000-0005-0000-0000-00005C1E0000}"/>
    <cellStyle name="Normal 79 3 2 2 2 5 3" xfId="22868" xr:uid="{00000000-0005-0000-0000-00005A590000}"/>
    <cellStyle name="Normal 79 3 2 2 2 7" xfId="17855" xr:uid="{00000000-0005-0000-0000-0000C5450000}"/>
    <cellStyle name="Normal 79 3 2 2 3" xfId="3548" xr:uid="{00000000-0005-0000-0000-0000E20D0000}"/>
    <cellStyle name="Normal 79 3 2 2 3 2" xfId="13622" xr:uid="{00000000-0005-0000-0000-00003C350000}"/>
    <cellStyle name="Normal 79 3 2 2 3 2 3" xfId="28720" xr:uid="{00000000-0005-0000-0000-000036700000}"/>
    <cellStyle name="Normal 79 3 2 2 3 3" xfId="8602" xr:uid="{00000000-0005-0000-0000-0000A0210000}"/>
    <cellStyle name="Normal 79 3 2 2 3 3 3" xfId="23703" xr:uid="{00000000-0005-0000-0000-00009D5C0000}"/>
    <cellStyle name="Normal 79 3 2 2 3 5" xfId="18690" xr:uid="{00000000-0005-0000-0000-000008490000}"/>
    <cellStyle name="Normal 79 3 2 2 4" xfId="5241" xr:uid="{00000000-0005-0000-0000-00007F140000}"/>
    <cellStyle name="Normal 79 3 2 2 4 2" xfId="15293" xr:uid="{00000000-0005-0000-0000-0000C33B0000}"/>
    <cellStyle name="Normal 79 3 2 2 4 2 3" xfId="30391" xr:uid="{00000000-0005-0000-0000-0000BD760000}"/>
    <cellStyle name="Normal 79 3 2 2 4 3" xfId="10273" xr:uid="{00000000-0005-0000-0000-000027280000}"/>
    <cellStyle name="Normal 79 3 2 2 4 3 3" xfId="25374" xr:uid="{00000000-0005-0000-0000-000024630000}"/>
    <cellStyle name="Normal 79 3 2 2 4 5" xfId="20361" xr:uid="{00000000-0005-0000-0000-00008F4F0000}"/>
    <cellStyle name="Normal 79 3 2 2 5" xfId="11951" xr:uid="{00000000-0005-0000-0000-0000B52E0000}"/>
    <cellStyle name="Normal 79 3 2 2 5 3" xfId="27049" xr:uid="{00000000-0005-0000-0000-0000AF690000}"/>
    <cellStyle name="Normal 79 3 2 2 6" xfId="6930" xr:uid="{00000000-0005-0000-0000-0000181B0000}"/>
    <cellStyle name="Normal 79 3 2 2 6 3" xfId="22032" xr:uid="{00000000-0005-0000-0000-000016560000}"/>
    <cellStyle name="Normal 79 3 2 2 8" xfId="17019" xr:uid="{00000000-0005-0000-0000-000081420000}"/>
    <cellStyle name="Normal 79 3 2 3" xfId="2277" xr:uid="{00000000-0005-0000-0000-0000EB080000}"/>
    <cellStyle name="Normal 79 3 2 3 2" xfId="3967" xr:uid="{00000000-0005-0000-0000-0000850F0000}"/>
    <cellStyle name="Normal 79 3 2 3 2 2" xfId="14040" xr:uid="{00000000-0005-0000-0000-0000DE360000}"/>
    <cellStyle name="Normal 79 3 2 3 2 2 3" xfId="29138" xr:uid="{00000000-0005-0000-0000-0000D8710000}"/>
    <cellStyle name="Normal 79 3 2 3 2 3" xfId="9020" xr:uid="{00000000-0005-0000-0000-000042230000}"/>
    <cellStyle name="Normal 79 3 2 3 2 3 3" xfId="24121" xr:uid="{00000000-0005-0000-0000-00003F5E0000}"/>
    <cellStyle name="Normal 79 3 2 3 2 5" xfId="19108" xr:uid="{00000000-0005-0000-0000-0000AA4A0000}"/>
    <cellStyle name="Normal 79 3 2 3 3" xfId="5659" xr:uid="{00000000-0005-0000-0000-000021160000}"/>
    <cellStyle name="Normal 79 3 2 3 3 2" xfId="15711" xr:uid="{00000000-0005-0000-0000-0000653D0000}"/>
    <cellStyle name="Normal 79 3 2 3 3 2 3" xfId="30809" xr:uid="{00000000-0005-0000-0000-00005F780000}"/>
    <cellStyle name="Normal 79 3 2 3 3 3" xfId="10691" xr:uid="{00000000-0005-0000-0000-0000C9290000}"/>
    <cellStyle name="Normal 79 3 2 3 3 3 3" xfId="25792" xr:uid="{00000000-0005-0000-0000-0000C6640000}"/>
    <cellStyle name="Normal 79 3 2 3 3 5" xfId="20779" xr:uid="{00000000-0005-0000-0000-000031510000}"/>
    <cellStyle name="Normal 79 3 2 3 4" xfId="12369" xr:uid="{00000000-0005-0000-0000-000057300000}"/>
    <cellStyle name="Normal 79 3 2 3 4 3" xfId="27467" xr:uid="{00000000-0005-0000-0000-0000516B0000}"/>
    <cellStyle name="Normal 79 3 2 3 5" xfId="7348" xr:uid="{00000000-0005-0000-0000-0000BA1C0000}"/>
    <cellStyle name="Normal 79 3 2 3 5 3" xfId="22450" xr:uid="{00000000-0005-0000-0000-0000B8570000}"/>
    <cellStyle name="Normal 79 3 2 3 7" xfId="17437" xr:uid="{00000000-0005-0000-0000-000023440000}"/>
    <cellStyle name="Normal 79 3 2 4" xfId="3130" xr:uid="{00000000-0005-0000-0000-0000400C0000}"/>
    <cellStyle name="Normal 79 3 2 4 2" xfId="13204" xr:uid="{00000000-0005-0000-0000-00009A330000}"/>
    <cellStyle name="Normal 79 3 2 4 2 3" xfId="28302" xr:uid="{00000000-0005-0000-0000-0000946E0000}"/>
    <cellStyle name="Normal 79 3 2 4 3" xfId="8184" xr:uid="{00000000-0005-0000-0000-0000FE1F0000}"/>
    <cellStyle name="Normal 79 3 2 4 3 3" xfId="23285" xr:uid="{00000000-0005-0000-0000-0000FB5A0000}"/>
    <cellStyle name="Normal 79 3 2 4 5" xfId="18272" xr:uid="{00000000-0005-0000-0000-000066470000}"/>
    <cellStyle name="Normal 79 3 2 5" xfId="4823" xr:uid="{00000000-0005-0000-0000-0000DD120000}"/>
    <cellStyle name="Normal 79 3 2 5 2" xfId="14875" xr:uid="{00000000-0005-0000-0000-0000213A0000}"/>
    <cellStyle name="Normal 79 3 2 5 2 3" xfId="29973" xr:uid="{00000000-0005-0000-0000-00001B750000}"/>
    <cellStyle name="Normal 79 3 2 5 3" xfId="9855" xr:uid="{00000000-0005-0000-0000-000085260000}"/>
    <cellStyle name="Normal 79 3 2 5 3 3" xfId="24956" xr:uid="{00000000-0005-0000-0000-000082610000}"/>
    <cellStyle name="Normal 79 3 2 5 5" xfId="19943" xr:uid="{00000000-0005-0000-0000-0000ED4D0000}"/>
    <cellStyle name="Normal 79 3 2 6" xfId="11533" xr:uid="{00000000-0005-0000-0000-0000132D0000}"/>
    <cellStyle name="Normal 79 3 2 6 3" xfId="26631" xr:uid="{00000000-0005-0000-0000-00000D680000}"/>
    <cellStyle name="Normal 79 3 2 7" xfId="6512" xr:uid="{00000000-0005-0000-0000-000076190000}"/>
    <cellStyle name="Normal 79 3 2 7 3" xfId="21614" xr:uid="{00000000-0005-0000-0000-000074540000}"/>
    <cellStyle name="Normal 79 3 2 9" xfId="16601" xr:uid="{00000000-0005-0000-0000-0000DF400000}"/>
    <cellStyle name="Normal 79 3 3" xfId="1648" xr:uid="{00000000-0005-0000-0000-000076060000}"/>
    <cellStyle name="Normal 79 3 3 2" xfId="2487" xr:uid="{00000000-0005-0000-0000-0000BD090000}"/>
    <cellStyle name="Normal 79 3 3 2 2" xfId="4177" xr:uid="{00000000-0005-0000-0000-000057100000}"/>
    <cellStyle name="Normal 79 3 3 2 2 2" xfId="14250" xr:uid="{00000000-0005-0000-0000-0000B0370000}"/>
    <cellStyle name="Normal 79 3 3 2 2 2 3" xfId="29348" xr:uid="{00000000-0005-0000-0000-0000AA720000}"/>
    <cellStyle name="Normal 79 3 3 2 2 3" xfId="9230" xr:uid="{00000000-0005-0000-0000-000014240000}"/>
    <cellStyle name="Normal 79 3 3 2 2 3 3" xfId="24331" xr:uid="{00000000-0005-0000-0000-0000115F0000}"/>
    <cellStyle name="Normal 79 3 3 2 2 5" xfId="19318" xr:uid="{00000000-0005-0000-0000-00007C4B0000}"/>
    <cellStyle name="Normal 79 3 3 2 3" xfId="5869" xr:uid="{00000000-0005-0000-0000-0000F3160000}"/>
    <cellStyle name="Normal 79 3 3 2 3 2" xfId="15921" xr:uid="{00000000-0005-0000-0000-0000373E0000}"/>
    <cellStyle name="Normal 79 3 3 2 3 2 3" xfId="31019" xr:uid="{00000000-0005-0000-0000-000031790000}"/>
    <cellStyle name="Normal 79 3 3 2 3 3" xfId="10901" xr:uid="{00000000-0005-0000-0000-00009B2A0000}"/>
    <cellStyle name="Normal 79 3 3 2 3 3 3" xfId="26002" xr:uid="{00000000-0005-0000-0000-000098650000}"/>
    <cellStyle name="Normal 79 3 3 2 3 5" xfId="20989" xr:uid="{00000000-0005-0000-0000-000003520000}"/>
    <cellStyle name="Normal 79 3 3 2 4" xfId="12579" xr:uid="{00000000-0005-0000-0000-000029310000}"/>
    <cellStyle name="Normal 79 3 3 2 4 3" xfId="27677" xr:uid="{00000000-0005-0000-0000-0000236C0000}"/>
    <cellStyle name="Normal 79 3 3 2 5" xfId="7558" xr:uid="{00000000-0005-0000-0000-00008C1D0000}"/>
    <cellStyle name="Normal 79 3 3 2 5 3" xfId="22660" xr:uid="{00000000-0005-0000-0000-00008A580000}"/>
    <cellStyle name="Normal 79 3 3 2 7" xfId="17647" xr:uid="{00000000-0005-0000-0000-0000F5440000}"/>
    <cellStyle name="Normal 79 3 3 3" xfId="3340" xr:uid="{00000000-0005-0000-0000-0000120D0000}"/>
    <cellStyle name="Normal 79 3 3 3 2" xfId="13414" xr:uid="{00000000-0005-0000-0000-00006C340000}"/>
    <cellStyle name="Normal 79 3 3 3 2 3" xfId="28512" xr:uid="{00000000-0005-0000-0000-0000666F0000}"/>
    <cellStyle name="Normal 79 3 3 3 3" xfId="8394" xr:uid="{00000000-0005-0000-0000-0000D0200000}"/>
    <cellStyle name="Normal 79 3 3 3 3 3" xfId="23495" xr:uid="{00000000-0005-0000-0000-0000CD5B0000}"/>
    <cellStyle name="Normal 79 3 3 3 5" xfId="18482" xr:uid="{00000000-0005-0000-0000-000038480000}"/>
    <cellStyle name="Normal 79 3 3 4" xfId="5033" xr:uid="{00000000-0005-0000-0000-0000AF130000}"/>
    <cellStyle name="Normal 79 3 3 4 2" xfId="15085" xr:uid="{00000000-0005-0000-0000-0000F33A0000}"/>
    <cellStyle name="Normal 79 3 3 4 2 3" xfId="30183" xr:uid="{00000000-0005-0000-0000-0000ED750000}"/>
    <cellStyle name="Normal 79 3 3 4 3" xfId="10065" xr:uid="{00000000-0005-0000-0000-000057270000}"/>
    <cellStyle name="Normal 79 3 3 4 3 3" xfId="25166" xr:uid="{00000000-0005-0000-0000-000054620000}"/>
    <cellStyle name="Normal 79 3 3 4 5" xfId="20153" xr:uid="{00000000-0005-0000-0000-0000BF4E0000}"/>
    <cellStyle name="Normal 79 3 3 5" xfId="11743" xr:uid="{00000000-0005-0000-0000-0000E52D0000}"/>
    <cellStyle name="Normal 79 3 3 5 3" xfId="26841" xr:uid="{00000000-0005-0000-0000-0000DF680000}"/>
    <cellStyle name="Normal 79 3 3 6" xfId="6722" xr:uid="{00000000-0005-0000-0000-0000481A0000}"/>
    <cellStyle name="Normal 79 3 3 6 3" xfId="21824" xr:uid="{00000000-0005-0000-0000-000046550000}"/>
    <cellStyle name="Normal 79 3 3 8" xfId="16811" xr:uid="{00000000-0005-0000-0000-0000B1410000}"/>
    <cellStyle name="Normal 79 3 4" xfId="2069" xr:uid="{00000000-0005-0000-0000-00001B080000}"/>
    <cellStyle name="Normal 79 3 4 2" xfId="3759" xr:uid="{00000000-0005-0000-0000-0000B50E0000}"/>
    <cellStyle name="Normal 79 3 4 2 2" xfId="13832" xr:uid="{00000000-0005-0000-0000-00000E360000}"/>
    <cellStyle name="Normal 79 3 4 2 2 3" xfId="28930" xr:uid="{00000000-0005-0000-0000-000008710000}"/>
    <cellStyle name="Normal 79 3 4 2 3" xfId="8812" xr:uid="{00000000-0005-0000-0000-000072220000}"/>
    <cellStyle name="Normal 79 3 4 2 3 3" xfId="23913" xr:uid="{00000000-0005-0000-0000-00006F5D0000}"/>
    <cellStyle name="Normal 79 3 4 2 5" xfId="18900" xr:uid="{00000000-0005-0000-0000-0000DA490000}"/>
    <cellStyle name="Normal 79 3 4 3" xfId="5451" xr:uid="{00000000-0005-0000-0000-000051150000}"/>
    <cellStyle name="Normal 79 3 4 3 2" xfId="15503" xr:uid="{00000000-0005-0000-0000-0000953C0000}"/>
    <cellStyle name="Normal 79 3 4 3 2 3" xfId="30601" xr:uid="{00000000-0005-0000-0000-00008F770000}"/>
    <cellStyle name="Normal 79 3 4 3 3" xfId="10483" xr:uid="{00000000-0005-0000-0000-0000F9280000}"/>
    <cellStyle name="Normal 79 3 4 3 3 3" xfId="25584" xr:uid="{00000000-0005-0000-0000-0000F6630000}"/>
    <cellStyle name="Normal 79 3 4 3 5" xfId="20571" xr:uid="{00000000-0005-0000-0000-000061500000}"/>
    <cellStyle name="Normal 79 3 4 4" xfId="12161" xr:uid="{00000000-0005-0000-0000-0000872F0000}"/>
    <cellStyle name="Normal 79 3 4 4 3" xfId="27259" xr:uid="{00000000-0005-0000-0000-0000816A0000}"/>
    <cellStyle name="Normal 79 3 4 5" xfId="7140" xr:uid="{00000000-0005-0000-0000-0000EA1B0000}"/>
    <cellStyle name="Normal 79 3 4 5 3" xfId="22242" xr:uid="{00000000-0005-0000-0000-0000E8560000}"/>
    <cellStyle name="Normal 79 3 4 7" xfId="17229" xr:uid="{00000000-0005-0000-0000-000053430000}"/>
    <cellStyle name="Normal 79 3 5" xfId="2922" xr:uid="{00000000-0005-0000-0000-0000700B0000}"/>
    <cellStyle name="Normal 79 3 5 2" xfId="12996" xr:uid="{00000000-0005-0000-0000-0000CA320000}"/>
    <cellStyle name="Normal 79 3 5 2 3" xfId="28094" xr:uid="{00000000-0005-0000-0000-0000C46D0000}"/>
    <cellStyle name="Normal 79 3 5 3" xfId="7976" xr:uid="{00000000-0005-0000-0000-00002E1F0000}"/>
    <cellStyle name="Normal 79 3 5 3 3" xfId="23077" xr:uid="{00000000-0005-0000-0000-00002B5A0000}"/>
    <cellStyle name="Normal 79 3 5 5" xfId="18064" xr:uid="{00000000-0005-0000-0000-000096460000}"/>
    <cellStyle name="Normal 79 3 6" xfId="4615" xr:uid="{00000000-0005-0000-0000-00000D120000}"/>
    <cellStyle name="Normal 79 3 6 2" xfId="14667" xr:uid="{00000000-0005-0000-0000-000051390000}"/>
    <cellStyle name="Normal 79 3 6 2 3" xfId="29765" xr:uid="{00000000-0005-0000-0000-00004B740000}"/>
    <cellStyle name="Normal 79 3 6 3" xfId="9647" xr:uid="{00000000-0005-0000-0000-0000B5250000}"/>
    <cellStyle name="Normal 79 3 6 3 3" xfId="24748" xr:uid="{00000000-0005-0000-0000-0000B2600000}"/>
    <cellStyle name="Normal 79 3 6 5" xfId="19735" xr:uid="{00000000-0005-0000-0000-00001D4D0000}"/>
    <cellStyle name="Normal 79 3 7" xfId="11325" xr:uid="{00000000-0005-0000-0000-0000432C0000}"/>
    <cellStyle name="Normal 79 3 7 3" xfId="26423" xr:uid="{00000000-0005-0000-0000-00003D670000}"/>
    <cellStyle name="Normal 79 3 8" xfId="6304" xr:uid="{00000000-0005-0000-0000-0000A6180000}"/>
    <cellStyle name="Normal 79 3 8 3" xfId="21406" xr:uid="{00000000-0005-0000-0000-0000A4530000}"/>
    <cellStyle name="Normal 79 4" xfId="1329" xr:uid="{00000000-0005-0000-0000-000037050000}"/>
    <cellStyle name="Normal 79 4 2" xfId="1752" xr:uid="{00000000-0005-0000-0000-0000DE060000}"/>
    <cellStyle name="Normal 79 4 2 2" xfId="2591" xr:uid="{00000000-0005-0000-0000-0000250A0000}"/>
    <cellStyle name="Normal 79 4 2 2 2" xfId="4281" xr:uid="{00000000-0005-0000-0000-0000BF100000}"/>
    <cellStyle name="Normal 79 4 2 2 2 2" xfId="14354" xr:uid="{00000000-0005-0000-0000-000018380000}"/>
    <cellStyle name="Normal 79 4 2 2 2 2 3" xfId="29452" xr:uid="{00000000-0005-0000-0000-000012730000}"/>
    <cellStyle name="Normal 79 4 2 2 2 3" xfId="9334" xr:uid="{00000000-0005-0000-0000-00007C240000}"/>
    <cellStyle name="Normal 79 4 2 2 2 3 3" xfId="24435" xr:uid="{00000000-0005-0000-0000-0000795F0000}"/>
    <cellStyle name="Normal 79 4 2 2 2 5" xfId="19422" xr:uid="{00000000-0005-0000-0000-0000E44B0000}"/>
    <cellStyle name="Normal 79 4 2 2 3" xfId="5973" xr:uid="{00000000-0005-0000-0000-00005B170000}"/>
    <cellStyle name="Normal 79 4 2 2 3 2" xfId="16025" xr:uid="{00000000-0005-0000-0000-00009F3E0000}"/>
    <cellStyle name="Normal 79 4 2 2 3 2 3" xfId="31123" xr:uid="{00000000-0005-0000-0000-000099790000}"/>
    <cellStyle name="Normal 79 4 2 2 3 3" xfId="11005" xr:uid="{00000000-0005-0000-0000-0000032B0000}"/>
    <cellStyle name="Normal 79 4 2 2 3 3 3" xfId="26106" xr:uid="{00000000-0005-0000-0000-000000660000}"/>
    <cellStyle name="Normal 79 4 2 2 3 5" xfId="21093" xr:uid="{00000000-0005-0000-0000-00006B520000}"/>
    <cellStyle name="Normal 79 4 2 2 4" xfId="12683" xr:uid="{00000000-0005-0000-0000-000091310000}"/>
    <cellStyle name="Normal 79 4 2 2 4 3" xfId="27781" xr:uid="{00000000-0005-0000-0000-00008B6C0000}"/>
    <cellStyle name="Normal 79 4 2 2 5" xfId="7662" xr:uid="{00000000-0005-0000-0000-0000F41D0000}"/>
    <cellStyle name="Normal 79 4 2 2 5 3" xfId="22764" xr:uid="{00000000-0005-0000-0000-0000F2580000}"/>
    <cellStyle name="Normal 79 4 2 2 7" xfId="17751" xr:uid="{00000000-0005-0000-0000-00005D450000}"/>
    <cellStyle name="Normal 79 4 2 3" xfId="3444" xr:uid="{00000000-0005-0000-0000-00007A0D0000}"/>
    <cellStyle name="Normal 79 4 2 3 2" xfId="13518" xr:uid="{00000000-0005-0000-0000-0000D4340000}"/>
    <cellStyle name="Normal 79 4 2 3 2 3" xfId="28616" xr:uid="{00000000-0005-0000-0000-0000CE6F0000}"/>
    <cellStyle name="Normal 79 4 2 3 3" xfId="8498" xr:uid="{00000000-0005-0000-0000-000038210000}"/>
    <cellStyle name="Normal 79 4 2 3 3 3" xfId="23599" xr:uid="{00000000-0005-0000-0000-0000355C0000}"/>
    <cellStyle name="Normal 79 4 2 3 5" xfId="18586" xr:uid="{00000000-0005-0000-0000-0000A0480000}"/>
    <cellStyle name="Normal 79 4 2 4" xfId="5137" xr:uid="{00000000-0005-0000-0000-000017140000}"/>
    <cellStyle name="Normal 79 4 2 4 2" xfId="15189" xr:uid="{00000000-0005-0000-0000-00005B3B0000}"/>
    <cellStyle name="Normal 79 4 2 4 2 3" xfId="30287" xr:uid="{00000000-0005-0000-0000-000055760000}"/>
    <cellStyle name="Normal 79 4 2 4 3" xfId="10169" xr:uid="{00000000-0005-0000-0000-0000BF270000}"/>
    <cellStyle name="Normal 79 4 2 4 3 3" xfId="25270" xr:uid="{00000000-0005-0000-0000-0000BC620000}"/>
    <cellStyle name="Normal 79 4 2 4 5" xfId="20257" xr:uid="{00000000-0005-0000-0000-0000274F0000}"/>
    <cellStyle name="Normal 79 4 2 5" xfId="11847" xr:uid="{00000000-0005-0000-0000-00004D2E0000}"/>
    <cellStyle name="Normal 79 4 2 5 3" xfId="26945" xr:uid="{00000000-0005-0000-0000-000047690000}"/>
    <cellStyle name="Normal 79 4 2 6" xfId="6826" xr:uid="{00000000-0005-0000-0000-0000B01A0000}"/>
    <cellStyle name="Normal 79 4 2 6 3" xfId="21928" xr:uid="{00000000-0005-0000-0000-0000AE550000}"/>
    <cellStyle name="Normal 79 4 2 8" xfId="16915" xr:uid="{00000000-0005-0000-0000-000019420000}"/>
    <cellStyle name="Normal 79 4 3" xfId="2173" xr:uid="{00000000-0005-0000-0000-000083080000}"/>
    <cellStyle name="Normal 79 4 3 2" xfId="3863" xr:uid="{00000000-0005-0000-0000-00001D0F0000}"/>
    <cellStyle name="Normal 79 4 3 2 2" xfId="13936" xr:uid="{00000000-0005-0000-0000-000076360000}"/>
    <cellStyle name="Normal 79 4 3 2 2 3" xfId="29034" xr:uid="{00000000-0005-0000-0000-000070710000}"/>
    <cellStyle name="Normal 79 4 3 2 3" xfId="8916" xr:uid="{00000000-0005-0000-0000-0000DA220000}"/>
    <cellStyle name="Normal 79 4 3 2 3 3" xfId="24017" xr:uid="{00000000-0005-0000-0000-0000D75D0000}"/>
    <cellStyle name="Normal 79 4 3 2 5" xfId="19004" xr:uid="{00000000-0005-0000-0000-0000424A0000}"/>
    <cellStyle name="Normal 79 4 3 3" xfId="5555" xr:uid="{00000000-0005-0000-0000-0000B9150000}"/>
    <cellStyle name="Normal 79 4 3 3 2" xfId="15607" xr:uid="{00000000-0005-0000-0000-0000FD3C0000}"/>
    <cellStyle name="Normal 79 4 3 3 2 3" xfId="30705" xr:uid="{00000000-0005-0000-0000-0000F7770000}"/>
    <cellStyle name="Normal 79 4 3 3 3" xfId="10587" xr:uid="{00000000-0005-0000-0000-000061290000}"/>
    <cellStyle name="Normal 79 4 3 3 3 3" xfId="25688" xr:uid="{00000000-0005-0000-0000-00005E640000}"/>
    <cellStyle name="Normal 79 4 3 3 5" xfId="20675" xr:uid="{00000000-0005-0000-0000-0000C9500000}"/>
    <cellStyle name="Normal 79 4 3 4" xfId="12265" xr:uid="{00000000-0005-0000-0000-0000EF2F0000}"/>
    <cellStyle name="Normal 79 4 3 4 3" xfId="27363" xr:uid="{00000000-0005-0000-0000-0000E96A0000}"/>
    <cellStyle name="Normal 79 4 3 5" xfId="7244" xr:uid="{00000000-0005-0000-0000-0000521C0000}"/>
    <cellStyle name="Normal 79 4 3 5 3" xfId="22346" xr:uid="{00000000-0005-0000-0000-000050570000}"/>
    <cellStyle name="Normal 79 4 3 7" xfId="17333" xr:uid="{00000000-0005-0000-0000-0000BB430000}"/>
    <cellStyle name="Normal 79 4 4" xfId="3026" xr:uid="{00000000-0005-0000-0000-0000D80B0000}"/>
    <cellStyle name="Normal 79 4 4 2" xfId="13100" xr:uid="{00000000-0005-0000-0000-000032330000}"/>
    <cellStyle name="Normal 79 4 4 2 3" xfId="28198" xr:uid="{00000000-0005-0000-0000-00002C6E0000}"/>
    <cellStyle name="Normal 79 4 4 3" xfId="8080" xr:uid="{00000000-0005-0000-0000-0000961F0000}"/>
    <cellStyle name="Normal 79 4 4 3 3" xfId="23181" xr:uid="{00000000-0005-0000-0000-0000935A0000}"/>
    <cellStyle name="Normal 79 4 4 5" xfId="18168" xr:uid="{00000000-0005-0000-0000-0000FE460000}"/>
    <cellStyle name="Normal 79 4 5" xfId="4719" xr:uid="{00000000-0005-0000-0000-000075120000}"/>
    <cellStyle name="Normal 79 4 5 2" xfId="14771" xr:uid="{00000000-0005-0000-0000-0000B9390000}"/>
    <cellStyle name="Normal 79 4 5 2 3" xfId="29869" xr:uid="{00000000-0005-0000-0000-0000B3740000}"/>
    <cellStyle name="Normal 79 4 5 3" xfId="9751" xr:uid="{00000000-0005-0000-0000-00001D260000}"/>
    <cellStyle name="Normal 79 4 5 3 3" xfId="24852" xr:uid="{00000000-0005-0000-0000-00001A610000}"/>
    <cellStyle name="Normal 79 4 5 5" xfId="19839" xr:uid="{00000000-0005-0000-0000-0000854D0000}"/>
    <cellStyle name="Normal 79 4 6" xfId="11429" xr:uid="{00000000-0005-0000-0000-0000AB2C0000}"/>
    <cellStyle name="Normal 79 4 6 3" xfId="26527" xr:uid="{00000000-0005-0000-0000-0000A5670000}"/>
    <cellStyle name="Normal 79 4 7" xfId="6408" xr:uid="{00000000-0005-0000-0000-00000E190000}"/>
    <cellStyle name="Normal 79 4 7 3" xfId="21510" xr:uid="{00000000-0005-0000-0000-00000C540000}"/>
    <cellStyle name="Normal 79 4 9" xfId="16497" xr:uid="{00000000-0005-0000-0000-000077400000}"/>
    <cellStyle name="Normal 79 5" xfId="1542" xr:uid="{00000000-0005-0000-0000-00000C060000}"/>
    <cellStyle name="Normal 79 5 2" xfId="2383" xr:uid="{00000000-0005-0000-0000-000055090000}"/>
    <cellStyle name="Normal 79 5 2 2" xfId="4073" xr:uid="{00000000-0005-0000-0000-0000EF0F0000}"/>
    <cellStyle name="Normal 79 5 2 2 2" xfId="14146" xr:uid="{00000000-0005-0000-0000-000048370000}"/>
    <cellStyle name="Normal 79 5 2 2 2 3" xfId="29244" xr:uid="{00000000-0005-0000-0000-000042720000}"/>
    <cellStyle name="Normal 79 5 2 2 3" xfId="9126" xr:uid="{00000000-0005-0000-0000-0000AC230000}"/>
    <cellStyle name="Normal 79 5 2 2 3 3" xfId="24227" xr:uid="{00000000-0005-0000-0000-0000A95E0000}"/>
    <cellStyle name="Normal 79 5 2 2 5" xfId="19214" xr:uid="{00000000-0005-0000-0000-0000144B0000}"/>
    <cellStyle name="Normal 79 5 2 3" xfId="5765" xr:uid="{00000000-0005-0000-0000-00008B160000}"/>
    <cellStyle name="Normal 79 5 2 3 2" xfId="15817" xr:uid="{00000000-0005-0000-0000-0000CF3D0000}"/>
    <cellStyle name="Normal 79 5 2 3 2 3" xfId="30915" xr:uid="{00000000-0005-0000-0000-0000C9780000}"/>
    <cellStyle name="Normal 79 5 2 3 3" xfId="10797" xr:uid="{00000000-0005-0000-0000-0000332A0000}"/>
    <cellStyle name="Normal 79 5 2 3 3 3" xfId="25898" xr:uid="{00000000-0005-0000-0000-000030650000}"/>
    <cellStyle name="Normal 79 5 2 3 5" xfId="20885" xr:uid="{00000000-0005-0000-0000-00009B510000}"/>
    <cellStyle name="Normal 79 5 2 4" xfId="12475" xr:uid="{00000000-0005-0000-0000-0000C1300000}"/>
    <cellStyle name="Normal 79 5 2 4 3" xfId="27573" xr:uid="{00000000-0005-0000-0000-0000BB6B0000}"/>
    <cellStyle name="Normal 79 5 2 5" xfId="7454" xr:uid="{00000000-0005-0000-0000-0000241D0000}"/>
    <cellStyle name="Normal 79 5 2 5 3" xfId="22556" xr:uid="{00000000-0005-0000-0000-000022580000}"/>
    <cellStyle name="Normal 79 5 2 7" xfId="17543" xr:uid="{00000000-0005-0000-0000-00008D440000}"/>
    <cellStyle name="Normal 79 5 3" xfId="3236" xr:uid="{00000000-0005-0000-0000-0000AA0C0000}"/>
    <cellStyle name="Normal 79 5 3 2" xfId="13310" xr:uid="{00000000-0005-0000-0000-000004340000}"/>
    <cellStyle name="Normal 79 5 3 2 3" xfId="28408" xr:uid="{00000000-0005-0000-0000-0000FE6E0000}"/>
    <cellStyle name="Normal 79 5 3 3" xfId="8290" xr:uid="{00000000-0005-0000-0000-000068200000}"/>
    <cellStyle name="Normal 79 5 3 3 3" xfId="23391" xr:uid="{00000000-0005-0000-0000-0000655B0000}"/>
    <cellStyle name="Normal 79 5 3 5" xfId="18378" xr:uid="{00000000-0005-0000-0000-0000D0470000}"/>
    <cellStyle name="Normal 79 5 4" xfId="4929" xr:uid="{00000000-0005-0000-0000-000047130000}"/>
    <cellStyle name="Normal 79 5 4 2" xfId="14981" xr:uid="{00000000-0005-0000-0000-00008B3A0000}"/>
    <cellStyle name="Normal 79 5 4 2 3" xfId="30079" xr:uid="{00000000-0005-0000-0000-000085750000}"/>
    <cellStyle name="Normal 79 5 4 3" xfId="9961" xr:uid="{00000000-0005-0000-0000-0000EF260000}"/>
    <cellStyle name="Normal 79 5 4 3 3" xfId="25062" xr:uid="{00000000-0005-0000-0000-0000EC610000}"/>
    <cellStyle name="Normal 79 5 4 5" xfId="20049" xr:uid="{00000000-0005-0000-0000-0000574E0000}"/>
    <cellStyle name="Normal 79 5 5" xfId="11639" xr:uid="{00000000-0005-0000-0000-00007D2D0000}"/>
    <cellStyle name="Normal 79 5 5 3" xfId="26737" xr:uid="{00000000-0005-0000-0000-000077680000}"/>
    <cellStyle name="Normal 79 5 6" xfId="6618" xr:uid="{00000000-0005-0000-0000-0000E0190000}"/>
    <cellStyle name="Normal 79 5 6 3" xfId="21720" xr:uid="{00000000-0005-0000-0000-0000DE540000}"/>
    <cellStyle name="Normal 79 5 8" xfId="16707" xr:uid="{00000000-0005-0000-0000-000049410000}"/>
    <cellStyle name="Normal 79 6" xfId="1963" xr:uid="{00000000-0005-0000-0000-0000B1070000}"/>
    <cellStyle name="Normal 79 6 2" xfId="3655" xr:uid="{00000000-0005-0000-0000-00004D0E0000}"/>
    <cellStyle name="Normal 79 6 2 2" xfId="13728" xr:uid="{00000000-0005-0000-0000-0000A6350000}"/>
    <cellStyle name="Normal 79 6 2 2 3" xfId="28826" xr:uid="{00000000-0005-0000-0000-0000A0700000}"/>
    <cellStyle name="Normal 79 6 2 3" xfId="8708" xr:uid="{00000000-0005-0000-0000-00000A220000}"/>
    <cellStyle name="Normal 79 6 2 3 3" xfId="23809" xr:uid="{00000000-0005-0000-0000-0000075D0000}"/>
    <cellStyle name="Normal 79 6 2 5" xfId="18796" xr:uid="{00000000-0005-0000-0000-000072490000}"/>
    <cellStyle name="Normal 79 6 3" xfId="5347" xr:uid="{00000000-0005-0000-0000-0000E9140000}"/>
    <cellStyle name="Normal 79 6 3 2" xfId="15399" xr:uid="{00000000-0005-0000-0000-00002D3C0000}"/>
    <cellStyle name="Normal 79 6 3 2 3" xfId="30497" xr:uid="{00000000-0005-0000-0000-000027770000}"/>
    <cellStyle name="Normal 79 6 3 3" xfId="10379" xr:uid="{00000000-0005-0000-0000-000091280000}"/>
    <cellStyle name="Normal 79 6 3 3 3" xfId="25480" xr:uid="{00000000-0005-0000-0000-00008E630000}"/>
    <cellStyle name="Normal 79 6 3 5" xfId="20467" xr:uid="{00000000-0005-0000-0000-0000F94F0000}"/>
    <cellStyle name="Normal 79 6 4" xfId="12057" xr:uid="{00000000-0005-0000-0000-00001F2F0000}"/>
    <cellStyle name="Normal 79 6 4 3" xfId="27155" xr:uid="{00000000-0005-0000-0000-0000196A0000}"/>
    <cellStyle name="Normal 79 6 5" xfId="7036" xr:uid="{00000000-0005-0000-0000-0000821B0000}"/>
    <cellStyle name="Normal 79 6 5 3" xfId="22138" xr:uid="{00000000-0005-0000-0000-000080560000}"/>
    <cellStyle name="Normal 79 6 7" xfId="17125" xr:uid="{00000000-0005-0000-0000-0000EB420000}"/>
    <cellStyle name="Normal 79 7" xfId="2809" xr:uid="{00000000-0005-0000-0000-0000FF0A0000}"/>
    <cellStyle name="Normal 79 7 2" xfId="12892" xr:uid="{00000000-0005-0000-0000-000062320000}"/>
    <cellStyle name="Normal 79 7 2 3" xfId="27990" xr:uid="{00000000-0005-0000-0000-00005C6D0000}"/>
    <cellStyle name="Normal 79 7 3" xfId="7871" xr:uid="{00000000-0005-0000-0000-0000C51E0000}"/>
    <cellStyle name="Normal 79 7 3 3" xfId="22973" xr:uid="{00000000-0005-0000-0000-0000C3590000}"/>
    <cellStyle name="Normal 79 7 5" xfId="17960" xr:uid="{00000000-0005-0000-0000-00002E460000}"/>
    <cellStyle name="Normal 79 8" xfId="4507" xr:uid="{00000000-0005-0000-0000-0000A1110000}"/>
    <cellStyle name="Normal 79 8 2" xfId="14563" xr:uid="{00000000-0005-0000-0000-0000E9380000}"/>
    <cellStyle name="Normal 79 8 2 3" xfId="29661" xr:uid="{00000000-0005-0000-0000-0000E3730000}"/>
    <cellStyle name="Normal 79 8 3" xfId="9543" xr:uid="{00000000-0005-0000-0000-00004D250000}"/>
    <cellStyle name="Normal 79 8 3 3" xfId="24644" xr:uid="{00000000-0005-0000-0000-00004A600000}"/>
    <cellStyle name="Normal 79 8 5" xfId="19631" xr:uid="{00000000-0005-0000-0000-0000B54C0000}"/>
    <cellStyle name="Normal 79 9" xfId="11219" xr:uid="{00000000-0005-0000-0000-0000D92B0000}"/>
    <cellStyle name="Normal 79 9 3" xfId="26319" xr:uid="{00000000-0005-0000-0000-0000D5660000}"/>
    <cellStyle name="Normal 8" xfId="179" xr:uid="{00000000-0005-0000-0000-0000B3000000}"/>
    <cellStyle name="Normal 8 2" xfId="527" xr:uid="{00000000-0005-0000-0000-000014020000}"/>
    <cellStyle name="Normal 8 3" xfId="913" xr:uid="{00000000-0005-0000-0000-000096030000}"/>
    <cellStyle name="Normal 8 3 10" xfId="6245" xr:uid="{00000000-0005-0000-0000-00006B180000}"/>
    <cellStyle name="Normal 8 3 10 3" xfId="21349" xr:uid="{00000000-0005-0000-0000-00006B530000}"/>
    <cellStyle name="Normal 8 3 12" xfId="16334" xr:uid="{00000000-0005-0000-0000-0000D43F0000}"/>
    <cellStyle name="Normal 8 3 2" xfId="1209" xr:uid="{00000000-0005-0000-0000-0000BF040000}"/>
    <cellStyle name="Normal 8 3 2 11" xfId="16388" xr:uid="{00000000-0005-0000-0000-00000A400000}"/>
    <cellStyle name="Normal 8 3 2 2" xfId="1317" xr:uid="{00000000-0005-0000-0000-00002B050000}"/>
    <cellStyle name="Normal 8 3 2 2 10" xfId="16492" xr:uid="{00000000-0005-0000-0000-000072400000}"/>
    <cellStyle name="Normal 8 3 2 2 2" xfId="1534" xr:uid="{00000000-0005-0000-0000-000004060000}"/>
    <cellStyle name="Normal 8 3 2 2 2 2" xfId="1955" xr:uid="{00000000-0005-0000-0000-0000A9070000}"/>
    <cellStyle name="Normal 8 3 2 2 2 2 2" xfId="2794" xr:uid="{00000000-0005-0000-0000-0000F00A0000}"/>
    <cellStyle name="Normal 8 3 2 2 2 2 2 2" xfId="4484" xr:uid="{00000000-0005-0000-0000-00008A110000}"/>
    <cellStyle name="Normal 8 3 2 2 2 2 2 2 2" xfId="14557" xr:uid="{00000000-0005-0000-0000-0000E3380000}"/>
    <cellStyle name="Normal 8 3 2 2 2 2 2 2 2 3" xfId="29655" xr:uid="{00000000-0005-0000-0000-0000DD730000}"/>
    <cellStyle name="Normal 8 3 2 2 2 2 2 2 3" xfId="9537" xr:uid="{00000000-0005-0000-0000-000047250000}"/>
    <cellStyle name="Normal 8 3 2 2 2 2 2 2 3 3" xfId="24638" xr:uid="{00000000-0005-0000-0000-000044600000}"/>
    <cellStyle name="Normal 8 3 2 2 2 2 2 2 5" xfId="19625" xr:uid="{00000000-0005-0000-0000-0000AF4C0000}"/>
    <cellStyle name="Normal 8 3 2 2 2 2 2 3" xfId="6176" xr:uid="{00000000-0005-0000-0000-000026180000}"/>
    <cellStyle name="Normal 8 3 2 2 2 2 2 3 2" xfId="16228" xr:uid="{00000000-0005-0000-0000-00006A3F0000}"/>
    <cellStyle name="Normal 8 3 2 2 2 2 2 3 3" xfId="11208" xr:uid="{00000000-0005-0000-0000-0000CE2B0000}"/>
    <cellStyle name="Normal 8 3 2 2 2 2 2 3 3 3" xfId="26309" xr:uid="{00000000-0005-0000-0000-0000CB660000}"/>
    <cellStyle name="Normal 8 3 2 2 2 2 2 3 5" xfId="21296" xr:uid="{00000000-0005-0000-0000-000036530000}"/>
    <cellStyle name="Normal 8 3 2 2 2 2 2 4" xfId="12886" xr:uid="{00000000-0005-0000-0000-00005C320000}"/>
    <cellStyle name="Normal 8 3 2 2 2 2 2 4 3" xfId="27984" xr:uid="{00000000-0005-0000-0000-0000566D0000}"/>
    <cellStyle name="Normal 8 3 2 2 2 2 2 5" xfId="7865" xr:uid="{00000000-0005-0000-0000-0000BF1E0000}"/>
    <cellStyle name="Normal 8 3 2 2 2 2 2 5 3" xfId="22967" xr:uid="{00000000-0005-0000-0000-0000BD590000}"/>
    <cellStyle name="Normal 8 3 2 2 2 2 2 7" xfId="17954" xr:uid="{00000000-0005-0000-0000-000028460000}"/>
    <cellStyle name="Normal 8 3 2 2 2 2 3" xfId="3647" xr:uid="{00000000-0005-0000-0000-0000450E0000}"/>
    <cellStyle name="Normal 8 3 2 2 2 2 3 2" xfId="13721" xr:uid="{00000000-0005-0000-0000-00009F350000}"/>
    <cellStyle name="Normal 8 3 2 2 2 2 3 2 3" xfId="28819" xr:uid="{00000000-0005-0000-0000-000099700000}"/>
    <cellStyle name="Normal 8 3 2 2 2 2 3 3" xfId="8701" xr:uid="{00000000-0005-0000-0000-000003220000}"/>
    <cellStyle name="Normal 8 3 2 2 2 2 3 3 3" xfId="23802" xr:uid="{00000000-0005-0000-0000-0000005D0000}"/>
    <cellStyle name="Normal 8 3 2 2 2 2 3 5" xfId="18789" xr:uid="{00000000-0005-0000-0000-00006B490000}"/>
    <cellStyle name="Normal 8 3 2 2 2 2 4" xfId="5340" xr:uid="{00000000-0005-0000-0000-0000E2140000}"/>
    <cellStyle name="Normal 8 3 2 2 2 2 4 2" xfId="15392" xr:uid="{00000000-0005-0000-0000-0000263C0000}"/>
    <cellStyle name="Normal 8 3 2 2 2 2 4 2 3" xfId="30490" xr:uid="{00000000-0005-0000-0000-000020770000}"/>
    <cellStyle name="Normal 8 3 2 2 2 2 4 3" xfId="10372" xr:uid="{00000000-0005-0000-0000-00008A280000}"/>
    <cellStyle name="Normal 8 3 2 2 2 2 4 3 3" xfId="25473" xr:uid="{00000000-0005-0000-0000-000087630000}"/>
    <cellStyle name="Normal 8 3 2 2 2 2 4 5" xfId="20460" xr:uid="{00000000-0005-0000-0000-0000F24F0000}"/>
    <cellStyle name="Normal 8 3 2 2 2 2 5" xfId="12050" xr:uid="{00000000-0005-0000-0000-0000182F0000}"/>
    <cellStyle name="Normal 8 3 2 2 2 2 5 3" xfId="27148" xr:uid="{00000000-0005-0000-0000-0000126A0000}"/>
    <cellStyle name="Normal 8 3 2 2 2 2 6" xfId="7029" xr:uid="{00000000-0005-0000-0000-00007B1B0000}"/>
    <cellStyle name="Normal 8 3 2 2 2 2 6 3" xfId="22131" xr:uid="{00000000-0005-0000-0000-000079560000}"/>
    <cellStyle name="Normal 8 3 2 2 2 2 8" xfId="17118" xr:uid="{00000000-0005-0000-0000-0000E4420000}"/>
    <cellStyle name="Normal 8 3 2 2 2 3" xfId="2376" xr:uid="{00000000-0005-0000-0000-00004E090000}"/>
    <cellStyle name="Normal 8 3 2 2 2 3 2" xfId="4066" xr:uid="{00000000-0005-0000-0000-0000E80F0000}"/>
    <cellStyle name="Normal 8 3 2 2 2 3 2 2" xfId="14139" xr:uid="{00000000-0005-0000-0000-000041370000}"/>
    <cellStyle name="Normal 8 3 2 2 2 3 2 2 3" xfId="29237" xr:uid="{00000000-0005-0000-0000-00003B720000}"/>
    <cellStyle name="Normal 8 3 2 2 2 3 2 3" xfId="9119" xr:uid="{00000000-0005-0000-0000-0000A5230000}"/>
    <cellStyle name="Normal 8 3 2 2 2 3 2 3 3" xfId="24220" xr:uid="{00000000-0005-0000-0000-0000A25E0000}"/>
    <cellStyle name="Normal 8 3 2 2 2 3 2 5" xfId="19207" xr:uid="{00000000-0005-0000-0000-00000D4B0000}"/>
    <cellStyle name="Normal 8 3 2 2 2 3 3" xfId="5758" xr:uid="{00000000-0005-0000-0000-000084160000}"/>
    <cellStyle name="Normal 8 3 2 2 2 3 3 2" xfId="15810" xr:uid="{00000000-0005-0000-0000-0000C83D0000}"/>
    <cellStyle name="Normal 8 3 2 2 2 3 3 2 3" xfId="30908" xr:uid="{00000000-0005-0000-0000-0000C2780000}"/>
    <cellStyle name="Normal 8 3 2 2 2 3 3 3" xfId="10790" xr:uid="{00000000-0005-0000-0000-00002C2A0000}"/>
    <cellStyle name="Normal 8 3 2 2 2 3 3 3 3" xfId="25891" xr:uid="{00000000-0005-0000-0000-000029650000}"/>
    <cellStyle name="Normal 8 3 2 2 2 3 3 5" xfId="20878" xr:uid="{00000000-0005-0000-0000-000094510000}"/>
    <cellStyle name="Normal 8 3 2 2 2 3 4" xfId="12468" xr:uid="{00000000-0005-0000-0000-0000BA300000}"/>
    <cellStyle name="Normal 8 3 2 2 2 3 4 3" xfId="27566" xr:uid="{00000000-0005-0000-0000-0000B46B0000}"/>
    <cellStyle name="Normal 8 3 2 2 2 3 5" xfId="7447" xr:uid="{00000000-0005-0000-0000-00001D1D0000}"/>
    <cellStyle name="Normal 8 3 2 2 2 3 5 3" xfId="22549" xr:uid="{00000000-0005-0000-0000-00001B580000}"/>
    <cellStyle name="Normal 8 3 2 2 2 3 7" xfId="17536" xr:uid="{00000000-0005-0000-0000-000086440000}"/>
    <cellStyle name="Normal 8 3 2 2 2 4" xfId="3229" xr:uid="{00000000-0005-0000-0000-0000A30C0000}"/>
    <cellStyle name="Normal 8 3 2 2 2 4 2" xfId="13303" xr:uid="{00000000-0005-0000-0000-0000FD330000}"/>
    <cellStyle name="Normal 8 3 2 2 2 4 2 3" xfId="28401" xr:uid="{00000000-0005-0000-0000-0000F76E0000}"/>
    <cellStyle name="Normal 8 3 2 2 2 4 3" xfId="8283" xr:uid="{00000000-0005-0000-0000-000061200000}"/>
    <cellStyle name="Normal 8 3 2 2 2 4 3 3" xfId="23384" xr:uid="{00000000-0005-0000-0000-00005E5B0000}"/>
    <cellStyle name="Normal 8 3 2 2 2 4 5" xfId="18371" xr:uid="{00000000-0005-0000-0000-0000C9470000}"/>
    <cellStyle name="Normal 8 3 2 2 2 5" xfId="4922" xr:uid="{00000000-0005-0000-0000-000040130000}"/>
    <cellStyle name="Normal 8 3 2 2 2 5 2" xfId="14974" xr:uid="{00000000-0005-0000-0000-0000843A0000}"/>
    <cellStyle name="Normal 8 3 2 2 2 5 2 3" xfId="30072" xr:uid="{00000000-0005-0000-0000-00007E750000}"/>
    <cellStyle name="Normal 8 3 2 2 2 5 3" xfId="9954" xr:uid="{00000000-0005-0000-0000-0000E8260000}"/>
    <cellStyle name="Normal 8 3 2 2 2 5 3 3" xfId="25055" xr:uid="{00000000-0005-0000-0000-0000E5610000}"/>
    <cellStyle name="Normal 8 3 2 2 2 5 5" xfId="20042" xr:uid="{00000000-0005-0000-0000-0000504E0000}"/>
    <cellStyle name="Normal 8 3 2 2 2 6" xfId="11632" xr:uid="{00000000-0005-0000-0000-0000762D0000}"/>
    <cellStyle name="Normal 8 3 2 2 2 6 3" xfId="26730" xr:uid="{00000000-0005-0000-0000-000070680000}"/>
    <cellStyle name="Normal 8 3 2 2 2 7" xfId="6611" xr:uid="{00000000-0005-0000-0000-0000D9190000}"/>
    <cellStyle name="Normal 8 3 2 2 2 7 3" xfId="21713" xr:uid="{00000000-0005-0000-0000-0000D7540000}"/>
    <cellStyle name="Normal 8 3 2 2 2 9" xfId="16700" xr:uid="{00000000-0005-0000-0000-000042410000}"/>
    <cellStyle name="Normal 8 3 2 2 3" xfId="1747" xr:uid="{00000000-0005-0000-0000-0000D9060000}"/>
    <cellStyle name="Normal 8 3 2 2 3 2" xfId="2586" xr:uid="{00000000-0005-0000-0000-0000200A0000}"/>
    <cellStyle name="Normal 8 3 2 2 3 2 2" xfId="4276" xr:uid="{00000000-0005-0000-0000-0000BA100000}"/>
    <cellStyle name="Normal 8 3 2 2 3 2 2 2" xfId="14349" xr:uid="{00000000-0005-0000-0000-000013380000}"/>
    <cellStyle name="Normal 8 3 2 2 3 2 2 2 3" xfId="29447" xr:uid="{00000000-0005-0000-0000-00000D730000}"/>
    <cellStyle name="Normal 8 3 2 2 3 2 2 3" xfId="9329" xr:uid="{00000000-0005-0000-0000-000077240000}"/>
    <cellStyle name="Normal 8 3 2 2 3 2 2 3 3" xfId="24430" xr:uid="{00000000-0005-0000-0000-0000745F0000}"/>
    <cellStyle name="Normal 8 3 2 2 3 2 2 5" xfId="19417" xr:uid="{00000000-0005-0000-0000-0000DF4B0000}"/>
    <cellStyle name="Normal 8 3 2 2 3 2 3" xfId="5968" xr:uid="{00000000-0005-0000-0000-000056170000}"/>
    <cellStyle name="Normal 8 3 2 2 3 2 3 2" xfId="16020" xr:uid="{00000000-0005-0000-0000-00009A3E0000}"/>
    <cellStyle name="Normal 8 3 2 2 3 2 3 2 3" xfId="31118" xr:uid="{00000000-0005-0000-0000-000094790000}"/>
    <cellStyle name="Normal 8 3 2 2 3 2 3 3" xfId="11000" xr:uid="{00000000-0005-0000-0000-0000FE2A0000}"/>
    <cellStyle name="Normal 8 3 2 2 3 2 3 3 3" xfId="26101" xr:uid="{00000000-0005-0000-0000-0000FB650000}"/>
    <cellStyle name="Normal 8 3 2 2 3 2 3 5" xfId="21088" xr:uid="{00000000-0005-0000-0000-000066520000}"/>
    <cellStyle name="Normal 8 3 2 2 3 2 4" xfId="12678" xr:uid="{00000000-0005-0000-0000-00008C310000}"/>
    <cellStyle name="Normal 8 3 2 2 3 2 4 3" xfId="27776" xr:uid="{00000000-0005-0000-0000-0000866C0000}"/>
    <cellStyle name="Normal 8 3 2 2 3 2 5" xfId="7657" xr:uid="{00000000-0005-0000-0000-0000EF1D0000}"/>
    <cellStyle name="Normal 8 3 2 2 3 2 5 3" xfId="22759" xr:uid="{00000000-0005-0000-0000-0000ED580000}"/>
    <cellStyle name="Normal 8 3 2 2 3 2 7" xfId="17746" xr:uid="{00000000-0005-0000-0000-000058450000}"/>
    <cellStyle name="Normal 8 3 2 2 3 3" xfId="3439" xr:uid="{00000000-0005-0000-0000-0000750D0000}"/>
    <cellStyle name="Normal 8 3 2 2 3 3 2" xfId="13513" xr:uid="{00000000-0005-0000-0000-0000CF340000}"/>
    <cellStyle name="Normal 8 3 2 2 3 3 2 3" xfId="28611" xr:uid="{00000000-0005-0000-0000-0000C96F0000}"/>
    <cellStyle name="Normal 8 3 2 2 3 3 3" xfId="8493" xr:uid="{00000000-0005-0000-0000-000033210000}"/>
    <cellStyle name="Normal 8 3 2 2 3 3 3 3" xfId="23594" xr:uid="{00000000-0005-0000-0000-0000305C0000}"/>
    <cellStyle name="Normal 8 3 2 2 3 3 5" xfId="18581" xr:uid="{00000000-0005-0000-0000-00009B480000}"/>
    <cellStyle name="Normal 8 3 2 2 3 4" xfId="5132" xr:uid="{00000000-0005-0000-0000-000012140000}"/>
    <cellStyle name="Normal 8 3 2 2 3 4 2" xfId="15184" xr:uid="{00000000-0005-0000-0000-0000563B0000}"/>
    <cellStyle name="Normal 8 3 2 2 3 4 2 3" xfId="30282" xr:uid="{00000000-0005-0000-0000-000050760000}"/>
    <cellStyle name="Normal 8 3 2 2 3 4 3" xfId="10164" xr:uid="{00000000-0005-0000-0000-0000BA270000}"/>
    <cellStyle name="Normal 8 3 2 2 3 4 3 3" xfId="25265" xr:uid="{00000000-0005-0000-0000-0000B7620000}"/>
    <cellStyle name="Normal 8 3 2 2 3 4 5" xfId="20252" xr:uid="{00000000-0005-0000-0000-0000224F0000}"/>
    <cellStyle name="Normal 8 3 2 2 3 5" xfId="11842" xr:uid="{00000000-0005-0000-0000-0000482E0000}"/>
    <cellStyle name="Normal 8 3 2 2 3 5 3" xfId="26940" xr:uid="{00000000-0005-0000-0000-000042690000}"/>
    <cellStyle name="Normal 8 3 2 2 3 6" xfId="6821" xr:uid="{00000000-0005-0000-0000-0000AB1A0000}"/>
    <cellStyle name="Normal 8 3 2 2 3 6 3" xfId="21923" xr:uid="{00000000-0005-0000-0000-0000A9550000}"/>
    <cellStyle name="Normal 8 3 2 2 3 8" xfId="16910" xr:uid="{00000000-0005-0000-0000-000014420000}"/>
    <cellStyle name="Normal 8 3 2 2 4" xfId="2168" xr:uid="{00000000-0005-0000-0000-00007E080000}"/>
    <cellStyle name="Normal 8 3 2 2 4 2" xfId="3858" xr:uid="{00000000-0005-0000-0000-0000180F0000}"/>
    <cellStyle name="Normal 8 3 2 2 4 2 2" xfId="13931" xr:uid="{00000000-0005-0000-0000-000071360000}"/>
    <cellStyle name="Normal 8 3 2 2 4 2 2 3" xfId="29029" xr:uid="{00000000-0005-0000-0000-00006B710000}"/>
    <cellStyle name="Normal 8 3 2 2 4 2 3" xfId="8911" xr:uid="{00000000-0005-0000-0000-0000D5220000}"/>
    <cellStyle name="Normal 8 3 2 2 4 2 3 3" xfId="24012" xr:uid="{00000000-0005-0000-0000-0000D25D0000}"/>
    <cellStyle name="Normal 8 3 2 2 4 2 5" xfId="18999" xr:uid="{00000000-0005-0000-0000-00003D4A0000}"/>
    <cellStyle name="Normal 8 3 2 2 4 3" xfId="5550" xr:uid="{00000000-0005-0000-0000-0000B4150000}"/>
    <cellStyle name="Normal 8 3 2 2 4 3 2" xfId="15602" xr:uid="{00000000-0005-0000-0000-0000F83C0000}"/>
    <cellStyle name="Normal 8 3 2 2 4 3 2 3" xfId="30700" xr:uid="{00000000-0005-0000-0000-0000F2770000}"/>
    <cellStyle name="Normal 8 3 2 2 4 3 3" xfId="10582" xr:uid="{00000000-0005-0000-0000-00005C290000}"/>
    <cellStyle name="Normal 8 3 2 2 4 3 3 3" xfId="25683" xr:uid="{00000000-0005-0000-0000-000059640000}"/>
    <cellStyle name="Normal 8 3 2 2 4 3 5" xfId="20670" xr:uid="{00000000-0005-0000-0000-0000C4500000}"/>
    <cellStyle name="Normal 8 3 2 2 4 4" xfId="12260" xr:uid="{00000000-0005-0000-0000-0000EA2F0000}"/>
    <cellStyle name="Normal 8 3 2 2 4 4 3" xfId="27358" xr:uid="{00000000-0005-0000-0000-0000E46A0000}"/>
    <cellStyle name="Normal 8 3 2 2 4 5" xfId="7239" xr:uid="{00000000-0005-0000-0000-00004D1C0000}"/>
    <cellStyle name="Normal 8 3 2 2 4 5 3" xfId="22341" xr:uid="{00000000-0005-0000-0000-00004B570000}"/>
    <cellStyle name="Normal 8 3 2 2 4 7" xfId="17328" xr:uid="{00000000-0005-0000-0000-0000B6430000}"/>
    <cellStyle name="Normal 8 3 2 2 5" xfId="3021" xr:uid="{00000000-0005-0000-0000-0000D30B0000}"/>
    <cellStyle name="Normal 8 3 2 2 5 2" xfId="13095" xr:uid="{00000000-0005-0000-0000-00002D330000}"/>
    <cellStyle name="Normal 8 3 2 2 5 2 3" xfId="28193" xr:uid="{00000000-0005-0000-0000-0000276E0000}"/>
    <cellStyle name="Normal 8 3 2 2 5 3" xfId="8075" xr:uid="{00000000-0005-0000-0000-0000911F0000}"/>
    <cellStyle name="Normal 8 3 2 2 5 3 3" xfId="23176" xr:uid="{00000000-0005-0000-0000-00008E5A0000}"/>
    <cellStyle name="Normal 8 3 2 2 5 5" xfId="18163" xr:uid="{00000000-0005-0000-0000-0000F9460000}"/>
    <cellStyle name="Normal 8 3 2 2 6" xfId="4714" xr:uid="{00000000-0005-0000-0000-000070120000}"/>
    <cellStyle name="Normal 8 3 2 2 6 2" xfId="14766" xr:uid="{00000000-0005-0000-0000-0000B4390000}"/>
    <cellStyle name="Normal 8 3 2 2 6 2 3" xfId="29864" xr:uid="{00000000-0005-0000-0000-0000AE740000}"/>
    <cellStyle name="Normal 8 3 2 2 6 3" xfId="9746" xr:uid="{00000000-0005-0000-0000-000018260000}"/>
    <cellStyle name="Normal 8 3 2 2 6 3 3" xfId="24847" xr:uid="{00000000-0005-0000-0000-000015610000}"/>
    <cellStyle name="Normal 8 3 2 2 6 5" xfId="19834" xr:uid="{00000000-0005-0000-0000-0000804D0000}"/>
    <cellStyle name="Normal 8 3 2 2 7" xfId="11424" xr:uid="{00000000-0005-0000-0000-0000A62C0000}"/>
    <cellStyle name="Normal 8 3 2 2 7 3" xfId="26522" xr:uid="{00000000-0005-0000-0000-0000A0670000}"/>
    <cellStyle name="Normal 8 3 2 2 8" xfId="6403" xr:uid="{00000000-0005-0000-0000-000009190000}"/>
    <cellStyle name="Normal 8 3 2 2 8 3" xfId="21505" xr:uid="{00000000-0005-0000-0000-000007540000}"/>
    <cellStyle name="Normal 8 3 2 3" xfId="1430" xr:uid="{00000000-0005-0000-0000-00009C050000}"/>
    <cellStyle name="Normal 8 3 2 3 2" xfId="1851" xr:uid="{00000000-0005-0000-0000-000041070000}"/>
    <cellStyle name="Normal 8 3 2 3 2 2" xfId="2690" xr:uid="{00000000-0005-0000-0000-0000880A0000}"/>
    <cellStyle name="Normal 8 3 2 3 2 2 2" xfId="4380" xr:uid="{00000000-0005-0000-0000-000022110000}"/>
    <cellStyle name="Normal 8 3 2 3 2 2 2 2" xfId="14453" xr:uid="{00000000-0005-0000-0000-00007B380000}"/>
    <cellStyle name="Normal 8 3 2 3 2 2 2 2 3" xfId="29551" xr:uid="{00000000-0005-0000-0000-000075730000}"/>
    <cellStyle name="Normal 8 3 2 3 2 2 2 3" xfId="9433" xr:uid="{00000000-0005-0000-0000-0000DF240000}"/>
    <cellStyle name="Normal 8 3 2 3 2 2 2 3 3" xfId="24534" xr:uid="{00000000-0005-0000-0000-0000DC5F0000}"/>
    <cellStyle name="Normal 8 3 2 3 2 2 2 5" xfId="19521" xr:uid="{00000000-0005-0000-0000-0000474C0000}"/>
    <cellStyle name="Normal 8 3 2 3 2 2 3" xfId="6072" xr:uid="{00000000-0005-0000-0000-0000BE170000}"/>
    <cellStyle name="Normal 8 3 2 3 2 2 3 2" xfId="16124" xr:uid="{00000000-0005-0000-0000-0000023F0000}"/>
    <cellStyle name="Normal 8 3 2 3 2 2 3 2 3" xfId="31222" xr:uid="{00000000-0005-0000-0000-0000FC790000}"/>
    <cellStyle name="Normal 8 3 2 3 2 2 3 3" xfId="11104" xr:uid="{00000000-0005-0000-0000-0000662B0000}"/>
    <cellStyle name="Normal 8 3 2 3 2 2 3 3 3" xfId="26205" xr:uid="{00000000-0005-0000-0000-000063660000}"/>
    <cellStyle name="Normal 8 3 2 3 2 2 3 5" xfId="21192" xr:uid="{00000000-0005-0000-0000-0000CE520000}"/>
    <cellStyle name="Normal 8 3 2 3 2 2 4" xfId="12782" xr:uid="{00000000-0005-0000-0000-0000F4310000}"/>
    <cellStyle name="Normal 8 3 2 3 2 2 4 3" xfId="27880" xr:uid="{00000000-0005-0000-0000-0000EE6C0000}"/>
    <cellStyle name="Normal 8 3 2 3 2 2 5" xfId="7761" xr:uid="{00000000-0005-0000-0000-0000571E0000}"/>
    <cellStyle name="Normal 8 3 2 3 2 2 5 3" xfId="22863" xr:uid="{00000000-0005-0000-0000-000055590000}"/>
    <cellStyle name="Normal 8 3 2 3 2 2 7" xfId="17850" xr:uid="{00000000-0005-0000-0000-0000C0450000}"/>
    <cellStyle name="Normal 8 3 2 3 2 3" xfId="3543" xr:uid="{00000000-0005-0000-0000-0000DD0D0000}"/>
    <cellStyle name="Normal 8 3 2 3 2 3 2" xfId="13617" xr:uid="{00000000-0005-0000-0000-000037350000}"/>
    <cellStyle name="Normal 8 3 2 3 2 3 2 3" xfId="28715" xr:uid="{00000000-0005-0000-0000-000031700000}"/>
    <cellStyle name="Normal 8 3 2 3 2 3 3" xfId="8597" xr:uid="{00000000-0005-0000-0000-00009B210000}"/>
    <cellStyle name="Normal 8 3 2 3 2 3 3 3" xfId="23698" xr:uid="{00000000-0005-0000-0000-0000985C0000}"/>
    <cellStyle name="Normal 8 3 2 3 2 3 5" xfId="18685" xr:uid="{00000000-0005-0000-0000-000003490000}"/>
    <cellStyle name="Normal 8 3 2 3 2 4" xfId="5236" xr:uid="{00000000-0005-0000-0000-00007A140000}"/>
    <cellStyle name="Normal 8 3 2 3 2 4 2" xfId="15288" xr:uid="{00000000-0005-0000-0000-0000BE3B0000}"/>
    <cellStyle name="Normal 8 3 2 3 2 4 2 3" xfId="30386" xr:uid="{00000000-0005-0000-0000-0000B8760000}"/>
    <cellStyle name="Normal 8 3 2 3 2 4 3" xfId="10268" xr:uid="{00000000-0005-0000-0000-000022280000}"/>
    <cellStyle name="Normal 8 3 2 3 2 4 3 3" xfId="25369" xr:uid="{00000000-0005-0000-0000-00001F630000}"/>
    <cellStyle name="Normal 8 3 2 3 2 4 5" xfId="20356" xr:uid="{00000000-0005-0000-0000-00008A4F0000}"/>
    <cellStyle name="Normal 8 3 2 3 2 5" xfId="11946" xr:uid="{00000000-0005-0000-0000-0000B02E0000}"/>
    <cellStyle name="Normal 8 3 2 3 2 5 3" xfId="27044" xr:uid="{00000000-0005-0000-0000-0000AA690000}"/>
    <cellStyle name="Normal 8 3 2 3 2 6" xfId="6925" xr:uid="{00000000-0005-0000-0000-0000131B0000}"/>
    <cellStyle name="Normal 8 3 2 3 2 6 3" xfId="22027" xr:uid="{00000000-0005-0000-0000-000011560000}"/>
    <cellStyle name="Normal 8 3 2 3 2 8" xfId="17014" xr:uid="{00000000-0005-0000-0000-00007C420000}"/>
    <cellStyle name="Normal 8 3 2 3 3" xfId="2272" xr:uid="{00000000-0005-0000-0000-0000E6080000}"/>
    <cellStyle name="Normal 8 3 2 3 3 2" xfId="3962" xr:uid="{00000000-0005-0000-0000-0000800F0000}"/>
    <cellStyle name="Normal 8 3 2 3 3 2 2" xfId="14035" xr:uid="{00000000-0005-0000-0000-0000D9360000}"/>
    <cellStyle name="Normal 8 3 2 3 3 2 2 3" xfId="29133" xr:uid="{00000000-0005-0000-0000-0000D3710000}"/>
    <cellStyle name="Normal 8 3 2 3 3 2 3" xfId="9015" xr:uid="{00000000-0005-0000-0000-00003D230000}"/>
    <cellStyle name="Normal 8 3 2 3 3 2 3 3" xfId="24116" xr:uid="{00000000-0005-0000-0000-00003A5E0000}"/>
    <cellStyle name="Normal 8 3 2 3 3 2 5" xfId="19103" xr:uid="{00000000-0005-0000-0000-0000A54A0000}"/>
    <cellStyle name="Normal 8 3 2 3 3 3" xfId="5654" xr:uid="{00000000-0005-0000-0000-00001C160000}"/>
    <cellStyle name="Normal 8 3 2 3 3 3 2" xfId="15706" xr:uid="{00000000-0005-0000-0000-0000603D0000}"/>
    <cellStyle name="Normal 8 3 2 3 3 3 2 3" xfId="30804" xr:uid="{00000000-0005-0000-0000-00005A780000}"/>
    <cellStyle name="Normal 8 3 2 3 3 3 3" xfId="10686" xr:uid="{00000000-0005-0000-0000-0000C4290000}"/>
    <cellStyle name="Normal 8 3 2 3 3 3 3 3" xfId="25787" xr:uid="{00000000-0005-0000-0000-0000C1640000}"/>
    <cellStyle name="Normal 8 3 2 3 3 3 5" xfId="20774" xr:uid="{00000000-0005-0000-0000-00002C510000}"/>
    <cellStyle name="Normal 8 3 2 3 3 4" xfId="12364" xr:uid="{00000000-0005-0000-0000-000052300000}"/>
    <cellStyle name="Normal 8 3 2 3 3 4 3" xfId="27462" xr:uid="{00000000-0005-0000-0000-00004C6B0000}"/>
    <cellStyle name="Normal 8 3 2 3 3 5" xfId="7343" xr:uid="{00000000-0005-0000-0000-0000B51C0000}"/>
    <cellStyle name="Normal 8 3 2 3 3 5 3" xfId="22445" xr:uid="{00000000-0005-0000-0000-0000B3570000}"/>
    <cellStyle name="Normal 8 3 2 3 3 7" xfId="17432" xr:uid="{00000000-0005-0000-0000-00001E440000}"/>
    <cellStyle name="Normal 8 3 2 3 4" xfId="3125" xr:uid="{00000000-0005-0000-0000-00003B0C0000}"/>
    <cellStyle name="Normal 8 3 2 3 4 2" xfId="13199" xr:uid="{00000000-0005-0000-0000-000095330000}"/>
    <cellStyle name="Normal 8 3 2 3 4 2 3" xfId="28297" xr:uid="{00000000-0005-0000-0000-00008F6E0000}"/>
    <cellStyle name="Normal 8 3 2 3 4 3" xfId="8179" xr:uid="{00000000-0005-0000-0000-0000F91F0000}"/>
    <cellStyle name="Normal 8 3 2 3 4 3 3" xfId="23280" xr:uid="{00000000-0005-0000-0000-0000F65A0000}"/>
    <cellStyle name="Normal 8 3 2 3 4 5" xfId="18267" xr:uid="{00000000-0005-0000-0000-000061470000}"/>
    <cellStyle name="Normal 8 3 2 3 5" xfId="4818" xr:uid="{00000000-0005-0000-0000-0000D8120000}"/>
    <cellStyle name="Normal 8 3 2 3 5 2" xfId="14870" xr:uid="{00000000-0005-0000-0000-00001C3A0000}"/>
    <cellStyle name="Normal 8 3 2 3 5 2 3" xfId="29968" xr:uid="{00000000-0005-0000-0000-000016750000}"/>
    <cellStyle name="Normal 8 3 2 3 5 3" xfId="9850" xr:uid="{00000000-0005-0000-0000-000080260000}"/>
    <cellStyle name="Normal 8 3 2 3 5 3 3" xfId="24951" xr:uid="{00000000-0005-0000-0000-00007D610000}"/>
    <cellStyle name="Normal 8 3 2 3 5 5" xfId="19938" xr:uid="{00000000-0005-0000-0000-0000E84D0000}"/>
    <cellStyle name="Normal 8 3 2 3 6" xfId="11528" xr:uid="{00000000-0005-0000-0000-00000E2D0000}"/>
    <cellStyle name="Normal 8 3 2 3 6 3" xfId="26626" xr:uid="{00000000-0005-0000-0000-000008680000}"/>
    <cellStyle name="Normal 8 3 2 3 7" xfId="6507" xr:uid="{00000000-0005-0000-0000-000071190000}"/>
    <cellStyle name="Normal 8 3 2 3 7 3" xfId="21609" xr:uid="{00000000-0005-0000-0000-00006F540000}"/>
    <cellStyle name="Normal 8 3 2 3 9" xfId="16596" xr:uid="{00000000-0005-0000-0000-0000DA400000}"/>
    <cellStyle name="Normal 8 3 2 4" xfId="1643" xr:uid="{00000000-0005-0000-0000-000071060000}"/>
    <cellStyle name="Normal 8 3 2 4 2" xfId="2482" xr:uid="{00000000-0005-0000-0000-0000B8090000}"/>
    <cellStyle name="Normal 8 3 2 4 2 2" xfId="4172" xr:uid="{00000000-0005-0000-0000-000052100000}"/>
    <cellStyle name="Normal 8 3 2 4 2 2 2" xfId="14245" xr:uid="{00000000-0005-0000-0000-0000AB370000}"/>
    <cellStyle name="Normal 8 3 2 4 2 2 2 3" xfId="29343" xr:uid="{00000000-0005-0000-0000-0000A5720000}"/>
    <cellStyle name="Normal 8 3 2 4 2 2 3" xfId="9225" xr:uid="{00000000-0005-0000-0000-00000F240000}"/>
    <cellStyle name="Normal 8 3 2 4 2 2 3 3" xfId="24326" xr:uid="{00000000-0005-0000-0000-00000C5F0000}"/>
    <cellStyle name="Normal 8 3 2 4 2 2 5" xfId="19313" xr:uid="{00000000-0005-0000-0000-0000774B0000}"/>
    <cellStyle name="Normal 8 3 2 4 2 3" xfId="5864" xr:uid="{00000000-0005-0000-0000-0000EE160000}"/>
    <cellStyle name="Normal 8 3 2 4 2 3 2" xfId="15916" xr:uid="{00000000-0005-0000-0000-0000323E0000}"/>
    <cellStyle name="Normal 8 3 2 4 2 3 2 3" xfId="31014" xr:uid="{00000000-0005-0000-0000-00002C790000}"/>
    <cellStyle name="Normal 8 3 2 4 2 3 3" xfId="10896" xr:uid="{00000000-0005-0000-0000-0000962A0000}"/>
    <cellStyle name="Normal 8 3 2 4 2 3 3 3" xfId="25997" xr:uid="{00000000-0005-0000-0000-000093650000}"/>
    <cellStyle name="Normal 8 3 2 4 2 3 5" xfId="20984" xr:uid="{00000000-0005-0000-0000-0000FE510000}"/>
    <cellStyle name="Normal 8 3 2 4 2 4" xfId="12574" xr:uid="{00000000-0005-0000-0000-000024310000}"/>
    <cellStyle name="Normal 8 3 2 4 2 4 3" xfId="27672" xr:uid="{00000000-0005-0000-0000-00001E6C0000}"/>
    <cellStyle name="Normal 8 3 2 4 2 5" xfId="7553" xr:uid="{00000000-0005-0000-0000-0000871D0000}"/>
    <cellStyle name="Normal 8 3 2 4 2 5 3" xfId="22655" xr:uid="{00000000-0005-0000-0000-000085580000}"/>
    <cellStyle name="Normal 8 3 2 4 2 7" xfId="17642" xr:uid="{00000000-0005-0000-0000-0000F0440000}"/>
    <cellStyle name="Normal 8 3 2 4 3" xfId="3335" xr:uid="{00000000-0005-0000-0000-00000D0D0000}"/>
    <cellStyle name="Normal 8 3 2 4 3 2" xfId="13409" xr:uid="{00000000-0005-0000-0000-000067340000}"/>
    <cellStyle name="Normal 8 3 2 4 3 2 3" xfId="28507" xr:uid="{00000000-0005-0000-0000-0000616F0000}"/>
    <cellStyle name="Normal 8 3 2 4 3 3" xfId="8389" xr:uid="{00000000-0005-0000-0000-0000CB200000}"/>
    <cellStyle name="Normal 8 3 2 4 3 3 3" xfId="23490" xr:uid="{00000000-0005-0000-0000-0000C85B0000}"/>
    <cellStyle name="Normal 8 3 2 4 3 5" xfId="18477" xr:uid="{00000000-0005-0000-0000-000033480000}"/>
    <cellStyle name="Normal 8 3 2 4 4" xfId="5028" xr:uid="{00000000-0005-0000-0000-0000AA130000}"/>
    <cellStyle name="Normal 8 3 2 4 4 2" xfId="15080" xr:uid="{00000000-0005-0000-0000-0000EE3A0000}"/>
    <cellStyle name="Normal 8 3 2 4 4 2 3" xfId="30178" xr:uid="{00000000-0005-0000-0000-0000E8750000}"/>
    <cellStyle name="Normal 8 3 2 4 4 3" xfId="10060" xr:uid="{00000000-0005-0000-0000-000052270000}"/>
    <cellStyle name="Normal 8 3 2 4 4 3 3" xfId="25161" xr:uid="{00000000-0005-0000-0000-00004F620000}"/>
    <cellStyle name="Normal 8 3 2 4 4 5" xfId="20148" xr:uid="{00000000-0005-0000-0000-0000BA4E0000}"/>
    <cellStyle name="Normal 8 3 2 4 5" xfId="11738" xr:uid="{00000000-0005-0000-0000-0000E02D0000}"/>
    <cellStyle name="Normal 8 3 2 4 5 3" xfId="26836" xr:uid="{00000000-0005-0000-0000-0000DA680000}"/>
    <cellStyle name="Normal 8 3 2 4 6" xfId="6717" xr:uid="{00000000-0005-0000-0000-0000431A0000}"/>
    <cellStyle name="Normal 8 3 2 4 6 3" xfId="21819" xr:uid="{00000000-0005-0000-0000-000041550000}"/>
    <cellStyle name="Normal 8 3 2 4 8" xfId="16806" xr:uid="{00000000-0005-0000-0000-0000AC410000}"/>
    <cellStyle name="Normal 8 3 2 5" xfId="2064" xr:uid="{00000000-0005-0000-0000-000016080000}"/>
    <cellStyle name="Normal 8 3 2 5 2" xfId="3754" xr:uid="{00000000-0005-0000-0000-0000B00E0000}"/>
    <cellStyle name="Normal 8 3 2 5 2 2" xfId="13827" xr:uid="{00000000-0005-0000-0000-000009360000}"/>
    <cellStyle name="Normal 8 3 2 5 2 2 3" xfId="28925" xr:uid="{00000000-0005-0000-0000-000003710000}"/>
    <cellStyle name="Normal 8 3 2 5 2 3" xfId="8807" xr:uid="{00000000-0005-0000-0000-00006D220000}"/>
    <cellStyle name="Normal 8 3 2 5 2 3 3" xfId="23908" xr:uid="{00000000-0005-0000-0000-00006A5D0000}"/>
    <cellStyle name="Normal 8 3 2 5 2 5" xfId="18895" xr:uid="{00000000-0005-0000-0000-0000D5490000}"/>
    <cellStyle name="Normal 8 3 2 5 3" xfId="5446" xr:uid="{00000000-0005-0000-0000-00004C150000}"/>
    <cellStyle name="Normal 8 3 2 5 3 2" xfId="15498" xr:uid="{00000000-0005-0000-0000-0000903C0000}"/>
    <cellStyle name="Normal 8 3 2 5 3 2 3" xfId="30596" xr:uid="{00000000-0005-0000-0000-00008A770000}"/>
    <cellStyle name="Normal 8 3 2 5 3 3" xfId="10478" xr:uid="{00000000-0005-0000-0000-0000F4280000}"/>
    <cellStyle name="Normal 8 3 2 5 3 3 3" xfId="25579" xr:uid="{00000000-0005-0000-0000-0000F1630000}"/>
    <cellStyle name="Normal 8 3 2 5 3 5" xfId="20566" xr:uid="{00000000-0005-0000-0000-00005C500000}"/>
    <cellStyle name="Normal 8 3 2 5 4" xfId="12156" xr:uid="{00000000-0005-0000-0000-0000822F0000}"/>
    <cellStyle name="Normal 8 3 2 5 4 3" xfId="27254" xr:uid="{00000000-0005-0000-0000-00007C6A0000}"/>
    <cellStyle name="Normal 8 3 2 5 5" xfId="7135" xr:uid="{00000000-0005-0000-0000-0000E51B0000}"/>
    <cellStyle name="Normal 8 3 2 5 5 3" xfId="22237" xr:uid="{00000000-0005-0000-0000-0000E3560000}"/>
    <cellStyle name="Normal 8 3 2 5 7" xfId="17224" xr:uid="{00000000-0005-0000-0000-00004E430000}"/>
    <cellStyle name="Normal 8 3 2 6" xfId="2917" xr:uid="{00000000-0005-0000-0000-00006B0B0000}"/>
    <cellStyle name="Normal 8 3 2 6 2" xfId="12991" xr:uid="{00000000-0005-0000-0000-0000C5320000}"/>
    <cellStyle name="Normal 8 3 2 6 2 3" xfId="28089" xr:uid="{00000000-0005-0000-0000-0000BF6D0000}"/>
    <cellStyle name="Normal 8 3 2 6 3" xfId="7971" xr:uid="{00000000-0005-0000-0000-0000291F0000}"/>
    <cellStyle name="Normal 8 3 2 6 3 3" xfId="23072" xr:uid="{00000000-0005-0000-0000-0000265A0000}"/>
    <cellStyle name="Normal 8 3 2 6 5" xfId="18059" xr:uid="{00000000-0005-0000-0000-000091460000}"/>
    <cellStyle name="Normal 8 3 2 7" xfId="4610" xr:uid="{00000000-0005-0000-0000-000008120000}"/>
    <cellStyle name="Normal 8 3 2 7 2" xfId="14662" xr:uid="{00000000-0005-0000-0000-00004C390000}"/>
    <cellStyle name="Normal 8 3 2 7 2 3" xfId="29760" xr:uid="{00000000-0005-0000-0000-000046740000}"/>
    <cellStyle name="Normal 8 3 2 7 3" xfId="9642" xr:uid="{00000000-0005-0000-0000-0000B0250000}"/>
    <cellStyle name="Normal 8 3 2 7 3 3" xfId="24743" xr:uid="{00000000-0005-0000-0000-0000AD600000}"/>
    <cellStyle name="Normal 8 3 2 7 5" xfId="19730" xr:uid="{00000000-0005-0000-0000-0000184D0000}"/>
    <cellStyle name="Normal 8 3 2 8" xfId="11320" xr:uid="{00000000-0005-0000-0000-00003E2C0000}"/>
    <cellStyle name="Normal 8 3 2 8 3" xfId="26418" xr:uid="{00000000-0005-0000-0000-000038670000}"/>
    <cellStyle name="Normal 8 3 2 9" xfId="6299" xr:uid="{00000000-0005-0000-0000-0000A1180000}"/>
    <cellStyle name="Normal 8 3 2 9 3" xfId="21401" xr:uid="{00000000-0005-0000-0000-00009F530000}"/>
    <cellStyle name="Normal 8 3 3" xfId="1263" xr:uid="{00000000-0005-0000-0000-0000F5040000}"/>
    <cellStyle name="Normal 8 3 3 10" xfId="16440" xr:uid="{00000000-0005-0000-0000-00003E400000}"/>
    <cellStyle name="Normal 8 3 3 2" xfId="1482" xr:uid="{00000000-0005-0000-0000-0000D0050000}"/>
    <cellStyle name="Normal 8 3 3 2 2" xfId="1903" xr:uid="{00000000-0005-0000-0000-000075070000}"/>
    <cellStyle name="Normal 8 3 3 2 2 2" xfId="2742" xr:uid="{00000000-0005-0000-0000-0000BC0A0000}"/>
    <cellStyle name="Normal 8 3 3 2 2 2 2" xfId="4432" xr:uid="{00000000-0005-0000-0000-000056110000}"/>
    <cellStyle name="Normal 8 3 3 2 2 2 2 2" xfId="14505" xr:uid="{00000000-0005-0000-0000-0000AF380000}"/>
    <cellStyle name="Normal 8 3 3 2 2 2 2 2 3" xfId="29603" xr:uid="{00000000-0005-0000-0000-0000A9730000}"/>
    <cellStyle name="Normal 8 3 3 2 2 2 2 3" xfId="9485" xr:uid="{00000000-0005-0000-0000-000013250000}"/>
    <cellStyle name="Normal 8 3 3 2 2 2 2 3 3" xfId="24586" xr:uid="{00000000-0005-0000-0000-000010600000}"/>
    <cellStyle name="Normal 8 3 3 2 2 2 2 5" xfId="19573" xr:uid="{00000000-0005-0000-0000-00007B4C0000}"/>
    <cellStyle name="Normal 8 3 3 2 2 2 3" xfId="6124" xr:uid="{00000000-0005-0000-0000-0000F2170000}"/>
    <cellStyle name="Normal 8 3 3 2 2 2 3 2" xfId="16176" xr:uid="{00000000-0005-0000-0000-0000363F0000}"/>
    <cellStyle name="Normal 8 3 3 2 2 2 3 2 3" xfId="31274" xr:uid="{00000000-0005-0000-0000-0000307A0000}"/>
    <cellStyle name="Normal 8 3 3 2 2 2 3 3" xfId="11156" xr:uid="{00000000-0005-0000-0000-00009A2B0000}"/>
    <cellStyle name="Normal 8 3 3 2 2 2 3 3 3" xfId="26257" xr:uid="{00000000-0005-0000-0000-000097660000}"/>
    <cellStyle name="Normal 8 3 3 2 2 2 3 5" xfId="21244" xr:uid="{00000000-0005-0000-0000-000002530000}"/>
    <cellStyle name="Normal 8 3 3 2 2 2 4" xfId="12834" xr:uid="{00000000-0005-0000-0000-000028320000}"/>
    <cellStyle name="Normal 8 3 3 2 2 2 4 3" xfId="27932" xr:uid="{00000000-0005-0000-0000-0000226D0000}"/>
    <cellStyle name="Normal 8 3 3 2 2 2 5" xfId="7813" xr:uid="{00000000-0005-0000-0000-00008B1E0000}"/>
    <cellStyle name="Normal 8 3 3 2 2 2 5 3" xfId="22915" xr:uid="{00000000-0005-0000-0000-000089590000}"/>
    <cellStyle name="Normal 8 3 3 2 2 2 7" xfId="17902" xr:uid="{00000000-0005-0000-0000-0000F4450000}"/>
    <cellStyle name="Normal 8 3 3 2 2 3" xfId="3595" xr:uid="{00000000-0005-0000-0000-0000110E0000}"/>
    <cellStyle name="Normal 8 3 3 2 2 3 2" xfId="13669" xr:uid="{00000000-0005-0000-0000-00006B350000}"/>
    <cellStyle name="Normal 8 3 3 2 2 3 2 3" xfId="28767" xr:uid="{00000000-0005-0000-0000-000065700000}"/>
    <cellStyle name="Normal 8 3 3 2 2 3 3" xfId="8649" xr:uid="{00000000-0005-0000-0000-0000CF210000}"/>
    <cellStyle name="Normal 8 3 3 2 2 3 3 3" xfId="23750" xr:uid="{00000000-0005-0000-0000-0000CC5C0000}"/>
    <cellStyle name="Normal 8 3 3 2 2 3 5" xfId="18737" xr:uid="{00000000-0005-0000-0000-000037490000}"/>
    <cellStyle name="Normal 8 3 3 2 2 4" xfId="5288" xr:uid="{00000000-0005-0000-0000-0000AE140000}"/>
    <cellStyle name="Normal 8 3 3 2 2 4 2" xfId="15340" xr:uid="{00000000-0005-0000-0000-0000F23B0000}"/>
    <cellStyle name="Normal 8 3 3 2 2 4 2 3" xfId="30438" xr:uid="{00000000-0005-0000-0000-0000EC760000}"/>
    <cellStyle name="Normal 8 3 3 2 2 4 3" xfId="10320" xr:uid="{00000000-0005-0000-0000-000056280000}"/>
    <cellStyle name="Normal 8 3 3 2 2 4 3 3" xfId="25421" xr:uid="{00000000-0005-0000-0000-000053630000}"/>
    <cellStyle name="Normal 8 3 3 2 2 4 5" xfId="20408" xr:uid="{00000000-0005-0000-0000-0000BE4F0000}"/>
    <cellStyle name="Normal 8 3 3 2 2 5" xfId="11998" xr:uid="{00000000-0005-0000-0000-0000E42E0000}"/>
    <cellStyle name="Normal 8 3 3 2 2 5 3" xfId="27096" xr:uid="{00000000-0005-0000-0000-0000DE690000}"/>
    <cellStyle name="Normal 8 3 3 2 2 6" xfId="6977" xr:uid="{00000000-0005-0000-0000-0000471B0000}"/>
    <cellStyle name="Normal 8 3 3 2 2 6 3" xfId="22079" xr:uid="{00000000-0005-0000-0000-000045560000}"/>
    <cellStyle name="Normal 8 3 3 2 2 8" xfId="17066" xr:uid="{00000000-0005-0000-0000-0000B0420000}"/>
    <cellStyle name="Normal 8 3 3 2 3" xfId="2324" xr:uid="{00000000-0005-0000-0000-00001A090000}"/>
    <cellStyle name="Normal 8 3 3 2 3 2" xfId="4014" xr:uid="{00000000-0005-0000-0000-0000B40F0000}"/>
    <cellStyle name="Normal 8 3 3 2 3 2 2" xfId="14087" xr:uid="{00000000-0005-0000-0000-00000D370000}"/>
    <cellStyle name="Normal 8 3 3 2 3 2 2 3" xfId="29185" xr:uid="{00000000-0005-0000-0000-000007720000}"/>
    <cellStyle name="Normal 8 3 3 2 3 2 3" xfId="9067" xr:uid="{00000000-0005-0000-0000-000071230000}"/>
    <cellStyle name="Normal 8 3 3 2 3 2 3 3" xfId="24168" xr:uid="{00000000-0005-0000-0000-00006E5E0000}"/>
    <cellStyle name="Normal 8 3 3 2 3 2 5" xfId="19155" xr:uid="{00000000-0005-0000-0000-0000D94A0000}"/>
    <cellStyle name="Normal 8 3 3 2 3 3" xfId="5706" xr:uid="{00000000-0005-0000-0000-000050160000}"/>
    <cellStyle name="Normal 8 3 3 2 3 3 2" xfId="15758" xr:uid="{00000000-0005-0000-0000-0000943D0000}"/>
    <cellStyle name="Normal 8 3 3 2 3 3 2 3" xfId="30856" xr:uid="{00000000-0005-0000-0000-00008E780000}"/>
    <cellStyle name="Normal 8 3 3 2 3 3 3" xfId="10738" xr:uid="{00000000-0005-0000-0000-0000F8290000}"/>
    <cellStyle name="Normal 8 3 3 2 3 3 3 3" xfId="25839" xr:uid="{00000000-0005-0000-0000-0000F5640000}"/>
    <cellStyle name="Normal 8 3 3 2 3 3 5" xfId="20826" xr:uid="{00000000-0005-0000-0000-000060510000}"/>
    <cellStyle name="Normal 8 3 3 2 3 4" xfId="12416" xr:uid="{00000000-0005-0000-0000-000086300000}"/>
    <cellStyle name="Normal 8 3 3 2 3 4 3" xfId="27514" xr:uid="{00000000-0005-0000-0000-0000806B0000}"/>
    <cellStyle name="Normal 8 3 3 2 3 5" xfId="7395" xr:uid="{00000000-0005-0000-0000-0000E91C0000}"/>
    <cellStyle name="Normal 8 3 3 2 3 5 3" xfId="22497" xr:uid="{00000000-0005-0000-0000-0000E7570000}"/>
    <cellStyle name="Normal 8 3 3 2 3 7" xfId="17484" xr:uid="{00000000-0005-0000-0000-000052440000}"/>
    <cellStyle name="Normal 8 3 3 2 4" xfId="3177" xr:uid="{00000000-0005-0000-0000-00006F0C0000}"/>
    <cellStyle name="Normal 8 3 3 2 4 2" xfId="13251" xr:uid="{00000000-0005-0000-0000-0000C9330000}"/>
    <cellStyle name="Normal 8 3 3 2 4 2 3" xfId="28349" xr:uid="{00000000-0005-0000-0000-0000C36E0000}"/>
    <cellStyle name="Normal 8 3 3 2 4 3" xfId="8231" xr:uid="{00000000-0005-0000-0000-00002D200000}"/>
    <cellStyle name="Normal 8 3 3 2 4 3 3" xfId="23332" xr:uid="{00000000-0005-0000-0000-00002A5B0000}"/>
    <cellStyle name="Normal 8 3 3 2 4 5" xfId="18319" xr:uid="{00000000-0005-0000-0000-000095470000}"/>
    <cellStyle name="Normal 8 3 3 2 5" xfId="4870" xr:uid="{00000000-0005-0000-0000-00000C130000}"/>
    <cellStyle name="Normal 8 3 3 2 5 2" xfId="14922" xr:uid="{00000000-0005-0000-0000-0000503A0000}"/>
    <cellStyle name="Normal 8 3 3 2 5 2 3" xfId="30020" xr:uid="{00000000-0005-0000-0000-00004A750000}"/>
    <cellStyle name="Normal 8 3 3 2 5 3" xfId="9902" xr:uid="{00000000-0005-0000-0000-0000B4260000}"/>
    <cellStyle name="Normal 8 3 3 2 5 3 3" xfId="25003" xr:uid="{00000000-0005-0000-0000-0000B1610000}"/>
    <cellStyle name="Normal 8 3 3 2 5 5" xfId="19990" xr:uid="{00000000-0005-0000-0000-00001C4E0000}"/>
    <cellStyle name="Normal 8 3 3 2 6" xfId="11580" xr:uid="{00000000-0005-0000-0000-0000422D0000}"/>
    <cellStyle name="Normal 8 3 3 2 6 3" xfId="26678" xr:uid="{00000000-0005-0000-0000-00003C680000}"/>
    <cellStyle name="Normal 8 3 3 2 7" xfId="6559" xr:uid="{00000000-0005-0000-0000-0000A5190000}"/>
    <cellStyle name="Normal 8 3 3 2 7 3" xfId="21661" xr:uid="{00000000-0005-0000-0000-0000A3540000}"/>
    <cellStyle name="Normal 8 3 3 2 9" xfId="16648" xr:uid="{00000000-0005-0000-0000-00000E410000}"/>
    <cellStyle name="Normal 8 3 3 3" xfId="1695" xr:uid="{00000000-0005-0000-0000-0000A5060000}"/>
    <cellStyle name="Normal 8 3 3 3 2" xfId="2534" xr:uid="{00000000-0005-0000-0000-0000EC090000}"/>
    <cellStyle name="Normal 8 3 3 3 2 2" xfId="4224" xr:uid="{00000000-0005-0000-0000-000086100000}"/>
    <cellStyle name="Normal 8 3 3 3 2 2 2" xfId="14297" xr:uid="{00000000-0005-0000-0000-0000DF370000}"/>
    <cellStyle name="Normal 8 3 3 3 2 2 2 3" xfId="29395" xr:uid="{00000000-0005-0000-0000-0000D9720000}"/>
    <cellStyle name="Normal 8 3 3 3 2 2 3" xfId="9277" xr:uid="{00000000-0005-0000-0000-000043240000}"/>
    <cellStyle name="Normal 8 3 3 3 2 2 3 3" xfId="24378" xr:uid="{00000000-0005-0000-0000-0000405F0000}"/>
    <cellStyle name="Normal 8 3 3 3 2 2 5" xfId="19365" xr:uid="{00000000-0005-0000-0000-0000AB4B0000}"/>
    <cellStyle name="Normal 8 3 3 3 2 3" xfId="5916" xr:uid="{00000000-0005-0000-0000-000022170000}"/>
    <cellStyle name="Normal 8 3 3 3 2 3 2" xfId="15968" xr:uid="{00000000-0005-0000-0000-0000663E0000}"/>
    <cellStyle name="Normal 8 3 3 3 2 3 2 3" xfId="31066" xr:uid="{00000000-0005-0000-0000-000060790000}"/>
    <cellStyle name="Normal 8 3 3 3 2 3 3" xfId="10948" xr:uid="{00000000-0005-0000-0000-0000CA2A0000}"/>
    <cellStyle name="Normal 8 3 3 3 2 3 3 3" xfId="26049" xr:uid="{00000000-0005-0000-0000-0000C7650000}"/>
    <cellStyle name="Normal 8 3 3 3 2 3 5" xfId="21036" xr:uid="{00000000-0005-0000-0000-000032520000}"/>
    <cellStyle name="Normal 8 3 3 3 2 4" xfId="12626" xr:uid="{00000000-0005-0000-0000-000058310000}"/>
    <cellStyle name="Normal 8 3 3 3 2 4 3" xfId="27724" xr:uid="{00000000-0005-0000-0000-0000526C0000}"/>
    <cellStyle name="Normal 8 3 3 3 2 5" xfId="7605" xr:uid="{00000000-0005-0000-0000-0000BB1D0000}"/>
    <cellStyle name="Normal 8 3 3 3 2 5 3" xfId="22707" xr:uid="{00000000-0005-0000-0000-0000B9580000}"/>
    <cellStyle name="Normal 8 3 3 3 2 7" xfId="17694" xr:uid="{00000000-0005-0000-0000-000024450000}"/>
    <cellStyle name="Normal 8 3 3 3 3" xfId="3387" xr:uid="{00000000-0005-0000-0000-0000410D0000}"/>
    <cellStyle name="Normal 8 3 3 3 3 2" xfId="13461" xr:uid="{00000000-0005-0000-0000-00009B340000}"/>
    <cellStyle name="Normal 8 3 3 3 3 2 3" xfId="28559" xr:uid="{00000000-0005-0000-0000-0000956F0000}"/>
    <cellStyle name="Normal 8 3 3 3 3 3" xfId="8441" xr:uid="{00000000-0005-0000-0000-0000FF200000}"/>
    <cellStyle name="Normal 8 3 3 3 3 3 3" xfId="23542" xr:uid="{00000000-0005-0000-0000-0000FC5B0000}"/>
    <cellStyle name="Normal 8 3 3 3 3 5" xfId="18529" xr:uid="{00000000-0005-0000-0000-000067480000}"/>
    <cellStyle name="Normal 8 3 3 3 4" xfId="5080" xr:uid="{00000000-0005-0000-0000-0000DE130000}"/>
    <cellStyle name="Normal 8 3 3 3 4 2" xfId="15132" xr:uid="{00000000-0005-0000-0000-0000223B0000}"/>
    <cellStyle name="Normal 8 3 3 3 4 2 3" xfId="30230" xr:uid="{00000000-0005-0000-0000-00001C760000}"/>
    <cellStyle name="Normal 8 3 3 3 4 3" xfId="10112" xr:uid="{00000000-0005-0000-0000-000086270000}"/>
    <cellStyle name="Normal 8 3 3 3 4 3 3" xfId="25213" xr:uid="{00000000-0005-0000-0000-000083620000}"/>
    <cellStyle name="Normal 8 3 3 3 4 5" xfId="20200" xr:uid="{00000000-0005-0000-0000-0000EE4E0000}"/>
    <cellStyle name="Normal 8 3 3 3 5" xfId="11790" xr:uid="{00000000-0005-0000-0000-0000142E0000}"/>
    <cellStyle name="Normal 8 3 3 3 5 3" xfId="26888" xr:uid="{00000000-0005-0000-0000-00000E690000}"/>
    <cellStyle name="Normal 8 3 3 3 6" xfId="6769" xr:uid="{00000000-0005-0000-0000-0000771A0000}"/>
    <cellStyle name="Normal 8 3 3 3 6 3" xfId="21871" xr:uid="{00000000-0005-0000-0000-000075550000}"/>
    <cellStyle name="Normal 8 3 3 3 8" xfId="16858" xr:uid="{00000000-0005-0000-0000-0000E0410000}"/>
    <cellStyle name="Normal 8 3 3 4" xfId="2116" xr:uid="{00000000-0005-0000-0000-00004A080000}"/>
    <cellStyle name="Normal 8 3 3 4 2" xfId="3806" xr:uid="{00000000-0005-0000-0000-0000E40E0000}"/>
    <cellStyle name="Normal 8 3 3 4 2 2" xfId="13879" xr:uid="{00000000-0005-0000-0000-00003D360000}"/>
    <cellStyle name="Normal 8 3 3 4 2 2 3" xfId="28977" xr:uid="{00000000-0005-0000-0000-000037710000}"/>
    <cellStyle name="Normal 8 3 3 4 2 3" xfId="8859" xr:uid="{00000000-0005-0000-0000-0000A1220000}"/>
    <cellStyle name="Normal 8 3 3 4 2 3 3" xfId="23960" xr:uid="{00000000-0005-0000-0000-00009E5D0000}"/>
    <cellStyle name="Normal 8 3 3 4 2 5" xfId="18947" xr:uid="{00000000-0005-0000-0000-0000094A0000}"/>
    <cellStyle name="Normal 8 3 3 4 3" xfId="5498" xr:uid="{00000000-0005-0000-0000-000080150000}"/>
    <cellStyle name="Normal 8 3 3 4 3 2" xfId="15550" xr:uid="{00000000-0005-0000-0000-0000C43C0000}"/>
    <cellStyle name="Normal 8 3 3 4 3 2 3" xfId="30648" xr:uid="{00000000-0005-0000-0000-0000BE770000}"/>
    <cellStyle name="Normal 8 3 3 4 3 3" xfId="10530" xr:uid="{00000000-0005-0000-0000-000028290000}"/>
    <cellStyle name="Normal 8 3 3 4 3 3 3" xfId="25631" xr:uid="{00000000-0005-0000-0000-000025640000}"/>
    <cellStyle name="Normal 8 3 3 4 3 5" xfId="20618" xr:uid="{00000000-0005-0000-0000-000090500000}"/>
    <cellStyle name="Normal 8 3 3 4 4" xfId="12208" xr:uid="{00000000-0005-0000-0000-0000B62F0000}"/>
    <cellStyle name="Normal 8 3 3 4 4 3" xfId="27306" xr:uid="{00000000-0005-0000-0000-0000B06A0000}"/>
    <cellStyle name="Normal 8 3 3 4 5" xfId="7187" xr:uid="{00000000-0005-0000-0000-0000191C0000}"/>
    <cellStyle name="Normal 8 3 3 4 5 3" xfId="22289" xr:uid="{00000000-0005-0000-0000-000017570000}"/>
    <cellStyle name="Normal 8 3 3 4 7" xfId="17276" xr:uid="{00000000-0005-0000-0000-000082430000}"/>
    <cellStyle name="Normal 8 3 3 5" xfId="2969" xr:uid="{00000000-0005-0000-0000-00009F0B0000}"/>
    <cellStyle name="Normal 8 3 3 5 2" xfId="13043" xr:uid="{00000000-0005-0000-0000-0000F9320000}"/>
    <cellStyle name="Normal 8 3 3 5 2 3" xfId="28141" xr:uid="{00000000-0005-0000-0000-0000F36D0000}"/>
    <cellStyle name="Normal 8 3 3 5 3" xfId="8023" xr:uid="{00000000-0005-0000-0000-00005D1F0000}"/>
    <cellStyle name="Normal 8 3 3 5 3 3" xfId="23124" xr:uid="{00000000-0005-0000-0000-00005A5A0000}"/>
    <cellStyle name="Normal 8 3 3 5 5" xfId="18111" xr:uid="{00000000-0005-0000-0000-0000C5460000}"/>
    <cellStyle name="Normal 8 3 3 6" xfId="4662" xr:uid="{00000000-0005-0000-0000-00003C120000}"/>
    <cellStyle name="Normal 8 3 3 6 2" xfId="14714" xr:uid="{00000000-0005-0000-0000-000080390000}"/>
    <cellStyle name="Normal 8 3 3 6 2 3" xfId="29812" xr:uid="{00000000-0005-0000-0000-00007A740000}"/>
    <cellStyle name="Normal 8 3 3 6 3" xfId="9694" xr:uid="{00000000-0005-0000-0000-0000E4250000}"/>
    <cellStyle name="Normal 8 3 3 6 3 3" xfId="24795" xr:uid="{00000000-0005-0000-0000-0000E1600000}"/>
    <cellStyle name="Normal 8 3 3 6 5" xfId="19782" xr:uid="{00000000-0005-0000-0000-00004C4D0000}"/>
    <cellStyle name="Normal 8 3 3 7" xfId="11372" xr:uid="{00000000-0005-0000-0000-0000722C0000}"/>
    <cellStyle name="Normal 8 3 3 7 3" xfId="26470" xr:uid="{00000000-0005-0000-0000-00006C670000}"/>
    <cellStyle name="Normal 8 3 3 8" xfId="6351" xr:uid="{00000000-0005-0000-0000-0000D5180000}"/>
    <cellStyle name="Normal 8 3 3 8 3" xfId="21453" xr:uid="{00000000-0005-0000-0000-0000D3530000}"/>
    <cellStyle name="Normal 8 3 4" xfId="1376" xr:uid="{00000000-0005-0000-0000-000066050000}"/>
    <cellStyle name="Normal 8 3 4 2" xfId="1799" xr:uid="{00000000-0005-0000-0000-00000D070000}"/>
    <cellStyle name="Normal 8 3 4 2 2" xfId="2638" xr:uid="{00000000-0005-0000-0000-0000540A0000}"/>
    <cellStyle name="Normal 8 3 4 2 2 2" xfId="4328" xr:uid="{00000000-0005-0000-0000-0000EE100000}"/>
    <cellStyle name="Normal 8 3 4 2 2 2 2" xfId="14401" xr:uid="{00000000-0005-0000-0000-000047380000}"/>
    <cellStyle name="Normal 8 3 4 2 2 2 2 3" xfId="29499" xr:uid="{00000000-0005-0000-0000-000041730000}"/>
    <cellStyle name="Normal 8 3 4 2 2 2 3" xfId="9381" xr:uid="{00000000-0005-0000-0000-0000AB240000}"/>
    <cellStyle name="Normal 8 3 4 2 2 2 3 3" xfId="24482" xr:uid="{00000000-0005-0000-0000-0000A85F0000}"/>
    <cellStyle name="Normal 8 3 4 2 2 2 5" xfId="19469" xr:uid="{00000000-0005-0000-0000-0000134C0000}"/>
    <cellStyle name="Normal 8 3 4 2 2 3" xfId="6020" xr:uid="{00000000-0005-0000-0000-00008A170000}"/>
    <cellStyle name="Normal 8 3 4 2 2 3 2" xfId="16072" xr:uid="{00000000-0005-0000-0000-0000CE3E0000}"/>
    <cellStyle name="Normal 8 3 4 2 2 3 2 3" xfId="31170" xr:uid="{00000000-0005-0000-0000-0000C8790000}"/>
    <cellStyle name="Normal 8 3 4 2 2 3 3" xfId="11052" xr:uid="{00000000-0005-0000-0000-0000322B0000}"/>
    <cellStyle name="Normal 8 3 4 2 2 3 3 3" xfId="26153" xr:uid="{00000000-0005-0000-0000-00002F660000}"/>
    <cellStyle name="Normal 8 3 4 2 2 3 5" xfId="21140" xr:uid="{00000000-0005-0000-0000-00009A520000}"/>
    <cellStyle name="Normal 8 3 4 2 2 4" xfId="12730" xr:uid="{00000000-0005-0000-0000-0000C0310000}"/>
    <cellStyle name="Normal 8 3 4 2 2 4 3" xfId="27828" xr:uid="{00000000-0005-0000-0000-0000BA6C0000}"/>
    <cellStyle name="Normal 8 3 4 2 2 5" xfId="7709" xr:uid="{00000000-0005-0000-0000-0000231E0000}"/>
    <cellStyle name="Normal 8 3 4 2 2 5 3" xfId="22811" xr:uid="{00000000-0005-0000-0000-000021590000}"/>
    <cellStyle name="Normal 8 3 4 2 2 7" xfId="17798" xr:uid="{00000000-0005-0000-0000-00008C450000}"/>
    <cellStyle name="Normal 8 3 4 2 3" xfId="3491" xr:uid="{00000000-0005-0000-0000-0000A90D0000}"/>
    <cellStyle name="Normal 8 3 4 2 3 2" xfId="13565" xr:uid="{00000000-0005-0000-0000-000003350000}"/>
    <cellStyle name="Normal 8 3 4 2 3 2 3" xfId="28663" xr:uid="{00000000-0005-0000-0000-0000FD6F0000}"/>
    <cellStyle name="Normal 8 3 4 2 3 3" xfId="8545" xr:uid="{00000000-0005-0000-0000-000067210000}"/>
    <cellStyle name="Normal 8 3 4 2 3 3 3" xfId="23646" xr:uid="{00000000-0005-0000-0000-0000645C0000}"/>
    <cellStyle name="Normal 8 3 4 2 3 5" xfId="18633" xr:uid="{00000000-0005-0000-0000-0000CF480000}"/>
    <cellStyle name="Normal 8 3 4 2 4" xfId="5184" xr:uid="{00000000-0005-0000-0000-000046140000}"/>
    <cellStyle name="Normal 8 3 4 2 4 2" xfId="15236" xr:uid="{00000000-0005-0000-0000-00008A3B0000}"/>
    <cellStyle name="Normal 8 3 4 2 4 2 3" xfId="30334" xr:uid="{00000000-0005-0000-0000-000084760000}"/>
    <cellStyle name="Normal 8 3 4 2 4 3" xfId="10216" xr:uid="{00000000-0005-0000-0000-0000EE270000}"/>
    <cellStyle name="Normal 8 3 4 2 4 3 3" xfId="25317" xr:uid="{00000000-0005-0000-0000-0000EB620000}"/>
    <cellStyle name="Normal 8 3 4 2 4 5" xfId="20304" xr:uid="{00000000-0005-0000-0000-0000564F0000}"/>
    <cellStyle name="Normal 8 3 4 2 5" xfId="11894" xr:uid="{00000000-0005-0000-0000-00007C2E0000}"/>
    <cellStyle name="Normal 8 3 4 2 5 3" xfId="26992" xr:uid="{00000000-0005-0000-0000-000076690000}"/>
    <cellStyle name="Normal 8 3 4 2 6" xfId="6873" xr:uid="{00000000-0005-0000-0000-0000DF1A0000}"/>
    <cellStyle name="Normal 8 3 4 2 6 3" xfId="21975" xr:uid="{00000000-0005-0000-0000-0000DD550000}"/>
    <cellStyle name="Normal 8 3 4 2 8" xfId="16962" xr:uid="{00000000-0005-0000-0000-000048420000}"/>
    <cellStyle name="Normal 8 3 4 3" xfId="2220" xr:uid="{00000000-0005-0000-0000-0000B2080000}"/>
    <cellStyle name="Normal 8 3 4 3 2" xfId="3910" xr:uid="{00000000-0005-0000-0000-00004C0F0000}"/>
    <cellStyle name="Normal 8 3 4 3 2 2" xfId="13983" xr:uid="{00000000-0005-0000-0000-0000A5360000}"/>
    <cellStyle name="Normal 8 3 4 3 2 2 3" xfId="29081" xr:uid="{00000000-0005-0000-0000-00009F710000}"/>
    <cellStyle name="Normal 8 3 4 3 2 3" xfId="8963" xr:uid="{00000000-0005-0000-0000-000009230000}"/>
    <cellStyle name="Normal 8 3 4 3 2 3 3" xfId="24064" xr:uid="{00000000-0005-0000-0000-0000065E0000}"/>
    <cellStyle name="Normal 8 3 4 3 2 5" xfId="19051" xr:uid="{00000000-0005-0000-0000-0000714A0000}"/>
    <cellStyle name="Normal 8 3 4 3 3" xfId="5602" xr:uid="{00000000-0005-0000-0000-0000E8150000}"/>
    <cellStyle name="Normal 8 3 4 3 3 2" xfId="15654" xr:uid="{00000000-0005-0000-0000-00002C3D0000}"/>
    <cellStyle name="Normal 8 3 4 3 3 2 3" xfId="30752" xr:uid="{00000000-0005-0000-0000-000026780000}"/>
    <cellStyle name="Normal 8 3 4 3 3 3" xfId="10634" xr:uid="{00000000-0005-0000-0000-000090290000}"/>
    <cellStyle name="Normal 8 3 4 3 3 3 3" xfId="25735" xr:uid="{00000000-0005-0000-0000-00008D640000}"/>
    <cellStyle name="Normal 8 3 4 3 3 5" xfId="20722" xr:uid="{00000000-0005-0000-0000-0000F8500000}"/>
    <cellStyle name="Normal 8 3 4 3 4" xfId="12312" xr:uid="{00000000-0005-0000-0000-00001E300000}"/>
    <cellStyle name="Normal 8 3 4 3 4 3" xfId="27410" xr:uid="{00000000-0005-0000-0000-0000186B0000}"/>
    <cellStyle name="Normal 8 3 4 3 5" xfId="7291" xr:uid="{00000000-0005-0000-0000-0000811C0000}"/>
    <cellStyle name="Normal 8 3 4 3 5 3" xfId="22393" xr:uid="{00000000-0005-0000-0000-00007F570000}"/>
    <cellStyle name="Normal 8 3 4 3 7" xfId="17380" xr:uid="{00000000-0005-0000-0000-0000EA430000}"/>
    <cellStyle name="Normal 8 3 4 4" xfId="3073" xr:uid="{00000000-0005-0000-0000-0000070C0000}"/>
    <cellStyle name="Normal 8 3 4 4 2" xfId="13147" xr:uid="{00000000-0005-0000-0000-000061330000}"/>
    <cellStyle name="Normal 8 3 4 4 2 3" xfId="28245" xr:uid="{00000000-0005-0000-0000-00005B6E0000}"/>
    <cellStyle name="Normal 8 3 4 4 3" xfId="8127" xr:uid="{00000000-0005-0000-0000-0000C51F0000}"/>
    <cellStyle name="Normal 8 3 4 4 3 3" xfId="23228" xr:uid="{00000000-0005-0000-0000-0000C25A0000}"/>
    <cellStyle name="Normal 8 3 4 4 5" xfId="18215" xr:uid="{00000000-0005-0000-0000-00002D470000}"/>
    <cellStyle name="Normal 8 3 4 5" xfId="4766" xr:uid="{00000000-0005-0000-0000-0000A4120000}"/>
    <cellStyle name="Normal 8 3 4 5 2" xfId="14818" xr:uid="{00000000-0005-0000-0000-0000E8390000}"/>
    <cellStyle name="Normal 8 3 4 5 2 3" xfId="29916" xr:uid="{00000000-0005-0000-0000-0000E2740000}"/>
    <cellStyle name="Normal 8 3 4 5 3" xfId="9798" xr:uid="{00000000-0005-0000-0000-00004C260000}"/>
    <cellStyle name="Normal 8 3 4 5 3 3" xfId="24899" xr:uid="{00000000-0005-0000-0000-000049610000}"/>
    <cellStyle name="Normal 8 3 4 5 5" xfId="19886" xr:uid="{00000000-0005-0000-0000-0000B44D0000}"/>
    <cellStyle name="Normal 8 3 4 6" xfId="11476" xr:uid="{00000000-0005-0000-0000-0000DA2C0000}"/>
    <cellStyle name="Normal 8 3 4 6 3" xfId="26574" xr:uid="{00000000-0005-0000-0000-0000D4670000}"/>
    <cellStyle name="Normal 8 3 4 7" xfId="6455" xr:uid="{00000000-0005-0000-0000-00003D190000}"/>
    <cellStyle name="Normal 8 3 4 7 3" xfId="21557" xr:uid="{00000000-0005-0000-0000-00003B540000}"/>
    <cellStyle name="Normal 8 3 4 9" xfId="16544" xr:uid="{00000000-0005-0000-0000-0000A6400000}"/>
    <cellStyle name="Normal 8 3 5" xfId="1589" xr:uid="{00000000-0005-0000-0000-00003B060000}"/>
    <cellStyle name="Normal 8 3 5 2" xfId="2430" xr:uid="{00000000-0005-0000-0000-000084090000}"/>
    <cellStyle name="Normal 8 3 5 2 2" xfId="4120" xr:uid="{00000000-0005-0000-0000-00001E100000}"/>
    <cellStyle name="Normal 8 3 5 2 2 2" xfId="14193" xr:uid="{00000000-0005-0000-0000-000077370000}"/>
    <cellStyle name="Normal 8 3 5 2 2 2 3" xfId="29291" xr:uid="{00000000-0005-0000-0000-000071720000}"/>
    <cellStyle name="Normal 8 3 5 2 2 3" xfId="9173" xr:uid="{00000000-0005-0000-0000-0000DB230000}"/>
    <cellStyle name="Normal 8 3 5 2 2 3 3" xfId="24274" xr:uid="{00000000-0005-0000-0000-0000D85E0000}"/>
    <cellStyle name="Normal 8 3 5 2 2 5" xfId="19261" xr:uid="{00000000-0005-0000-0000-0000434B0000}"/>
    <cellStyle name="Normal 8 3 5 2 3" xfId="5812" xr:uid="{00000000-0005-0000-0000-0000BA160000}"/>
    <cellStyle name="Normal 8 3 5 2 3 2" xfId="15864" xr:uid="{00000000-0005-0000-0000-0000FE3D0000}"/>
    <cellStyle name="Normal 8 3 5 2 3 2 3" xfId="30962" xr:uid="{00000000-0005-0000-0000-0000F8780000}"/>
    <cellStyle name="Normal 8 3 5 2 3 3" xfId="10844" xr:uid="{00000000-0005-0000-0000-0000622A0000}"/>
    <cellStyle name="Normal 8 3 5 2 3 3 3" xfId="25945" xr:uid="{00000000-0005-0000-0000-00005F650000}"/>
    <cellStyle name="Normal 8 3 5 2 3 5" xfId="20932" xr:uid="{00000000-0005-0000-0000-0000CA510000}"/>
    <cellStyle name="Normal 8 3 5 2 4" xfId="12522" xr:uid="{00000000-0005-0000-0000-0000F0300000}"/>
    <cellStyle name="Normal 8 3 5 2 4 3" xfId="27620" xr:uid="{00000000-0005-0000-0000-0000EA6B0000}"/>
    <cellStyle name="Normal 8 3 5 2 5" xfId="7501" xr:uid="{00000000-0005-0000-0000-0000531D0000}"/>
    <cellStyle name="Normal 8 3 5 2 5 3" xfId="22603" xr:uid="{00000000-0005-0000-0000-000051580000}"/>
    <cellStyle name="Normal 8 3 5 2 7" xfId="17590" xr:uid="{00000000-0005-0000-0000-0000BC440000}"/>
    <cellStyle name="Normal 8 3 5 3" xfId="3283" xr:uid="{00000000-0005-0000-0000-0000D90C0000}"/>
    <cellStyle name="Normal 8 3 5 3 2" xfId="13357" xr:uid="{00000000-0005-0000-0000-000033340000}"/>
    <cellStyle name="Normal 8 3 5 3 2 3" xfId="28455" xr:uid="{00000000-0005-0000-0000-00002D6F0000}"/>
    <cellStyle name="Normal 8 3 5 3 3" xfId="8337" xr:uid="{00000000-0005-0000-0000-000097200000}"/>
    <cellStyle name="Normal 8 3 5 3 3 3" xfId="23438" xr:uid="{00000000-0005-0000-0000-0000945B0000}"/>
    <cellStyle name="Normal 8 3 5 3 5" xfId="18425" xr:uid="{00000000-0005-0000-0000-0000FF470000}"/>
    <cellStyle name="Normal 8 3 5 4" xfId="4976" xr:uid="{00000000-0005-0000-0000-000076130000}"/>
    <cellStyle name="Normal 8 3 5 4 2" xfId="15028" xr:uid="{00000000-0005-0000-0000-0000BA3A0000}"/>
    <cellStyle name="Normal 8 3 5 4 2 3" xfId="30126" xr:uid="{00000000-0005-0000-0000-0000B4750000}"/>
    <cellStyle name="Normal 8 3 5 4 3" xfId="10008" xr:uid="{00000000-0005-0000-0000-00001E270000}"/>
    <cellStyle name="Normal 8 3 5 4 3 3" xfId="25109" xr:uid="{00000000-0005-0000-0000-00001B620000}"/>
    <cellStyle name="Normal 8 3 5 4 5" xfId="20096" xr:uid="{00000000-0005-0000-0000-0000864E0000}"/>
    <cellStyle name="Normal 8 3 5 5" xfId="11686" xr:uid="{00000000-0005-0000-0000-0000AC2D0000}"/>
    <cellStyle name="Normal 8 3 5 5 3" xfId="26784" xr:uid="{00000000-0005-0000-0000-0000A6680000}"/>
    <cellStyle name="Normal 8 3 5 6" xfId="6665" xr:uid="{00000000-0005-0000-0000-00000F1A0000}"/>
    <cellStyle name="Normal 8 3 5 6 3" xfId="21767" xr:uid="{00000000-0005-0000-0000-00000D550000}"/>
    <cellStyle name="Normal 8 3 5 8" xfId="16754" xr:uid="{00000000-0005-0000-0000-000078410000}"/>
    <cellStyle name="Normal 8 3 6" xfId="2010" xr:uid="{00000000-0005-0000-0000-0000E0070000}"/>
    <cellStyle name="Normal 8 3 6 2" xfId="3702" xr:uid="{00000000-0005-0000-0000-00007C0E0000}"/>
    <cellStyle name="Normal 8 3 6 2 2" xfId="13775" xr:uid="{00000000-0005-0000-0000-0000D5350000}"/>
    <cellStyle name="Normal 8 3 6 2 2 3" xfId="28873" xr:uid="{00000000-0005-0000-0000-0000CF700000}"/>
    <cellStyle name="Normal 8 3 6 2 3" xfId="8755" xr:uid="{00000000-0005-0000-0000-000039220000}"/>
    <cellStyle name="Normal 8 3 6 2 3 3" xfId="23856" xr:uid="{00000000-0005-0000-0000-0000365D0000}"/>
    <cellStyle name="Normal 8 3 6 2 5" xfId="18843" xr:uid="{00000000-0005-0000-0000-0000A1490000}"/>
    <cellStyle name="Normal 8 3 6 3" xfId="5394" xr:uid="{00000000-0005-0000-0000-000018150000}"/>
    <cellStyle name="Normal 8 3 6 3 2" xfId="15446" xr:uid="{00000000-0005-0000-0000-00005C3C0000}"/>
    <cellStyle name="Normal 8 3 6 3 2 3" xfId="30544" xr:uid="{00000000-0005-0000-0000-000056770000}"/>
    <cellStyle name="Normal 8 3 6 3 3" xfId="10426" xr:uid="{00000000-0005-0000-0000-0000C0280000}"/>
    <cellStyle name="Normal 8 3 6 3 3 3" xfId="25527" xr:uid="{00000000-0005-0000-0000-0000BD630000}"/>
    <cellStyle name="Normal 8 3 6 3 5" xfId="20514" xr:uid="{00000000-0005-0000-0000-000028500000}"/>
    <cellStyle name="Normal 8 3 6 4" xfId="12104" xr:uid="{00000000-0005-0000-0000-00004E2F0000}"/>
    <cellStyle name="Normal 8 3 6 4 3" xfId="27202" xr:uid="{00000000-0005-0000-0000-0000486A0000}"/>
    <cellStyle name="Normal 8 3 6 5" xfId="7083" xr:uid="{00000000-0005-0000-0000-0000B11B0000}"/>
    <cellStyle name="Normal 8 3 6 5 3" xfId="22185" xr:uid="{00000000-0005-0000-0000-0000AF560000}"/>
    <cellStyle name="Normal 8 3 6 7" xfId="17172" xr:uid="{00000000-0005-0000-0000-00001A430000}"/>
    <cellStyle name="Normal 8 3 7" xfId="2862" xr:uid="{00000000-0005-0000-0000-0000340B0000}"/>
    <cellStyle name="Normal 8 3 7 2" xfId="12939" xr:uid="{00000000-0005-0000-0000-000091320000}"/>
    <cellStyle name="Normal 8 3 7 2 3" xfId="28037" xr:uid="{00000000-0005-0000-0000-00008B6D0000}"/>
    <cellStyle name="Normal 8 3 7 3" xfId="7919" xr:uid="{00000000-0005-0000-0000-0000F51E0000}"/>
    <cellStyle name="Normal 8 3 7 3 3" xfId="23020" xr:uid="{00000000-0005-0000-0000-0000F2590000}"/>
    <cellStyle name="Normal 8 3 7 5" xfId="18007" xr:uid="{00000000-0005-0000-0000-00005D460000}"/>
    <cellStyle name="Normal 8 3 8" xfId="4556" xr:uid="{00000000-0005-0000-0000-0000D2110000}"/>
    <cellStyle name="Normal 8 3 8 2" xfId="14610" xr:uid="{00000000-0005-0000-0000-000018390000}"/>
    <cellStyle name="Normal 8 3 8 2 3" xfId="29708" xr:uid="{00000000-0005-0000-0000-000012740000}"/>
    <cellStyle name="Normal 8 3 8 3" xfId="9590" xr:uid="{00000000-0005-0000-0000-00007C250000}"/>
    <cellStyle name="Normal 8 3 8 3 3" xfId="24691" xr:uid="{00000000-0005-0000-0000-000079600000}"/>
    <cellStyle name="Normal 8 3 8 5" xfId="19678" xr:uid="{00000000-0005-0000-0000-0000E44C0000}"/>
    <cellStyle name="Normal 8 3 9" xfId="11266" xr:uid="{00000000-0005-0000-0000-0000082C0000}"/>
    <cellStyle name="Normal 8 3 9 3" xfId="26366" xr:uid="{00000000-0005-0000-0000-000004670000}"/>
    <cellStyle name="Normal 8 4" xfId="428" xr:uid="{00000000-0005-0000-0000-0000B1010000}"/>
    <cellStyle name="Normal 8 5" xfId="35540" xr:uid="{7CF8DCFF-41EF-49F9-A061-F2C3F54EEB8D}"/>
    <cellStyle name="Normal 80" xfId="418" xr:uid="{00000000-0005-0000-0000-0000A7010000}"/>
    <cellStyle name="Normal 80 10" xfId="6196" xr:uid="{00000000-0005-0000-0000-00003A180000}"/>
    <cellStyle name="Normal 80 10 3" xfId="21301" xr:uid="{00000000-0005-0000-0000-00003B530000}"/>
    <cellStyle name="Normal 80 12" xfId="16286" xr:uid="{00000000-0005-0000-0000-0000A43F0000}"/>
    <cellStyle name="Normal 80 2" xfId="1160" xr:uid="{00000000-0005-0000-0000-00008E040000}"/>
    <cellStyle name="Normal 80 2 11" xfId="16340" xr:uid="{00000000-0005-0000-0000-0000DA3F0000}"/>
    <cellStyle name="Normal 80 2 2" xfId="1269" xr:uid="{00000000-0005-0000-0000-0000FB040000}"/>
    <cellStyle name="Normal 80 2 2 10" xfId="16444" xr:uid="{00000000-0005-0000-0000-000042400000}"/>
    <cellStyle name="Normal 80 2 2 2" xfId="1486" xr:uid="{00000000-0005-0000-0000-0000D4050000}"/>
    <cellStyle name="Normal 80 2 2 2 2" xfId="1907" xr:uid="{00000000-0005-0000-0000-000079070000}"/>
    <cellStyle name="Normal 80 2 2 2 2 2" xfId="2746" xr:uid="{00000000-0005-0000-0000-0000C00A0000}"/>
    <cellStyle name="Normal 80 2 2 2 2 2 2" xfId="4436" xr:uid="{00000000-0005-0000-0000-00005A110000}"/>
    <cellStyle name="Normal 80 2 2 2 2 2 2 2" xfId="14509" xr:uid="{00000000-0005-0000-0000-0000B3380000}"/>
    <cellStyle name="Normal 80 2 2 2 2 2 2 2 3" xfId="29607" xr:uid="{00000000-0005-0000-0000-0000AD730000}"/>
    <cellStyle name="Normal 80 2 2 2 2 2 2 3" xfId="9489" xr:uid="{00000000-0005-0000-0000-000017250000}"/>
    <cellStyle name="Normal 80 2 2 2 2 2 2 3 3" xfId="24590" xr:uid="{00000000-0005-0000-0000-000014600000}"/>
    <cellStyle name="Normal 80 2 2 2 2 2 2 5" xfId="19577" xr:uid="{00000000-0005-0000-0000-00007F4C0000}"/>
    <cellStyle name="Normal 80 2 2 2 2 2 3" xfId="6128" xr:uid="{00000000-0005-0000-0000-0000F6170000}"/>
    <cellStyle name="Normal 80 2 2 2 2 2 3 2" xfId="16180" xr:uid="{00000000-0005-0000-0000-00003A3F0000}"/>
    <cellStyle name="Normal 80 2 2 2 2 2 3 2 3" xfId="31278" xr:uid="{00000000-0005-0000-0000-0000347A0000}"/>
    <cellStyle name="Normal 80 2 2 2 2 2 3 3" xfId="11160" xr:uid="{00000000-0005-0000-0000-00009E2B0000}"/>
    <cellStyle name="Normal 80 2 2 2 2 2 3 3 3" xfId="26261" xr:uid="{00000000-0005-0000-0000-00009B660000}"/>
    <cellStyle name="Normal 80 2 2 2 2 2 3 5" xfId="21248" xr:uid="{00000000-0005-0000-0000-000006530000}"/>
    <cellStyle name="Normal 80 2 2 2 2 2 4" xfId="12838" xr:uid="{00000000-0005-0000-0000-00002C320000}"/>
    <cellStyle name="Normal 80 2 2 2 2 2 4 3" xfId="27936" xr:uid="{00000000-0005-0000-0000-0000266D0000}"/>
    <cellStyle name="Normal 80 2 2 2 2 2 5" xfId="7817" xr:uid="{00000000-0005-0000-0000-00008F1E0000}"/>
    <cellStyle name="Normal 80 2 2 2 2 2 5 3" xfId="22919" xr:uid="{00000000-0005-0000-0000-00008D590000}"/>
    <cellStyle name="Normal 80 2 2 2 2 2 7" xfId="17906" xr:uid="{00000000-0005-0000-0000-0000F8450000}"/>
    <cellStyle name="Normal 80 2 2 2 2 3" xfId="3599" xr:uid="{00000000-0005-0000-0000-0000150E0000}"/>
    <cellStyle name="Normal 80 2 2 2 2 3 2" xfId="13673" xr:uid="{00000000-0005-0000-0000-00006F350000}"/>
    <cellStyle name="Normal 80 2 2 2 2 3 2 3" xfId="28771" xr:uid="{00000000-0005-0000-0000-000069700000}"/>
    <cellStyle name="Normal 80 2 2 2 2 3 3" xfId="8653" xr:uid="{00000000-0005-0000-0000-0000D3210000}"/>
    <cellStyle name="Normal 80 2 2 2 2 3 3 3" xfId="23754" xr:uid="{00000000-0005-0000-0000-0000D05C0000}"/>
    <cellStyle name="Normal 80 2 2 2 2 3 5" xfId="18741" xr:uid="{00000000-0005-0000-0000-00003B490000}"/>
    <cellStyle name="Normal 80 2 2 2 2 4" xfId="5292" xr:uid="{00000000-0005-0000-0000-0000B2140000}"/>
    <cellStyle name="Normal 80 2 2 2 2 4 2" xfId="15344" xr:uid="{00000000-0005-0000-0000-0000F63B0000}"/>
    <cellStyle name="Normal 80 2 2 2 2 4 2 3" xfId="30442" xr:uid="{00000000-0005-0000-0000-0000F0760000}"/>
    <cellStyle name="Normal 80 2 2 2 2 4 3" xfId="10324" xr:uid="{00000000-0005-0000-0000-00005A280000}"/>
    <cellStyle name="Normal 80 2 2 2 2 4 3 3" xfId="25425" xr:uid="{00000000-0005-0000-0000-000057630000}"/>
    <cellStyle name="Normal 80 2 2 2 2 4 5" xfId="20412" xr:uid="{00000000-0005-0000-0000-0000C24F0000}"/>
    <cellStyle name="Normal 80 2 2 2 2 5" xfId="12002" xr:uid="{00000000-0005-0000-0000-0000E82E0000}"/>
    <cellStyle name="Normal 80 2 2 2 2 5 3" xfId="27100" xr:uid="{00000000-0005-0000-0000-0000E2690000}"/>
    <cellStyle name="Normal 80 2 2 2 2 6" xfId="6981" xr:uid="{00000000-0005-0000-0000-00004B1B0000}"/>
    <cellStyle name="Normal 80 2 2 2 2 6 3" xfId="22083" xr:uid="{00000000-0005-0000-0000-000049560000}"/>
    <cellStyle name="Normal 80 2 2 2 2 8" xfId="17070" xr:uid="{00000000-0005-0000-0000-0000B4420000}"/>
    <cellStyle name="Normal 80 2 2 2 3" xfId="2328" xr:uid="{00000000-0005-0000-0000-00001E090000}"/>
    <cellStyle name="Normal 80 2 2 2 3 2" xfId="4018" xr:uid="{00000000-0005-0000-0000-0000B80F0000}"/>
    <cellStyle name="Normal 80 2 2 2 3 2 2" xfId="14091" xr:uid="{00000000-0005-0000-0000-000011370000}"/>
    <cellStyle name="Normal 80 2 2 2 3 2 2 3" xfId="29189" xr:uid="{00000000-0005-0000-0000-00000B720000}"/>
    <cellStyle name="Normal 80 2 2 2 3 2 3" xfId="9071" xr:uid="{00000000-0005-0000-0000-000075230000}"/>
    <cellStyle name="Normal 80 2 2 2 3 2 3 3" xfId="24172" xr:uid="{00000000-0005-0000-0000-0000725E0000}"/>
    <cellStyle name="Normal 80 2 2 2 3 2 5" xfId="19159" xr:uid="{00000000-0005-0000-0000-0000DD4A0000}"/>
    <cellStyle name="Normal 80 2 2 2 3 3" xfId="5710" xr:uid="{00000000-0005-0000-0000-000054160000}"/>
    <cellStyle name="Normal 80 2 2 2 3 3 2" xfId="15762" xr:uid="{00000000-0005-0000-0000-0000983D0000}"/>
    <cellStyle name="Normal 80 2 2 2 3 3 2 3" xfId="30860" xr:uid="{00000000-0005-0000-0000-000092780000}"/>
    <cellStyle name="Normal 80 2 2 2 3 3 3" xfId="10742" xr:uid="{00000000-0005-0000-0000-0000FC290000}"/>
    <cellStyle name="Normal 80 2 2 2 3 3 3 3" xfId="25843" xr:uid="{00000000-0005-0000-0000-0000F9640000}"/>
    <cellStyle name="Normal 80 2 2 2 3 3 5" xfId="20830" xr:uid="{00000000-0005-0000-0000-000064510000}"/>
    <cellStyle name="Normal 80 2 2 2 3 4" xfId="12420" xr:uid="{00000000-0005-0000-0000-00008A300000}"/>
    <cellStyle name="Normal 80 2 2 2 3 4 3" xfId="27518" xr:uid="{00000000-0005-0000-0000-0000846B0000}"/>
    <cellStyle name="Normal 80 2 2 2 3 5" xfId="7399" xr:uid="{00000000-0005-0000-0000-0000ED1C0000}"/>
    <cellStyle name="Normal 80 2 2 2 3 5 3" xfId="22501" xr:uid="{00000000-0005-0000-0000-0000EB570000}"/>
    <cellStyle name="Normal 80 2 2 2 3 7" xfId="17488" xr:uid="{00000000-0005-0000-0000-000056440000}"/>
    <cellStyle name="Normal 80 2 2 2 4" xfId="3181" xr:uid="{00000000-0005-0000-0000-0000730C0000}"/>
    <cellStyle name="Normal 80 2 2 2 4 2" xfId="13255" xr:uid="{00000000-0005-0000-0000-0000CD330000}"/>
    <cellStyle name="Normal 80 2 2 2 4 2 3" xfId="28353" xr:uid="{00000000-0005-0000-0000-0000C76E0000}"/>
    <cellStyle name="Normal 80 2 2 2 4 3" xfId="8235" xr:uid="{00000000-0005-0000-0000-000031200000}"/>
    <cellStyle name="Normal 80 2 2 2 4 3 3" xfId="23336" xr:uid="{00000000-0005-0000-0000-00002E5B0000}"/>
    <cellStyle name="Normal 80 2 2 2 4 5" xfId="18323" xr:uid="{00000000-0005-0000-0000-000099470000}"/>
    <cellStyle name="Normal 80 2 2 2 5" xfId="4874" xr:uid="{00000000-0005-0000-0000-000010130000}"/>
    <cellStyle name="Normal 80 2 2 2 5 2" xfId="14926" xr:uid="{00000000-0005-0000-0000-0000543A0000}"/>
    <cellStyle name="Normal 80 2 2 2 5 2 3" xfId="30024" xr:uid="{00000000-0005-0000-0000-00004E750000}"/>
    <cellStyle name="Normal 80 2 2 2 5 3" xfId="9906" xr:uid="{00000000-0005-0000-0000-0000B8260000}"/>
    <cellStyle name="Normal 80 2 2 2 5 3 3" xfId="25007" xr:uid="{00000000-0005-0000-0000-0000B5610000}"/>
    <cellStyle name="Normal 80 2 2 2 5 5" xfId="19994" xr:uid="{00000000-0005-0000-0000-0000204E0000}"/>
    <cellStyle name="Normal 80 2 2 2 6" xfId="11584" xr:uid="{00000000-0005-0000-0000-0000462D0000}"/>
    <cellStyle name="Normal 80 2 2 2 6 3" xfId="26682" xr:uid="{00000000-0005-0000-0000-000040680000}"/>
    <cellStyle name="Normal 80 2 2 2 7" xfId="6563" xr:uid="{00000000-0005-0000-0000-0000A9190000}"/>
    <cellStyle name="Normal 80 2 2 2 7 3" xfId="21665" xr:uid="{00000000-0005-0000-0000-0000A7540000}"/>
    <cellStyle name="Normal 80 2 2 2 9" xfId="16652" xr:uid="{00000000-0005-0000-0000-000012410000}"/>
    <cellStyle name="Normal 80 2 2 3" xfId="1699" xr:uid="{00000000-0005-0000-0000-0000A9060000}"/>
    <cellStyle name="Normal 80 2 2 3 2" xfId="2538" xr:uid="{00000000-0005-0000-0000-0000F0090000}"/>
    <cellStyle name="Normal 80 2 2 3 2 2" xfId="4228" xr:uid="{00000000-0005-0000-0000-00008A100000}"/>
    <cellStyle name="Normal 80 2 2 3 2 2 2" xfId="14301" xr:uid="{00000000-0005-0000-0000-0000E3370000}"/>
    <cellStyle name="Normal 80 2 2 3 2 2 2 3" xfId="29399" xr:uid="{00000000-0005-0000-0000-0000DD720000}"/>
    <cellStyle name="Normal 80 2 2 3 2 2 3" xfId="9281" xr:uid="{00000000-0005-0000-0000-000047240000}"/>
    <cellStyle name="Normal 80 2 2 3 2 2 3 3" xfId="24382" xr:uid="{00000000-0005-0000-0000-0000445F0000}"/>
    <cellStyle name="Normal 80 2 2 3 2 2 5" xfId="19369" xr:uid="{00000000-0005-0000-0000-0000AF4B0000}"/>
    <cellStyle name="Normal 80 2 2 3 2 3" xfId="5920" xr:uid="{00000000-0005-0000-0000-000026170000}"/>
    <cellStyle name="Normal 80 2 2 3 2 3 2" xfId="15972" xr:uid="{00000000-0005-0000-0000-00006A3E0000}"/>
    <cellStyle name="Normal 80 2 2 3 2 3 2 3" xfId="31070" xr:uid="{00000000-0005-0000-0000-000064790000}"/>
    <cellStyle name="Normal 80 2 2 3 2 3 3" xfId="10952" xr:uid="{00000000-0005-0000-0000-0000CE2A0000}"/>
    <cellStyle name="Normal 80 2 2 3 2 3 3 3" xfId="26053" xr:uid="{00000000-0005-0000-0000-0000CB650000}"/>
    <cellStyle name="Normal 80 2 2 3 2 3 5" xfId="21040" xr:uid="{00000000-0005-0000-0000-000036520000}"/>
    <cellStyle name="Normal 80 2 2 3 2 4" xfId="12630" xr:uid="{00000000-0005-0000-0000-00005C310000}"/>
    <cellStyle name="Normal 80 2 2 3 2 4 3" xfId="27728" xr:uid="{00000000-0005-0000-0000-0000566C0000}"/>
    <cellStyle name="Normal 80 2 2 3 2 5" xfId="7609" xr:uid="{00000000-0005-0000-0000-0000BF1D0000}"/>
    <cellStyle name="Normal 80 2 2 3 2 5 3" xfId="22711" xr:uid="{00000000-0005-0000-0000-0000BD580000}"/>
    <cellStyle name="Normal 80 2 2 3 2 7" xfId="17698" xr:uid="{00000000-0005-0000-0000-000028450000}"/>
    <cellStyle name="Normal 80 2 2 3 3" xfId="3391" xr:uid="{00000000-0005-0000-0000-0000450D0000}"/>
    <cellStyle name="Normal 80 2 2 3 3 2" xfId="13465" xr:uid="{00000000-0005-0000-0000-00009F340000}"/>
    <cellStyle name="Normal 80 2 2 3 3 2 3" xfId="28563" xr:uid="{00000000-0005-0000-0000-0000996F0000}"/>
    <cellStyle name="Normal 80 2 2 3 3 3" xfId="8445" xr:uid="{00000000-0005-0000-0000-000003210000}"/>
    <cellStyle name="Normal 80 2 2 3 3 3 3" xfId="23546" xr:uid="{00000000-0005-0000-0000-0000005C0000}"/>
    <cellStyle name="Normal 80 2 2 3 3 5" xfId="18533" xr:uid="{00000000-0005-0000-0000-00006B480000}"/>
    <cellStyle name="Normal 80 2 2 3 4" xfId="5084" xr:uid="{00000000-0005-0000-0000-0000E2130000}"/>
    <cellStyle name="Normal 80 2 2 3 4 2" xfId="15136" xr:uid="{00000000-0005-0000-0000-0000263B0000}"/>
    <cellStyle name="Normal 80 2 2 3 4 2 3" xfId="30234" xr:uid="{00000000-0005-0000-0000-000020760000}"/>
    <cellStyle name="Normal 80 2 2 3 4 3" xfId="10116" xr:uid="{00000000-0005-0000-0000-00008A270000}"/>
    <cellStyle name="Normal 80 2 2 3 4 3 3" xfId="25217" xr:uid="{00000000-0005-0000-0000-000087620000}"/>
    <cellStyle name="Normal 80 2 2 3 4 5" xfId="20204" xr:uid="{00000000-0005-0000-0000-0000F24E0000}"/>
    <cellStyle name="Normal 80 2 2 3 5" xfId="11794" xr:uid="{00000000-0005-0000-0000-0000182E0000}"/>
    <cellStyle name="Normal 80 2 2 3 5 3" xfId="26892" xr:uid="{00000000-0005-0000-0000-000012690000}"/>
    <cellStyle name="Normal 80 2 2 3 6" xfId="6773" xr:uid="{00000000-0005-0000-0000-00007B1A0000}"/>
    <cellStyle name="Normal 80 2 2 3 6 3" xfId="21875" xr:uid="{00000000-0005-0000-0000-000079550000}"/>
    <cellStyle name="Normal 80 2 2 3 8" xfId="16862" xr:uid="{00000000-0005-0000-0000-0000E4410000}"/>
    <cellStyle name="Normal 80 2 2 4" xfId="2120" xr:uid="{00000000-0005-0000-0000-00004E080000}"/>
    <cellStyle name="Normal 80 2 2 4 2" xfId="3810" xr:uid="{00000000-0005-0000-0000-0000E80E0000}"/>
    <cellStyle name="Normal 80 2 2 4 2 2" xfId="13883" xr:uid="{00000000-0005-0000-0000-000041360000}"/>
    <cellStyle name="Normal 80 2 2 4 2 2 3" xfId="28981" xr:uid="{00000000-0005-0000-0000-00003B710000}"/>
    <cellStyle name="Normal 80 2 2 4 2 3" xfId="8863" xr:uid="{00000000-0005-0000-0000-0000A5220000}"/>
    <cellStyle name="Normal 80 2 2 4 2 3 3" xfId="23964" xr:uid="{00000000-0005-0000-0000-0000A25D0000}"/>
    <cellStyle name="Normal 80 2 2 4 2 5" xfId="18951" xr:uid="{00000000-0005-0000-0000-00000D4A0000}"/>
    <cellStyle name="Normal 80 2 2 4 3" xfId="5502" xr:uid="{00000000-0005-0000-0000-000084150000}"/>
    <cellStyle name="Normal 80 2 2 4 3 2" xfId="15554" xr:uid="{00000000-0005-0000-0000-0000C83C0000}"/>
    <cellStyle name="Normal 80 2 2 4 3 2 3" xfId="30652" xr:uid="{00000000-0005-0000-0000-0000C2770000}"/>
    <cellStyle name="Normal 80 2 2 4 3 3" xfId="10534" xr:uid="{00000000-0005-0000-0000-00002C290000}"/>
    <cellStyle name="Normal 80 2 2 4 3 3 3" xfId="25635" xr:uid="{00000000-0005-0000-0000-000029640000}"/>
    <cellStyle name="Normal 80 2 2 4 3 5" xfId="20622" xr:uid="{00000000-0005-0000-0000-000094500000}"/>
    <cellStyle name="Normal 80 2 2 4 4" xfId="12212" xr:uid="{00000000-0005-0000-0000-0000BA2F0000}"/>
    <cellStyle name="Normal 80 2 2 4 4 3" xfId="27310" xr:uid="{00000000-0005-0000-0000-0000B46A0000}"/>
    <cellStyle name="Normal 80 2 2 4 5" xfId="7191" xr:uid="{00000000-0005-0000-0000-00001D1C0000}"/>
    <cellStyle name="Normal 80 2 2 4 5 3" xfId="22293" xr:uid="{00000000-0005-0000-0000-00001B570000}"/>
    <cellStyle name="Normal 80 2 2 4 7" xfId="17280" xr:uid="{00000000-0005-0000-0000-000086430000}"/>
    <cellStyle name="Normal 80 2 2 5" xfId="2973" xr:uid="{00000000-0005-0000-0000-0000A30B0000}"/>
    <cellStyle name="Normal 80 2 2 5 2" xfId="13047" xr:uid="{00000000-0005-0000-0000-0000FD320000}"/>
    <cellStyle name="Normal 80 2 2 5 2 3" xfId="28145" xr:uid="{00000000-0005-0000-0000-0000F76D0000}"/>
    <cellStyle name="Normal 80 2 2 5 3" xfId="8027" xr:uid="{00000000-0005-0000-0000-0000611F0000}"/>
    <cellStyle name="Normal 80 2 2 5 3 3" xfId="23128" xr:uid="{00000000-0005-0000-0000-00005E5A0000}"/>
    <cellStyle name="Normal 80 2 2 5 5" xfId="18115" xr:uid="{00000000-0005-0000-0000-0000C9460000}"/>
    <cellStyle name="Normal 80 2 2 6" xfId="4666" xr:uid="{00000000-0005-0000-0000-000040120000}"/>
    <cellStyle name="Normal 80 2 2 6 2" xfId="14718" xr:uid="{00000000-0005-0000-0000-000084390000}"/>
    <cellStyle name="Normal 80 2 2 6 2 3" xfId="29816" xr:uid="{00000000-0005-0000-0000-00007E740000}"/>
    <cellStyle name="Normal 80 2 2 6 3" xfId="9698" xr:uid="{00000000-0005-0000-0000-0000E8250000}"/>
    <cellStyle name="Normal 80 2 2 6 3 3" xfId="24799" xr:uid="{00000000-0005-0000-0000-0000E5600000}"/>
    <cellStyle name="Normal 80 2 2 6 5" xfId="19786" xr:uid="{00000000-0005-0000-0000-0000504D0000}"/>
    <cellStyle name="Normal 80 2 2 7" xfId="11376" xr:uid="{00000000-0005-0000-0000-0000762C0000}"/>
    <cellStyle name="Normal 80 2 2 7 3" xfId="26474" xr:uid="{00000000-0005-0000-0000-000070670000}"/>
    <cellStyle name="Normal 80 2 2 8" xfId="6355" xr:uid="{00000000-0005-0000-0000-0000D9180000}"/>
    <cellStyle name="Normal 80 2 2 8 3" xfId="21457" xr:uid="{00000000-0005-0000-0000-0000D7530000}"/>
    <cellStyle name="Normal 80 2 3" xfId="1382" xr:uid="{00000000-0005-0000-0000-00006C050000}"/>
    <cellStyle name="Normal 80 2 3 2" xfId="1803" xr:uid="{00000000-0005-0000-0000-000011070000}"/>
    <cellStyle name="Normal 80 2 3 2 2" xfId="2642" xr:uid="{00000000-0005-0000-0000-0000580A0000}"/>
    <cellStyle name="Normal 80 2 3 2 2 2" xfId="4332" xr:uid="{00000000-0005-0000-0000-0000F2100000}"/>
    <cellStyle name="Normal 80 2 3 2 2 2 2" xfId="14405" xr:uid="{00000000-0005-0000-0000-00004B380000}"/>
    <cellStyle name="Normal 80 2 3 2 2 2 2 3" xfId="29503" xr:uid="{00000000-0005-0000-0000-000045730000}"/>
    <cellStyle name="Normal 80 2 3 2 2 2 3" xfId="9385" xr:uid="{00000000-0005-0000-0000-0000AF240000}"/>
    <cellStyle name="Normal 80 2 3 2 2 2 3 3" xfId="24486" xr:uid="{00000000-0005-0000-0000-0000AC5F0000}"/>
    <cellStyle name="Normal 80 2 3 2 2 2 5" xfId="19473" xr:uid="{00000000-0005-0000-0000-0000174C0000}"/>
    <cellStyle name="Normal 80 2 3 2 2 3" xfId="6024" xr:uid="{00000000-0005-0000-0000-00008E170000}"/>
    <cellStyle name="Normal 80 2 3 2 2 3 2" xfId="16076" xr:uid="{00000000-0005-0000-0000-0000D23E0000}"/>
    <cellStyle name="Normal 80 2 3 2 2 3 2 3" xfId="31174" xr:uid="{00000000-0005-0000-0000-0000CC790000}"/>
    <cellStyle name="Normal 80 2 3 2 2 3 3" xfId="11056" xr:uid="{00000000-0005-0000-0000-0000362B0000}"/>
    <cellStyle name="Normal 80 2 3 2 2 3 3 3" xfId="26157" xr:uid="{00000000-0005-0000-0000-000033660000}"/>
    <cellStyle name="Normal 80 2 3 2 2 3 5" xfId="21144" xr:uid="{00000000-0005-0000-0000-00009E520000}"/>
    <cellStyle name="Normal 80 2 3 2 2 4" xfId="12734" xr:uid="{00000000-0005-0000-0000-0000C4310000}"/>
    <cellStyle name="Normal 80 2 3 2 2 4 3" xfId="27832" xr:uid="{00000000-0005-0000-0000-0000BE6C0000}"/>
    <cellStyle name="Normal 80 2 3 2 2 5" xfId="7713" xr:uid="{00000000-0005-0000-0000-0000271E0000}"/>
    <cellStyle name="Normal 80 2 3 2 2 5 3" xfId="22815" xr:uid="{00000000-0005-0000-0000-000025590000}"/>
    <cellStyle name="Normal 80 2 3 2 2 7" xfId="17802" xr:uid="{00000000-0005-0000-0000-000090450000}"/>
    <cellStyle name="Normal 80 2 3 2 3" xfId="3495" xr:uid="{00000000-0005-0000-0000-0000AD0D0000}"/>
    <cellStyle name="Normal 80 2 3 2 3 2" xfId="13569" xr:uid="{00000000-0005-0000-0000-000007350000}"/>
    <cellStyle name="Normal 80 2 3 2 3 2 3" xfId="28667" xr:uid="{00000000-0005-0000-0000-000001700000}"/>
    <cellStyle name="Normal 80 2 3 2 3 3" xfId="8549" xr:uid="{00000000-0005-0000-0000-00006B210000}"/>
    <cellStyle name="Normal 80 2 3 2 3 3 3" xfId="23650" xr:uid="{00000000-0005-0000-0000-0000685C0000}"/>
    <cellStyle name="Normal 80 2 3 2 3 5" xfId="18637" xr:uid="{00000000-0005-0000-0000-0000D3480000}"/>
    <cellStyle name="Normal 80 2 3 2 4" xfId="5188" xr:uid="{00000000-0005-0000-0000-00004A140000}"/>
    <cellStyle name="Normal 80 2 3 2 4 2" xfId="15240" xr:uid="{00000000-0005-0000-0000-00008E3B0000}"/>
    <cellStyle name="Normal 80 2 3 2 4 2 3" xfId="30338" xr:uid="{00000000-0005-0000-0000-000088760000}"/>
    <cellStyle name="Normal 80 2 3 2 4 3" xfId="10220" xr:uid="{00000000-0005-0000-0000-0000F2270000}"/>
    <cellStyle name="Normal 80 2 3 2 4 3 3" xfId="25321" xr:uid="{00000000-0005-0000-0000-0000EF620000}"/>
    <cellStyle name="Normal 80 2 3 2 4 5" xfId="20308" xr:uid="{00000000-0005-0000-0000-00005A4F0000}"/>
    <cellStyle name="Normal 80 2 3 2 5" xfId="11898" xr:uid="{00000000-0005-0000-0000-0000802E0000}"/>
    <cellStyle name="Normal 80 2 3 2 5 3" xfId="26996" xr:uid="{00000000-0005-0000-0000-00007A690000}"/>
    <cellStyle name="Normal 80 2 3 2 6" xfId="6877" xr:uid="{00000000-0005-0000-0000-0000E31A0000}"/>
    <cellStyle name="Normal 80 2 3 2 6 3" xfId="21979" xr:uid="{00000000-0005-0000-0000-0000E1550000}"/>
    <cellStyle name="Normal 80 2 3 2 8" xfId="16966" xr:uid="{00000000-0005-0000-0000-00004C420000}"/>
    <cellStyle name="Normal 80 2 3 3" xfId="2224" xr:uid="{00000000-0005-0000-0000-0000B6080000}"/>
    <cellStyle name="Normal 80 2 3 3 2" xfId="3914" xr:uid="{00000000-0005-0000-0000-0000500F0000}"/>
    <cellStyle name="Normal 80 2 3 3 2 2" xfId="13987" xr:uid="{00000000-0005-0000-0000-0000A9360000}"/>
    <cellStyle name="Normal 80 2 3 3 2 2 3" xfId="29085" xr:uid="{00000000-0005-0000-0000-0000A3710000}"/>
    <cellStyle name="Normal 80 2 3 3 2 3" xfId="8967" xr:uid="{00000000-0005-0000-0000-00000D230000}"/>
    <cellStyle name="Normal 80 2 3 3 2 3 3" xfId="24068" xr:uid="{00000000-0005-0000-0000-00000A5E0000}"/>
    <cellStyle name="Normal 80 2 3 3 2 5" xfId="19055" xr:uid="{00000000-0005-0000-0000-0000754A0000}"/>
    <cellStyle name="Normal 80 2 3 3 3" xfId="5606" xr:uid="{00000000-0005-0000-0000-0000EC150000}"/>
    <cellStyle name="Normal 80 2 3 3 3 2" xfId="15658" xr:uid="{00000000-0005-0000-0000-0000303D0000}"/>
    <cellStyle name="Normal 80 2 3 3 3 2 3" xfId="30756" xr:uid="{00000000-0005-0000-0000-00002A780000}"/>
    <cellStyle name="Normal 80 2 3 3 3 3" xfId="10638" xr:uid="{00000000-0005-0000-0000-000094290000}"/>
    <cellStyle name="Normal 80 2 3 3 3 3 3" xfId="25739" xr:uid="{00000000-0005-0000-0000-000091640000}"/>
    <cellStyle name="Normal 80 2 3 3 3 5" xfId="20726" xr:uid="{00000000-0005-0000-0000-0000FC500000}"/>
    <cellStyle name="Normal 80 2 3 3 4" xfId="12316" xr:uid="{00000000-0005-0000-0000-000022300000}"/>
    <cellStyle name="Normal 80 2 3 3 4 3" xfId="27414" xr:uid="{00000000-0005-0000-0000-00001C6B0000}"/>
    <cellStyle name="Normal 80 2 3 3 5" xfId="7295" xr:uid="{00000000-0005-0000-0000-0000851C0000}"/>
    <cellStyle name="Normal 80 2 3 3 5 3" xfId="22397" xr:uid="{00000000-0005-0000-0000-000083570000}"/>
    <cellStyle name="Normal 80 2 3 3 7" xfId="17384" xr:uid="{00000000-0005-0000-0000-0000EE430000}"/>
    <cellStyle name="Normal 80 2 3 4" xfId="3077" xr:uid="{00000000-0005-0000-0000-00000B0C0000}"/>
    <cellStyle name="Normal 80 2 3 4 2" xfId="13151" xr:uid="{00000000-0005-0000-0000-000065330000}"/>
    <cellStyle name="Normal 80 2 3 4 2 3" xfId="28249" xr:uid="{00000000-0005-0000-0000-00005F6E0000}"/>
    <cellStyle name="Normal 80 2 3 4 3" xfId="8131" xr:uid="{00000000-0005-0000-0000-0000C91F0000}"/>
    <cellStyle name="Normal 80 2 3 4 3 3" xfId="23232" xr:uid="{00000000-0005-0000-0000-0000C65A0000}"/>
    <cellStyle name="Normal 80 2 3 4 5" xfId="18219" xr:uid="{00000000-0005-0000-0000-000031470000}"/>
    <cellStyle name="Normal 80 2 3 5" xfId="4770" xr:uid="{00000000-0005-0000-0000-0000A8120000}"/>
    <cellStyle name="Normal 80 2 3 5 2" xfId="14822" xr:uid="{00000000-0005-0000-0000-0000EC390000}"/>
    <cellStyle name="Normal 80 2 3 5 2 3" xfId="29920" xr:uid="{00000000-0005-0000-0000-0000E6740000}"/>
    <cellStyle name="Normal 80 2 3 5 3" xfId="9802" xr:uid="{00000000-0005-0000-0000-000050260000}"/>
    <cellStyle name="Normal 80 2 3 5 3 3" xfId="24903" xr:uid="{00000000-0005-0000-0000-00004D610000}"/>
    <cellStyle name="Normal 80 2 3 5 5" xfId="19890" xr:uid="{00000000-0005-0000-0000-0000B84D0000}"/>
    <cellStyle name="Normal 80 2 3 6" xfId="11480" xr:uid="{00000000-0005-0000-0000-0000DE2C0000}"/>
    <cellStyle name="Normal 80 2 3 6 3" xfId="26578" xr:uid="{00000000-0005-0000-0000-0000D8670000}"/>
    <cellStyle name="Normal 80 2 3 7" xfId="6459" xr:uid="{00000000-0005-0000-0000-000041190000}"/>
    <cellStyle name="Normal 80 2 3 7 3" xfId="21561" xr:uid="{00000000-0005-0000-0000-00003F540000}"/>
    <cellStyle name="Normal 80 2 3 9" xfId="16548" xr:uid="{00000000-0005-0000-0000-0000AA400000}"/>
    <cellStyle name="Normal 80 2 4" xfId="1595" xr:uid="{00000000-0005-0000-0000-000041060000}"/>
    <cellStyle name="Normal 80 2 4 2" xfId="2434" xr:uid="{00000000-0005-0000-0000-000088090000}"/>
    <cellStyle name="Normal 80 2 4 2 2" xfId="4124" xr:uid="{00000000-0005-0000-0000-000022100000}"/>
    <cellStyle name="Normal 80 2 4 2 2 2" xfId="14197" xr:uid="{00000000-0005-0000-0000-00007B370000}"/>
    <cellStyle name="Normal 80 2 4 2 2 2 3" xfId="29295" xr:uid="{00000000-0005-0000-0000-000075720000}"/>
    <cellStyle name="Normal 80 2 4 2 2 3" xfId="9177" xr:uid="{00000000-0005-0000-0000-0000DF230000}"/>
    <cellStyle name="Normal 80 2 4 2 2 3 3" xfId="24278" xr:uid="{00000000-0005-0000-0000-0000DC5E0000}"/>
    <cellStyle name="Normal 80 2 4 2 2 5" xfId="19265" xr:uid="{00000000-0005-0000-0000-0000474B0000}"/>
    <cellStyle name="Normal 80 2 4 2 3" xfId="5816" xr:uid="{00000000-0005-0000-0000-0000BE160000}"/>
    <cellStyle name="Normal 80 2 4 2 3 2" xfId="15868" xr:uid="{00000000-0005-0000-0000-0000023E0000}"/>
    <cellStyle name="Normal 80 2 4 2 3 2 3" xfId="30966" xr:uid="{00000000-0005-0000-0000-0000FC780000}"/>
    <cellStyle name="Normal 80 2 4 2 3 3" xfId="10848" xr:uid="{00000000-0005-0000-0000-0000662A0000}"/>
    <cellStyle name="Normal 80 2 4 2 3 3 3" xfId="25949" xr:uid="{00000000-0005-0000-0000-000063650000}"/>
    <cellStyle name="Normal 80 2 4 2 3 5" xfId="20936" xr:uid="{00000000-0005-0000-0000-0000CE510000}"/>
    <cellStyle name="Normal 80 2 4 2 4" xfId="12526" xr:uid="{00000000-0005-0000-0000-0000F4300000}"/>
    <cellStyle name="Normal 80 2 4 2 4 3" xfId="27624" xr:uid="{00000000-0005-0000-0000-0000EE6B0000}"/>
    <cellStyle name="Normal 80 2 4 2 5" xfId="7505" xr:uid="{00000000-0005-0000-0000-0000571D0000}"/>
    <cellStyle name="Normal 80 2 4 2 5 3" xfId="22607" xr:uid="{00000000-0005-0000-0000-000055580000}"/>
    <cellStyle name="Normal 80 2 4 2 7" xfId="17594" xr:uid="{00000000-0005-0000-0000-0000C0440000}"/>
    <cellStyle name="Normal 80 2 4 3" xfId="3287" xr:uid="{00000000-0005-0000-0000-0000DD0C0000}"/>
    <cellStyle name="Normal 80 2 4 3 2" xfId="13361" xr:uid="{00000000-0005-0000-0000-000037340000}"/>
    <cellStyle name="Normal 80 2 4 3 2 3" xfId="28459" xr:uid="{00000000-0005-0000-0000-0000316F0000}"/>
    <cellStyle name="Normal 80 2 4 3 3" xfId="8341" xr:uid="{00000000-0005-0000-0000-00009B200000}"/>
    <cellStyle name="Normal 80 2 4 3 3 3" xfId="23442" xr:uid="{00000000-0005-0000-0000-0000985B0000}"/>
    <cellStyle name="Normal 80 2 4 3 5" xfId="18429" xr:uid="{00000000-0005-0000-0000-000003480000}"/>
    <cellStyle name="Normal 80 2 4 4" xfId="4980" xr:uid="{00000000-0005-0000-0000-00007A130000}"/>
    <cellStyle name="Normal 80 2 4 4 2" xfId="15032" xr:uid="{00000000-0005-0000-0000-0000BE3A0000}"/>
    <cellStyle name="Normal 80 2 4 4 2 3" xfId="30130" xr:uid="{00000000-0005-0000-0000-0000B8750000}"/>
    <cellStyle name="Normal 80 2 4 4 3" xfId="10012" xr:uid="{00000000-0005-0000-0000-000022270000}"/>
    <cellStyle name="Normal 80 2 4 4 3 3" xfId="25113" xr:uid="{00000000-0005-0000-0000-00001F620000}"/>
    <cellStyle name="Normal 80 2 4 4 5" xfId="20100" xr:uid="{00000000-0005-0000-0000-00008A4E0000}"/>
    <cellStyle name="Normal 80 2 4 5" xfId="11690" xr:uid="{00000000-0005-0000-0000-0000B02D0000}"/>
    <cellStyle name="Normal 80 2 4 5 3" xfId="26788" xr:uid="{00000000-0005-0000-0000-0000AA680000}"/>
    <cellStyle name="Normal 80 2 4 6" xfId="6669" xr:uid="{00000000-0005-0000-0000-0000131A0000}"/>
    <cellStyle name="Normal 80 2 4 6 3" xfId="21771" xr:uid="{00000000-0005-0000-0000-000011550000}"/>
    <cellStyle name="Normal 80 2 4 8" xfId="16758" xr:uid="{00000000-0005-0000-0000-00007C410000}"/>
    <cellStyle name="Normal 80 2 5" xfId="2016" xr:uid="{00000000-0005-0000-0000-0000E6070000}"/>
    <cellStyle name="Normal 80 2 5 2" xfId="3706" xr:uid="{00000000-0005-0000-0000-0000800E0000}"/>
    <cellStyle name="Normal 80 2 5 2 2" xfId="13779" xr:uid="{00000000-0005-0000-0000-0000D9350000}"/>
    <cellStyle name="Normal 80 2 5 2 2 3" xfId="28877" xr:uid="{00000000-0005-0000-0000-0000D3700000}"/>
    <cellStyle name="Normal 80 2 5 2 3" xfId="8759" xr:uid="{00000000-0005-0000-0000-00003D220000}"/>
    <cellStyle name="Normal 80 2 5 2 3 3" xfId="23860" xr:uid="{00000000-0005-0000-0000-00003A5D0000}"/>
    <cellStyle name="Normal 80 2 5 2 5" xfId="18847" xr:uid="{00000000-0005-0000-0000-0000A5490000}"/>
    <cellStyle name="Normal 80 2 5 3" xfId="5398" xr:uid="{00000000-0005-0000-0000-00001C150000}"/>
    <cellStyle name="Normal 80 2 5 3 2" xfId="15450" xr:uid="{00000000-0005-0000-0000-0000603C0000}"/>
    <cellStyle name="Normal 80 2 5 3 2 3" xfId="30548" xr:uid="{00000000-0005-0000-0000-00005A770000}"/>
    <cellStyle name="Normal 80 2 5 3 3" xfId="10430" xr:uid="{00000000-0005-0000-0000-0000C4280000}"/>
    <cellStyle name="Normal 80 2 5 3 3 3" xfId="25531" xr:uid="{00000000-0005-0000-0000-0000C1630000}"/>
    <cellStyle name="Normal 80 2 5 3 5" xfId="20518" xr:uid="{00000000-0005-0000-0000-00002C500000}"/>
    <cellStyle name="Normal 80 2 5 4" xfId="12108" xr:uid="{00000000-0005-0000-0000-0000522F0000}"/>
    <cellStyle name="Normal 80 2 5 4 3" xfId="27206" xr:uid="{00000000-0005-0000-0000-00004C6A0000}"/>
    <cellStyle name="Normal 80 2 5 5" xfId="7087" xr:uid="{00000000-0005-0000-0000-0000B51B0000}"/>
    <cellStyle name="Normal 80 2 5 5 3" xfId="22189" xr:uid="{00000000-0005-0000-0000-0000B3560000}"/>
    <cellStyle name="Normal 80 2 5 7" xfId="17176" xr:uid="{00000000-0005-0000-0000-00001E430000}"/>
    <cellStyle name="Normal 80 2 6" xfId="2869" xr:uid="{00000000-0005-0000-0000-00003B0B0000}"/>
    <cellStyle name="Normal 80 2 6 2" xfId="12943" xr:uid="{00000000-0005-0000-0000-000095320000}"/>
    <cellStyle name="Normal 80 2 6 2 3" xfId="28041" xr:uid="{00000000-0005-0000-0000-00008F6D0000}"/>
    <cellStyle name="Normal 80 2 6 3" xfId="7923" xr:uid="{00000000-0005-0000-0000-0000F91E0000}"/>
    <cellStyle name="Normal 80 2 6 3 3" xfId="23024" xr:uid="{00000000-0005-0000-0000-0000F6590000}"/>
    <cellStyle name="Normal 80 2 6 5" xfId="18011" xr:uid="{00000000-0005-0000-0000-000061460000}"/>
    <cellStyle name="Normal 80 2 7" xfId="4562" xr:uid="{00000000-0005-0000-0000-0000D8110000}"/>
    <cellStyle name="Normal 80 2 7 2" xfId="14614" xr:uid="{00000000-0005-0000-0000-00001C390000}"/>
    <cellStyle name="Normal 80 2 7 2 3" xfId="29712" xr:uid="{00000000-0005-0000-0000-000016740000}"/>
    <cellStyle name="Normal 80 2 7 3" xfId="9594" xr:uid="{00000000-0005-0000-0000-000080250000}"/>
    <cellStyle name="Normal 80 2 7 3 3" xfId="24695" xr:uid="{00000000-0005-0000-0000-00007D600000}"/>
    <cellStyle name="Normal 80 2 7 5" xfId="19682" xr:uid="{00000000-0005-0000-0000-0000E84C0000}"/>
    <cellStyle name="Normal 80 2 8" xfId="11272" xr:uid="{00000000-0005-0000-0000-00000E2C0000}"/>
    <cellStyle name="Normal 80 2 8 3" xfId="26370" xr:uid="{00000000-0005-0000-0000-000008670000}"/>
    <cellStyle name="Normal 80 2 9" xfId="6251" xr:uid="{00000000-0005-0000-0000-000071180000}"/>
    <cellStyle name="Normal 80 2 9 3" xfId="21353" xr:uid="{00000000-0005-0000-0000-00006F530000}"/>
    <cellStyle name="Normal 80 3" xfId="1215" xr:uid="{00000000-0005-0000-0000-0000C5040000}"/>
    <cellStyle name="Normal 80 3 10" xfId="16392" xr:uid="{00000000-0005-0000-0000-00000E400000}"/>
    <cellStyle name="Normal 80 3 2" xfId="1434" xr:uid="{00000000-0005-0000-0000-0000A0050000}"/>
    <cellStyle name="Normal 80 3 2 2" xfId="1855" xr:uid="{00000000-0005-0000-0000-000045070000}"/>
    <cellStyle name="Normal 80 3 2 2 2" xfId="2694" xr:uid="{00000000-0005-0000-0000-00008C0A0000}"/>
    <cellStyle name="Normal 80 3 2 2 2 2" xfId="4384" xr:uid="{00000000-0005-0000-0000-000026110000}"/>
    <cellStyle name="Normal 80 3 2 2 2 2 2" xfId="14457" xr:uid="{00000000-0005-0000-0000-00007F380000}"/>
    <cellStyle name="Normal 80 3 2 2 2 2 2 3" xfId="29555" xr:uid="{00000000-0005-0000-0000-000079730000}"/>
    <cellStyle name="Normal 80 3 2 2 2 2 3" xfId="9437" xr:uid="{00000000-0005-0000-0000-0000E3240000}"/>
    <cellStyle name="Normal 80 3 2 2 2 2 3 3" xfId="24538" xr:uid="{00000000-0005-0000-0000-0000E05F0000}"/>
    <cellStyle name="Normal 80 3 2 2 2 2 5" xfId="19525" xr:uid="{00000000-0005-0000-0000-00004B4C0000}"/>
    <cellStyle name="Normal 80 3 2 2 2 3" xfId="6076" xr:uid="{00000000-0005-0000-0000-0000C2170000}"/>
    <cellStyle name="Normal 80 3 2 2 2 3 2" xfId="16128" xr:uid="{00000000-0005-0000-0000-0000063F0000}"/>
    <cellStyle name="Normal 80 3 2 2 2 3 2 3" xfId="31226" xr:uid="{00000000-0005-0000-0000-0000007A0000}"/>
    <cellStyle name="Normal 80 3 2 2 2 3 3" xfId="11108" xr:uid="{00000000-0005-0000-0000-00006A2B0000}"/>
    <cellStyle name="Normal 80 3 2 2 2 3 3 3" xfId="26209" xr:uid="{00000000-0005-0000-0000-000067660000}"/>
    <cellStyle name="Normal 80 3 2 2 2 3 5" xfId="21196" xr:uid="{00000000-0005-0000-0000-0000D2520000}"/>
    <cellStyle name="Normal 80 3 2 2 2 4" xfId="12786" xr:uid="{00000000-0005-0000-0000-0000F8310000}"/>
    <cellStyle name="Normal 80 3 2 2 2 4 3" xfId="27884" xr:uid="{00000000-0005-0000-0000-0000F26C0000}"/>
    <cellStyle name="Normal 80 3 2 2 2 5" xfId="7765" xr:uid="{00000000-0005-0000-0000-00005B1E0000}"/>
    <cellStyle name="Normal 80 3 2 2 2 5 3" xfId="22867" xr:uid="{00000000-0005-0000-0000-000059590000}"/>
    <cellStyle name="Normal 80 3 2 2 2 7" xfId="17854" xr:uid="{00000000-0005-0000-0000-0000C4450000}"/>
    <cellStyle name="Normal 80 3 2 2 3" xfId="3547" xr:uid="{00000000-0005-0000-0000-0000E10D0000}"/>
    <cellStyle name="Normal 80 3 2 2 3 2" xfId="13621" xr:uid="{00000000-0005-0000-0000-00003B350000}"/>
    <cellStyle name="Normal 80 3 2 2 3 2 3" xfId="28719" xr:uid="{00000000-0005-0000-0000-000035700000}"/>
    <cellStyle name="Normal 80 3 2 2 3 3" xfId="8601" xr:uid="{00000000-0005-0000-0000-00009F210000}"/>
    <cellStyle name="Normal 80 3 2 2 3 3 3" xfId="23702" xr:uid="{00000000-0005-0000-0000-00009C5C0000}"/>
    <cellStyle name="Normal 80 3 2 2 3 5" xfId="18689" xr:uid="{00000000-0005-0000-0000-000007490000}"/>
    <cellStyle name="Normal 80 3 2 2 4" xfId="5240" xr:uid="{00000000-0005-0000-0000-00007E140000}"/>
    <cellStyle name="Normal 80 3 2 2 4 2" xfId="15292" xr:uid="{00000000-0005-0000-0000-0000C23B0000}"/>
    <cellStyle name="Normal 80 3 2 2 4 2 3" xfId="30390" xr:uid="{00000000-0005-0000-0000-0000BC760000}"/>
    <cellStyle name="Normal 80 3 2 2 4 3" xfId="10272" xr:uid="{00000000-0005-0000-0000-000026280000}"/>
    <cellStyle name="Normal 80 3 2 2 4 3 3" xfId="25373" xr:uid="{00000000-0005-0000-0000-000023630000}"/>
    <cellStyle name="Normal 80 3 2 2 4 5" xfId="20360" xr:uid="{00000000-0005-0000-0000-00008E4F0000}"/>
    <cellStyle name="Normal 80 3 2 2 5" xfId="11950" xr:uid="{00000000-0005-0000-0000-0000B42E0000}"/>
    <cellStyle name="Normal 80 3 2 2 5 3" xfId="27048" xr:uid="{00000000-0005-0000-0000-0000AE690000}"/>
    <cellStyle name="Normal 80 3 2 2 6" xfId="6929" xr:uid="{00000000-0005-0000-0000-0000171B0000}"/>
    <cellStyle name="Normal 80 3 2 2 6 3" xfId="22031" xr:uid="{00000000-0005-0000-0000-000015560000}"/>
    <cellStyle name="Normal 80 3 2 2 8" xfId="17018" xr:uid="{00000000-0005-0000-0000-000080420000}"/>
    <cellStyle name="Normal 80 3 2 3" xfId="2276" xr:uid="{00000000-0005-0000-0000-0000EA080000}"/>
    <cellStyle name="Normal 80 3 2 3 2" xfId="3966" xr:uid="{00000000-0005-0000-0000-0000840F0000}"/>
    <cellStyle name="Normal 80 3 2 3 2 2" xfId="14039" xr:uid="{00000000-0005-0000-0000-0000DD360000}"/>
    <cellStyle name="Normal 80 3 2 3 2 2 3" xfId="29137" xr:uid="{00000000-0005-0000-0000-0000D7710000}"/>
    <cellStyle name="Normal 80 3 2 3 2 3" xfId="9019" xr:uid="{00000000-0005-0000-0000-000041230000}"/>
    <cellStyle name="Normal 80 3 2 3 2 3 3" xfId="24120" xr:uid="{00000000-0005-0000-0000-00003E5E0000}"/>
    <cellStyle name="Normal 80 3 2 3 2 5" xfId="19107" xr:uid="{00000000-0005-0000-0000-0000A94A0000}"/>
    <cellStyle name="Normal 80 3 2 3 3" xfId="5658" xr:uid="{00000000-0005-0000-0000-000020160000}"/>
    <cellStyle name="Normal 80 3 2 3 3 2" xfId="15710" xr:uid="{00000000-0005-0000-0000-0000643D0000}"/>
    <cellStyle name="Normal 80 3 2 3 3 2 3" xfId="30808" xr:uid="{00000000-0005-0000-0000-00005E780000}"/>
    <cellStyle name="Normal 80 3 2 3 3 3" xfId="10690" xr:uid="{00000000-0005-0000-0000-0000C8290000}"/>
    <cellStyle name="Normal 80 3 2 3 3 3 3" xfId="25791" xr:uid="{00000000-0005-0000-0000-0000C5640000}"/>
    <cellStyle name="Normal 80 3 2 3 3 5" xfId="20778" xr:uid="{00000000-0005-0000-0000-000030510000}"/>
    <cellStyle name="Normal 80 3 2 3 4" xfId="12368" xr:uid="{00000000-0005-0000-0000-000056300000}"/>
    <cellStyle name="Normal 80 3 2 3 4 3" xfId="27466" xr:uid="{00000000-0005-0000-0000-0000506B0000}"/>
    <cellStyle name="Normal 80 3 2 3 5" xfId="7347" xr:uid="{00000000-0005-0000-0000-0000B91C0000}"/>
    <cellStyle name="Normal 80 3 2 3 5 3" xfId="22449" xr:uid="{00000000-0005-0000-0000-0000B7570000}"/>
    <cellStyle name="Normal 80 3 2 3 7" xfId="17436" xr:uid="{00000000-0005-0000-0000-000022440000}"/>
    <cellStyle name="Normal 80 3 2 4" xfId="3129" xr:uid="{00000000-0005-0000-0000-00003F0C0000}"/>
    <cellStyle name="Normal 80 3 2 4 2" xfId="13203" xr:uid="{00000000-0005-0000-0000-000099330000}"/>
    <cellStyle name="Normal 80 3 2 4 2 3" xfId="28301" xr:uid="{00000000-0005-0000-0000-0000936E0000}"/>
    <cellStyle name="Normal 80 3 2 4 3" xfId="8183" xr:uid="{00000000-0005-0000-0000-0000FD1F0000}"/>
    <cellStyle name="Normal 80 3 2 4 3 3" xfId="23284" xr:uid="{00000000-0005-0000-0000-0000FA5A0000}"/>
    <cellStyle name="Normal 80 3 2 4 5" xfId="18271" xr:uid="{00000000-0005-0000-0000-000065470000}"/>
    <cellStyle name="Normal 80 3 2 5" xfId="4822" xr:uid="{00000000-0005-0000-0000-0000DC120000}"/>
    <cellStyle name="Normal 80 3 2 5 2" xfId="14874" xr:uid="{00000000-0005-0000-0000-0000203A0000}"/>
    <cellStyle name="Normal 80 3 2 5 2 3" xfId="29972" xr:uid="{00000000-0005-0000-0000-00001A750000}"/>
    <cellStyle name="Normal 80 3 2 5 3" xfId="9854" xr:uid="{00000000-0005-0000-0000-000084260000}"/>
    <cellStyle name="Normal 80 3 2 5 3 3" xfId="24955" xr:uid="{00000000-0005-0000-0000-000081610000}"/>
    <cellStyle name="Normal 80 3 2 5 5" xfId="19942" xr:uid="{00000000-0005-0000-0000-0000EC4D0000}"/>
    <cellStyle name="Normal 80 3 2 6" xfId="11532" xr:uid="{00000000-0005-0000-0000-0000122D0000}"/>
    <cellStyle name="Normal 80 3 2 6 3" xfId="26630" xr:uid="{00000000-0005-0000-0000-00000C680000}"/>
    <cellStyle name="Normal 80 3 2 7" xfId="6511" xr:uid="{00000000-0005-0000-0000-000075190000}"/>
    <cellStyle name="Normal 80 3 2 7 3" xfId="21613" xr:uid="{00000000-0005-0000-0000-000073540000}"/>
    <cellStyle name="Normal 80 3 2 9" xfId="16600" xr:uid="{00000000-0005-0000-0000-0000DE400000}"/>
    <cellStyle name="Normal 80 3 3" xfId="1647" xr:uid="{00000000-0005-0000-0000-000075060000}"/>
    <cellStyle name="Normal 80 3 3 2" xfId="2486" xr:uid="{00000000-0005-0000-0000-0000BC090000}"/>
    <cellStyle name="Normal 80 3 3 2 2" xfId="4176" xr:uid="{00000000-0005-0000-0000-000056100000}"/>
    <cellStyle name="Normal 80 3 3 2 2 2" xfId="14249" xr:uid="{00000000-0005-0000-0000-0000AF370000}"/>
    <cellStyle name="Normal 80 3 3 2 2 2 3" xfId="29347" xr:uid="{00000000-0005-0000-0000-0000A9720000}"/>
    <cellStyle name="Normal 80 3 3 2 2 3" xfId="9229" xr:uid="{00000000-0005-0000-0000-000013240000}"/>
    <cellStyle name="Normal 80 3 3 2 2 3 3" xfId="24330" xr:uid="{00000000-0005-0000-0000-0000105F0000}"/>
    <cellStyle name="Normal 80 3 3 2 2 5" xfId="19317" xr:uid="{00000000-0005-0000-0000-00007B4B0000}"/>
    <cellStyle name="Normal 80 3 3 2 3" xfId="5868" xr:uid="{00000000-0005-0000-0000-0000F2160000}"/>
    <cellStyle name="Normal 80 3 3 2 3 2" xfId="15920" xr:uid="{00000000-0005-0000-0000-0000363E0000}"/>
    <cellStyle name="Normal 80 3 3 2 3 2 3" xfId="31018" xr:uid="{00000000-0005-0000-0000-000030790000}"/>
    <cellStyle name="Normal 80 3 3 2 3 3" xfId="10900" xr:uid="{00000000-0005-0000-0000-00009A2A0000}"/>
    <cellStyle name="Normal 80 3 3 2 3 3 3" xfId="26001" xr:uid="{00000000-0005-0000-0000-000097650000}"/>
    <cellStyle name="Normal 80 3 3 2 3 5" xfId="20988" xr:uid="{00000000-0005-0000-0000-000002520000}"/>
    <cellStyle name="Normal 80 3 3 2 4" xfId="12578" xr:uid="{00000000-0005-0000-0000-000028310000}"/>
    <cellStyle name="Normal 80 3 3 2 4 3" xfId="27676" xr:uid="{00000000-0005-0000-0000-0000226C0000}"/>
    <cellStyle name="Normal 80 3 3 2 5" xfId="7557" xr:uid="{00000000-0005-0000-0000-00008B1D0000}"/>
    <cellStyle name="Normal 80 3 3 2 5 3" xfId="22659" xr:uid="{00000000-0005-0000-0000-000089580000}"/>
    <cellStyle name="Normal 80 3 3 2 7" xfId="17646" xr:uid="{00000000-0005-0000-0000-0000F4440000}"/>
    <cellStyle name="Normal 80 3 3 3" xfId="3339" xr:uid="{00000000-0005-0000-0000-0000110D0000}"/>
    <cellStyle name="Normal 80 3 3 3 2" xfId="13413" xr:uid="{00000000-0005-0000-0000-00006B340000}"/>
    <cellStyle name="Normal 80 3 3 3 2 3" xfId="28511" xr:uid="{00000000-0005-0000-0000-0000656F0000}"/>
    <cellStyle name="Normal 80 3 3 3 3" xfId="8393" xr:uid="{00000000-0005-0000-0000-0000CF200000}"/>
    <cellStyle name="Normal 80 3 3 3 3 3" xfId="23494" xr:uid="{00000000-0005-0000-0000-0000CC5B0000}"/>
    <cellStyle name="Normal 80 3 3 3 5" xfId="18481" xr:uid="{00000000-0005-0000-0000-000037480000}"/>
    <cellStyle name="Normal 80 3 3 4" xfId="5032" xr:uid="{00000000-0005-0000-0000-0000AE130000}"/>
    <cellStyle name="Normal 80 3 3 4 2" xfId="15084" xr:uid="{00000000-0005-0000-0000-0000F23A0000}"/>
    <cellStyle name="Normal 80 3 3 4 2 3" xfId="30182" xr:uid="{00000000-0005-0000-0000-0000EC750000}"/>
    <cellStyle name="Normal 80 3 3 4 3" xfId="10064" xr:uid="{00000000-0005-0000-0000-000056270000}"/>
    <cellStyle name="Normal 80 3 3 4 3 3" xfId="25165" xr:uid="{00000000-0005-0000-0000-000053620000}"/>
    <cellStyle name="Normal 80 3 3 4 5" xfId="20152" xr:uid="{00000000-0005-0000-0000-0000BE4E0000}"/>
    <cellStyle name="Normal 80 3 3 5" xfId="11742" xr:uid="{00000000-0005-0000-0000-0000E42D0000}"/>
    <cellStyle name="Normal 80 3 3 5 3" xfId="26840" xr:uid="{00000000-0005-0000-0000-0000DE680000}"/>
    <cellStyle name="Normal 80 3 3 6" xfId="6721" xr:uid="{00000000-0005-0000-0000-0000471A0000}"/>
    <cellStyle name="Normal 80 3 3 6 3" xfId="21823" xr:uid="{00000000-0005-0000-0000-000045550000}"/>
    <cellStyle name="Normal 80 3 3 8" xfId="16810" xr:uid="{00000000-0005-0000-0000-0000B0410000}"/>
    <cellStyle name="Normal 80 3 4" xfId="2068" xr:uid="{00000000-0005-0000-0000-00001A080000}"/>
    <cellStyle name="Normal 80 3 4 2" xfId="3758" xr:uid="{00000000-0005-0000-0000-0000B40E0000}"/>
    <cellStyle name="Normal 80 3 4 2 2" xfId="13831" xr:uid="{00000000-0005-0000-0000-00000D360000}"/>
    <cellStyle name="Normal 80 3 4 2 2 3" xfId="28929" xr:uid="{00000000-0005-0000-0000-000007710000}"/>
    <cellStyle name="Normal 80 3 4 2 3" xfId="8811" xr:uid="{00000000-0005-0000-0000-000071220000}"/>
    <cellStyle name="Normal 80 3 4 2 3 3" xfId="23912" xr:uid="{00000000-0005-0000-0000-00006E5D0000}"/>
    <cellStyle name="Normal 80 3 4 2 5" xfId="18899" xr:uid="{00000000-0005-0000-0000-0000D9490000}"/>
    <cellStyle name="Normal 80 3 4 3" xfId="5450" xr:uid="{00000000-0005-0000-0000-000050150000}"/>
    <cellStyle name="Normal 80 3 4 3 2" xfId="15502" xr:uid="{00000000-0005-0000-0000-0000943C0000}"/>
    <cellStyle name="Normal 80 3 4 3 2 3" xfId="30600" xr:uid="{00000000-0005-0000-0000-00008E770000}"/>
    <cellStyle name="Normal 80 3 4 3 3" xfId="10482" xr:uid="{00000000-0005-0000-0000-0000F8280000}"/>
    <cellStyle name="Normal 80 3 4 3 3 3" xfId="25583" xr:uid="{00000000-0005-0000-0000-0000F5630000}"/>
    <cellStyle name="Normal 80 3 4 3 5" xfId="20570" xr:uid="{00000000-0005-0000-0000-000060500000}"/>
    <cellStyle name="Normal 80 3 4 4" xfId="12160" xr:uid="{00000000-0005-0000-0000-0000862F0000}"/>
    <cellStyle name="Normal 80 3 4 4 3" xfId="27258" xr:uid="{00000000-0005-0000-0000-0000806A0000}"/>
    <cellStyle name="Normal 80 3 4 5" xfId="7139" xr:uid="{00000000-0005-0000-0000-0000E91B0000}"/>
    <cellStyle name="Normal 80 3 4 5 3" xfId="22241" xr:uid="{00000000-0005-0000-0000-0000E7560000}"/>
    <cellStyle name="Normal 80 3 4 7" xfId="17228" xr:uid="{00000000-0005-0000-0000-000052430000}"/>
    <cellStyle name="Normal 80 3 5" xfId="2921" xr:uid="{00000000-0005-0000-0000-00006F0B0000}"/>
    <cellStyle name="Normal 80 3 5 2" xfId="12995" xr:uid="{00000000-0005-0000-0000-0000C9320000}"/>
    <cellStyle name="Normal 80 3 5 2 3" xfId="28093" xr:uid="{00000000-0005-0000-0000-0000C36D0000}"/>
    <cellStyle name="Normal 80 3 5 3" xfId="7975" xr:uid="{00000000-0005-0000-0000-00002D1F0000}"/>
    <cellStyle name="Normal 80 3 5 3 3" xfId="23076" xr:uid="{00000000-0005-0000-0000-00002A5A0000}"/>
    <cellStyle name="Normal 80 3 5 5" xfId="18063" xr:uid="{00000000-0005-0000-0000-000095460000}"/>
    <cellStyle name="Normal 80 3 6" xfId="4614" xr:uid="{00000000-0005-0000-0000-00000C120000}"/>
    <cellStyle name="Normal 80 3 6 2" xfId="14666" xr:uid="{00000000-0005-0000-0000-000050390000}"/>
    <cellStyle name="Normal 80 3 6 2 3" xfId="29764" xr:uid="{00000000-0005-0000-0000-00004A740000}"/>
    <cellStyle name="Normal 80 3 6 3" xfId="9646" xr:uid="{00000000-0005-0000-0000-0000B4250000}"/>
    <cellStyle name="Normal 80 3 6 3 3" xfId="24747" xr:uid="{00000000-0005-0000-0000-0000B1600000}"/>
    <cellStyle name="Normal 80 3 6 5" xfId="19734" xr:uid="{00000000-0005-0000-0000-00001C4D0000}"/>
    <cellStyle name="Normal 80 3 7" xfId="11324" xr:uid="{00000000-0005-0000-0000-0000422C0000}"/>
    <cellStyle name="Normal 80 3 7 3" xfId="26422" xr:uid="{00000000-0005-0000-0000-00003C670000}"/>
    <cellStyle name="Normal 80 3 8" xfId="6303" xr:uid="{00000000-0005-0000-0000-0000A5180000}"/>
    <cellStyle name="Normal 80 3 8 3" xfId="21405" xr:uid="{00000000-0005-0000-0000-0000A3530000}"/>
    <cellStyle name="Normal 80 4" xfId="1328" xr:uid="{00000000-0005-0000-0000-000036050000}"/>
    <cellStyle name="Normal 80 4 2" xfId="1751" xr:uid="{00000000-0005-0000-0000-0000DD060000}"/>
    <cellStyle name="Normal 80 4 2 2" xfId="2590" xr:uid="{00000000-0005-0000-0000-0000240A0000}"/>
    <cellStyle name="Normal 80 4 2 2 2" xfId="4280" xr:uid="{00000000-0005-0000-0000-0000BE100000}"/>
    <cellStyle name="Normal 80 4 2 2 2 2" xfId="14353" xr:uid="{00000000-0005-0000-0000-000017380000}"/>
    <cellStyle name="Normal 80 4 2 2 2 2 3" xfId="29451" xr:uid="{00000000-0005-0000-0000-000011730000}"/>
    <cellStyle name="Normal 80 4 2 2 2 3" xfId="9333" xr:uid="{00000000-0005-0000-0000-00007B240000}"/>
    <cellStyle name="Normal 80 4 2 2 2 3 3" xfId="24434" xr:uid="{00000000-0005-0000-0000-0000785F0000}"/>
    <cellStyle name="Normal 80 4 2 2 2 5" xfId="19421" xr:uid="{00000000-0005-0000-0000-0000E34B0000}"/>
    <cellStyle name="Normal 80 4 2 2 3" xfId="5972" xr:uid="{00000000-0005-0000-0000-00005A170000}"/>
    <cellStyle name="Normal 80 4 2 2 3 2" xfId="16024" xr:uid="{00000000-0005-0000-0000-00009E3E0000}"/>
    <cellStyle name="Normal 80 4 2 2 3 2 3" xfId="31122" xr:uid="{00000000-0005-0000-0000-000098790000}"/>
    <cellStyle name="Normal 80 4 2 2 3 3" xfId="11004" xr:uid="{00000000-0005-0000-0000-0000022B0000}"/>
    <cellStyle name="Normal 80 4 2 2 3 3 3" xfId="26105" xr:uid="{00000000-0005-0000-0000-0000FF650000}"/>
    <cellStyle name="Normal 80 4 2 2 3 5" xfId="21092" xr:uid="{00000000-0005-0000-0000-00006A520000}"/>
    <cellStyle name="Normal 80 4 2 2 4" xfId="12682" xr:uid="{00000000-0005-0000-0000-000090310000}"/>
    <cellStyle name="Normal 80 4 2 2 4 3" xfId="27780" xr:uid="{00000000-0005-0000-0000-00008A6C0000}"/>
    <cellStyle name="Normal 80 4 2 2 5" xfId="7661" xr:uid="{00000000-0005-0000-0000-0000F31D0000}"/>
    <cellStyle name="Normal 80 4 2 2 5 3" xfId="22763" xr:uid="{00000000-0005-0000-0000-0000F1580000}"/>
    <cellStyle name="Normal 80 4 2 2 7" xfId="17750" xr:uid="{00000000-0005-0000-0000-00005C450000}"/>
    <cellStyle name="Normal 80 4 2 3" xfId="3443" xr:uid="{00000000-0005-0000-0000-0000790D0000}"/>
    <cellStyle name="Normal 80 4 2 3 2" xfId="13517" xr:uid="{00000000-0005-0000-0000-0000D3340000}"/>
    <cellStyle name="Normal 80 4 2 3 2 3" xfId="28615" xr:uid="{00000000-0005-0000-0000-0000CD6F0000}"/>
    <cellStyle name="Normal 80 4 2 3 3" xfId="8497" xr:uid="{00000000-0005-0000-0000-000037210000}"/>
    <cellStyle name="Normal 80 4 2 3 3 3" xfId="23598" xr:uid="{00000000-0005-0000-0000-0000345C0000}"/>
    <cellStyle name="Normal 80 4 2 3 5" xfId="18585" xr:uid="{00000000-0005-0000-0000-00009F480000}"/>
    <cellStyle name="Normal 80 4 2 4" xfId="5136" xr:uid="{00000000-0005-0000-0000-000016140000}"/>
    <cellStyle name="Normal 80 4 2 4 2" xfId="15188" xr:uid="{00000000-0005-0000-0000-00005A3B0000}"/>
    <cellStyle name="Normal 80 4 2 4 2 3" xfId="30286" xr:uid="{00000000-0005-0000-0000-000054760000}"/>
    <cellStyle name="Normal 80 4 2 4 3" xfId="10168" xr:uid="{00000000-0005-0000-0000-0000BE270000}"/>
    <cellStyle name="Normal 80 4 2 4 3 3" xfId="25269" xr:uid="{00000000-0005-0000-0000-0000BB620000}"/>
    <cellStyle name="Normal 80 4 2 4 5" xfId="20256" xr:uid="{00000000-0005-0000-0000-0000264F0000}"/>
    <cellStyle name="Normal 80 4 2 5" xfId="11846" xr:uid="{00000000-0005-0000-0000-00004C2E0000}"/>
    <cellStyle name="Normal 80 4 2 5 3" xfId="26944" xr:uid="{00000000-0005-0000-0000-000046690000}"/>
    <cellStyle name="Normal 80 4 2 6" xfId="6825" xr:uid="{00000000-0005-0000-0000-0000AF1A0000}"/>
    <cellStyle name="Normal 80 4 2 6 3" xfId="21927" xr:uid="{00000000-0005-0000-0000-0000AD550000}"/>
    <cellStyle name="Normal 80 4 2 8" xfId="16914" xr:uid="{00000000-0005-0000-0000-000018420000}"/>
    <cellStyle name="Normal 80 4 3" xfId="2172" xr:uid="{00000000-0005-0000-0000-000082080000}"/>
    <cellStyle name="Normal 80 4 3 2" xfId="3862" xr:uid="{00000000-0005-0000-0000-00001C0F0000}"/>
    <cellStyle name="Normal 80 4 3 2 2" xfId="13935" xr:uid="{00000000-0005-0000-0000-000075360000}"/>
    <cellStyle name="Normal 80 4 3 2 2 3" xfId="29033" xr:uid="{00000000-0005-0000-0000-00006F710000}"/>
    <cellStyle name="Normal 80 4 3 2 3" xfId="8915" xr:uid="{00000000-0005-0000-0000-0000D9220000}"/>
    <cellStyle name="Normal 80 4 3 2 3 3" xfId="24016" xr:uid="{00000000-0005-0000-0000-0000D65D0000}"/>
    <cellStyle name="Normal 80 4 3 2 5" xfId="19003" xr:uid="{00000000-0005-0000-0000-0000414A0000}"/>
    <cellStyle name="Normal 80 4 3 3" xfId="5554" xr:uid="{00000000-0005-0000-0000-0000B8150000}"/>
    <cellStyle name="Normal 80 4 3 3 2" xfId="15606" xr:uid="{00000000-0005-0000-0000-0000FC3C0000}"/>
    <cellStyle name="Normal 80 4 3 3 2 3" xfId="30704" xr:uid="{00000000-0005-0000-0000-0000F6770000}"/>
    <cellStyle name="Normal 80 4 3 3 3" xfId="10586" xr:uid="{00000000-0005-0000-0000-000060290000}"/>
    <cellStyle name="Normal 80 4 3 3 3 3" xfId="25687" xr:uid="{00000000-0005-0000-0000-00005D640000}"/>
    <cellStyle name="Normal 80 4 3 3 5" xfId="20674" xr:uid="{00000000-0005-0000-0000-0000C8500000}"/>
    <cellStyle name="Normal 80 4 3 4" xfId="12264" xr:uid="{00000000-0005-0000-0000-0000EE2F0000}"/>
    <cellStyle name="Normal 80 4 3 4 3" xfId="27362" xr:uid="{00000000-0005-0000-0000-0000E86A0000}"/>
    <cellStyle name="Normal 80 4 3 5" xfId="7243" xr:uid="{00000000-0005-0000-0000-0000511C0000}"/>
    <cellStyle name="Normal 80 4 3 5 3" xfId="22345" xr:uid="{00000000-0005-0000-0000-00004F570000}"/>
    <cellStyle name="Normal 80 4 3 7" xfId="17332" xr:uid="{00000000-0005-0000-0000-0000BA430000}"/>
    <cellStyle name="Normal 80 4 4" xfId="3025" xr:uid="{00000000-0005-0000-0000-0000D70B0000}"/>
    <cellStyle name="Normal 80 4 4 2" xfId="13099" xr:uid="{00000000-0005-0000-0000-000031330000}"/>
    <cellStyle name="Normal 80 4 4 2 3" xfId="28197" xr:uid="{00000000-0005-0000-0000-00002B6E0000}"/>
    <cellStyle name="Normal 80 4 4 3" xfId="8079" xr:uid="{00000000-0005-0000-0000-0000951F0000}"/>
    <cellStyle name="Normal 80 4 4 3 3" xfId="23180" xr:uid="{00000000-0005-0000-0000-0000925A0000}"/>
    <cellStyle name="Normal 80 4 4 5" xfId="18167" xr:uid="{00000000-0005-0000-0000-0000FD460000}"/>
    <cellStyle name="Normal 80 4 5" xfId="4718" xr:uid="{00000000-0005-0000-0000-000074120000}"/>
    <cellStyle name="Normal 80 4 5 2" xfId="14770" xr:uid="{00000000-0005-0000-0000-0000B8390000}"/>
    <cellStyle name="Normal 80 4 5 2 3" xfId="29868" xr:uid="{00000000-0005-0000-0000-0000B2740000}"/>
    <cellStyle name="Normal 80 4 5 3" xfId="9750" xr:uid="{00000000-0005-0000-0000-00001C260000}"/>
    <cellStyle name="Normal 80 4 5 3 3" xfId="24851" xr:uid="{00000000-0005-0000-0000-000019610000}"/>
    <cellStyle name="Normal 80 4 5 5" xfId="19838" xr:uid="{00000000-0005-0000-0000-0000844D0000}"/>
    <cellStyle name="Normal 80 4 6" xfId="11428" xr:uid="{00000000-0005-0000-0000-0000AA2C0000}"/>
    <cellStyle name="Normal 80 4 6 3" xfId="26526" xr:uid="{00000000-0005-0000-0000-0000A4670000}"/>
    <cellStyle name="Normal 80 4 7" xfId="6407" xr:uid="{00000000-0005-0000-0000-00000D190000}"/>
    <cellStyle name="Normal 80 4 7 3" xfId="21509" xr:uid="{00000000-0005-0000-0000-00000B540000}"/>
    <cellStyle name="Normal 80 4 9" xfId="16496" xr:uid="{00000000-0005-0000-0000-000076400000}"/>
    <cellStyle name="Normal 80 5" xfId="1541" xr:uid="{00000000-0005-0000-0000-00000B060000}"/>
    <cellStyle name="Normal 80 5 2" xfId="2382" xr:uid="{00000000-0005-0000-0000-000054090000}"/>
    <cellStyle name="Normal 80 5 2 2" xfId="4072" xr:uid="{00000000-0005-0000-0000-0000EE0F0000}"/>
    <cellStyle name="Normal 80 5 2 2 2" xfId="14145" xr:uid="{00000000-0005-0000-0000-000047370000}"/>
    <cellStyle name="Normal 80 5 2 2 2 3" xfId="29243" xr:uid="{00000000-0005-0000-0000-000041720000}"/>
    <cellStyle name="Normal 80 5 2 2 3" xfId="9125" xr:uid="{00000000-0005-0000-0000-0000AB230000}"/>
    <cellStyle name="Normal 80 5 2 2 3 3" xfId="24226" xr:uid="{00000000-0005-0000-0000-0000A85E0000}"/>
    <cellStyle name="Normal 80 5 2 2 5" xfId="19213" xr:uid="{00000000-0005-0000-0000-0000134B0000}"/>
    <cellStyle name="Normal 80 5 2 3" xfId="5764" xr:uid="{00000000-0005-0000-0000-00008A160000}"/>
    <cellStyle name="Normal 80 5 2 3 2" xfId="15816" xr:uid="{00000000-0005-0000-0000-0000CE3D0000}"/>
    <cellStyle name="Normal 80 5 2 3 2 3" xfId="30914" xr:uid="{00000000-0005-0000-0000-0000C8780000}"/>
    <cellStyle name="Normal 80 5 2 3 3" xfId="10796" xr:uid="{00000000-0005-0000-0000-0000322A0000}"/>
    <cellStyle name="Normal 80 5 2 3 3 3" xfId="25897" xr:uid="{00000000-0005-0000-0000-00002F650000}"/>
    <cellStyle name="Normal 80 5 2 3 5" xfId="20884" xr:uid="{00000000-0005-0000-0000-00009A510000}"/>
    <cellStyle name="Normal 80 5 2 4" xfId="12474" xr:uid="{00000000-0005-0000-0000-0000C0300000}"/>
    <cellStyle name="Normal 80 5 2 4 3" xfId="27572" xr:uid="{00000000-0005-0000-0000-0000BA6B0000}"/>
    <cellStyle name="Normal 80 5 2 5" xfId="7453" xr:uid="{00000000-0005-0000-0000-0000231D0000}"/>
    <cellStyle name="Normal 80 5 2 5 3" xfId="22555" xr:uid="{00000000-0005-0000-0000-000021580000}"/>
    <cellStyle name="Normal 80 5 2 7" xfId="17542" xr:uid="{00000000-0005-0000-0000-00008C440000}"/>
    <cellStyle name="Normal 80 5 3" xfId="3235" xr:uid="{00000000-0005-0000-0000-0000A90C0000}"/>
    <cellStyle name="Normal 80 5 3 2" xfId="13309" xr:uid="{00000000-0005-0000-0000-000003340000}"/>
    <cellStyle name="Normal 80 5 3 2 3" xfId="28407" xr:uid="{00000000-0005-0000-0000-0000FD6E0000}"/>
    <cellStyle name="Normal 80 5 3 3" xfId="8289" xr:uid="{00000000-0005-0000-0000-000067200000}"/>
    <cellStyle name="Normal 80 5 3 3 3" xfId="23390" xr:uid="{00000000-0005-0000-0000-0000645B0000}"/>
    <cellStyle name="Normal 80 5 3 5" xfId="18377" xr:uid="{00000000-0005-0000-0000-0000CF470000}"/>
    <cellStyle name="Normal 80 5 4" xfId="4928" xr:uid="{00000000-0005-0000-0000-000046130000}"/>
    <cellStyle name="Normal 80 5 4 2" xfId="14980" xr:uid="{00000000-0005-0000-0000-00008A3A0000}"/>
    <cellStyle name="Normal 80 5 4 2 3" xfId="30078" xr:uid="{00000000-0005-0000-0000-000084750000}"/>
    <cellStyle name="Normal 80 5 4 3" xfId="9960" xr:uid="{00000000-0005-0000-0000-0000EE260000}"/>
    <cellStyle name="Normal 80 5 4 3 3" xfId="25061" xr:uid="{00000000-0005-0000-0000-0000EB610000}"/>
    <cellStyle name="Normal 80 5 4 5" xfId="20048" xr:uid="{00000000-0005-0000-0000-0000564E0000}"/>
    <cellStyle name="Normal 80 5 5" xfId="11638" xr:uid="{00000000-0005-0000-0000-00007C2D0000}"/>
    <cellStyle name="Normal 80 5 5 3" xfId="26736" xr:uid="{00000000-0005-0000-0000-000076680000}"/>
    <cellStyle name="Normal 80 5 6" xfId="6617" xr:uid="{00000000-0005-0000-0000-0000DF190000}"/>
    <cellStyle name="Normal 80 5 6 3" xfId="21719" xr:uid="{00000000-0005-0000-0000-0000DD540000}"/>
    <cellStyle name="Normal 80 5 8" xfId="16706" xr:uid="{00000000-0005-0000-0000-000048410000}"/>
    <cellStyle name="Normal 80 6" xfId="1962" xr:uid="{00000000-0005-0000-0000-0000B0070000}"/>
    <cellStyle name="Normal 80 6 2" xfId="3654" xr:uid="{00000000-0005-0000-0000-00004C0E0000}"/>
    <cellStyle name="Normal 80 6 2 2" xfId="13727" xr:uid="{00000000-0005-0000-0000-0000A5350000}"/>
    <cellStyle name="Normal 80 6 2 2 3" xfId="28825" xr:uid="{00000000-0005-0000-0000-00009F700000}"/>
    <cellStyle name="Normal 80 6 2 3" xfId="8707" xr:uid="{00000000-0005-0000-0000-000009220000}"/>
    <cellStyle name="Normal 80 6 2 3 3" xfId="23808" xr:uid="{00000000-0005-0000-0000-0000065D0000}"/>
    <cellStyle name="Normal 80 6 2 5" xfId="18795" xr:uid="{00000000-0005-0000-0000-000071490000}"/>
    <cellStyle name="Normal 80 6 3" xfId="5346" xr:uid="{00000000-0005-0000-0000-0000E8140000}"/>
    <cellStyle name="Normal 80 6 3 2" xfId="15398" xr:uid="{00000000-0005-0000-0000-00002C3C0000}"/>
    <cellStyle name="Normal 80 6 3 2 3" xfId="30496" xr:uid="{00000000-0005-0000-0000-000026770000}"/>
    <cellStyle name="Normal 80 6 3 3" xfId="10378" xr:uid="{00000000-0005-0000-0000-000090280000}"/>
    <cellStyle name="Normal 80 6 3 3 3" xfId="25479" xr:uid="{00000000-0005-0000-0000-00008D630000}"/>
    <cellStyle name="Normal 80 6 3 5" xfId="20466" xr:uid="{00000000-0005-0000-0000-0000F84F0000}"/>
    <cellStyle name="Normal 80 6 4" xfId="12056" xr:uid="{00000000-0005-0000-0000-00001E2F0000}"/>
    <cellStyle name="Normal 80 6 4 3" xfId="27154" xr:uid="{00000000-0005-0000-0000-0000186A0000}"/>
    <cellStyle name="Normal 80 6 5" xfId="7035" xr:uid="{00000000-0005-0000-0000-0000811B0000}"/>
    <cellStyle name="Normal 80 6 5 3" xfId="22137" xr:uid="{00000000-0005-0000-0000-00007F560000}"/>
    <cellStyle name="Normal 80 6 7" xfId="17124" xr:uid="{00000000-0005-0000-0000-0000EA420000}"/>
    <cellStyle name="Normal 80 7" xfId="2808" xr:uid="{00000000-0005-0000-0000-0000FE0A0000}"/>
    <cellStyle name="Normal 80 7 2" xfId="12891" xr:uid="{00000000-0005-0000-0000-000061320000}"/>
    <cellStyle name="Normal 80 7 2 3" xfId="27989" xr:uid="{00000000-0005-0000-0000-00005B6D0000}"/>
    <cellStyle name="Normal 80 7 3" xfId="7870" xr:uid="{00000000-0005-0000-0000-0000C41E0000}"/>
    <cellStyle name="Normal 80 7 3 3" xfId="22972" xr:uid="{00000000-0005-0000-0000-0000C2590000}"/>
    <cellStyle name="Normal 80 7 5" xfId="17959" xr:uid="{00000000-0005-0000-0000-00002D460000}"/>
    <cellStyle name="Normal 80 8" xfId="4506" xr:uid="{00000000-0005-0000-0000-0000A0110000}"/>
    <cellStyle name="Normal 80 8 2" xfId="14562" xr:uid="{00000000-0005-0000-0000-0000E8380000}"/>
    <cellStyle name="Normal 80 8 2 3" xfId="29660" xr:uid="{00000000-0005-0000-0000-0000E2730000}"/>
    <cellStyle name="Normal 80 8 3" xfId="9542" xr:uid="{00000000-0005-0000-0000-00004C250000}"/>
    <cellStyle name="Normal 80 8 3 3" xfId="24643" xr:uid="{00000000-0005-0000-0000-000049600000}"/>
    <cellStyle name="Normal 80 8 5" xfId="19630" xr:uid="{00000000-0005-0000-0000-0000B44C0000}"/>
    <cellStyle name="Normal 80 9" xfId="11218" xr:uid="{00000000-0005-0000-0000-0000D82B0000}"/>
    <cellStyle name="Normal 80 9 3" xfId="26318" xr:uid="{00000000-0005-0000-0000-0000D4660000}"/>
    <cellStyle name="Normal 81" xfId="1156" xr:uid="{00000000-0005-0000-0000-00008A040000}"/>
    <cellStyle name="Normal 81 10" xfId="6246" xr:uid="{00000000-0005-0000-0000-00006C180000}"/>
    <cellStyle name="Normal 81 10 3" xfId="21350" xr:uid="{00000000-0005-0000-0000-00006C530000}"/>
    <cellStyle name="Normal 81 12" xfId="16335" xr:uid="{00000000-0005-0000-0000-0000D53F0000}"/>
    <cellStyle name="Normal 81 2" xfId="1210" xr:uid="{00000000-0005-0000-0000-0000C0040000}"/>
    <cellStyle name="Normal 81 2 11" xfId="16389" xr:uid="{00000000-0005-0000-0000-00000B400000}"/>
    <cellStyle name="Normal 81 2 2" xfId="1318" xr:uid="{00000000-0005-0000-0000-00002C050000}"/>
    <cellStyle name="Normal 81 2 2 10" xfId="16493" xr:uid="{00000000-0005-0000-0000-000073400000}"/>
    <cellStyle name="Normal 81 2 2 2" xfId="1535" xr:uid="{00000000-0005-0000-0000-000005060000}"/>
    <cellStyle name="Normal 81 2 2 2 2" xfId="1956" xr:uid="{00000000-0005-0000-0000-0000AA070000}"/>
    <cellStyle name="Normal 81 2 2 2 2 2" xfId="2795" xr:uid="{00000000-0005-0000-0000-0000F10A0000}"/>
    <cellStyle name="Normal 81 2 2 2 2 2 2" xfId="4485" xr:uid="{00000000-0005-0000-0000-00008B110000}"/>
    <cellStyle name="Normal 81 2 2 2 2 2 2 2" xfId="14558" xr:uid="{00000000-0005-0000-0000-0000E4380000}"/>
    <cellStyle name="Normal 81 2 2 2 2 2 2 2 3" xfId="29656" xr:uid="{00000000-0005-0000-0000-0000DE730000}"/>
    <cellStyle name="Normal 81 2 2 2 2 2 2 3" xfId="9538" xr:uid="{00000000-0005-0000-0000-000048250000}"/>
    <cellStyle name="Normal 81 2 2 2 2 2 2 3 3" xfId="24639" xr:uid="{00000000-0005-0000-0000-000045600000}"/>
    <cellStyle name="Normal 81 2 2 2 2 2 2 5" xfId="19626" xr:uid="{00000000-0005-0000-0000-0000B04C0000}"/>
    <cellStyle name="Normal 81 2 2 2 2 2 3" xfId="6177" xr:uid="{00000000-0005-0000-0000-000027180000}"/>
    <cellStyle name="Normal 81 2 2 2 2 2 3 2" xfId="16229" xr:uid="{00000000-0005-0000-0000-00006B3F0000}"/>
    <cellStyle name="Normal 81 2 2 2 2 2 3 3" xfId="11209" xr:uid="{00000000-0005-0000-0000-0000CF2B0000}"/>
    <cellStyle name="Normal 81 2 2 2 2 2 3 3 3" xfId="26310" xr:uid="{00000000-0005-0000-0000-0000CC660000}"/>
    <cellStyle name="Normal 81 2 2 2 2 2 3 5" xfId="21297" xr:uid="{00000000-0005-0000-0000-000037530000}"/>
    <cellStyle name="Normal 81 2 2 2 2 2 4" xfId="12887" xr:uid="{00000000-0005-0000-0000-00005D320000}"/>
    <cellStyle name="Normal 81 2 2 2 2 2 4 3" xfId="27985" xr:uid="{00000000-0005-0000-0000-0000576D0000}"/>
    <cellStyle name="Normal 81 2 2 2 2 2 5" xfId="7866" xr:uid="{00000000-0005-0000-0000-0000C01E0000}"/>
    <cellStyle name="Normal 81 2 2 2 2 2 5 3" xfId="22968" xr:uid="{00000000-0005-0000-0000-0000BE590000}"/>
    <cellStyle name="Normal 81 2 2 2 2 2 7" xfId="17955" xr:uid="{00000000-0005-0000-0000-000029460000}"/>
    <cellStyle name="Normal 81 2 2 2 2 3" xfId="3648" xr:uid="{00000000-0005-0000-0000-0000460E0000}"/>
    <cellStyle name="Normal 81 2 2 2 2 3 2" xfId="13722" xr:uid="{00000000-0005-0000-0000-0000A0350000}"/>
    <cellStyle name="Normal 81 2 2 2 2 3 2 3" xfId="28820" xr:uid="{00000000-0005-0000-0000-00009A700000}"/>
    <cellStyle name="Normal 81 2 2 2 2 3 3" xfId="8702" xr:uid="{00000000-0005-0000-0000-000004220000}"/>
    <cellStyle name="Normal 81 2 2 2 2 3 3 3" xfId="23803" xr:uid="{00000000-0005-0000-0000-0000015D0000}"/>
    <cellStyle name="Normal 81 2 2 2 2 3 5" xfId="18790" xr:uid="{00000000-0005-0000-0000-00006C490000}"/>
    <cellStyle name="Normal 81 2 2 2 2 4" xfId="5341" xr:uid="{00000000-0005-0000-0000-0000E3140000}"/>
    <cellStyle name="Normal 81 2 2 2 2 4 2" xfId="15393" xr:uid="{00000000-0005-0000-0000-0000273C0000}"/>
    <cellStyle name="Normal 81 2 2 2 2 4 2 3" xfId="30491" xr:uid="{00000000-0005-0000-0000-000021770000}"/>
    <cellStyle name="Normal 81 2 2 2 2 4 3" xfId="10373" xr:uid="{00000000-0005-0000-0000-00008B280000}"/>
    <cellStyle name="Normal 81 2 2 2 2 4 3 3" xfId="25474" xr:uid="{00000000-0005-0000-0000-000088630000}"/>
    <cellStyle name="Normal 81 2 2 2 2 4 5" xfId="20461" xr:uid="{00000000-0005-0000-0000-0000F34F0000}"/>
    <cellStyle name="Normal 81 2 2 2 2 5" xfId="12051" xr:uid="{00000000-0005-0000-0000-0000192F0000}"/>
    <cellStyle name="Normal 81 2 2 2 2 5 3" xfId="27149" xr:uid="{00000000-0005-0000-0000-0000136A0000}"/>
    <cellStyle name="Normal 81 2 2 2 2 6" xfId="7030" xr:uid="{00000000-0005-0000-0000-00007C1B0000}"/>
    <cellStyle name="Normal 81 2 2 2 2 6 3" xfId="22132" xr:uid="{00000000-0005-0000-0000-00007A560000}"/>
    <cellStyle name="Normal 81 2 2 2 2 8" xfId="17119" xr:uid="{00000000-0005-0000-0000-0000E5420000}"/>
    <cellStyle name="Normal 81 2 2 2 3" xfId="2377" xr:uid="{00000000-0005-0000-0000-00004F090000}"/>
    <cellStyle name="Normal 81 2 2 2 3 2" xfId="4067" xr:uid="{00000000-0005-0000-0000-0000E90F0000}"/>
    <cellStyle name="Normal 81 2 2 2 3 2 2" xfId="14140" xr:uid="{00000000-0005-0000-0000-000042370000}"/>
    <cellStyle name="Normal 81 2 2 2 3 2 2 3" xfId="29238" xr:uid="{00000000-0005-0000-0000-00003C720000}"/>
    <cellStyle name="Normal 81 2 2 2 3 2 3" xfId="9120" xr:uid="{00000000-0005-0000-0000-0000A6230000}"/>
    <cellStyle name="Normal 81 2 2 2 3 2 3 3" xfId="24221" xr:uid="{00000000-0005-0000-0000-0000A35E0000}"/>
    <cellStyle name="Normal 81 2 2 2 3 2 5" xfId="19208" xr:uid="{00000000-0005-0000-0000-00000E4B0000}"/>
    <cellStyle name="Normal 81 2 2 2 3 3" xfId="5759" xr:uid="{00000000-0005-0000-0000-000085160000}"/>
    <cellStyle name="Normal 81 2 2 2 3 3 2" xfId="15811" xr:uid="{00000000-0005-0000-0000-0000C93D0000}"/>
    <cellStyle name="Normal 81 2 2 2 3 3 2 3" xfId="30909" xr:uid="{00000000-0005-0000-0000-0000C3780000}"/>
    <cellStyle name="Normal 81 2 2 2 3 3 3" xfId="10791" xr:uid="{00000000-0005-0000-0000-00002D2A0000}"/>
    <cellStyle name="Normal 81 2 2 2 3 3 3 3" xfId="25892" xr:uid="{00000000-0005-0000-0000-00002A650000}"/>
    <cellStyle name="Normal 81 2 2 2 3 3 5" xfId="20879" xr:uid="{00000000-0005-0000-0000-000095510000}"/>
    <cellStyle name="Normal 81 2 2 2 3 4" xfId="12469" xr:uid="{00000000-0005-0000-0000-0000BB300000}"/>
    <cellStyle name="Normal 81 2 2 2 3 4 3" xfId="27567" xr:uid="{00000000-0005-0000-0000-0000B56B0000}"/>
    <cellStyle name="Normal 81 2 2 2 3 5" xfId="7448" xr:uid="{00000000-0005-0000-0000-00001E1D0000}"/>
    <cellStyle name="Normal 81 2 2 2 3 5 3" xfId="22550" xr:uid="{00000000-0005-0000-0000-00001C580000}"/>
    <cellStyle name="Normal 81 2 2 2 3 7" xfId="17537" xr:uid="{00000000-0005-0000-0000-000087440000}"/>
    <cellStyle name="Normal 81 2 2 2 4" xfId="3230" xr:uid="{00000000-0005-0000-0000-0000A40C0000}"/>
    <cellStyle name="Normal 81 2 2 2 4 2" xfId="13304" xr:uid="{00000000-0005-0000-0000-0000FE330000}"/>
    <cellStyle name="Normal 81 2 2 2 4 2 3" xfId="28402" xr:uid="{00000000-0005-0000-0000-0000F86E0000}"/>
    <cellStyle name="Normal 81 2 2 2 4 3" xfId="8284" xr:uid="{00000000-0005-0000-0000-000062200000}"/>
    <cellStyle name="Normal 81 2 2 2 4 3 3" xfId="23385" xr:uid="{00000000-0005-0000-0000-00005F5B0000}"/>
    <cellStyle name="Normal 81 2 2 2 4 5" xfId="18372" xr:uid="{00000000-0005-0000-0000-0000CA470000}"/>
    <cellStyle name="Normal 81 2 2 2 5" xfId="4923" xr:uid="{00000000-0005-0000-0000-000041130000}"/>
    <cellStyle name="Normal 81 2 2 2 5 2" xfId="14975" xr:uid="{00000000-0005-0000-0000-0000853A0000}"/>
    <cellStyle name="Normal 81 2 2 2 5 2 3" xfId="30073" xr:uid="{00000000-0005-0000-0000-00007F750000}"/>
    <cellStyle name="Normal 81 2 2 2 5 3" xfId="9955" xr:uid="{00000000-0005-0000-0000-0000E9260000}"/>
    <cellStyle name="Normal 81 2 2 2 5 3 3" xfId="25056" xr:uid="{00000000-0005-0000-0000-0000E6610000}"/>
    <cellStyle name="Normal 81 2 2 2 5 5" xfId="20043" xr:uid="{00000000-0005-0000-0000-0000514E0000}"/>
    <cellStyle name="Normal 81 2 2 2 6" xfId="11633" xr:uid="{00000000-0005-0000-0000-0000772D0000}"/>
    <cellStyle name="Normal 81 2 2 2 6 3" xfId="26731" xr:uid="{00000000-0005-0000-0000-000071680000}"/>
    <cellStyle name="Normal 81 2 2 2 7" xfId="6612" xr:uid="{00000000-0005-0000-0000-0000DA190000}"/>
    <cellStyle name="Normal 81 2 2 2 7 3" xfId="21714" xr:uid="{00000000-0005-0000-0000-0000D8540000}"/>
    <cellStyle name="Normal 81 2 2 2 9" xfId="16701" xr:uid="{00000000-0005-0000-0000-000043410000}"/>
    <cellStyle name="Normal 81 2 2 3" xfId="1748" xr:uid="{00000000-0005-0000-0000-0000DA060000}"/>
    <cellStyle name="Normal 81 2 2 3 2" xfId="2587" xr:uid="{00000000-0005-0000-0000-0000210A0000}"/>
    <cellStyle name="Normal 81 2 2 3 2 2" xfId="4277" xr:uid="{00000000-0005-0000-0000-0000BB100000}"/>
    <cellStyle name="Normal 81 2 2 3 2 2 2" xfId="14350" xr:uid="{00000000-0005-0000-0000-000014380000}"/>
    <cellStyle name="Normal 81 2 2 3 2 2 2 3" xfId="29448" xr:uid="{00000000-0005-0000-0000-00000E730000}"/>
    <cellStyle name="Normal 81 2 2 3 2 2 3" xfId="9330" xr:uid="{00000000-0005-0000-0000-000078240000}"/>
    <cellStyle name="Normal 81 2 2 3 2 2 3 3" xfId="24431" xr:uid="{00000000-0005-0000-0000-0000755F0000}"/>
    <cellStyle name="Normal 81 2 2 3 2 2 5" xfId="19418" xr:uid="{00000000-0005-0000-0000-0000E04B0000}"/>
    <cellStyle name="Normal 81 2 2 3 2 3" xfId="5969" xr:uid="{00000000-0005-0000-0000-000057170000}"/>
    <cellStyle name="Normal 81 2 2 3 2 3 2" xfId="16021" xr:uid="{00000000-0005-0000-0000-00009B3E0000}"/>
    <cellStyle name="Normal 81 2 2 3 2 3 2 3" xfId="31119" xr:uid="{00000000-0005-0000-0000-000095790000}"/>
    <cellStyle name="Normal 81 2 2 3 2 3 3" xfId="11001" xr:uid="{00000000-0005-0000-0000-0000FF2A0000}"/>
    <cellStyle name="Normal 81 2 2 3 2 3 3 3" xfId="26102" xr:uid="{00000000-0005-0000-0000-0000FC650000}"/>
    <cellStyle name="Normal 81 2 2 3 2 3 5" xfId="21089" xr:uid="{00000000-0005-0000-0000-000067520000}"/>
    <cellStyle name="Normal 81 2 2 3 2 4" xfId="12679" xr:uid="{00000000-0005-0000-0000-00008D310000}"/>
    <cellStyle name="Normal 81 2 2 3 2 4 3" xfId="27777" xr:uid="{00000000-0005-0000-0000-0000876C0000}"/>
    <cellStyle name="Normal 81 2 2 3 2 5" xfId="7658" xr:uid="{00000000-0005-0000-0000-0000F01D0000}"/>
    <cellStyle name="Normal 81 2 2 3 2 5 3" xfId="22760" xr:uid="{00000000-0005-0000-0000-0000EE580000}"/>
    <cellStyle name="Normal 81 2 2 3 2 7" xfId="17747" xr:uid="{00000000-0005-0000-0000-000059450000}"/>
    <cellStyle name="Normal 81 2 2 3 3" xfId="3440" xr:uid="{00000000-0005-0000-0000-0000760D0000}"/>
    <cellStyle name="Normal 81 2 2 3 3 2" xfId="13514" xr:uid="{00000000-0005-0000-0000-0000D0340000}"/>
    <cellStyle name="Normal 81 2 2 3 3 2 3" xfId="28612" xr:uid="{00000000-0005-0000-0000-0000CA6F0000}"/>
    <cellStyle name="Normal 81 2 2 3 3 3" xfId="8494" xr:uid="{00000000-0005-0000-0000-000034210000}"/>
    <cellStyle name="Normal 81 2 2 3 3 3 3" xfId="23595" xr:uid="{00000000-0005-0000-0000-0000315C0000}"/>
    <cellStyle name="Normal 81 2 2 3 3 5" xfId="18582" xr:uid="{00000000-0005-0000-0000-00009C480000}"/>
    <cellStyle name="Normal 81 2 2 3 4" xfId="5133" xr:uid="{00000000-0005-0000-0000-000013140000}"/>
    <cellStyle name="Normal 81 2 2 3 4 2" xfId="15185" xr:uid="{00000000-0005-0000-0000-0000573B0000}"/>
    <cellStyle name="Normal 81 2 2 3 4 2 3" xfId="30283" xr:uid="{00000000-0005-0000-0000-000051760000}"/>
    <cellStyle name="Normal 81 2 2 3 4 3" xfId="10165" xr:uid="{00000000-0005-0000-0000-0000BB270000}"/>
    <cellStyle name="Normal 81 2 2 3 4 3 3" xfId="25266" xr:uid="{00000000-0005-0000-0000-0000B8620000}"/>
    <cellStyle name="Normal 81 2 2 3 4 5" xfId="20253" xr:uid="{00000000-0005-0000-0000-0000234F0000}"/>
    <cellStyle name="Normal 81 2 2 3 5" xfId="11843" xr:uid="{00000000-0005-0000-0000-0000492E0000}"/>
    <cellStyle name="Normal 81 2 2 3 5 3" xfId="26941" xr:uid="{00000000-0005-0000-0000-000043690000}"/>
    <cellStyle name="Normal 81 2 2 3 6" xfId="6822" xr:uid="{00000000-0005-0000-0000-0000AC1A0000}"/>
    <cellStyle name="Normal 81 2 2 3 6 3" xfId="21924" xr:uid="{00000000-0005-0000-0000-0000AA550000}"/>
    <cellStyle name="Normal 81 2 2 3 8" xfId="16911" xr:uid="{00000000-0005-0000-0000-000015420000}"/>
    <cellStyle name="Normal 81 2 2 4" xfId="2169" xr:uid="{00000000-0005-0000-0000-00007F080000}"/>
    <cellStyle name="Normal 81 2 2 4 2" xfId="3859" xr:uid="{00000000-0005-0000-0000-0000190F0000}"/>
    <cellStyle name="Normal 81 2 2 4 2 2" xfId="13932" xr:uid="{00000000-0005-0000-0000-000072360000}"/>
    <cellStyle name="Normal 81 2 2 4 2 2 3" xfId="29030" xr:uid="{00000000-0005-0000-0000-00006C710000}"/>
    <cellStyle name="Normal 81 2 2 4 2 3" xfId="8912" xr:uid="{00000000-0005-0000-0000-0000D6220000}"/>
    <cellStyle name="Normal 81 2 2 4 2 3 3" xfId="24013" xr:uid="{00000000-0005-0000-0000-0000D35D0000}"/>
    <cellStyle name="Normal 81 2 2 4 2 5" xfId="19000" xr:uid="{00000000-0005-0000-0000-00003E4A0000}"/>
    <cellStyle name="Normal 81 2 2 4 3" xfId="5551" xr:uid="{00000000-0005-0000-0000-0000B5150000}"/>
    <cellStyle name="Normal 81 2 2 4 3 2" xfId="15603" xr:uid="{00000000-0005-0000-0000-0000F93C0000}"/>
    <cellStyle name="Normal 81 2 2 4 3 2 3" xfId="30701" xr:uid="{00000000-0005-0000-0000-0000F3770000}"/>
    <cellStyle name="Normal 81 2 2 4 3 3" xfId="10583" xr:uid="{00000000-0005-0000-0000-00005D290000}"/>
    <cellStyle name="Normal 81 2 2 4 3 3 3" xfId="25684" xr:uid="{00000000-0005-0000-0000-00005A640000}"/>
    <cellStyle name="Normal 81 2 2 4 3 5" xfId="20671" xr:uid="{00000000-0005-0000-0000-0000C5500000}"/>
    <cellStyle name="Normal 81 2 2 4 4" xfId="12261" xr:uid="{00000000-0005-0000-0000-0000EB2F0000}"/>
    <cellStyle name="Normal 81 2 2 4 4 3" xfId="27359" xr:uid="{00000000-0005-0000-0000-0000E56A0000}"/>
    <cellStyle name="Normal 81 2 2 4 5" xfId="7240" xr:uid="{00000000-0005-0000-0000-00004E1C0000}"/>
    <cellStyle name="Normal 81 2 2 4 5 3" xfId="22342" xr:uid="{00000000-0005-0000-0000-00004C570000}"/>
    <cellStyle name="Normal 81 2 2 4 7" xfId="17329" xr:uid="{00000000-0005-0000-0000-0000B7430000}"/>
    <cellStyle name="Normal 81 2 2 5" xfId="3022" xr:uid="{00000000-0005-0000-0000-0000D40B0000}"/>
    <cellStyle name="Normal 81 2 2 5 2" xfId="13096" xr:uid="{00000000-0005-0000-0000-00002E330000}"/>
    <cellStyle name="Normal 81 2 2 5 2 3" xfId="28194" xr:uid="{00000000-0005-0000-0000-0000286E0000}"/>
    <cellStyle name="Normal 81 2 2 5 3" xfId="8076" xr:uid="{00000000-0005-0000-0000-0000921F0000}"/>
    <cellStyle name="Normal 81 2 2 5 3 3" xfId="23177" xr:uid="{00000000-0005-0000-0000-00008F5A0000}"/>
    <cellStyle name="Normal 81 2 2 5 5" xfId="18164" xr:uid="{00000000-0005-0000-0000-0000FA460000}"/>
    <cellStyle name="Normal 81 2 2 6" xfId="4715" xr:uid="{00000000-0005-0000-0000-000071120000}"/>
    <cellStyle name="Normal 81 2 2 6 2" xfId="14767" xr:uid="{00000000-0005-0000-0000-0000B5390000}"/>
    <cellStyle name="Normal 81 2 2 6 2 3" xfId="29865" xr:uid="{00000000-0005-0000-0000-0000AF740000}"/>
    <cellStyle name="Normal 81 2 2 6 3" xfId="9747" xr:uid="{00000000-0005-0000-0000-000019260000}"/>
    <cellStyle name="Normal 81 2 2 6 3 3" xfId="24848" xr:uid="{00000000-0005-0000-0000-000016610000}"/>
    <cellStyle name="Normal 81 2 2 6 5" xfId="19835" xr:uid="{00000000-0005-0000-0000-0000814D0000}"/>
    <cellStyle name="Normal 81 2 2 7" xfId="11425" xr:uid="{00000000-0005-0000-0000-0000A72C0000}"/>
    <cellStyle name="Normal 81 2 2 7 3" xfId="26523" xr:uid="{00000000-0005-0000-0000-0000A1670000}"/>
    <cellStyle name="Normal 81 2 2 8" xfId="6404" xr:uid="{00000000-0005-0000-0000-00000A190000}"/>
    <cellStyle name="Normal 81 2 2 8 3" xfId="21506" xr:uid="{00000000-0005-0000-0000-000008540000}"/>
    <cellStyle name="Normal 81 2 3" xfId="1431" xr:uid="{00000000-0005-0000-0000-00009D050000}"/>
    <cellStyle name="Normal 81 2 3 2" xfId="1852" xr:uid="{00000000-0005-0000-0000-000042070000}"/>
    <cellStyle name="Normal 81 2 3 2 2" xfId="2691" xr:uid="{00000000-0005-0000-0000-0000890A0000}"/>
    <cellStyle name="Normal 81 2 3 2 2 2" xfId="4381" xr:uid="{00000000-0005-0000-0000-000023110000}"/>
    <cellStyle name="Normal 81 2 3 2 2 2 2" xfId="14454" xr:uid="{00000000-0005-0000-0000-00007C380000}"/>
    <cellStyle name="Normal 81 2 3 2 2 2 2 3" xfId="29552" xr:uid="{00000000-0005-0000-0000-000076730000}"/>
    <cellStyle name="Normal 81 2 3 2 2 2 3" xfId="9434" xr:uid="{00000000-0005-0000-0000-0000E0240000}"/>
    <cellStyle name="Normal 81 2 3 2 2 2 3 3" xfId="24535" xr:uid="{00000000-0005-0000-0000-0000DD5F0000}"/>
    <cellStyle name="Normal 81 2 3 2 2 2 5" xfId="19522" xr:uid="{00000000-0005-0000-0000-0000484C0000}"/>
    <cellStyle name="Normal 81 2 3 2 2 3" xfId="6073" xr:uid="{00000000-0005-0000-0000-0000BF170000}"/>
    <cellStyle name="Normal 81 2 3 2 2 3 2" xfId="16125" xr:uid="{00000000-0005-0000-0000-0000033F0000}"/>
    <cellStyle name="Normal 81 2 3 2 2 3 2 3" xfId="31223" xr:uid="{00000000-0005-0000-0000-0000FD790000}"/>
    <cellStyle name="Normal 81 2 3 2 2 3 3" xfId="11105" xr:uid="{00000000-0005-0000-0000-0000672B0000}"/>
    <cellStyle name="Normal 81 2 3 2 2 3 3 3" xfId="26206" xr:uid="{00000000-0005-0000-0000-000064660000}"/>
    <cellStyle name="Normal 81 2 3 2 2 3 5" xfId="21193" xr:uid="{00000000-0005-0000-0000-0000CF520000}"/>
    <cellStyle name="Normal 81 2 3 2 2 4" xfId="12783" xr:uid="{00000000-0005-0000-0000-0000F5310000}"/>
    <cellStyle name="Normal 81 2 3 2 2 4 3" xfId="27881" xr:uid="{00000000-0005-0000-0000-0000EF6C0000}"/>
    <cellStyle name="Normal 81 2 3 2 2 5" xfId="7762" xr:uid="{00000000-0005-0000-0000-0000581E0000}"/>
    <cellStyle name="Normal 81 2 3 2 2 5 3" xfId="22864" xr:uid="{00000000-0005-0000-0000-000056590000}"/>
    <cellStyle name="Normal 81 2 3 2 2 7" xfId="17851" xr:uid="{00000000-0005-0000-0000-0000C1450000}"/>
    <cellStyle name="Normal 81 2 3 2 3" xfId="3544" xr:uid="{00000000-0005-0000-0000-0000DE0D0000}"/>
    <cellStyle name="Normal 81 2 3 2 3 2" xfId="13618" xr:uid="{00000000-0005-0000-0000-000038350000}"/>
    <cellStyle name="Normal 81 2 3 2 3 2 3" xfId="28716" xr:uid="{00000000-0005-0000-0000-000032700000}"/>
    <cellStyle name="Normal 81 2 3 2 3 3" xfId="8598" xr:uid="{00000000-0005-0000-0000-00009C210000}"/>
    <cellStyle name="Normal 81 2 3 2 3 3 3" xfId="23699" xr:uid="{00000000-0005-0000-0000-0000995C0000}"/>
    <cellStyle name="Normal 81 2 3 2 3 5" xfId="18686" xr:uid="{00000000-0005-0000-0000-000004490000}"/>
    <cellStyle name="Normal 81 2 3 2 4" xfId="5237" xr:uid="{00000000-0005-0000-0000-00007B140000}"/>
    <cellStyle name="Normal 81 2 3 2 4 2" xfId="15289" xr:uid="{00000000-0005-0000-0000-0000BF3B0000}"/>
    <cellStyle name="Normal 81 2 3 2 4 2 3" xfId="30387" xr:uid="{00000000-0005-0000-0000-0000B9760000}"/>
    <cellStyle name="Normal 81 2 3 2 4 3" xfId="10269" xr:uid="{00000000-0005-0000-0000-000023280000}"/>
    <cellStyle name="Normal 81 2 3 2 4 3 3" xfId="25370" xr:uid="{00000000-0005-0000-0000-000020630000}"/>
    <cellStyle name="Normal 81 2 3 2 4 5" xfId="20357" xr:uid="{00000000-0005-0000-0000-00008B4F0000}"/>
    <cellStyle name="Normal 81 2 3 2 5" xfId="11947" xr:uid="{00000000-0005-0000-0000-0000B12E0000}"/>
    <cellStyle name="Normal 81 2 3 2 5 3" xfId="27045" xr:uid="{00000000-0005-0000-0000-0000AB690000}"/>
    <cellStyle name="Normal 81 2 3 2 6" xfId="6926" xr:uid="{00000000-0005-0000-0000-0000141B0000}"/>
    <cellStyle name="Normal 81 2 3 2 6 3" xfId="22028" xr:uid="{00000000-0005-0000-0000-000012560000}"/>
    <cellStyle name="Normal 81 2 3 2 8" xfId="17015" xr:uid="{00000000-0005-0000-0000-00007D420000}"/>
    <cellStyle name="Normal 81 2 3 3" xfId="2273" xr:uid="{00000000-0005-0000-0000-0000E7080000}"/>
    <cellStyle name="Normal 81 2 3 3 2" xfId="3963" xr:uid="{00000000-0005-0000-0000-0000810F0000}"/>
    <cellStyle name="Normal 81 2 3 3 2 2" xfId="14036" xr:uid="{00000000-0005-0000-0000-0000DA360000}"/>
    <cellStyle name="Normal 81 2 3 3 2 2 3" xfId="29134" xr:uid="{00000000-0005-0000-0000-0000D4710000}"/>
    <cellStyle name="Normal 81 2 3 3 2 3" xfId="9016" xr:uid="{00000000-0005-0000-0000-00003E230000}"/>
    <cellStyle name="Normal 81 2 3 3 2 3 3" xfId="24117" xr:uid="{00000000-0005-0000-0000-00003B5E0000}"/>
    <cellStyle name="Normal 81 2 3 3 2 5" xfId="19104" xr:uid="{00000000-0005-0000-0000-0000A64A0000}"/>
    <cellStyle name="Normal 81 2 3 3 3" xfId="5655" xr:uid="{00000000-0005-0000-0000-00001D160000}"/>
    <cellStyle name="Normal 81 2 3 3 3 2" xfId="15707" xr:uid="{00000000-0005-0000-0000-0000613D0000}"/>
    <cellStyle name="Normal 81 2 3 3 3 2 3" xfId="30805" xr:uid="{00000000-0005-0000-0000-00005B780000}"/>
    <cellStyle name="Normal 81 2 3 3 3 3" xfId="10687" xr:uid="{00000000-0005-0000-0000-0000C5290000}"/>
    <cellStyle name="Normal 81 2 3 3 3 3 3" xfId="25788" xr:uid="{00000000-0005-0000-0000-0000C2640000}"/>
    <cellStyle name="Normal 81 2 3 3 3 5" xfId="20775" xr:uid="{00000000-0005-0000-0000-00002D510000}"/>
    <cellStyle name="Normal 81 2 3 3 4" xfId="12365" xr:uid="{00000000-0005-0000-0000-000053300000}"/>
    <cellStyle name="Normal 81 2 3 3 4 3" xfId="27463" xr:uid="{00000000-0005-0000-0000-00004D6B0000}"/>
    <cellStyle name="Normal 81 2 3 3 5" xfId="7344" xr:uid="{00000000-0005-0000-0000-0000B61C0000}"/>
    <cellStyle name="Normal 81 2 3 3 5 3" xfId="22446" xr:uid="{00000000-0005-0000-0000-0000B4570000}"/>
    <cellStyle name="Normal 81 2 3 3 7" xfId="17433" xr:uid="{00000000-0005-0000-0000-00001F440000}"/>
    <cellStyle name="Normal 81 2 3 4" xfId="3126" xr:uid="{00000000-0005-0000-0000-00003C0C0000}"/>
    <cellStyle name="Normal 81 2 3 4 2" xfId="13200" xr:uid="{00000000-0005-0000-0000-000096330000}"/>
    <cellStyle name="Normal 81 2 3 4 2 3" xfId="28298" xr:uid="{00000000-0005-0000-0000-0000906E0000}"/>
    <cellStyle name="Normal 81 2 3 4 3" xfId="8180" xr:uid="{00000000-0005-0000-0000-0000FA1F0000}"/>
    <cellStyle name="Normal 81 2 3 4 3 3" xfId="23281" xr:uid="{00000000-0005-0000-0000-0000F75A0000}"/>
    <cellStyle name="Normal 81 2 3 4 5" xfId="18268" xr:uid="{00000000-0005-0000-0000-000062470000}"/>
    <cellStyle name="Normal 81 2 3 5" xfId="4819" xr:uid="{00000000-0005-0000-0000-0000D9120000}"/>
    <cellStyle name="Normal 81 2 3 5 2" xfId="14871" xr:uid="{00000000-0005-0000-0000-00001D3A0000}"/>
    <cellStyle name="Normal 81 2 3 5 2 3" xfId="29969" xr:uid="{00000000-0005-0000-0000-000017750000}"/>
    <cellStyle name="Normal 81 2 3 5 3" xfId="9851" xr:uid="{00000000-0005-0000-0000-000081260000}"/>
    <cellStyle name="Normal 81 2 3 5 3 3" xfId="24952" xr:uid="{00000000-0005-0000-0000-00007E610000}"/>
    <cellStyle name="Normal 81 2 3 5 5" xfId="19939" xr:uid="{00000000-0005-0000-0000-0000E94D0000}"/>
    <cellStyle name="Normal 81 2 3 6" xfId="11529" xr:uid="{00000000-0005-0000-0000-00000F2D0000}"/>
    <cellStyle name="Normal 81 2 3 6 3" xfId="26627" xr:uid="{00000000-0005-0000-0000-000009680000}"/>
    <cellStyle name="Normal 81 2 3 7" xfId="6508" xr:uid="{00000000-0005-0000-0000-000072190000}"/>
    <cellStyle name="Normal 81 2 3 7 3" xfId="21610" xr:uid="{00000000-0005-0000-0000-000070540000}"/>
    <cellStyle name="Normal 81 2 3 9" xfId="16597" xr:uid="{00000000-0005-0000-0000-0000DB400000}"/>
    <cellStyle name="Normal 81 2 4" xfId="1644" xr:uid="{00000000-0005-0000-0000-000072060000}"/>
    <cellStyle name="Normal 81 2 4 2" xfId="2483" xr:uid="{00000000-0005-0000-0000-0000B9090000}"/>
    <cellStyle name="Normal 81 2 4 2 2" xfId="4173" xr:uid="{00000000-0005-0000-0000-000053100000}"/>
    <cellStyle name="Normal 81 2 4 2 2 2" xfId="14246" xr:uid="{00000000-0005-0000-0000-0000AC370000}"/>
    <cellStyle name="Normal 81 2 4 2 2 2 3" xfId="29344" xr:uid="{00000000-0005-0000-0000-0000A6720000}"/>
    <cellStyle name="Normal 81 2 4 2 2 3" xfId="9226" xr:uid="{00000000-0005-0000-0000-000010240000}"/>
    <cellStyle name="Normal 81 2 4 2 2 3 3" xfId="24327" xr:uid="{00000000-0005-0000-0000-00000D5F0000}"/>
    <cellStyle name="Normal 81 2 4 2 2 5" xfId="19314" xr:uid="{00000000-0005-0000-0000-0000784B0000}"/>
    <cellStyle name="Normal 81 2 4 2 3" xfId="5865" xr:uid="{00000000-0005-0000-0000-0000EF160000}"/>
    <cellStyle name="Normal 81 2 4 2 3 2" xfId="15917" xr:uid="{00000000-0005-0000-0000-0000333E0000}"/>
    <cellStyle name="Normal 81 2 4 2 3 2 3" xfId="31015" xr:uid="{00000000-0005-0000-0000-00002D790000}"/>
    <cellStyle name="Normal 81 2 4 2 3 3" xfId="10897" xr:uid="{00000000-0005-0000-0000-0000972A0000}"/>
    <cellStyle name="Normal 81 2 4 2 3 3 3" xfId="25998" xr:uid="{00000000-0005-0000-0000-000094650000}"/>
    <cellStyle name="Normal 81 2 4 2 3 5" xfId="20985" xr:uid="{00000000-0005-0000-0000-0000FF510000}"/>
    <cellStyle name="Normal 81 2 4 2 4" xfId="12575" xr:uid="{00000000-0005-0000-0000-000025310000}"/>
    <cellStyle name="Normal 81 2 4 2 4 3" xfId="27673" xr:uid="{00000000-0005-0000-0000-00001F6C0000}"/>
    <cellStyle name="Normal 81 2 4 2 5" xfId="7554" xr:uid="{00000000-0005-0000-0000-0000881D0000}"/>
    <cellStyle name="Normal 81 2 4 2 5 3" xfId="22656" xr:uid="{00000000-0005-0000-0000-000086580000}"/>
    <cellStyle name="Normal 81 2 4 2 7" xfId="17643" xr:uid="{00000000-0005-0000-0000-0000F1440000}"/>
    <cellStyle name="Normal 81 2 4 3" xfId="3336" xr:uid="{00000000-0005-0000-0000-00000E0D0000}"/>
    <cellStyle name="Normal 81 2 4 3 2" xfId="13410" xr:uid="{00000000-0005-0000-0000-000068340000}"/>
    <cellStyle name="Normal 81 2 4 3 2 3" xfId="28508" xr:uid="{00000000-0005-0000-0000-0000626F0000}"/>
    <cellStyle name="Normal 81 2 4 3 3" xfId="8390" xr:uid="{00000000-0005-0000-0000-0000CC200000}"/>
    <cellStyle name="Normal 81 2 4 3 3 3" xfId="23491" xr:uid="{00000000-0005-0000-0000-0000C95B0000}"/>
    <cellStyle name="Normal 81 2 4 3 5" xfId="18478" xr:uid="{00000000-0005-0000-0000-000034480000}"/>
    <cellStyle name="Normal 81 2 4 4" xfId="5029" xr:uid="{00000000-0005-0000-0000-0000AB130000}"/>
    <cellStyle name="Normal 81 2 4 4 2" xfId="15081" xr:uid="{00000000-0005-0000-0000-0000EF3A0000}"/>
    <cellStyle name="Normal 81 2 4 4 2 3" xfId="30179" xr:uid="{00000000-0005-0000-0000-0000E9750000}"/>
    <cellStyle name="Normal 81 2 4 4 3" xfId="10061" xr:uid="{00000000-0005-0000-0000-000053270000}"/>
    <cellStyle name="Normal 81 2 4 4 3 3" xfId="25162" xr:uid="{00000000-0005-0000-0000-000050620000}"/>
    <cellStyle name="Normal 81 2 4 4 5" xfId="20149" xr:uid="{00000000-0005-0000-0000-0000BB4E0000}"/>
    <cellStyle name="Normal 81 2 4 5" xfId="11739" xr:uid="{00000000-0005-0000-0000-0000E12D0000}"/>
    <cellStyle name="Normal 81 2 4 5 3" xfId="26837" xr:uid="{00000000-0005-0000-0000-0000DB680000}"/>
    <cellStyle name="Normal 81 2 4 6" xfId="6718" xr:uid="{00000000-0005-0000-0000-0000441A0000}"/>
    <cellStyle name="Normal 81 2 4 6 3" xfId="21820" xr:uid="{00000000-0005-0000-0000-000042550000}"/>
    <cellStyle name="Normal 81 2 4 8" xfId="16807" xr:uid="{00000000-0005-0000-0000-0000AD410000}"/>
    <cellStyle name="Normal 81 2 5" xfId="2065" xr:uid="{00000000-0005-0000-0000-000017080000}"/>
    <cellStyle name="Normal 81 2 5 2" xfId="3755" xr:uid="{00000000-0005-0000-0000-0000B10E0000}"/>
    <cellStyle name="Normal 81 2 5 2 2" xfId="13828" xr:uid="{00000000-0005-0000-0000-00000A360000}"/>
    <cellStyle name="Normal 81 2 5 2 2 3" xfId="28926" xr:uid="{00000000-0005-0000-0000-000004710000}"/>
    <cellStyle name="Normal 81 2 5 2 3" xfId="8808" xr:uid="{00000000-0005-0000-0000-00006E220000}"/>
    <cellStyle name="Normal 81 2 5 2 3 3" xfId="23909" xr:uid="{00000000-0005-0000-0000-00006B5D0000}"/>
    <cellStyle name="Normal 81 2 5 2 5" xfId="18896" xr:uid="{00000000-0005-0000-0000-0000D6490000}"/>
    <cellStyle name="Normal 81 2 5 3" xfId="5447" xr:uid="{00000000-0005-0000-0000-00004D150000}"/>
    <cellStyle name="Normal 81 2 5 3 2" xfId="15499" xr:uid="{00000000-0005-0000-0000-0000913C0000}"/>
    <cellStyle name="Normal 81 2 5 3 2 3" xfId="30597" xr:uid="{00000000-0005-0000-0000-00008B770000}"/>
    <cellStyle name="Normal 81 2 5 3 3" xfId="10479" xr:uid="{00000000-0005-0000-0000-0000F5280000}"/>
    <cellStyle name="Normal 81 2 5 3 3 3" xfId="25580" xr:uid="{00000000-0005-0000-0000-0000F2630000}"/>
    <cellStyle name="Normal 81 2 5 3 5" xfId="20567" xr:uid="{00000000-0005-0000-0000-00005D500000}"/>
    <cellStyle name="Normal 81 2 5 4" xfId="12157" xr:uid="{00000000-0005-0000-0000-0000832F0000}"/>
    <cellStyle name="Normal 81 2 5 4 3" xfId="27255" xr:uid="{00000000-0005-0000-0000-00007D6A0000}"/>
    <cellStyle name="Normal 81 2 5 5" xfId="7136" xr:uid="{00000000-0005-0000-0000-0000E61B0000}"/>
    <cellStyle name="Normal 81 2 5 5 3" xfId="22238" xr:uid="{00000000-0005-0000-0000-0000E4560000}"/>
    <cellStyle name="Normal 81 2 5 7" xfId="17225" xr:uid="{00000000-0005-0000-0000-00004F430000}"/>
    <cellStyle name="Normal 81 2 6" xfId="2918" xr:uid="{00000000-0005-0000-0000-00006C0B0000}"/>
    <cellStyle name="Normal 81 2 6 2" xfId="12992" xr:uid="{00000000-0005-0000-0000-0000C6320000}"/>
    <cellStyle name="Normal 81 2 6 2 3" xfId="28090" xr:uid="{00000000-0005-0000-0000-0000C06D0000}"/>
    <cellStyle name="Normal 81 2 6 3" xfId="7972" xr:uid="{00000000-0005-0000-0000-00002A1F0000}"/>
    <cellStyle name="Normal 81 2 6 3 3" xfId="23073" xr:uid="{00000000-0005-0000-0000-0000275A0000}"/>
    <cellStyle name="Normal 81 2 6 5" xfId="18060" xr:uid="{00000000-0005-0000-0000-000092460000}"/>
    <cellStyle name="Normal 81 2 7" xfId="4611" xr:uid="{00000000-0005-0000-0000-000009120000}"/>
    <cellStyle name="Normal 81 2 7 2" xfId="14663" xr:uid="{00000000-0005-0000-0000-00004D390000}"/>
    <cellStyle name="Normal 81 2 7 2 3" xfId="29761" xr:uid="{00000000-0005-0000-0000-000047740000}"/>
    <cellStyle name="Normal 81 2 7 3" xfId="9643" xr:uid="{00000000-0005-0000-0000-0000B1250000}"/>
    <cellStyle name="Normal 81 2 7 3 3" xfId="24744" xr:uid="{00000000-0005-0000-0000-0000AE600000}"/>
    <cellStyle name="Normal 81 2 7 5" xfId="19731" xr:uid="{00000000-0005-0000-0000-0000194D0000}"/>
    <cellStyle name="Normal 81 2 8" xfId="11321" xr:uid="{00000000-0005-0000-0000-00003F2C0000}"/>
    <cellStyle name="Normal 81 2 8 3" xfId="26419" xr:uid="{00000000-0005-0000-0000-000039670000}"/>
    <cellStyle name="Normal 81 2 9" xfId="6300" xr:uid="{00000000-0005-0000-0000-0000A2180000}"/>
    <cellStyle name="Normal 81 2 9 3" xfId="21402" xr:uid="{00000000-0005-0000-0000-0000A0530000}"/>
    <cellStyle name="Normal 81 3" xfId="1264" xr:uid="{00000000-0005-0000-0000-0000F6040000}"/>
    <cellStyle name="Normal 81 3 10" xfId="16441" xr:uid="{00000000-0005-0000-0000-00003F400000}"/>
    <cellStyle name="Normal 81 3 2" xfId="1483" xr:uid="{00000000-0005-0000-0000-0000D1050000}"/>
    <cellStyle name="Normal 81 3 2 2" xfId="1904" xr:uid="{00000000-0005-0000-0000-000076070000}"/>
    <cellStyle name="Normal 81 3 2 2 2" xfId="2743" xr:uid="{00000000-0005-0000-0000-0000BD0A0000}"/>
    <cellStyle name="Normal 81 3 2 2 2 2" xfId="4433" xr:uid="{00000000-0005-0000-0000-000057110000}"/>
    <cellStyle name="Normal 81 3 2 2 2 2 2" xfId="14506" xr:uid="{00000000-0005-0000-0000-0000B0380000}"/>
    <cellStyle name="Normal 81 3 2 2 2 2 2 3" xfId="29604" xr:uid="{00000000-0005-0000-0000-0000AA730000}"/>
    <cellStyle name="Normal 81 3 2 2 2 2 3" xfId="9486" xr:uid="{00000000-0005-0000-0000-000014250000}"/>
    <cellStyle name="Normal 81 3 2 2 2 2 3 3" xfId="24587" xr:uid="{00000000-0005-0000-0000-000011600000}"/>
    <cellStyle name="Normal 81 3 2 2 2 2 5" xfId="19574" xr:uid="{00000000-0005-0000-0000-00007C4C0000}"/>
    <cellStyle name="Normal 81 3 2 2 2 3" xfId="6125" xr:uid="{00000000-0005-0000-0000-0000F3170000}"/>
    <cellStyle name="Normal 81 3 2 2 2 3 2" xfId="16177" xr:uid="{00000000-0005-0000-0000-0000373F0000}"/>
    <cellStyle name="Normal 81 3 2 2 2 3 2 3" xfId="31275" xr:uid="{00000000-0005-0000-0000-0000317A0000}"/>
    <cellStyle name="Normal 81 3 2 2 2 3 3" xfId="11157" xr:uid="{00000000-0005-0000-0000-00009B2B0000}"/>
    <cellStyle name="Normal 81 3 2 2 2 3 3 3" xfId="26258" xr:uid="{00000000-0005-0000-0000-000098660000}"/>
    <cellStyle name="Normal 81 3 2 2 2 3 5" xfId="21245" xr:uid="{00000000-0005-0000-0000-000003530000}"/>
    <cellStyle name="Normal 81 3 2 2 2 4" xfId="12835" xr:uid="{00000000-0005-0000-0000-000029320000}"/>
    <cellStyle name="Normal 81 3 2 2 2 4 3" xfId="27933" xr:uid="{00000000-0005-0000-0000-0000236D0000}"/>
    <cellStyle name="Normal 81 3 2 2 2 5" xfId="7814" xr:uid="{00000000-0005-0000-0000-00008C1E0000}"/>
    <cellStyle name="Normal 81 3 2 2 2 5 3" xfId="22916" xr:uid="{00000000-0005-0000-0000-00008A590000}"/>
    <cellStyle name="Normal 81 3 2 2 2 7" xfId="17903" xr:uid="{00000000-0005-0000-0000-0000F5450000}"/>
    <cellStyle name="Normal 81 3 2 2 3" xfId="3596" xr:uid="{00000000-0005-0000-0000-0000120E0000}"/>
    <cellStyle name="Normal 81 3 2 2 3 2" xfId="13670" xr:uid="{00000000-0005-0000-0000-00006C350000}"/>
    <cellStyle name="Normal 81 3 2 2 3 2 3" xfId="28768" xr:uid="{00000000-0005-0000-0000-000066700000}"/>
    <cellStyle name="Normal 81 3 2 2 3 3" xfId="8650" xr:uid="{00000000-0005-0000-0000-0000D0210000}"/>
    <cellStyle name="Normal 81 3 2 2 3 3 3" xfId="23751" xr:uid="{00000000-0005-0000-0000-0000CD5C0000}"/>
    <cellStyle name="Normal 81 3 2 2 3 5" xfId="18738" xr:uid="{00000000-0005-0000-0000-000038490000}"/>
    <cellStyle name="Normal 81 3 2 2 4" xfId="5289" xr:uid="{00000000-0005-0000-0000-0000AF140000}"/>
    <cellStyle name="Normal 81 3 2 2 4 2" xfId="15341" xr:uid="{00000000-0005-0000-0000-0000F33B0000}"/>
    <cellStyle name="Normal 81 3 2 2 4 2 3" xfId="30439" xr:uid="{00000000-0005-0000-0000-0000ED760000}"/>
    <cellStyle name="Normal 81 3 2 2 4 3" xfId="10321" xr:uid="{00000000-0005-0000-0000-000057280000}"/>
    <cellStyle name="Normal 81 3 2 2 4 3 3" xfId="25422" xr:uid="{00000000-0005-0000-0000-000054630000}"/>
    <cellStyle name="Normal 81 3 2 2 4 5" xfId="20409" xr:uid="{00000000-0005-0000-0000-0000BF4F0000}"/>
    <cellStyle name="Normal 81 3 2 2 5" xfId="11999" xr:uid="{00000000-0005-0000-0000-0000E52E0000}"/>
    <cellStyle name="Normal 81 3 2 2 5 3" xfId="27097" xr:uid="{00000000-0005-0000-0000-0000DF690000}"/>
    <cellStyle name="Normal 81 3 2 2 6" xfId="6978" xr:uid="{00000000-0005-0000-0000-0000481B0000}"/>
    <cellStyle name="Normal 81 3 2 2 6 3" xfId="22080" xr:uid="{00000000-0005-0000-0000-000046560000}"/>
    <cellStyle name="Normal 81 3 2 2 8" xfId="17067" xr:uid="{00000000-0005-0000-0000-0000B1420000}"/>
    <cellStyle name="Normal 81 3 2 3" xfId="2325" xr:uid="{00000000-0005-0000-0000-00001B090000}"/>
    <cellStyle name="Normal 81 3 2 3 2" xfId="4015" xr:uid="{00000000-0005-0000-0000-0000B50F0000}"/>
    <cellStyle name="Normal 81 3 2 3 2 2" xfId="14088" xr:uid="{00000000-0005-0000-0000-00000E370000}"/>
    <cellStyle name="Normal 81 3 2 3 2 2 3" xfId="29186" xr:uid="{00000000-0005-0000-0000-000008720000}"/>
    <cellStyle name="Normal 81 3 2 3 2 3" xfId="9068" xr:uid="{00000000-0005-0000-0000-000072230000}"/>
    <cellStyle name="Normal 81 3 2 3 2 3 3" xfId="24169" xr:uid="{00000000-0005-0000-0000-00006F5E0000}"/>
    <cellStyle name="Normal 81 3 2 3 2 5" xfId="19156" xr:uid="{00000000-0005-0000-0000-0000DA4A0000}"/>
    <cellStyle name="Normal 81 3 2 3 3" xfId="5707" xr:uid="{00000000-0005-0000-0000-000051160000}"/>
    <cellStyle name="Normal 81 3 2 3 3 2" xfId="15759" xr:uid="{00000000-0005-0000-0000-0000953D0000}"/>
    <cellStyle name="Normal 81 3 2 3 3 2 3" xfId="30857" xr:uid="{00000000-0005-0000-0000-00008F780000}"/>
    <cellStyle name="Normal 81 3 2 3 3 3" xfId="10739" xr:uid="{00000000-0005-0000-0000-0000F9290000}"/>
    <cellStyle name="Normal 81 3 2 3 3 3 3" xfId="25840" xr:uid="{00000000-0005-0000-0000-0000F6640000}"/>
    <cellStyle name="Normal 81 3 2 3 3 5" xfId="20827" xr:uid="{00000000-0005-0000-0000-000061510000}"/>
    <cellStyle name="Normal 81 3 2 3 4" xfId="12417" xr:uid="{00000000-0005-0000-0000-000087300000}"/>
    <cellStyle name="Normal 81 3 2 3 4 3" xfId="27515" xr:uid="{00000000-0005-0000-0000-0000816B0000}"/>
    <cellStyle name="Normal 81 3 2 3 5" xfId="7396" xr:uid="{00000000-0005-0000-0000-0000EA1C0000}"/>
    <cellStyle name="Normal 81 3 2 3 5 3" xfId="22498" xr:uid="{00000000-0005-0000-0000-0000E8570000}"/>
    <cellStyle name="Normal 81 3 2 3 7" xfId="17485" xr:uid="{00000000-0005-0000-0000-000053440000}"/>
    <cellStyle name="Normal 81 3 2 4" xfId="3178" xr:uid="{00000000-0005-0000-0000-0000700C0000}"/>
    <cellStyle name="Normal 81 3 2 4 2" xfId="13252" xr:uid="{00000000-0005-0000-0000-0000CA330000}"/>
    <cellStyle name="Normal 81 3 2 4 2 3" xfId="28350" xr:uid="{00000000-0005-0000-0000-0000C46E0000}"/>
    <cellStyle name="Normal 81 3 2 4 3" xfId="8232" xr:uid="{00000000-0005-0000-0000-00002E200000}"/>
    <cellStyle name="Normal 81 3 2 4 3 3" xfId="23333" xr:uid="{00000000-0005-0000-0000-00002B5B0000}"/>
    <cellStyle name="Normal 81 3 2 4 5" xfId="18320" xr:uid="{00000000-0005-0000-0000-000096470000}"/>
    <cellStyle name="Normal 81 3 2 5" xfId="4871" xr:uid="{00000000-0005-0000-0000-00000D130000}"/>
    <cellStyle name="Normal 81 3 2 5 2" xfId="14923" xr:uid="{00000000-0005-0000-0000-0000513A0000}"/>
    <cellStyle name="Normal 81 3 2 5 2 3" xfId="30021" xr:uid="{00000000-0005-0000-0000-00004B750000}"/>
    <cellStyle name="Normal 81 3 2 5 3" xfId="9903" xr:uid="{00000000-0005-0000-0000-0000B5260000}"/>
    <cellStyle name="Normal 81 3 2 5 3 3" xfId="25004" xr:uid="{00000000-0005-0000-0000-0000B2610000}"/>
    <cellStyle name="Normal 81 3 2 5 5" xfId="19991" xr:uid="{00000000-0005-0000-0000-00001D4E0000}"/>
    <cellStyle name="Normal 81 3 2 6" xfId="11581" xr:uid="{00000000-0005-0000-0000-0000432D0000}"/>
    <cellStyle name="Normal 81 3 2 6 3" xfId="26679" xr:uid="{00000000-0005-0000-0000-00003D680000}"/>
    <cellStyle name="Normal 81 3 2 7" xfId="6560" xr:uid="{00000000-0005-0000-0000-0000A6190000}"/>
    <cellStyle name="Normal 81 3 2 7 3" xfId="21662" xr:uid="{00000000-0005-0000-0000-0000A4540000}"/>
    <cellStyle name="Normal 81 3 2 9" xfId="16649" xr:uid="{00000000-0005-0000-0000-00000F410000}"/>
    <cellStyle name="Normal 81 3 3" xfId="1696" xr:uid="{00000000-0005-0000-0000-0000A6060000}"/>
    <cellStyle name="Normal 81 3 3 2" xfId="2535" xr:uid="{00000000-0005-0000-0000-0000ED090000}"/>
    <cellStyle name="Normal 81 3 3 2 2" xfId="4225" xr:uid="{00000000-0005-0000-0000-000087100000}"/>
    <cellStyle name="Normal 81 3 3 2 2 2" xfId="14298" xr:uid="{00000000-0005-0000-0000-0000E0370000}"/>
    <cellStyle name="Normal 81 3 3 2 2 2 3" xfId="29396" xr:uid="{00000000-0005-0000-0000-0000DA720000}"/>
    <cellStyle name="Normal 81 3 3 2 2 3" xfId="9278" xr:uid="{00000000-0005-0000-0000-000044240000}"/>
    <cellStyle name="Normal 81 3 3 2 2 3 3" xfId="24379" xr:uid="{00000000-0005-0000-0000-0000415F0000}"/>
    <cellStyle name="Normal 81 3 3 2 2 5" xfId="19366" xr:uid="{00000000-0005-0000-0000-0000AC4B0000}"/>
    <cellStyle name="Normal 81 3 3 2 3" xfId="5917" xr:uid="{00000000-0005-0000-0000-000023170000}"/>
    <cellStyle name="Normal 81 3 3 2 3 2" xfId="15969" xr:uid="{00000000-0005-0000-0000-0000673E0000}"/>
    <cellStyle name="Normal 81 3 3 2 3 2 3" xfId="31067" xr:uid="{00000000-0005-0000-0000-000061790000}"/>
    <cellStyle name="Normal 81 3 3 2 3 3" xfId="10949" xr:uid="{00000000-0005-0000-0000-0000CB2A0000}"/>
    <cellStyle name="Normal 81 3 3 2 3 3 3" xfId="26050" xr:uid="{00000000-0005-0000-0000-0000C8650000}"/>
    <cellStyle name="Normal 81 3 3 2 3 5" xfId="21037" xr:uid="{00000000-0005-0000-0000-000033520000}"/>
    <cellStyle name="Normal 81 3 3 2 4" xfId="12627" xr:uid="{00000000-0005-0000-0000-000059310000}"/>
    <cellStyle name="Normal 81 3 3 2 4 3" xfId="27725" xr:uid="{00000000-0005-0000-0000-0000536C0000}"/>
    <cellStyle name="Normal 81 3 3 2 5" xfId="7606" xr:uid="{00000000-0005-0000-0000-0000BC1D0000}"/>
    <cellStyle name="Normal 81 3 3 2 5 3" xfId="22708" xr:uid="{00000000-0005-0000-0000-0000BA580000}"/>
    <cellStyle name="Normal 81 3 3 2 7" xfId="17695" xr:uid="{00000000-0005-0000-0000-000025450000}"/>
    <cellStyle name="Normal 81 3 3 3" xfId="3388" xr:uid="{00000000-0005-0000-0000-0000420D0000}"/>
    <cellStyle name="Normal 81 3 3 3 2" xfId="13462" xr:uid="{00000000-0005-0000-0000-00009C340000}"/>
    <cellStyle name="Normal 81 3 3 3 2 3" xfId="28560" xr:uid="{00000000-0005-0000-0000-0000966F0000}"/>
    <cellStyle name="Normal 81 3 3 3 3" xfId="8442" xr:uid="{00000000-0005-0000-0000-000000210000}"/>
    <cellStyle name="Normal 81 3 3 3 3 3" xfId="23543" xr:uid="{00000000-0005-0000-0000-0000FD5B0000}"/>
    <cellStyle name="Normal 81 3 3 3 5" xfId="18530" xr:uid="{00000000-0005-0000-0000-000068480000}"/>
    <cellStyle name="Normal 81 3 3 4" xfId="5081" xr:uid="{00000000-0005-0000-0000-0000DF130000}"/>
    <cellStyle name="Normal 81 3 3 4 2" xfId="15133" xr:uid="{00000000-0005-0000-0000-0000233B0000}"/>
    <cellStyle name="Normal 81 3 3 4 2 3" xfId="30231" xr:uid="{00000000-0005-0000-0000-00001D760000}"/>
    <cellStyle name="Normal 81 3 3 4 3" xfId="10113" xr:uid="{00000000-0005-0000-0000-000087270000}"/>
    <cellStyle name="Normal 81 3 3 4 3 3" xfId="25214" xr:uid="{00000000-0005-0000-0000-000084620000}"/>
    <cellStyle name="Normal 81 3 3 4 5" xfId="20201" xr:uid="{00000000-0005-0000-0000-0000EF4E0000}"/>
    <cellStyle name="Normal 81 3 3 5" xfId="11791" xr:uid="{00000000-0005-0000-0000-0000152E0000}"/>
    <cellStyle name="Normal 81 3 3 5 3" xfId="26889" xr:uid="{00000000-0005-0000-0000-00000F690000}"/>
    <cellStyle name="Normal 81 3 3 6" xfId="6770" xr:uid="{00000000-0005-0000-0000-0000781A0000}"/>
    <cellStyle name="Normal 81 3 3 6 3" xfId="21872" xr:uid="{00000000-0005-0000-0000-000076550000}"/>
    <cellStyle name="Normal 81 3 3 8" xfId="16859" xr:uid="{00000000-0005-0000-0000-0000E1410000}"/>
    <cellStyle name="Normal 81 3 4" xfId="2117" xr:uid="{00000000-0005-0000-0000-00004B080000}"/>
    <cellStyle name="Normal 81 3 4 2" xfId="3807" xr:uid="{00000000-0005-0000-0000-0000E50E0000}"/>
    <cellStyle name="Normal 81 3 4 2 2" xfId="13880" xr:uid="{00000000-0005-0000-0000-00003E360000}"/>
    <cellStyle name="Normal 81 3 4 2 2 3" xfId="28978" xr:uid="{00000000-0005-0000-0000-000038710000}"/>
    <cellStyle name="Normal 81 3 4 2 3" xfId="8860" xr:uid="{00000000-0005-0000-0000-0000A2220000}"/>
    <cellStyle name="Normal 81 3 4 2 3 3" xfId="23961" xr:uid="{00000000-0005-0000-0000-00009F5D0000}"/>
    <cellStyle name="Normal 81 3 4 2 5" xfId="18948" xr:uid="{00000000-0005-0000-0000-00000A4A0000}"/>
    <cellStyle name="Normal 81 3 4 3" xfId="5499" xr:uid="{00000000-0005-0000-0000-000081150000}"/>
    <cellStyle name="Normal 81 3 4 3 2" xfId="15551" xr:uid="{00000000-0005-0000-0000-0000C53C0000}"/>
    <cellStyle name="Normal 81 3 4 3 2 3" xfId="30649" xr:uid="{00000000-0005-0000-0000-0000BF770000}"/>
    <cellStyle name="Normal 81 3 4 3 3" xfId="10531" xr:uid="{00000000-0005-0000-0000-000029290000}"/>
    <cellStyle name="Normal 81 3 4 3 3 3" xfId="25632" xr:uid="{00000000-0005-0000-0000-000026640000}"/>
    <cellStyle name="Normal 81 3 4 3 5" xfId="20619" xr:uid="{00000000-0005-0000-0000-000091500000}"/>
    <cellStyle name="Normal 81 3 4 4" xfId="12209" xr:uid="{00000000-0005-0000-0000-0000B72F0000}"/>
    <cellStyle name="Normal 81 3 4 4 3" xfId="27307" xr:uid="{00000000-0005-0000-0000-0000B16A0000}"/>
    <cellStyle name="Normal 81 3 4 5" xfId="7188" xr:uid="{00000000-0005-0000-0000-00001A1C0000}"/>
    <cellStyle name="Normal 81 3 4 5 3" xfId="22290" xr:uid="{00000000-0005-0000-0000-000018570000}"/>
    <cellStyle name="Normal 81 3 4 7" xfId="17277" xr:uid="{00000000-0005-0000-0000-000083430000}"/>
    <cellStyle name="Normal 81 3 5" xfId="2970" xr:uid="{00000000-0005-0000-0000-0000A00B0000}"/>
    <cellStyle name="Normal 81 3 5 2" xfId="13044" xr:uid="{00000000-0005-0000-0000-0000FA320000}"/>
    <cellStyle name="Normal 81 3 5 2 3" xfId="28142" xr:uid="{00000000-0005-0000-0000-0000F46D0000}"/>
    <cellStyle name="Normal 81 3 5 3" xfId="8024" xr:uid="{00000000-0005-0000-0000-00005E1F0000}"/>
    <cellStyle name="Normal 81 3 5 3 3" xfId="23125" xr:uid="{00000000-0005-0000-0000-00005B5A0000}"/>
    <cellStyle name="Normal 81 3 5 5" xfId="18112" xr:uid="{00000000-0005-0000-0000-0000C6460000}"/>
    <cellStyle name="Normal 81 3 6" xfId="4663" xr:uid="{00000000-0005-0000-0000-00003D120000}"/>
    <cellStyle name="Normal 81 3 6 2" xfId="14715" xr:uid="{00000000-0005-0000-0000-000081390000}"/>
    <cellStyle name="Normal 81 3 6 2 3" xfId="29813" xr:uid="{00000000-0005-0000-0000-00007B740000}"/>
    <cellStyle name="Normal 81 3 6 3" xfId="9695" xr:uid="{00000000-0005-0000-0000-0000E5250000}"/>
    <cellStyle name="Normal 81 3 6 3 3" xfId="24796" xr:uid="{00000000-0005-0000-0000-0000E2600000}"/>
    <cellStyle name="Normal 81 3 6 5" xfId="19783" xr:uid="{00000000-0005-0000-0000-00004D4D0000}"/>
    <cellStyle name="Normal 81 3 7" xfId="11373" xr:uid="{00000000-0005-0000-0000-0000732C0000}"/>
    <cellStyle name="Normal 81 3 7 3" xfId="26471" xr:uid="{00000000-0005-0000-0000-00006D670000}"/>
    <cellStyle name="Normal 81 3 8" xfId="6352" xr:uid="{00000000-0005-0000-0000-0000D6180000}"/>
    <cellStyle name="Normal 81 3 8 3" xfId="21454" xr:uid="{00000000-0005-0000-0000-0000D4530000}"/>
    <cellStyle name="Normal 81 4" xfId="1377" xr:uid="{00000000-0005-0000-0000-000067050000}"/>
    <cellStyle name="Normal 81 4 2" xfId="1800" xr:uid="{00000000-0005-0000-0000-00000E070000}"/>
    <cellStyle name="Normal 81 4 2 2" xfId="2639" xr:uid="{00000000-0005-0000-0000-0000550A0000}"/>
    <cellStyle name="Normal 81 4 2 2 2" xfId="4329" xr:uid="{00000000-0005-0000-0000-0000EF100000}"/>
    <cellStyle name="Normal 81 4 2 2 2 2" xfId="14402" xr:uid="{00000000-0005-0000-0000-000048380000}"/>
    <cellStyle name="Normal 81 4 2 2 2 2 3" xfId="29500" xr:uid="{00000000-0005-0000-0000-000042730000}"/>
    <cellStyle name="Normal 81 4 2 2 2 3" xfId="9382" xr:uid="{00000000-0005-0000-0000-0000AC240000}"/>
    <cellStyle name="Normal 81 4 2 2 2 3 3" xfId="24483" xr:uid="{00000000-0005-0000-0000-0000A95F0000}"/>
    <cellStyle name="Normal 81 4 2 2 2 5" xfId="19470" xr:uid="{00000000-0005-0000-0000-0000144C0000}"/>
    <cellStyle name="Normal 81 4 2 2 3" xfId="6021" xr:uid="{00000000-0005-0000-0000-00008B170000}"/>
    <cellStyle name="Normal 81 4 2 2 3 2" xfId="16073" xr:uid="{00000000-0005-0000-0000-0000CF3E0000}"/>
    <cellStyle name="Normal 81 4 2 2 3 2 3" xfId="31171" xr:uid="{00000000-0005-0000-0000-0000C9790000}"/>
    <cellStyle name="Normal 81 4 2 2 3 3" xfId="11053" xr:uid="{00000000-0005-0000-0000-0000332B0000}"/>
    <cellStyle name="Normal 81 4 2 2 3 3 3" xfId="26154" xr:uid="{00000000-0005-0000-0000-000030660000}"/>
    <cellStyle name="Normal 81 4 2 2 3 5" xfId="21141" xr:uid="{00000000-0005-0000-0000-00009B520000}"/>
    <cellStyle name="Normal 81 4 2 2 4" xfId="12731" xr:uid="{00000000-0005-0000-0000-0000C1310000}"/>
    <cellStyle name="Normal 81 4 2 2 4 3" xfId="27829" xr:uid="{00000000-0005-0000-0000-0000BB6C0000}"/>
    <cellStyle name="Normal 81 4 2 2 5" xfId="7710" xr:uid="{00000000-0005-0000-0000-0000241E0000}"/>
    <cellStyle name="Normal 81 4 2 2 5 3" xfId="22812" xr:uid="{00000000-0005-0000-0000-000022590000}"/>
    <cellStyle name="Normal 81 4 2 2 7" xfId="17799" xr:uid="{00000000-0005-0000-0000-00008D450000}"/>
    <cellStyle name="Normal 81 4 2 3" xfId="3492" xr:uid="{00000000-0005-0000-0000-0000AA0D0000}"/>
    <cellStyle name="Normal 81 4 2 3 2" xfId="13566" xr:uid="{00000000-0005-0000-0000-000004350000}"/>
    <cellStyle name="Normal 81 4 2 3 2 3" xfId="28664" xr:uid="{00000000-0005-0000-0000-0000FE6F0000}"/>
    <cellStyle name="Normal 81 4 2 3 3" xfId="8546" xr:uid="{00000000-0005-0000-0000-000068210000}"/>
    <cellStyle name="Normal 81 4 2 3 3 3" xfId="23647" xr:uid="{00000000-0005-0000-0000-0000655C0000}"/>
    <cellStyle name="Normal 81 4 2 3 5" xfId="18634" xr:uid="{00000000-0005-0000-0000-0000D0480000}"/>
    <cellStyle name="Normal 81 4 2 4" xfId="5185" xr:uid="{00000000-0005-0000-0000-000047140000}"/>
    <cellStyle name="Normal 81 4 2 4 2" xfId="15237" xr:uid="{00000000-0005-0000-0000-00008B3B0000}"/>
    <cellStyle name="Normal 81 4 2 4 2 3" xfId="30335" xr:uid="{00000000-0005-0000-0000-000085760000}"/>
    <cellStyle name="Normal 81 4 2 4 3" xfId="10217" xr:uid="{00000000-0005-0000-0000-0000EF270000}"/>
    <cellStyle name="Normal 81 4 2 4 3 3" xfId="25318" xr:uid="{00000000-0005-0000-0000-0000EC620000}"/>
    <cellStyle name="Normal 81 4 2 4 5" xfId="20305" xr:uid="{00000000-0005-0000-0000-0000574F0000}"/>
    <cellStyle name="Normal 81 4 2 5" xfId="11895" xr:uid="{00000000-0005-0000-0000-00007D2E0000}"/>
    <cellStyle name="Normal 81 4 2 5 3" xfId="26993" xr:uid="{00000000-0005-0000-0000-000077690000}"/>
    <cellStyle name="Normal 81 4 2 6" xfId="6874" xr:uid="{00000000-0005-0000-0000-0000E01A0000}"/>
    <cellStyle name="Normal 81 4 2 6 3" xfId="21976" xr:uid="{00000000-0005-0000-0000-0000DE550000}"/>
    <cellStyle name="Normal 81 4 2 8" xfId="16963" xr:uid="{00000000-0005-0000-0000-000049420000}"/>
    <cellStyle name="Normal 81 4 3" xfId="2221" xr:uid="{00000000-0005-0000-0000-0000B3080000}"/>
    <cellStyle name="Normal 81 4 3 2" xfId="3911" xr:uid="{00000000-0005-0000-0000-00004D0F0000}"/>
    <cellStyle name="Normal 81 4 3 2 2" xfId="13984" xr:uid="{00000000-0005-0000-0000-0000A6360000}"/>
    <cellStyle name="Normal 81 4 3 2 2 3" xfId="29082" xr:uid="{00000000-0005-0000-0000-0000A0710000}"/>
    <cellStyle name="Normal 81 4 3 2 3" xfId="8964" xr:uid="{00000000-0005-0000-0000-00000A230000}"/>
    <cellStyle name="Normal 81 4 3 2 3 3" xfId="24065" xr:uid="{00000000-0005-0000-0000-0000075E0000}"/>
    <cellStyle name="Normal 81 4 3 2 5" xfId="19052" xr:uid="{00000000-0005-0000-0000-0000724A0000}"/>
    <cellStyle name="Normal 81 4 3 3" xfId="5603" xr:uid="{00000000-0005-0000-0000-0000E9150000}"/>
    <cellStyle name="Normal 81 4 3 3 2" xfId="15655" xr:uid="{00000000-0005-0000-0000-00002D3D0000}"/>
    <cellStyle name="Normal 81 4 3 3 2 3" xfId="30753" xr:uid="{00000000-0005-0000-0000-000027780000}"/>
    <cellStyle name="Normal 81 4 3 3 3" xfId="10635" xr:uid="{00000000-0005-0000-0000-000091290000}"/>
    <cellStyle name="Normal 81 4 3 3 3 3" xfId="25736" xr:uid="{00000000-0005-0000-0000-00008E640000}"/>
    <cellStyle name="Normal 81 4 3 3 5" xfId="20723" xr:uid="{00000000-0005-0000-0000-0000F9500000}"/>
    <cellStyle name="Normal 81 4 3 4" xfId="12313" xr:uid="{00000000-0005-0000-0000-00001F300000}"/>
    <cellStyle name="Normal 81 4 3 4 3" xfId="27411" xr:uid="{00000000-0005-0000-0000-0000196B0000}"/>
    <cellStyle name="Normal 81 4 3 5" xfId="7292" xr:uid="{00000000-0005-0000-0000-0000821C0000}"/>
    <cellStyle name="Normal 81 4 3 5 3" xfId="22394" xr:uid="{00000000-0005-0000-0000-000080570000}"/>
    <cellStyle name="Normal 81 4 3 7" xfId="17381" xr:uid="{00000000-0005-0000-0000-0000EB430000}"/>
    <cellStyle name="Normal 81 4 4" xfId="3074" xr:uid="{00000000-0005-0000-0000-0000080C0000}"/>
    <cellStyle name="Normal 81 4 4 2" xfId="13148" xr:uid="{00000000-0005-0000-0000-000062330000}"/>
    <cellStyle name="Normal 81 4 4 2 3" xfId="28246" xr:uid="{00000000-0005-0000-0000-00005C6E0000}"/>
    <cellStyle name="Normal 81 4 4 3" xfId="8128" xr:uid="{00000000-0005-0000-0000-0000C61F0000}"/>
    <cellStyle name="Normal 81 4 4 3 3" xfId="23229" xr:uid="{00000000-0005-0000-0000-0000C35A0000}"/>
    <cellStyle name="Normal 81 4 4 5" xfId="18216" xr:uid="{00000000-0005-0000-0000-00002E470000}"/>
    <cellStyle name="Normal 81 4 5" xfId="4767" xr:uid="{00000000-0005-0000-0000-0000A5120000}"/>
    <cellStyle name="Normal 81 4 5 2" xfId="14819" xr:uid="{00000000-0005-0000-0000-0000E9390000}"/>
    <cellStyle name="Normal 81 4 5 2 3" xfId="29917" xr:uid="{00000000-0005-0000-0000-0000E3740000}"/>
    <cellStyle name="Normal 81 4 5 3" xfId="9799" xr:uid="{00000000-0005-0000-0000-00004D260000}"/>
    <cellStyle name="Normal 81 4 5 3 3" xfId="24900" xr:uid="{00000000-0005-0000-0000-00004A610000}"/>
    <cellStyle name="Normal 81 4 5 5" xfId="19887" xr:uid="{00000000-0005-0000-0000-0000B54D0000}"/>
    <cellStyle name="Normal 81 4 6" xfId="11477" xr:uid="{00000000-0005-0000-0000-0000DB2C0000}"/>
    <cellStyle name="Normal 81 4 6 3" xfId="26575" xr:uid="{00000000-0005-0000-0000-0000D5670000}"/>
    <cellStyle name="Normal 81 4 7" xfId="6456" xr:uid="{00000000-0005-0000-0000-00003E190000}"/>
    <cellStyle name="Normal 81 4 7 3" xfId="21558" xr:uid="{00000000-0005-0000-0000-00003C540000}"/>
    <cellStyle name="Normal 81 4 9" xfId="16545" xr:uid="{00000000-0005-0000-0000-0000A7400000}"/>
    <cellStyle name="Normal 81 5" xfId="1590" xr:uid="{00000000-0005-0000-0000-00003C060000}"/>
    <cellStyle name="Normal 81 5 2" xfId="2431" xr:uid="{00000000-0005-0000-0000-000085090000}"/>
    <cellStyle name="Normal 81 5 2 2" xfId="4121" xr:uid="{00000000-0005-0000-0000-00001F100000}"/>
    <cellStyle name="Normal 81 5 2 2 2" xfId="14194" xr:uid="{00000000-0005-0000-0000-000078370000}"/>
    <cellStyle name="Normal 81 5 2 2 2 3" xfId="29292" xr:uid="{00000000-0005-0000-0000-000072720000}"/>
    <cellStyle name="Normal 81 5 2 2 3" xfId="9174" xr:uid="{00000000-0005-0000-0000-0000DC230000}"/>
    <cellStyle name="Normal 81 5 2 2 3 3" xfId="24275" xr:uid="{00000000-0005-0000-0000-0000D95E0000}"/>
    <cellStyle name="Normal 81 5 2 2 5" xfId="19262" xr:uid="{00000000-0005-0000-0000-0000444B0000}"/>
    <cellStyle name="Normal 81 5 2 3" xfId="5813" xr:uid="{00000000-0005-0000-0000-0000BB160000}"/>
    <cellStyle name="Normal 81 5 2 3 2" xfId="15865" xr:uid="{00000000-0005-0000-0000-0000FF3D0000}"/>
    <cellStyle name="Normal 81 5 2 3 2 3" xfId="30963" xr:uid="{00000000-0005-0000-0000-0000F9780000}"/>
    <cellStyle name="Normal 81 5 2 3 3" xfId="10845" xr:uid="{00000000-0005-0000-0000-0000632A0000}"/>
    <cellStyle name="Normal 81 5 2 3 3 3" xfId="25946" xr:uid="{00000000-0005-0000-0000-000060650000}"/>
    <cellStyle name="Normal 81 5 2 3 5" xfId="20933" xr:uid="{00000000-0005-0000-0000-0000CB510000}"/>
    <cellStyle name="Normal 81 5 2 4" xfId="12523" xr:uid="{00000000-0005-0000-0000-0000F1300000}"/>
    <cellStyle name="Normal 81 5 2 4 3" xfId="27621" xr:uid="{00000000-0005-0000-0000-0000EB6B0000}"/>
    <cellStyle name="Normal 81 5 2 5" xfId="7502" xr:uid="{00000000-0005-0000-0000-0000541D0000}"/>
    <cellStyle name="Normal 81 5 2 5 3" xfId="22604" xr:uid="{00000000-0005-0000-0000-000052580000}"/>
    <cellStyle name="Normal 81 5 2 7" xfId="17591" xr:uid="{00000000-0005-0000-0000-0000BD440000}"/>
    <cellStyle name="Normal 81 5 3" xfId="3284" xr:uid="{00000000-0005-0000-0000-0000DA0C0000}"/>
    <cellStyle name="Normal 81 5 3 2" xfId="13358" xr:uid="{00000000-0005-0000-0000-000034340000}"/>
    <cellStyle name="Normal 81 5 3 2 3" xfId="28456" xr:uid="{00000000-0005-0000-0000-00002E6F0000}"/>
    <cellStyle name="Normal 81 5 3 3" xfId="8338" xr:uid="{00000000-0005-0000-0000-000098200000}"/>
    <cellStyle name="Normal 81 5 3 3 3" xfId="23439" xr:uid="{00000000-0005-0000-0000-0000955B0000}"/>
    <cellStyle name="Normal 81 5 3 5" xfId="18426" xr:uid="{00000000-0005-0000-0000-000000480000}"/>
    <cellStyle name="Normal 81 5 4" xfId="4977" xr:uid="{00000000-0005-0000-0000-000077130000}"/>
    <cellStyle name="Normal 81 5 4 2" xfId="15029" xr:uid="{00000000-0005-0000-0000-0000BB3A0000}"/>
    <cellStyle name="Normal 81 5 4 2 3" xfId="30127" xr:uid="{00000000-0005-0000-0000-0000B5750000}"/>
    <cellStyle name="Normal 81 5 4 3" xfId="10009" xr:uid="{00000000-0005-0000-0000-00001F270000}"/>
    <cellStyle name="Normal 81 5 4 3 3" xfId="25110" xr:uid="{00000000-0005-0000-0000-00001C620000}"/>
    <cellStyle name="Normal 81 5 4 5" xfId="20097" xr:uid="{00000000-0005-0000-0000-0000874E0000}"/>
    <cellStyle name="Normal 81 5 5" xfId="11687" xr:uid="{00000000-0005-0000-0000-0000AD2D0000}"/>
    <cellStyle name="Normal 81 5 5 3" xfId="26785" xr:uid="{00000000-0005-0000-0000-0000A7680000}"/>
    <cellStyle name="Normal 81 5 6" xfId="6666" xr:uid="{00000000-0005-0000-0000-0000101A0000}"/>
    <cellStyle name="Normal 81 5 6 3" xfId="21768" xr:uid="{00000000-0005-0000-0000-00000E550000}"/>
    <cellStyle name="Normal 81 5 8" xfId="16755" xr:uid="{00000000-0005-0000-0000-000079410000}"/>
    <cellStyle name="Normal 81 6" xfId="2011" xr:uid="{00000000-0005-0000-0000-0000E1070000}"/>
    <cellStyle name="Normal 81 6 2" xfId="3703" xr:uid="{00000000-0005-0000-0000-00007D0E0000}"/>
    <cellStyle name="Normal 81 6 2 2" xfId="13776" xr:uid="{00000000-0005-0000-0000-0000D6350000}"/>
    <cellStyle name="Normal 81 6 2 2 3" xfId="28874" xr:uid="{00000000-0005-0000-0000-0000D0700000}"/>
    <cellStyle name="Normal 81 6 2 3" xfId="8756" xr:uid="{00000000-0005-0000-0000-00003A220000}"/>
    <cellStyle name="Normal 81 6 2 3 3" xfId="23857" xr:uid="{00000000-0005-0000-0000-0000375D0000}"/>
    <cellStyle name="Normal 81 6 2 5" xfId="18844" xr:uid="{00000000-0005-0000-0000-0000A2490000}"/>
    <cellStyle name="Normal 81 6 3" xfId="5395" xr:uid="{00000000-0005-0000-0000-000019150000}"/>
    <cellStyle name="Normal 81 6 3 2" xfId="15447" xr:uid="{00000000-0005-0000-0000-00005D3C0000}"/>
    <cellStyle name="Normal 81 6 3 2 3" xfId="30545" xr:uid="{00000000-0005-0000-0000-000057770000}"/>
    <cellStyle name="Normal 81 6 3 3" xfId="10427" xr:uid="{00000000-0005-0000-0000-0000C1280000}"/>
    <cellStyle name="Normal 81 6 3 3 3" xfId="25528" xr:uid="{00000000-0005-0000-0000-0000BE630000}"/>
    <cellStyle name="Normal 81 6 3 5" xfId="20515" xr:uid="{00000000-0005-0000-0000-000029500000}"/>
    <cellStyle name="Normal 81 6 4" xfId="12105" xr:uid="{00000000-0005-0000-0000-00004F2F0000}"/>
    <cellStyle name="Normal 81 6 4 3" xfId="27203" xr:uid="{00000000-0005-0000-0000-0000496A0000}"/>
    <cellStyle name="Normal 81 6 5" xfId="7084" xr:uid="{00000000-0005-0000-0000-0000B21B0000}"/>
    <cellStyle name="Normal 81 6 5 3" xfId="22186" xr:uid="{00000000-0005-0000-0000-0000B0560000}"/>
    <cellStyle name="Normal 81 6 7" xfId="17173" xr:uid="{00000000-0005-0000-0000-00001B430000}"/>
    <cellStyle name="Normal 81 7" xfId="2864" xr:uid="{00000000-0005-0000-0000-0000360B0000}"/>
    <cellStyle name="Normal 81 7 2" xfId="12940" xr:uid="{00000000-0005-0000-0000-000092320000}"/>
    <cellStyle name="Normal 81 7 2 3" xfId="28038" xr:uid="{00000000-0005-0000-0000-00008C6D0000}"/>
    <cellStyle name="Normal 81 7 3" xfId="7920" xr:uid="{00000000-0005-0000-0000-0000F61E0000}"/>
    <cellStyle name="Normal 81 7 3 3" xfId="23021" xr:uid="{00000000-0005-0000-0000-0000F3590000}"/>
    <cellStyle name="Normal 81 7 5" xfId="18008" xr:uid="{00000000-0005-0000-0000-00005E460000}"/>
    <cellStyle name="Normal 81 8" xfId="4557" xr:uid="{00000000-0005-0000-0000-0000D3110000}"/>
    <cellStyle name="Normal 81 8 2" xfId="14611" xr:uid="{00000000-0005-0000-0000-000019390000}"/>
    <cellStyle name="Normal 81 8 2 3" xfId="29709" xr:uid="{00000000-0005-0000-0000-000013740000}"/>
    <cellStyle name="Normal 81 8 3" xfId="9591" xr:uid="{00000000-0005-0000-0000-00007D250000}"/>
    <cellStyle name="Normal 81 8 3 3" xfId="24692" xr:uid="{00000000-0005-0000-0000-00007A600000}"/>
    <cellStyle name="Normal 81 8 5" xfId="19679" xr:uid="{00000000-0005-0000-0000-0000E54C0000}"/>
    <cellStyle name="Normal 81 9" xfId="11267" xr:uid="{00000000-0005-0000-0000-0000092C0000}"/>
    <cellStyle name="Normal 81 9 3" xfId="26367" xr:uid="{00000000-0005-0000-0000-000005670000}"/>
    <cellStyle name="Normal 82" xfId="1157" xr:uid="{00000000-0005-0000-0000-00008B040000}"/>
    <cellStyle name="Normal 83" xfId="1164" xr:uid="{00000000-0005-0000-0000-000092040000}"/>
    <cellStyle name="Normal 84" xfId="1212" xr:uid="{00000000-0005-0000-0000-0000C2040000}"/>
    <cellStyle name="Normal 85" xfId="1211" xr:uid="{00000000-0005-0000-0000-0000C1040000}"/>
    <cellStyle name="Normal 86" xfId="1319" xr:uid="{00000000-0005-0000-0000-00002D050000}"/>
    <cellStyle name="Normal 87" xfId="1321" xr:uid="{00000000-0005-0000-0000-00002F050000}"/>
    <cellStyle name="Normal 88" xfId="1320" xr:uid="{00000000-0005-0000-0000-00002E050000}"/>
    <cellStyle name="Normal 89" xfId="1537" xr:uid="{00000000-0005-0000-0000-000007060000}"/>
    <cellStyle name="Normal 9" xfId="180" xr:uid="{00000000-0005-0000-0000-0000B4000000}"/>
    <cellStyle name="Normal 9 2" xfId="914" xr:uid="{00000000-0005-0000-0000-000097030000}"/>
    <cellStyle name="Normal 9 3" xfId="915" xr:uid="{00000000-0005-0000-0000-000098030000}"/>
    <cellStyle name="Normal 9 4" xfId="916" xr:uid="{00000000-0005-0000-0000-000099030000}"/>
    <cellStyle name="Normal 90" xfId="1536" xr:uid="{00000000-0005-0000-0000-000006060000}"/>
    <cellStyle name="Normal 90 2" xfId="2378" xr:uid="{00000000-0005-0000-0000-000050090000}"/>
    <cellStyle name="Normal 90 2 2" xfId="4068" xr:uid="{00000000-0005-0000-0000-0000EA0F0000}"/>
    <cellStyle name="Normal 90 2 2 2" xfId="14141" xr:uid="{00000000-0005-0000-0000-000043370000}"/>
    <cellStyle name="Normal 90 2 2 2 3" xfId="29239" xr:uid="{00000000-0005-0000-0000-00003D720000}"/>
    <cellStyle name="Normal 90 2 2 3" xfId="9121" xr:uid="{00000000-0005-0000-0000-0000A7230000}"/>
    <cellStyle name="Normal 90 2 2 3 3" xfId="24222" xr:uid="{00000000-0005-0000-0000-0000A45E0000}"/>
    <cellStyle name="Normal 90 2 2 5" xfId="19209" xr:uid="{00000000-0005-0000-0000-00000F4B0000}"/>
    <cellStyle name="Normal 90 2 3" xfId="5760" xr:uid="{00000000-0005-0000-0000-000086160000}"/>
    <cellStyle name="Normal 90 2 3 2" xfId="15812" xr:uid="{00000000-0005-0000-0000-0000CA3D0000}"/>
    <cellStyle name="Normal 90 2 3 2 3" xfId="30910" xr:uid="{00000000-0005-0000-0000-0000C4780000}"/>
    <cellStyle name="Normal 90 2 3 3" xfId="10792" xr:uid="{00000000-0005-0000-0000-00002E2A0000}"/>
    <cellStyle name="Normal 90 2 3 3 3" xfId="25893" xr:uid="{00000000-0005-0000-0000-00002B650000}"/>
    <cellStyle name="Normal 90 2 3 5" xfId="20880" xr:uid="{00000000-0005-0000-0000-000096510000}"/>
    <cellStyle name="Normal 90 2 4" xfId="12470" xr:uid="{00000000-0005-0000-0000-0000BC300000}"/>
    <cellStyle name="Normal 90 2 4 3" xfId="27568" xr:uid="{00000000-0005-0000-0000-0000B66B0000}"/>
    <cellStyle name="Normal 90 2 5" xfId="7449" xr:uid="{00000000-0005-0000-0000-00001F1D0000}"/>
    <cellStyle name="Normal 90 2 5 3" xfId="22551" xr:uid="{00000000-0005-0000-0000-00001D580000}"/>
    <cellStyle name="Normal 90 2 7" xfId="17538" xr:uid="{00000000-0005-0000-0000-000088440000}"/>
    <cellStyle name="Normal 90 3" xfId="3231" xr:uid="{00000000-0005-0000-0000-0000A50C0000}"/>
    <cellStyle name="Normal 90 3 2" xfId="13305" xr:uid="{00000000-0005-0000-0000-0000FF330000}"/>
    <cellStyle name="Normal 90 3 2 3" xfId="28403" xr:uid="{00000000-0005-0000-0000-0000F96E0000}"/>
    <cellStyle name="Normal 90 3 3" xfId="8285" xr:uid="{00000000-0005-0000-0000-000063200000}"/>
    <cellStyle name="Normal 90 3 3 3" xfId="23386" xr:uid="{00000000-0005-0000-0000-0000605B0000}"/>
    <cellStyle name="Normal 90 3 5" xfId="18373" xr:uid="{00000000-0005-0000-0000-0000CB470000}"/>
    <cellStyle name="Normal 90 4" xfId="4924" xr:uid="{00000000-0005-0000-0000-000042130000}"/>
    <cellStyle name="Normal 90 4 2" xfId="14976" xr:uid="{00000000-0005-0000-0000-0000863A0000}"/>
    <cellStyle name="Normal 90 4 2 3" xfId="30074" xr:uid="{00000000-0005-0000-0000-000080750000}"/>
    <cellStyle name="Normal 90 4 3" xfId="9956" xr:uid="{00000000-0005-0000-0000-0000EA260000}"/>
    <cellStyle name="Normal 90 4 3 3" xfId="25057" xr:uid="{00000000-0005-0000-0000-0000E7610000}"/>
    <cellStyle name="Normal 90 4 5" xfId="20044" xr:uid="{00000000-0005-0000-0000-0000524E0000}"/>
    <cellStyle name="Normal 90 5" xfId="11634" xr:uid="{00000000-0005-0000-0000-0000782D0000}"/>
    <cellStyle name="Normal 90 5 3" xfId="26732" xr:uid="{00000000-0005-0000-0000-000072680000}"/>
    <cellStyle name="Normal 90 6" xfId="6613" xr:uid="{00000000-0005-0000-0000-0000DB190000}"/>
    <cellStyle name="Normal 90 6 3" xfId="21715" xr:uid="{00000000-0005-0000-0000-0000D9540000}"/>
    <cellStyle name="Normal 90 8" xfId="16702" xr:uid="{00000000-0005-0000-0000-000044410000}"/>
    <cellStyle name="Normal 91" xfId="1539" xr:uid="{00000000-0005-0000-0000-000009060000}"/>
    <cellStyle name="Normal 91 2" xfId="2380" xr:uid="{00000000-0005-0000-0000-000052090000}"/>
    <cellStyle name="Normal 91 2 2" xfId="4070" xr:uid="{00000000-0005-0000-0000-0000EC0F0000}"/>
    <cellStyle name="Normal 91 2 2 2" xfId="14143" xr:uid="{00000000-0005-0000-0000-000045370000}"/>
    <cellStyle name="Normal 91 2 2 2 3" xfId="29241" xr:uid="{00000000-0005-0000-0000-00003F720000}"/>
    <cellStyle name="Normal 91 2 2 3" xfId="9123" xr:uid="{00000000-0005-0000-0000-0000A9230000}"/>
    <cellStyle name="Normal 91 2 2 3 3" xfId="24224" xr:uid="{00000000-0005-0000-0000-0000A65E0000}"/>
    <cellStyle name="Normal 91 2 2 5" xfId="19211" xr:uid="{00000000-0005-0000-0000-0000114B0000}"/>
    <cellStyle name="Normal 91 2 3" xfId="5762" xr:uid="{00000000-0005-0000-0000-000088160000}"/>
    <cellStyle name="Normal 91 2 3 2" xfId="15814" xr:uid="{00000000-0005-0000-0000-0000CC3D0000}"/>
    <cellStyle name="Normal 91 2 3 2 3" xfId="30912" xr:uid="{00000000-0005-0000-0000-0000C6780000}"/>
    <cellStyle name="Normal 91 2 3 3" xfId="10794" xr:uid="{00000000-0005-0000-0000-0000302A0000}"/>
    <cellStyle name="Normal 91 2 3 3 3" xfId="25895" xr:uid="{00000000-0005-0000-0000-00002D650000}"/>
    <cellStyle name="Normal 91 2 3 5" xfId="20882" xr:uid="{00000000-0005-0000-0000-000098510000}"/>
    <cellStyle name="Normal 91 2 4" xfId="12472" xr:uid="{00000000-0005-0000-0000-0000BE300000}"/>
    <cellStyle name="Normal 91 2 4 3" xfId="27570" xr:uid="{00000000-0005-0000-0000-0000B86B0000}"/>
    <cellStyle name="Normal 91 2 5" xfId="7451" xr:uid="{00000000-0005-0000-0000-0000211D0000}"/>
    <cellStyle name="Normal 91 2 5 3" xfId="22553" xr:uid="{00000000-0005-0000-0000-00001F580000}"/>
    <cellStyle name="Normal 91 2 7" xfId="17540" xr:uid="{00000000-0005-0000-0000-00008A440000}"/>
    <cellStyle name="Normal 91 3" xfId="3233" xr:uid="{00000000-0005-0000-0000-0000A70C0000}"/>
    <cellStyle name="Normal 91 3 2" xfId="13307" xr:uid="{00000000-0005-0000-0000-000001340000}"/>
    <cellStyle name="Normal 91 3 2 3" xfId="28405" xr:uid="{00000000-0005-0000-0000-0000FB6E0000}"/>
    <cellStyle name="Normal 91 3 3" xfId="8287" xr:uid="{00000000-0005-0000-0000-000065200000}"/>
    <cellStyle name="Normal 91 3 3 3" xfId="23388" xr:uid="{00000000-0005-0000-0000-0000625B0000}"/>
    <cellStyle name="Normal 91 3 5" xfId="18375" xr:uid="{00000000-0005-0000-0000-0000CD470000}"/>
    <cellStyle name="Normal 91 4" xfId="4926" xr:uid="{00000000-0005-0000-0000-000044130000}"/>
    <cellStyle name="Normal 91 4 2" xfId="14978" xr:uid="{00000000-0005-0000-0000-0000883A0000}"/>
    <cellStyle name="Normal 91 4 2 3" xfId="30076" xr:uid="{00000000-0005-0000-0000-000082750000}"/>
    <cellStyle name="Normal 91 4 3" xfId="9958" xr:uid="{00000000-0005-0000-0000-0000EC260000}"/>
    <cellStyle name="Normal 91 4 3 3" xfId="25059" xr:uid="{00000000-0005-0000-0000-0000E9610000}"/>
    <cellStyle name="Normal 91 4 5" xfId="20046" xr:uid="{00000000-0005-0000-0000-0000544E0000}"/>
    <cellStyle name="Normal 91 5" xfId="11636" xr:uid="{00000000-0005-0000-0000-00007A2D0000}"/>
    <cellStyle name="Normal 91 5 3" xfId="26734" xr:uid="{00000000-0005-0000-0000-000074680000}"/>
    <cellStyle name="Normal 91 6" xfId="6615" xr:uid="{00000000-0005-0000-0000-0000DD190000}"/>
    <cellStyle name="Normal 91 6 3" xfId="21717" xr:uid="{00000000-0005-0000-0000-0000DB540000}"/>
    <cellStyle name="Normal 91 8" xfId="16704" xr:uid="{00000000-0005-0000-0000-000046410000}"/>
    <cellStyle name="Normal 92" xfId="1958" xr:uid="{00000000-0005-0000-0000-0000AC070000}"/>
    <cellStyle name="Normal 92 2" xfId="3650" xr:uid="{00000000-0005-0000-0000-0000480E0000}"/>
    <cellStyle name="Normal 93" xfId="2796" xr:uid="{00000000-0005-0000-0000-0000F20A0000}"/>
    <cellStyle name="Normal 93 2" xfId="4486" xr:uid="{00000000-0005-0000-0000-00008C110000}"/>
    <cellStyle name="Normal 94" xfId="2801" xr:uid="{00000000-0005-0000-0000-0000F70A0000}"/>
    <cellStyle name="Normal 95" xfId="1957" xr:uid="{00000000-0005-0000-0000-0000AB070000}"/>
    <cellStyle name="Normal 95 2" xfId="3649" xr:uid="{00000000-0005-0000-0000-0000470E0000}"/>
    <cellStyle name="Normal 95 2 2" xfId="13723" xr:uid="{00000000-0005-0000-0000-0000A1350000}"/>
    <cellStyle name="Normal 95 2 2 3" xfId="28821" xr:uid="{00000000-0005-0000-0000-00009B700000}"/>
    <cellStyle name="Normal 95 2 3" xfId="8703" xr:uid="{00000000-0005-0000-0000-000005220000}"/>
    <cellStyle name="Normal 95 2 3 3" xfId="23804" xr:uid="{00000000-0005-0000-0000-0000025D0000}"/>
    <cellStyle name="Normal 95 2 5" xfId="18791" xr:uid="{00000000-0005-0000-0000-00006D490000}"/>
    <cellStyle name="Normal 95 3" xfId="5342" xr:uid="{00000000-0005-0000-0000-0000E4140000}"/>
    <cellStyle name="Normal 95 3 2" xfId="15394" xr:uid="{00000000-0005-0000-0000-0000283C0000}"/>
    <cellStyle name="Normal 95 3 2 3" xfId="30492" xr:uid="{00000000-0005-0000-0000-000022770000}"/>
    <cellStyle name="Normal 95 3 3" xfId="10374" xr:uid="{00000000-0005-0000-0000-00008C280000}"/>
    <cellStyle name="Normal 95 3 3 3" xfId="25475" xr:uid="{00000000-0005-0000-0000-000089630000}"/>
    <cellStyle name="Normal 95 3 5" xfId="20462" xr:uid="{00000000-0005-0000-0000-0000F44F0000}"/>
    <cellStyle name="Normal 95 4" xfId="12052" xr:uid="{00000000-0005-0000-0000-00001A2F0000}"/>
    <cellStyle name="Normal 95 4 3" xfId="27150" xr:uid="{00000000-0005-0000-0000-0000146A0000}"/>
    <cellStyle name="Normal 95 5" xfId="7031" xr:uid="{00000000-0005-0000-0000-00007D1B0000}"/>
    <cellStyle name="Normal 95 5 3" xfId="22133" xr:uid="{00000000-0005-0000-0000-00007B560000}"/>
    <cellStyle name="Normal 95 7" xfId="17120" xr:uid="{00000000-0005-0000-0000-0000E6420000}"/>
    <cellStyle name="Normal 96" xfId="1960" xr:uid="{00000000-0005-0000-0000-0000AE070000}"/>
    <cellStyle name="Normal 96 2" xfId="3652" xr:uid="{00000000-0005-0000-0000-00004A0E0000}"/>
    <cellStyle name="Normal 96 2 2" xfId="13725" xr:uid="{00000000-0005-0000-0000-0000A3350000}"/>
    <cellStyle name="Normal 96 2 2 3" xfId="28823" xr:uid="{00000000-0005-0000-0000-00009D700000}"/>
    <cellStyle name="Normal 96 2 3" xfId="8705" xr:uid="{00000000-0005-0000-0000-000007220000}"/>
    <cellStyle name="Normal 96 2 3 3" xfId="23806" xr:uid="{00000000-0005-0000-0000-0000045D0000}"/>
    <cellStyle name="Normal 96 2 5" xfId="18793" xr:uid="{00000000-0005-0000-0000-00006F490000}"/>
    <cellStyle name="Normal 96 3" xfId="5344" xr:uid="{00000000-0005-0000-0000-0000E6140000}"/>
    <cellStyle name="Normal 96 3 2" xfId="15396" xr:uid="{00000000-0005-0000-0000-00002A3C0000}"/>
    <cellStyle name="Normal 96 3 2 3" xfId="30494" xr:uid="{00000000-0005-0000-0000-000024770000}"/>
    <cellStyle name="Normal 96 3 3" xfId="10376" xr:uid="{00000000-0005-0000-0000-00008E280000}"/>
    <cellStyle name="Normal 96 3 3 3" xfId="25477" xr:uid="{00000000-0005-0000-0000-00008B630000}"/>
    <cellStyle name="Normal 96 3 5" xfId="20464" xr:uid="{00000000-0005-0000-0000-0000F64F0000}"/>
    <cellStyle name="Normal 96 4" xfId="12054" xr:uid="{00000000-0005-0000-0000-00001C2F0000}"/>
    <cellStyle name="Normal 96 4 3" xfId="27152" xr:uid="{00000000-0005-0000-0000-0000166A0000}"/>
    <cellStyle name="Normal 96 5" xfId="7033" xr:uid="{00000000-0005-0000-0000-00007F1B0000}"/>
    <cellStyle name="Normal 96 5 3" xfId="22135" xr:uid="{00000000-0005-0000-0000-00007D560000}"/>
    <cellStyle name="Normal 96 7" xfId="17122" xr:uid="{00000000-0005-0000-0000-0000E8420000}"/>
    <cellStyle name="Normal 97" xfId="11212" xr:uid="{00000000-0005-0000-0000-0000D22B0000}"/>
    <cellStyle name="Normal 98" xfId="16231" xr:uid="{00000000-0005-0000-0000-00006D3F0000}"/>
    <cellStyle name="Normal 99" xfId="2804" xr:uid="{00000000-0005-0000-0000-0000FA0A0000}"/>
    <cellStyle name="Normal_New Summary Tables 2" xfId="31320" xr:uid="{277D2537-303C-43C6-A021-15BC1BA8024C}"/>
    <cellStyle name="Normal_Revised CARE Table 5C_033107 2" xfId="31322" xr:uid="{0098BB5A-A7D2-42A5-91A0-C338CC9E4117}"/>
    <cellStyle name="Normal_Sheet1" xfId="31325" xr:uid="{C497BDCB-ABED-460B-8C88-80A6F3CAE721}"/>
    <cellStyle name="Normal_Sheet2" xfId="31321" xr:uid="{29515366-ECC6-49F6-91B9-899ABD54E05D}"/>
    <cellStyle name="Note 10" xfId="35797" xr:uid="{37C8E938-C16D-4D92-B1FE-C8BFF63D4160}"/>
    <cellStyle name="Note 11" xfId="35802" xr:uid="{439432A5-9BCB-4AB4-9F12-41828007A0E9}"/>
    <cellStyle name="Note 2" xfId="181" xr:uid="{00000000-0005-0000-0000-0000B5000000}"/>
    <cellStyle name="Note 2 2" xfId="918" xr:uid="{00000000-0005-0000-0000-00009C030000}"/>
    <cellStyle name="Note 2 2 2" xfId="35542" xr:uid="{90F78A80-68CB-42BE-B9EF-9833CC8295A2}"/>
    <cellStyle name="Note 2 3" xfId="919" xr:uid="{00000000-0005-0000-0000-00009D030000}"/>
    <cellStyle name="Note 2 3 2" xfId="35544" xr:uid="{1B85D46C-8E8A-48A6-B1D9-2611C8102504}"/>
    <cellStyle name="Note 2 3 3" xfId="35543" xr:uid="{899018B9-CF16-4464-B993-8E92769D8721}"/>
    <cellStyle name="Note 2 4" xfId="920" xr:uid="{00000000-0005-0000-0000-00009E030000}"/>
    <cellStyle name="Note 2 5" xfId="921" xr:uid="{00000000-0005-0000-0000-00009F030000}"/>
    <cellStyle name="Note 2 6" xfId="922" xr:uid="{00000000-0005-0000-0000-0000A0030000}"/>
    <cellStyle name="Note 2 7" xfId="917" xr:uid="{00000000-0005-0000-0000-00009B030000}"/>
    <cellStyle name="Note 2 8" xfId="405" xr:uid="{00000000-0005-0000-0000-00009A010000}"/>
    <cellStyle name="Note 2 9" xfId="35541" xr:uid="{217E196E-A00F-4F60-843F-2F8D79095EDB}"/>
    <cellStyle name="Note 3" xfId="35545" xr:uid="{F2126FC7-AC6F-4524-9BE6-C27D8AB0D44D}"/>
    <cellStyle name="Note 3 2" xfId="35546" xr:uid="{E35A03D5-03DF-41AA-9EC1-A04C08F8411F}"/>
    <cellStyle name="Note 3 3" xfId="35547" xr:uid="{7120E853-9417-4762-A339-13248905DB6A}"/>
    <cellStyle name="Note 4" xfId="35548" xr:uid="{1A6E647C-9480-4DFC-86B3-09E34B879A62}"/>
    <cellStyle name="Note 5" xfId="35549" xr:uid="{B77806D7-40A1-40EA-A04D-DE6636E02D82}"/>
    <cellStyle name="Note 6" xfId="35550" xr:uid="{8474F2C2-153F-46D7-80D2-27C4F8BC91E7}"/>
    <cellStyle name="Note 7" xfId="35551" xr:uid="{5C09C6C4-66C6-4375-B8F0-A3F505162F7F}"/>
    <cellStyle name="Note 8" xfId="35552" xr:uid="{72813504-2624-4E70-8995-3EF51BBFDD14}"/>
    <cellStyle name="Note 8 2" xfId="35553" xr:uid="{D1029240-DB83-4D15-B69E-7470A06CD001}"/>
    <cellStyle name="Note 9" xfId="35554" xr:uid="{6F21553B-ECCF-40A3-B797-A126568EB722}"/>
    <cellStyle name="Note 9 2" xfId="35555" xr:uid="{A52363DD-A56F-4342-AF5D-270DF628F889}"/>
    <cellStyle name="Output" xfId="31351" builtinId="21" customBuiltin="1"/>
    <cellStyle name="Output 2" xfId="182" xr:uid="{00000000-0005-0000-0000-0000B6000000}"/>
    <cellStyle name="Output 2 2" xfId="924" xr:uid="{00000000-0005-0000-0000-0000A2030000}"/>
    <cellStyle name="Output 2 2 2" xfId="35557" xr:uid="{9B627A39-4595-41E3-8942-AB1A0270046C}"/>
    <cellStyle name="Output 2 3" xfId="925" xr:uid="{00000000-0005-0000-0000-0000A3030000}"/>
    <cellStyle name="Output 2 3 2" xfId="35558" xr:uid="{8E862605-1A6A-4A2F-A8D2-EF3F2AE4E70D}"/>
    <cellStyle name="Output 2 4" xfId="926" xr:uid="{00000000-0005-0000-0000-0000A4030000}"/>
    <cellStyle name="Output 2 5" xfId="927" xr:uid="{00000000-0005-0000-0000-0000A5030000}"/>
    <cellStyle name="Output 2 6" xfId="928" xr:uid="{00000000-0005-0000-0000-0000A6030000}"/>
    <cellStyle name="Output 2 7" xfId="923" xr:uid="{00000000-0005-0000-0000-0000A1030000}"/>
    <cellStyle name="Output 2 8" xfId="406" xr:uid="{00000000-0005-0000-0000-00009B010000}"/>
    <cellStyle name="Output 2 9" xfId="35556" xr:uid="{CE914FE5-7511-49CC-89DC-DD751AA2F02C}"/>
    <cellStyle name="Output 3" xfId="35559" xr:uid="{A5C938C4-692C-43CB-8326-5181E840C36F}"/>
    <cellStyle name="Output 3 2" xfId="35560" xr:uid="{C5C18CF1-5CA6-47CC-81A8-2E44AA29BDBF}"/>
    <cellStyle name="Output 3 3" xfId="35561" xr:uid="{90011E4A-0753-4E8B-AC85-6ECE74B3E6EA}"/>
    <cellStyle name="Output 4" xfId="35562" xr:uid="{841B7580-E04C-424A-AA9E-275356376D94}"/>
    <cellStyle name="Percent" xfId="1" xr:uid="{00000000-0005-0000-0000-000001000000}"/>
    <cellStyle name="Percent [2]" xfId="183" xr:uid="{00000000-0005-0000-0000-0000B7000000}"/>
    <cellStyle name="Percent [2] 10" xfId="931" xr:uid="{00000000-0005-0000-0000-0000A9030000}"/>
    <cellStyle name="Percent [2] 10 2" xfId="932" xr:uid="{00000000-0005-0000-0000-0000AA030000}"/>
    <cellStyle name="Percent [2] 11" xfId="930" xr:uid="{00000000-0005-0000-0000-0000A8030000}"/>
    <cellStyle name="Percent [2] 2" xfId="184" xr:uid="{00000000-0005-0000-0000-0000B8000000}"/>
    <cellStyle name="Percent [2] 2 2" xfId="185" xr:uid="{00000000-0005-0000-0000-0000B9000000}"/>
    <cellStyle name="Percent [2] 2 2 2" xfId="529" xr:uid="{00000000-0005-0000-0000-000016020000}"/>
    <cellStyle name="Percent [2] 2 3" xfId="528" xr:uid="{00000000-0005-0000-0000-000015020000}"/>
    <cellStyle name="Percent [2] 3" xfId="186" xr:uid="{00000000-0005-0000-0000-0000BA000000}"/>
    <cellStyle name="Percent [2] 3 2" xfId="530" xr:uid="{00000000-0005-0000-0000-000017020000}"/>
    <cellStyle name="Percent [2] 4" xfId="933" xr:uid="{00000000-0005-0000-0000-0000AB030000}"/>
    <cellStyle name="Percent [2] 5" xfId="934" xr:uid="{00000000-0005-0000-0000-0000AC030000}"/>
    <cellStyle name="Percent [2] 5 2" xfId="935" xr:uid="{00000000-0005-0000-0000-0000AD030000}"/>
    <cellStyle name="Percent [2] 5 3" xfId="936" xr:uid="{00000000-0005-0000-0000-0000AE030000}"/>
    <cellStyle name="Percent [2] 6" xfId="937" xr:uid="{00000000-0005-0000-0000-0000AF030000}"/>
    <cellStyle name="Percent [2] 6 2" xfId="938" xr:uid="{00000000-0005-0000-0000-0000B0030000}"/>
    <cellStyle name="Percent [2] 7" xfId="939" xr:uid="{00000000-0005-0000-0000-0000B1030000}"/>
    <cellStyle name="Percent [2] 7 2" xfId="940" xr:uid="{00000000-0005-0000-0000-0000B2030000}"/>
    <cellStyle name="Percent [2] 8" xfId="941" xr:uid="{00000000-0005-0000-0000-0000B3030000}"/>
    <cellStyle name="Percent [2] 9" xfId="942" xr:uid="{00000000-0005-0000-0000-0000B4030000}"/>
    <cellStyle name="Percent [2] 9 2" xfId="943" xr:uid="{00000000-0005-0000-0000-0000B5030000}"/>
    <cellStyle name="Percent 10" xfId="187" xr:uid="{00000000-0005-0000-0000-0000BB000000}"/>
    <cellStyle name="Percent 10 2" xfId="188" xr:uid="{00000000-0005-0000-0000-0000BC000000}"/>
    <cellStyle name="Percent 100" xfId="16262" xr:uid="{00000000-0005-0000-0000-00008C3F0000}"/>
    <cellStyle name="Percent 101" xfId="16246" xr:uid="{00000000-0005-0000-0000-00007C3F0000}"/>
    <cellStyle name="Percent 102" xfId="16251" xr:uid="{00000000-0005-0000-0000-0000813F0000}"/>
    <cellStyle name="Percent 103" xfId="16244" xr:uid="{00000000-0005-0000-0000-00007A3F0000}"/>
    <cellStyle name="Percent 104" xfId="16264" xr:uid="{00000000-0005-0000-0000-00008E3F0000}"/>
    <cellStyle name="Percent 105" xfId="16277" xr:uid="{00000000-0005-0000-0000-00009B3F0000}"/>
    <cellStyle name="Percent 106" xfId="16242" xr:uid="{00000000-0005-0000-0000-0000783F0000}"/>
    <cellStyle name="Percent 107" xfId="16250" xr:uid="{00000000-0005-0000-0000-0000803F0000}"/>
    <cellStyle name="Percent 108" xfId="16274" xr:uid="{00000000-0005-0000-0000-0000983F0000}"/>
    <cellStyle name="Percent 109" xfId="6192" xr:uid="{00000000-0005-0000-0000-000036180000}"/>
    <cellStyle name="Percent 11" xfId="189" xr:uid="{00000000-0005-0000-0000-0000BD000000}"/>
    <cellStyle name="Percent 110" xfId="16281" xr:uid="{00000000-0005-0000-0000-00009F3F0000}"/>
    <cellStyle name="Percent 111" xfId="31308" xr:uid="{1960B954-A80B-4AF1-9222-F93E9B72FD2E}"/>
    <cellStyle name="Percent 112" xfId="31310" xr:uid="{5D71AAED-7D07-474D-B379-6BDCBDE6A1BE}"/>
    <cellStyle name="Percent 113" xfId="31312" xr:uid="{1E73FDE6-12F3-4DF6-9C75-2140375A9FA5}"/>
    <cellStyle name="Percent 114" xfId="31315" xr:uid="{565E76C7-9D42-4D73-8001-1EFB62395B5B}"/>
    <cellStyle name="Percent 115" xfId="31317" xr:uid="{DA9A306E-B6BE-4BCF-B101-38673C871864}"/>
    <cellStyle name="Percent 116" xfId="31391" xr:uid="{09F72C28-9FED-43E8-923E-CF90C55C31FD}"/>
    <cellStyle name="Percent 117" xfId="16337" xr:uid="{00000000-0005-0000-0000-0000D73F0000}"/>
    <cellStyle name="Percent 118" xfId="35825" xr:uid="{ACA9AA64-04FF-42F9-918E-5DF48F49FBFE}"/>
    <cellStyle name="Percent 119" xfId="35829" xr:uid="{D33B11C9-E687-43C2-8DCB-16CFF01C3D53}"/>
    <cellStyle name="Percent 12" xfId="190" xr:uid="{00000000-0005-0000-0000-0000BE000000}"/>
    <cellStyle name="Percent 120" xfId="35831" xr:uid="{F09034AA-1456-436A-AD59-95D3EA5B1E07}"/>
    <cellStyle name="Percent 121" xfId="35835" xr:uid="{F8E41CFD-22FE-429E-B750-3A8039225502}"/>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4" xr:uid="{00000000-0005-0000-0000-0000B6030000}"/>
    <cellStyle name="Percent 18" xfId="945" xr:uid="{00000000-0005-0000-0000-0000B7030000}"/>
    <cellStyle name="Percent 19" xfId="946" xr:uid="{00000000-0005-0000-0000-0000B8030000}"/>
    <cellStyle name="Percent 19 2" xfId="947" xr:uid="{00000000-0005-0000-0000-0000B9030000}"/>
    <cellStyle name="Percent 19 3" xfId="948" xr:uid="{00000000-0005-0000-0000-0000BA030000}"/>
    <cellStyle name="Percent 2" xfId="195" xr:uid="{00000000-0005-0000-0000-0000C3000000}"/>
    <cellStyle name="Percent 2 2" xfId="196" xr:uid="{00000000-0005-0000-0000-0000C4000000}"/>
    <cellStyle name="Percent 2 2 2" xfId="532" xr:uid="{00000000-0005-0000-0000-000019020000}"/>
    <cellStyle name="Percent 2 3" xfId="531" xr:uid="{00000000-0005-0000-0000-000018020000}"/>
    <cellStyle name="Percent 2 4" xfId="35563" xr:uid="{58BCEB97-0CAD-4841-B676-6675CE567542}"/>
    <cellStyle name="Percent 20" xfId="949" xr:uid="{00000000-0005-0000-0000-0000BB030000}"/>
    <cellStyle name="Percent 21" xfId="950" xr:uid="{00000000-0005-0000-0000-0000BC030000}"/>
    <cellStyle name="Percent 22" xfId="951" xr:uid="{00000000-0005-0000-0000-0000BD030000}"/>
    <cellStyle name="Percent 23" xfId="952" xr:uid="{00000000-0005-0000-0000-0000BE030000}"/>
    <cellStyle name="Percent 24" xfId="953" xr:uid="{00000000-0005-0000-0000-0000BF030000}"/>
    <cellStyle name="Percent 25" xfId="954" xr:uid="{00000000-0005-0000-0000-0000C0030000}"/>
    <cellStyle name="Percent 26" xfId="955" xr:uid="{00000000-0005-0000-0000-0000C1030000}"/>
    <cellStyle name="Percent 27" xfId="956" xr:uid="{00000000-0005-0000-0000-0000C2030000}"/>
    <cellStyle name="Percent 28" xfId="957" xr:uid="{00000000-0005-0000-0000-0000C3030000}"/>
    <cellStyle name="Percent 28 2" xfId="958" xr:uid="{00000000-0005-0000-0000-0000C4030000}"/>
    <cellStyle name="Percent 29" xfId="959" xr:uid="{00000000-0005-0000-0000-0000C5030000}"/>
    <cellStyle name="Percent 3" xfId="197" xr:uid="{00000000-0005-0000-0000-0000C5000000}"/>
    <cellStyle name="Percent 3 2" xfId="198" xr:uid="{00000000-0005-0000-0000-0000C6000000}"/>
    <cellStyle name="Percent 3 2 2" xfId="534" xr:uid="{00000000-0005-0000-0000-00001B020000}"/>
    <cellStyle name="Percent 3 3" xfId="533" xr:uid="{00000000-0005-0000-0000-00001A020000}"/>
    <cellStyle name="Percent 30" xfId="960" xr:uid="{00000000-0005-0000-0000-0000C6030000}"/>
    <cellStyle name="Percent 31" xfId="961" xr:uid="{00000000-0005-0000-0000-0000C7030000}"/>
    <cellStyle name="Percent 32" xfId="962" xr:uid="{00000000-0005-0000-0000-0000C8030000}"/>
    <cellStyle name="Percent 33" xfId="963" xr:uid="{00000000-0005-0000-0000-0000C9030000}"/>
    <cellStyle name="Percent 34" xfId="964" xr:uid="{00000000-0005-0000-0000-0000CA030000}"/>
    <cellStyle name="Percent 35" xfId="965" xr:uid="{00000000-0005-0000-0000-0000CB030000}"/>
    <cellStyle name="Percent 36" xfId="966" xr:uid="{00000000-0005-0000-0000-0000CC030000}"/>
    <cellStyle name="Percent 37" xfId="967" xr:uid="{00000000-0005-0000-0000-0000CD030000}"/>
    <cellStyle name="Percent 38" xfId="968" xr:uid="{00000000-0005-0000-0000-0000CE030000}"/>
    <cellStyle name="Percent 38 2" xfId="969" xr:uid="{00000000-0005-0000-0000-0000CF030000}"/>
    <cellStyle name="Percent 39" xfId="970" xr:uid="{00000000-0005-0000-0000-0000D0030000}"/>
    <cellStyle name="Percent 39 2" xfId="971" xr:uid="{00000000-0005-0000-0000-0000D1030000}"/>
    <cellStyle name="Percent 4" xfId="199" xr:uid="{00000000-0005-0000-0000-0000C7000000}"/>
    <cellStyle name="Percent 4 2" xfId="430" xr:uid="{00000000-0005-0000-0000-0000B3010000}"/>
    <cellStyle name="Percent 4 2 2" xfId="536" xr:uid="{00000000-0005-0000-0000-00001D020000}"/>
    <cellStyle name="Percent 4 3" xfId="535" xr:uid="{00000000-0005-0000-0000-00001C020000}"/>
    <cellStyle name="Percent 40" xfId="972" xr:uid="{00000000-0005-0000-0000-0000D2030000}"/>
    <cellStyle name="Percent 40 2" xfId="973" xr:uid="{00000000-0005-0000-0000-0000D3030000}"/>
    <cellStyle name="Percent 41" xfId="974" xr:uid="{00000000-0005-0000-0000-0000D4030000}"/>
    <cellStyle name="Percent 41 2" xfId="975" xr:uid="{00000000-0005-0000-0000-0000D5030000}"/>
    <cellStyle name="Percent 42" xfId="976" xr:uid="{00000000-0005-0000-0000-0000D6030000}"/>
    <cellStyle name="Percent 42 2" xfId="977" xr:uid="{00000000-0005-0000-0000-0000D7030000}"/>
    <cellStyle name="Percent 43" xfId="978" xr:uid="{00000000-0005-0000-0000-0000D8030000}"/>
    <cellStyle name="Percent 43 2" xfId="979" xr:uid="{00000000-0005-0000-0000-0000D9030000}"/>
    <cellStyle name="Percent 44" xfId="980" xr:uid="{00000000-0005-0000-0000-0000DA030000}"/>
    <cellStyle name="Percent 44 2" xfId="981" xr:uid="{00000000-0005-0000-0000-0000DB030000}"/>
    <cellStyle name="Percent 45" xfId="982" xr:uid="{00000000-0005-0000-0000-0000DC030000}"/>
    <cellStyle name="Percent 45 2" xfId="983" xr:uid="{00000000-0005-0000-0000-0000DD030000}"/>
    <cellStyle name="Percent 46" xfId="984" xr:uid="{00000000-0005-0000-0000-0000DE030000}"/>
    <cellStyle name="Percent 47" xfId="985" xr:uid="{00000000-0005-0000-0000-0000DF030000}"/>
    <cellStyle name="Percent 48" xfId="986" xr:uid="{00000000-0005-0000-0000-0000E0030000}"/>
    <cellStyle name="Percent 49" xfId="987" xr:uid="{00000000-0005-0000-0000-0000E1030000}"/>
    <cellStyle name="Percent 49 2" xfId="988" xr:uid="{00000000-0005-0000-0000-0000E2030000}"/>
    <cellStyle name="Percent 5" xfId="200" xr:uid="{00000000-0005-0000-0000-0000C8000000}"/>
    <cellStyle name="Percent 5 2" xfId="537" xr:uid="{00000000-0005-0000-0000-00001E020000}"/>
    <cellStyle name="Percent 5 3" xfId="35564" xr:uid="{01194D34-0B2E-47C0-A4D1-67D560A6F8FC}"/>
    <cellStyle name="Percent 50" xfId="989" xr:uid="{00000000-0005-0000-0000-0000E3030000}"/>
    <cellStyle name="Percent 51" xfId="990" xr:uid="{00000000-0005-0000-0000-0000E4030000}"/>
    <cellStyle name="Percent 52" xfId="991" xr:uid="{00000000-0005-0000-0000-0000E5030000}"/>
    <cellStyle name="Percent 53" xfId="992" xr:uid="{00000000-0005-0000-0000-0000E6030000}"/>
    <cellStyle name="Percent 53 2" xfId="993" xr:uid="{00000000-0005-0000-0000-0000E7030000}"/>
    <cellStyle name="Percent 54" xfId="994" xr:uid="{00000000-0005-0000-0000-0000E8030000}"/>
    <cellStyle name="Percent 54 2" xfId="995" xr:uid="{00000000-0005-0000-0000-0000E9030000}"/>
    <cellStyle name="Percent 55" xfId="996" xr:uid="{00000000-0005-0000-0000-0000EA030000}"/>
    <cellStyle name="Percent 55 2" xfId="997" xr:uid="{00000000-0005-0000-0000-0000EB030000}"/>
    <cellStyle name="Percent 56" xfId="998" xr:uid="{00000000-0005-0000-0000-0000EC030000}"/>
    <cellStyle name="Percent 56 2" xfId="999" xr:uid="{00000000-0005-0000-0000-0000ED030000}"/>
    <cellStyle name="Percent 57" xfId="1000" xr:uid="{00000000-0005-0000-0000-0000EE030000}"/>
    <cellStyle name="Percent 58" xfId="1001" xr:uid="{00000000-0005-0000-0000-0000EF030000}"/>
    <cellStyle name="Percent 59" xfId="1002" xr:uid="{00000000-0005-0000-0000-0000F0030000}"/>
    <cellStyle name="Percent 6" xfId="201" xr:uid="{00000000-0005-0000-0000-0000C9000000}"/>
    <cellStyle name="Percent 60" xfId="1003" xr:uid="{00000000-0005-0000-0000-0000F1030000}"/>
    <cellStyle name="Percent 61" xfId="929" xr:uid="{00000000-0005-0000-0000-0000A7030000}"/>
    <cellStyle name="Percent 62" xfId="1266" xr:uid="{00000000-0005-0000-0000-0000F8040000}"/>
    <cellStyle name="Percent 63" xfId="1323" xr:uid="{00000000-0005-0000-0000-000031050000}"/>
    <cellStyle name="Percent 64" xfId="1325" xr:uid="{00000000-0005-0000-0000-000033050000}"/>
    <cellStyle name="Percent 65" xfId="1379" xr:uid="{00000000-0005-0000-0000-000069050000}"/>
    <cellStyle name="Percent 66" xfId="1592" xr:uid="{00000000-0005-0000-0000-00003E060000}"/>
    <cellStyle name="Percent 67" xfId="2013" xr:uid="{00000000-0005-0000-0000-0000E3070000}"/>
    <cellStyle name="Percent 68" xfId="2803" xr:uid="{00000000-0005-0000-0000-0000F90A0000}"/>
    <cellStyle name="Percent 69" xfId="2798" xr:uid="{00000000-0005-0000-0000-0000F40A0000}"/>
    <cellStyle name="Percent 7" xfId="202" xr:uid="{00000000-0005-0000-0000-0000CA000000}"/>
    <cellStyle name="Percent 7 2" xfId="1005" xr:uid="{00000000-0005-0000-0000-0000F3030000}"/>
    <cellStyle name="Percent 7 3" xfId="1006" xr:uid="{00000000-0005-0000-0000-0000F4030000}"/>
    <cellStyle name="Percent 7 4" xfId="1007" xr:uid="{00000000-0005-0000-0000-0000F5030000}"/>
    <cellStyle name="Percent 7 5" xfId="1008" xr:uid="{00000000-0005-0000-0000-0000F6030000}"/>
    <cellStyle name="Percent 7 6" xfId="1009" xr:uid="{00000000-0005-0000-0000-0000F7030000}"/>
    <cellStyle name="Percent 7 7" xfId="1004" xr:uid="{00000000-0005-0000-0000-0000F2030000}"/>
    <cellStyle name="Percent 7 8" xfId="407" xr:uid="{00000000-0005-0000-0000-00009C010000}"/>
    <cellStyle name="Percent 7 9" xfId="35817" xr:uid="{E579C39B-47C2-4E2B-B039-2DF09395C946}"/>
    <cellStyle name="Percent 70" xfId="2866" xr:uid="{00000000-0005-0000-0000-0000380B0000}"/>
    <cellStyle name="Percent 71" xfId="4489" xr:uid="{00000000-0005-0000-0000-00008F110000}"/>
    <cellStyle name="Percent 72" xfId="4492" xr:uid="{00000000-0005-0000-0000-000092110000}"/>
    <cellStyle name="Percent 73" xfId="4500" xr:uid="{00000000-0005-0000-0000-00009A110000}"/>
    <cellStyle name="Percent 74" xfId="2818" xr:uid="{00000000-0005-0000-0000-0000080B0000}"/>
    <cellStyle name="Percent 75" xfId="4503" xr:uid="{00000000-0005-0000-0000-00009D110000}"/>
    <cellStyle name="Percent 76" xfId="2851" xr:uid="{00000000-0005-0000-0000-0000290B0000}"/>
    <cellStyle name="Percent 77" xfId="4502" xr:uid="{00000000-0005-0000-0000-00009C110000}"/>
    <cellStyle name="Percent 78" xfId="2810" xr:uid="{00000000-0005-0000-0000-0000000B0000}"/>
    <cellStyle name="Percent 79" xfId="2814" xr:uid="{00000000-0005-0000-0000-0000040B0000}"/>
    <cellStyle name="Percent 8" xfId="203" xr:uid="{00000000-0005-0000-0000-0000CB000000}"/>
    <cellStyle name="Percent 8 2" xfId="1010" xr:uid="{00000000-0005-0000-0000-0000F8030000}"/>
    <cellStyle name="Percent 8 3" xfId="1011" xr:uid="{00000000-0005-0000-0000-0000F9030000}"/>
    <cellStyle name="Percent 8 4" xfId="1012" xr:uid="{00000000-0005-0000-0000-0000FA030000}"/>
    <cellStyle name="Percent 8 5" xfId="35819" xr:uid="{B41A0BFC-C66D-424D-8223-6FC04FEE9BAE}"/>
    <cellStyle name="Percent 80" xfId="2805" xr:uid="{00000000-0005-0000-0000-0000FB0A0000}"/>
    <cellStyle name="Percent 81" xfId="2811" xr:uid="{00000000-0005-0000-0000-0000010B0000}"/>
    <cellStyle name="Percent 82" xfId="2863" xr:uid="{00000000-0005-0000-0000-0000350B0000}"/>
    <cellStyle name="Percent 83" xfId="4559" xr:uid="{00000000-0005-0000-0000-0000D5110000}"/>
    <cellStyle name="Percent 84" xfId="6180" xr:uid="{00000000-0005-0000-0000-00002A180000}"/>
    <cellStyle name="Percent 85" xfId="6181" xr:uid="{00000000-0005-0000-0000-00002B180000}"/>
    <cellStyle name="Percent 86" xfId="6187" xr:uid="{00000000-0005-0000-0000-000031180000}"/>
    <cellStyle name="Percent 87" xfId="4513" xr:uid="{00000000-0005-0000-0000-0000A7110000}"/>
    <cellStyle name="Percent 88" xfId="6188" xr:uid="{00000000-0005-0000-0000-000032180000}"/>
    <cellStyle name="Percent 89" xfId="4545" xr:uid="{00000000-0005-0000-0000-0000C7110000}"/>
    <cellStyle name="Percent 9" xfId="204" xr:uid="{00000000-0005-0000-0000-0000CC000000}"/>
    <cellStyle name="Percent 9 2" xfId="1013" xr:uid="{00000000-0005-0000-0000-0000FB030000}"/>
    <cellStyle name="Percent 9 3" xfId="1014" xr:uid="{00000000-0005-0000-0000-0000FC030000}"/>
    <cellStyle name="Percent 90" xfId="11269" xr:uid="{00000000-0005-0000-0000-00000B2C0000}"/>
    <cellStyle name="Percent 91" xfId="16241" xr:uid="{00000000-0005-0000-0000-0000773F0000}"/>
    <cellStyle name="Percent 92" xfId="16235" xr:uid="{00000000-0005-0000-0000-0000713F0000}"/>
    <cellStyle name="Percent 93" xfId="16232" xr:uid="{00000000-0005-0000-0000-00006E3F0000}"/>
    <cellStyle name="Percent 94" xfId="6248" xr:uid="{00000000-0005-0000-0000-00006E180000}"/>
    <cellStyle name="Percent 95" xfId="6190" xr:uid="{00000000-0005-0000-0000-000034180000}"/>
    <cellStyle name="Percent 96" xfId="16278" xr:uid="{00000000-0005-0000-0000-00009C3F0000}"/>
    <cellStyle name="Percent 97" xfId="16252" xr:uid="{00000000-0005-0000-0000-0000823F0000}"/>
    <cellStyle name="Percent 98" xfId="16282" xr:uid="{00000000-0005-0000-0000-0000A03F0000}"/>
    <cellStyle name="Percent 99" xfId="16248"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2 2 2" xfId="35567" xr:uid="{269371C2-381B-42B3-9AF8-A0EB4F737877}"/>
    <cellStyle name="SAPBEXaggData 2 3" xfId="35566" xr:uid="{75AC88BD-EBAE-4656-8C0C-FAE52FC43B74}"/>
    <cellStyle name="SAPBEXaggData 3" xfId="208" xr:uid="{00000000-0005-0000-0000-0000D0000000}"/>
    <cellStyle name="SAPBEXaggData 3 2" xfId="35568" xr:uid="{F7396717-B8F1-45CF-9ADE-DA1D69EA0EEE}"/>
    <cellStyle name="SAPBEXaggData 4" xfId="431" xr:uid="{00000000-0005-0000-0000-0000B4010000}"/>
    <cellStyle name="SAPBEXaggData 4 2" xfId="35569" xr:uid="{91EB8A37-762B-4146-8FC1-95397A4BF28A}"/>
    <cellStyle name="SAPBEXaggData 5" xfId="35565" xr:uid="{6DAEF86F-9319-48CC-92F3-674AAF7F13B3}"/>
    <cellStyle name="SAPBEXaggData_BI Download" xfId="35570" xr:uid="{402AA4DC-FA61-4F29-8E69-C759307D64D8}"/>
    <cellStyle name="SAPBEXaggDataEmph" xfId="209" xr:uid="{00000000-0005-0000-0000-0000D2000000}"/>
    <cellStyle name="SAPBEXaggDataEmph 2" xfId="432" xr:uid="{00000000-0005-0000-0000-0000B5010000}"/>
    <cellStyle name="SAPBEXaggDataEmph 2 2" xfId="35572" xr:uid="{47BC3711-91E2-4202-ADAF-37C8DE90F0B5}"/>
    <cellStyle name="SAPBEXaggDataEmph 3" xfId="35573" xr:uid="{F07BE108-BBD0-4BB0-9835-228FBC2CAB6E}"/>
    <cellStyle name="SAPBEXaggDataEmph 4" xfId="35571" xr:uid="{8EB4B0BF-0869-4D7D-ABB1-3713CF8039CF}"/>
    <cellStyle name="SAPBEXaggExc1" xfId="210" xr:uid="{00000000-0005-0000-0000-0000D3000000}"/>
    <cellStyle name="SAPBEXaggExc1Emph" xfId="211" xr:uid="{00000000-0005-0000-0000-0000D4000000}"/>
    <cellStyle name="SAPBEXaggExc2" xfId="212" xr:uid="{00000000-0005-0000-0000-0000D5000000}"/>
    <cellStyle name="SAPBEXaggExc2Emph" xfId="213" xr:uid="{00000000-0005-0000-0000-0000D6000000}"/>
    <cellStyle name="SAPBEXaggItem" xfId="214" xr:uid="{00000000-0005-0000-0000-0000D7000000}"/>
    <cellStyle name="SAPBEXaggItem 2" xfId="215" xr:uid="{00000000-0005-0000-0000-0000D8000000}"/>
    <cellStyle name="SAPBEXaggItem 2 2" xfId="216" xr:uid="{00000000-0005-0000-0000-0000D9000000}"/>
    <cellStyle name="SAPBEXaggItem 2 2 2" xfId="35576" xr:uid="{70BAE7B8-6FCE-4574-87DA-9B595580E9D8}"/>
    <cellStyle name="SAPBEXaggItem 2 3" xfId="35575" xr:uid="{89699D40-0D9D-433F-9535-495E504587F6}"/>
    <cellStyle name="SAPBEXaggItem 3" xfId="217" xr:uid="{00000000-0005-0000-0000-0000DA000000}"/>
    <cellStyle name="SAPBEXaggItem 3 2" xfId="35577" xr:uid="{2A66FE73-0C3A-43BF-B686-5B3FAC191561}"/>
    <cellStyle name="SAPBEXaggItem 4" xfId="433" xr:uid="{00000000-0005-0000-0000-0000B6010000}"/>
    <cellStyle name="SAPBEXaggItem 4 2" xfId="35578" xr:uid="{A8E4D8DE-C4FA-4BD7-AC0B-73E04BD5E7CB}"/>
    <cellStyle name="SAPBEXaggItem 5" xfId="35574" xr:uid="{24D8E935-A2EF-4E75-B5DE-B550A7E84506}"/>
    <cellStyle name="SAPBEXaggItem_Sept 2011 Total BW Data" xfId="218" xr:uid="{00000000-0005-0000-0000-0000DB000000}"/>
    <cellStyle name="SAPBEXaggItemX" xfId="219" xr:uid="{00000000-0005-0000-0000-0000DC000000}"/>
    <cellStyle name="SAPBEXaggItemX 2" xfId="434" xr:uid="{00000000-0005-0000-0000-0000B7010000}"/>
    <cellStyle name="SAPBEXaggItemX 2 2" xfId="35580" xr:uid="{97F20E31-0316-41FD-8584-FCB0538FCD62}"/>
    <cellStyle name="SAPBEXaggItemX 3" xfId="35581" xr:uid="{0B86A720-7692-4743-86D3-AA5394368FAB}"/>
    <cellStyle name="SAPBEXaggItemX 4" xfId="35579" xr:uid="{AAF082C1-C2A3-48E2-90FB-108363C9B6DD}"/>
    <cellStyle name="SAPBEXchaText" xfId="220" xr:uid="{00000000-0005-0000-0000-0000DD000000}"/>
    <cellStyle name="SAPBEXchaText 2" xfId="435" xr:uid="{00000000-0005-0000-0000-0000B8010000}"/>
    <cellStyle name="SAPBEXchaText 2 2" xfId="35584" xr:uid="{F8918302-18C1-4BC3-90DC-D173FF79B76A}"/>
    <cellStyle name="SAPBEXchaText 2 3" xfId="35583" xr:uid="{4F65644C-9CDF-4B32-A9F2-6BF73A3C9B3F}"/>
    <cellStyle name="SAPBEXchaText 3" xfId="35585" xr:uid="{6648333D-C9A5-401D-97A9-FE0DB6F28B90}"/>
    <cellStyle name="SAPBEXchaText 4" xfId="35586" xr:uid="{718198B8-9BD9-49FD-9BCA-8BD458355212}"/>
    <cellStyle name="SAPBEXchaText 5" xfId="35582" xr:uid="{F90ED3CE-BD8E-423E-AA5F-A39ACEFFB340}"/>
    <cellStyle name="SAPBEXchaText_Sheet10" xfId="35587" xr:uid="{4FCDA2E9-2A5A-4531-8E54-4BF11030CEA8}"/>
    <cellStyle name="SAPBEXColoum_Header_SA" xfId="221" xr:uid="{00000000-0005-0000-0000-0000DE000000}"/>
    <cellStyle name="SAPBEXexcBad" xfId="436" xr:uid="{00000000-0005-0000-0000-0000B9010000}"/>
    <cellStyle name="SAPBEXexcBad7" xfId="222" xr:uid="{00000000-0005-0000-0000-0000DF000000}"/>
    <cellStyle name="SAPBEXexcBad7 2" xfId="223" xr:uid="{00000000-0005-0000-0000-0000E0000000}"/>
    <cellStyle name="SAPBEXexcBad7 2 2" xfId="35590" xr:uid="{950A3CCE-97F2-4E2B-B96F-1B6CF07662AD}"/>
    <cellStyle name="SAPBEXexcBad7 2 3" xfId="35589" xr:uid="{7BB1239E-91DA-4856-BCC8-F4066750C4A2}"/>
    <cellStyle name="SAPBEXexcBad7 3" xfId="35591" xr:uid="{4A568C5B-5EE1-4368-8507-9A96454A83D5}"/>
    <cellStyle name="SAPBEXexcBad7 4" xfId="35592" xr:uid="{9FE77E8E-41AC-450B-A380-D923786AA509}"/>
    <cellStyle name="SAPBEXexcBad7 5" xfId="35588" xr:uid="{C5105D49-C22A-41DB-A1AE-013F067331AF}"/>
    <cellStyle name="SAPBEXexcBad8" xfId="224" xr:uid="{00000000-0005-0000-0000-0000E1000000}"/>
    <cellStyle name="SAPBEXexcBad8 2" xfId="225" xr:uid="{00000000-0005-0000-0000-0000E2000000}"/>
    <cellStyle name="SAPBEXexcBad8 2 2" xfId="35595" xr:uid="{DB0FF67B-D32A-4A61-A4E7-1EDB56C2615E}"/>
    <cellStyle name="SAPBEXexcBad8 2 3" xfId="35594" xr:uid="{A29917C0-9239-4C33-BF30-4AA34BDF57F8}"/>
    <cellStyle name="SAPBEXexcBad8 3" xfId="35596" xr:uid="{0FCA168F-8B55-4C44-867E-A71BDF1610CE}"/>
    <cellStyle name="SAPBEXexcBad8 4" xfId="35597" xr:uid="{77E17229-1287-4491-9A57-801058315D7C}"/>
    <cellStyle name="SAPBEXexcBad8 5" xfId="35593" xr:uid="{C319F0D4-D227-4E6E-92DC-62AE5034E0FF}"/>
    <cellStyle name="SAPBEXexcBad9" xfId="226" xr:uid="{00000000-0005-0000-0000-0000E3000000}"/>
    <cellStyle name="SAPBEXexcBad9 2" xfId="227" xr:uid="{00000000-0005-0000-0000-0000E4000000}"/>
    <cellStyle name="SAPBEXexcBad9 2 2" xfId="35600" xr:uid="{B2AA4568-4108-48D8-954F-2AD61ACC0459}"/>
    <cellStyle name="SAPBEXexcBad9 2 3" xfId="35599" xr:uid="{EDD90FA8-6A0B-48B5-A9B5-6D8B7C367CB6}"/>
    <cellStyle name="SAPBEXexcBad9 3" xfId="35601" xr:uid="{8FACAB8E-D0E9-489B-B0C5-9288B483D5D6}"/>
    <cellStyle name="SAPBEXexcBad9 4" xfId="35602" xr:uid="{5E805709-BA17-4458-9FA3-A5B725D28CBD}"/>
    <cellStyle name="SAPBEXexcBad9 5" xfId="35598" xr:uid="{6AE03F39-AC16-4406-8F41-53455E82CEA6}"/>
    <cellStyle name="SAPBEXexcCritical" xfId="437" xr:uid="{00000000-0005-0000-0000-0000BA010000}"/>
    <cellStyle name="SAPBEXexcCritical4" xfId="228" xr:uid="{00000000-0005-0000-0000-0000E5000000}"/>
    <cellStyle name="SAPBEXexcCritical4 2" xfId="229" xr:uid="{00000000-0005-0000-0000-0000E6000000}"/>
    <cellStyle name="SAPBEXexcCritical4 2 2" xfId="35605" xr:uid="{3D1B2DA4-7AC5-4346-877E-7147B7427970}"/>
    <cellStyle name="SAPBEXexcCritical4 2 3" xfId="35604" xr:uid="{5D4C86BF-ED02-44A7-B7D3-D53A84C2D68A}"/>
    <cellStyle name="SAPBEXexcCritical4 3" xfId="35606" xr:uid="{3F0561A1-794B-455F-A881-C0ECFCB58193}"/>
    <cellStyle name="SAPBEXexcCritical4 4" xfId="35607" xr:uid="{AE670A28-E0BA-44E2-8C87-56EF5E0896E4}"/>
    <cellStyle name="SAPBEXexcCritical4 5" xfId="35603" xr:uid="{2DDA36EF-54C4-44DC-8A04-48C99EB2DBE8}"/>
    <cellStyle name="SAPBEXexcCritical5" xfId="230" xr:uid="{00000000-0005-0000-0000-0000E7000000}"/>
    <cellStyle name="SAPBEXexcCritical5 2" xfId="231" xr:uid="{00000000-0005-0000-0000-0000E8000000}"/>
    <cellStyle name="SAPBEXexcCritical5 2 2" xfId="35610" xr:uid="{D58E4016-FDEB-4760-AD7D-2ACB17C9A8C9}"/>
    <cellStyle name="SAPBEXexcCritical5 2 3" xfId="35609" xr:uid="{10EBFCBD-EC28-4963-BD2C-EA79C280849F}"/>
    <cellStyle name="SAPBEXexcCritical5 3" xfId="35611" xr:uid="{63D96AC5-1C07-4858-9987-26CFDA8CF00B}"/>
    <cellStyle name="SAPBEXexcCritical5 4" xfId="35612" xr:uid="{F0A7142A-0172-4C31-A8A6-593D99C2866B}"/>
    <cellStyle name="SAPBEXexcCritical5 5" xfId="35608" xr:uid="{61D9B5B1-48CC-48E3-8C0C-8D15868A172B}"/>
    <cellStyle name="SAPBEXexcCritical6" xfId="232" xr:uid="{00000000-0005-0000-0000-0000E9000000}"/>
    <cellStyle name="SAPBEXexcCritical6 2" xfId="233" xr:uid="{00000000-0005-0000-0000-0000EA000000}"/>
    <cellStyle name="SAPBEXexcCritical6 2 2" xfId="35615" xr:uid="{E501D2EA-16DA-4313-98F4-3D914A4B924A}"/>
    <cellStyle name="SAPBEXexcCritical6 2 3" xfId="35614" xr:uid="{BF3F3DD7-5685-4A4B-B318-8AEA9FE53278}"/>
    <cellStyle name="SAPBEXexcCritical6 3" xfId="35616" xr:uid="{0E606CDE-F519-42F2-8AAB-E09018D7971F}"/>
    <cellStyle name="SAPBEXexcCritical6 4" xfId="35617" xr:uid="{6732BC31-6DCF-4689-B38E-A2E709B298DF}"/>
    <cellStyle name="SAPBEXexcCritical6 5" xfId="35613" xr:uid="{7144F2B5-145E-4CA0-B152-0328B81BA864}"/>
    <cellStyle name="SAPBEXexcGood" xfId="438" xr:uid="{00000000-0005-0000-0000-0000BB010000}"/>
    <cellStyle name="SAPBEXexcGood1" xfId="234" xr:uid="{00000000-0005-0000-0000-0000EB000000}"/>
    <cellStyle name="SAPBEXexcGood1 2" xfId="235" xr:uid="{00000000-0005-0000-0000-0000EC000000}"/>
    <cellStyle name="SAPBEXexcGood1 2 2" xfId="35620" xr:uid="{BAE4E576-5586-4D9E-9CB5-B806AF7EEBBA}"/>
    <cellStyle name="SAPBEXexcGood1 2 3" xfId="35619" xr:uid="{35F7DD16-2E9A-43C1-A370-05EBE6776941}"/>
    <cellStyle name="SAPBEXexcGood1 3" xfId="35621" xr:uid="{39E99239-8511-4ED2-980C-C97BA9D625EA}"/>
    <cellStyle name="SAPBEXexcGood1 4" xfId="35622" xr:uid="{AA20372A-FC2F-4716-9DDA-24A84A6DB13E}"/>
    <cellStyle name="SAPBEXexcGood1 5" xfId="35618" xr:uid="{8E6C2D6F-6233-4E60-BBDE-CD9F8A0C0001}"/>
    <cellStyle name="SAPBEXexcGood2" xfId="236" xr:uid="{00000000-0005-0000-0000-0000ED000000}"/>
    <cellStyle name="SAPBEXexcGood2 2" xfId="237" xr:uid="{00000000-0005-0000-0000-0000EE000000}"/>
    <cellStyle name="SAPBEXexcGood2 2 2" xfId="35625" xr:uid="{B481FF6D-44B1-4FDA-A5D2-3815B28AB2D4}"/>
    <cellStyle name="SAPBEXexcGood2 2 3" xfId="35624" xr:uid="{826B1B17-FD87-4B48-8A85-4CC799CF7D34}"/>
    <cellStyle name="SAPBEXexcGood2 3" xfId="35626" xr:uid="{5B26F467-32E8-4495-9CE9-3BAA1B923707}"/>
    <cellStyle name="SAPBEXexcGood2 4" xfId="35627" xr:uid="{CC956660-86D1-4C6A-848A-D530DA986A51}"/>
    <cellStyle name="SAPBEXexcGood2 5" xfId="35623" xr:uid="{EDFCCFF0-9597-4EF6-8797-7D782F0D4561}"/>
    <cellStyle name="SAPBEXexcGood3" xfId="238" xr:uid="{00000000-0005-0000-0000-0000EF000000}"/>
    <cellStyle name="SAPBEXexcGood3 2" xfId="239" xr:uid="{00000000-0005-0000-0000-0000F0000000}"/>
    <cellStyle name="SAPBEXexcGood3 2 2" xfId="35630" xr:uid="{868EA604-2988-4194-9845-0E7DF8D0E602}"/>
    <cellStyle name="SAPBEXexcGood3 2 3" xfId="35629" xr:uid="{CBA4B3B6-7B1F-47ED-84FD-1F68124ACB02}"/>
    <cellStyle name="SAPBEXexcGood3 3" xfId="35631" xr:uid="{4179F7A0-D162-4CA1-8503-E489F758223C}"/>
    <cellStyle name="SAPBEXexcGood3 4" xfId="35632" xr:uid="{163BC324-D38A-4EC0-AAC3-6CBB0F11E377}"/>
    <cellStyle name="SAPBEXexcGood3 5" xfId="35628" xr:uid="{F366B308-ACA2-4D95-B6C1-6148715809A4}"/>
    <cellStyle name="SAPBEXexcVeryBad" xfId="439" xr:uid="{00000000-0005-0000-0000-0000BC010000}"/>
    <cellStyle name="SAPBEXfilterDrill" xfId="240" xr:uid="{00000000-0005-0000-0000-0000F1000000}"/>
    <cellStyle name="SAPBEXfilterDrill 2" xfId="440" xr:uid="{00000000-0005-0000-0000-0000BD010000}"/>
    <cellStyle name="SAPBEXfilterDrill 2 2" xfId="35635" xr:uid="{1D068FD1-DCA5-42BD-BFC4-F4BDFC73FE20}"/>
    <cellStyle name="SAPBEXfilterDrill 2 3" xfId="35634" xr:uid="{76BC08E2-B6E5-49C3-8F3D-838993795F2C}"/>
    <cellStyle name="SAPBEXfilterDrill 3" xfId="35636" xr:uid="{00B3D959-701D-438F-91C6-904B823D4693}"/>
    <cellStyle name="SAPBEXfilterDrill 4" xfId="35637" xr:uid="{0F4E71FF-D861-4484-B10A-3B3432A797D3}"/>
    <cellStyle name="SAPBEXfilterDrill 5" xfId="35633" xr:uid="{2F6673B6-BA1A-4745-BCF9-C05AECC6BBA1}"/>
    <cellStyle name="SAPBEXfilterItem" xfId="241" xr:uid="{00000000-0005-0000-0000-0000F2000000}"/>
    <cellStyle name="SAPBEXfilterItem 2" xfId="242" xr:uid="{00000000-0005-0000-0000-0000F3000000}"/>
    <cellStyle name="SAPBEXfilterItem 2 2" xfId="35640" xr:uid="{032383E3-EE14-4A9E-9265-8E9B99CDFF33}"/>
    <cellStyle name="SAPBEXfilterItem 2 3" xfId="35639" xr:uid="{04DA682A-912E-4157-8595-62BF5BA44EBE}"/>
    <cellStyle name="SAPBEXfilterItem 3" xfId="441" xr:uid="{00000000-0005-0000-0000-0000BE010000}"/>
    <cellStyle name="SAPBEXfilterItem 3 2" xfId="35641" xr:uid="{9EC58180-DA6F-4679-9482-6650655F13BA}"/>
    <cellStyle name="SAPBEXfilterItem 4" xfId="35638" xr:uid="{1F79367E-C115-44F9-BAAA-F24BE1484B50}"/>
    <cellStyle name="SAPBEXfilterItem_2011-10 LIEE Table 6 (2)" xfId="243" xr:uid="{00000000-0005-0000-0000-0000F4000000}"/>
    <cellStyle name="SAPBEXfilterText" xfId="244" xr:uid="{00000000-0005-0000-0000-0000F5000000}"/>
    <cellStyle name="SAPBEXfilterText 2" xfId="245" xr:uid="{00000000-0005-0000-0000-0000F6000000}"/>
    <cellStyle name="SAPBEXfilterText 2 2" xfId="246" xr:uid="{00000000-0005-0000-0000-0000F7000000}"/>
    <cellStyle name="SAPBEXfilterText 2 2 2" xfId="35644" xr:uid="{C5B08257-1195-4690-9184-F5DD4BE923AE}"/>
    <cellStyle name="SAPBEXfilterText 2 3" xfId="35643" xr:uid="{526A102C-EA0D-4C1A-87E7-29529DF767B6}"/>
    <cellStyle name="SAPBEXfilterText 3" xfId="442" xr:uid="{00000000-0005-0000-0000-0000BF010000}"/>
    <cellStyle name="SAPBEXfilterText 3 2" xfId="35645" xr:uid="{B56D7EE8-F7BF-4D4A-BFD6-60B46BCD4CFB}"/>
    <cellStyle name="SAPBEXfilterText 4" xfId="35642" xr:uid="{8EA9A83F-C684-41C4-B610-077442CF962F}"/>
    <cellStyle name="SAPBEXfilterText_2011-12 LIEE Table 1 Updated budget" xfId="247" xr:uid="{00000000-0005-0000-0000-0000F8000000}"/>
    <cellStyle name="SAPBEXformats" xfId="248" xr:uid="{00000000-0005-0000-0000-0000F9000000}"/>
    <cellStyle name="SAPBEXformats 2" xfId="443" xr:uid="{00000000-0005-0000-0000-0000C0010000}"/>
    <cellStyle name="SAPBEXformats 2 2" xfId="35648" xr:uid="{B09E7880-E9EE-4EE3-AAB5-8FF26E397866}"/>
    <cellStyle name="SAPBEXformats 2 3" xfId="35647" xr:uid="{D0BA1EA1-D29B-4E2D-A1FF-67F8CA76A791}"/>
    <cellStyle name="SAPBEXformats 3" xfId="35649" xr:uid="{BB9F960A-35E7-4610-91F1-5E64C5E8ABAD}"/>
    <cellStyle name="SAPBEXformats 4" xfId="35650" xr:uid="{23C309CD-5BA9-4945-8569-FFEAE3EB8FA5}"/>
    <cellStyle name="SAPBEXformats 5" xfId="35646" xr:uid="{9B5C8132-F5E8-46A2-93A4-5B4D838B168A}"/>
    <cellStyle name="SAPBEXheaderData" xfId="249" xr:uid="{00000000-0005-0000-0000-0000FA000000}"/>
    <cellStyle name="SAPBEXheaderData 2" xfId="444" xr:uid="{00000000-0005-0000-0000-0000C1010000}"/>
    <cellStyle name="SAPBEXheaderItem" xfId="250" xr:uid="{00000000-0005-0000-0000-0000FB000000}"/>
    <cellStyle name="SAPBEXheaderItem 2" xfId="251" xr:uid="{00000000-0005-0000-0000-0000FC000000}"/>
    <cellStyle name="SAPBEXheaderItem 2 2" xfId="252" xr:uid="{00000000-0005-0000-0000-0000FD000000}"/>
    <cellStyle name="SAPBEXheaderItem 2 2 2" xfId="35653" xr:uid="{E9F48A43-E768-4D93-8FDA-AF3B40BE2DC1}"/>
    <cellStyle name="SAPBEXheaderItem 2 3" xfId="35652" xr:uid="{AB39F904-34C8-4C3D-927F-E2E0D8B9D1B9}"/>
    <cellStyle name="SAPBEXheaderItem 3" xfId="445" xr:uid="{00000000-0005-0000-0000-0000C2010000}"/>
    <cellStyle name="SAPBEXheaderItem 3 2" xfId="35654" xr:uid="{25DA1E4F-CE95-49FD-9AB9-499F4F8B1D77}"/>
    <cellStyle name="SAPBEXheaderItem 4" xfId="35655" xr:uid="{1B96D87A-26C2-44F5-9585-1420E6B55FDA}"/>
    <cellStyle name="SAPBEXheaderItem 5" xfId="35656" xr:uid="{A1684192-CC2E-4C30-BCAE-6DC0F27867F6}"/>
    <cellStyle name="SAPBEXheaderItem 6" xfId="35651" xr:uid="{CF3BD415-B0EA-4ABD-9F76-FF5333009144}"/>
    <cellStyle name="SAPBEXheaderItem_2011-10 LIEE Table 6 (2)" xfId="253" xr:uid="{00000000-0005-0000-0000-0000FE000000}"/>
    <cellStyle name="SAPBEXheaderText" xfId="254" xr:uid="{00000000-0005-0000-0000-0000FF000000}"/>
    <cellStyle name="SAPBEXheaderText 2" xfId="255" xr:uid="{00000000-0005-0000-0000-000000010000}"/>
    <cellStyle name="SAPBEXheaderText 2 2" xfId="256" xr:uid="{00000000-0005-0000-0000-000001010000}"/>
    <cellStyle name="SAPBEXheaderText 2 2 2" xfId="35659" xr:uid="{C9CF3322-1E86-4245-84E3-1A7ED3FB247C}"/>
    <cellStyle name="SAPBEXheaderText 2 3" xfId="35658" xr:uid="{324A5C00-476A-43DD-9BF9-8ABE9E0C8DD9}"/>
    <cellStyle name="SAPBEXheaderText 3" xfId="446" xr:uid="{00000000-0005-0000-0000-0000C3010000}"/>
    <cellStyle name="SAPBEXheaderText 3 2" xfId="35660" xr:uid="{849D87FB-2E92-46F6-8CDC-029426E190F7}"/>
    <cellStyle name="SAPBEXheaderText 4" xfId="35661" xr:uid="{ED36E6F8-816A-44CA-B478-F8AB493C9C82}"/>
    <cellStyle name="SAPBEXheaderText 5" xfId="35662" xr:uid="{778C138C-10D1-4EAA-8934-7D2091B2BB8A}"/>
    <cellStyle name="SAPBEXheaderText 6" xfId="35657" xr:uid="{3E2B19E3-6FED-4C4A-8F0B-6F8DF6B3BDAD}"/>
    <cellStyle name="SAPBEXheaderText_2011-10 LIEE Table 6 (2)" xfId="257" xr:uid="{00000000-0005-0000-0000-000002010000}"/>
    <cellStyle name="SAPBEXHLevel0" xfId="258" xr:uid="{00000000-0005-0000-0000-000003010000}"/>
    <cellStyle name="SAPBEXHLevel0 10" xfId="1016" xr:uid="{00000000-0005-0000-0000-0000FE030000}"/>
    <cellStyle name="SAPBEXHLevel0 10 2" xfId="1017" xr:uid="{00000000-0005-0000-0000-0000FF030000}"/>
    <cellStyle name="SAPBEXHLevel0 11" xfId="1015" xr:uid="{00000000-0005-0000-0000-0000FD030000}"/>
    <cellStyle name="SAPBEXHLevel0 12" xfId="447" xr:uid="{00000000-0005-0000-0000-0000C4010000}"/>
    <cellStyle name="SAPBEXHLevel0 13" xfId="35663" xr:uid="{EF3E9BE8-555E-4753-AD57-DF7BFD32C032}"/>
    <cellStyle name="SAPBEXHLevel0 2" xfId="259" xr:uid="{00000000-0005-0000-0000-000004010000}"/>
    <cellStyle name="SAPBEXHLevel0 2 2" xfId="260" xr:uid="{00000000-0005-0000-0000-000005010000}"/>
    <cellStyle name="SAPBEXHLevel0 2 2 2" xfId="539" xr:uid="{00000000-0005-0000-0000-000020020000}"/>
    <cellStyle name="SAPBEXHLevel0 2 2 3" xfId="449" xr:uid="{00000000-0005-0000-0000-0000C6010000}"/>
    <cellStyle name="SAPBEXHLevel0 2 2 4" xfId="35665" xr:uid="{92BBF194-F666-428C-928E-213559FC2282}"/>
    <cellStyle name="SAPBEXHLevel0 2 3" xfId="538" xr:uid="{00000000-0005-0000-0000-00001F020000}"/>
    <cellStyle name="SAPBEXHLevel0 2 4" xfId="448" xr:uid="{00000000-0005-0000-0000-0000C5010000}"/>
    <cellStyle name="SAPBEXHLevel0 2 5" xfId="35664" xr:uid="{8289DCF0-5C2C-4A04-A533-B34201C96461}"/>
    <cellStyle name="SAPBEXHLevel0 3" xfId="450" xr:uid="{00000000-0005-0000-0000-0000C7010000}"/>
    <cellStyle name="SAPBEXHLevel0 3 2" xfId="540" xr:uid="{00000000-0005-0000-0000-000021020000}"/>
    <cellStyle name="SAPBEXHLevel0 3 3" xfId="35666" xr:uid="{195BC097-B159-482B-842A-E3DFAEBB8C05}"/>
    <cellStyle name="SAPBEXHLevel0 4" xfId="1018" xr:uid="{00000000-0005-0000-0000-000000040000}"/>
    <cellStyle name="SAPBEXHLevel0 4 2" xfId="35668" xr:uid="{F0E628FF-089F-4310-B84F-9AC8207C8767}"/>
    <cellStyle name="SAPBEXHLevel0 4 3" xfId="35667" xr:uid="{EB38AC55-287B-4B0C-BE5D-8DAD8800D0DE}"/>
    <cellStyle name="SAPBEXHLevel0 5" xfId="1019" xr:uid="{00000000-0005-0000-0000-000001040000}"/>
    <cellStyle name="SAPBEXHLevel0 5 2" xfId="1020" xr:uid="{00000000-0005-0000-0000-000002040000}"/>
    <cellStyle name="SAPBEXHLevel0 5 3" xfId="1021" xr:uid="{00000000-0005-0000-0000-000003040000}"/>
    <cellStyle name="SAPBEXHLevel0 5 4" xfId="35669" xr:uid="{FB78CDD5-EE92-43FE-9A68-40A0C4A5BA33}"/>
    <cellStyle name="SAPBEXHLevel0 6" xfId="1022" xr:uid="{00000000-0005-0000-0000-000004040000}"/>
    <cellStyle name="SAPBEXHLevel0 6 2" xfId="1023" xr:uid="{00000000-0005-0000-0000-000005040000}"/>
    <cellStyle name="SAPBEXHLevel0 7" xfId="1024" xr:uid="{00000000-0005-0000-0000-000006040000}"/>
    <cellStyle name="SAPBEXHLevel0 7 2" xfId="1025" xr:uid="{00000000-0005-0000-0000-000007040000}"/>
    <cellStyle name="SAPBEXHLevel0 8" xfId="1026" xr:uid="{00000000-0005-0000-0000-000008040000}"/>
    <cellStyle name="SAPBEXHLevel0 9" xfId="1027" xr:uid="{00000000-0005-0000-0000-000009040000}"/>
    <cellStyle name="SAPBEXHLevel0 9 2" xfId="1028" xr:uid="{00000000-0005-0000-0000-00000A040000}"/>
    <cellStyle name="SAPBEXHLevel0_2011-10 LIEE Table 6 (2)" xfId="261" xr:uid="{00000000-0005-0000-0000-000006010000}"/>
    <cellStyle name="SAPBEXHLevel0X" xfId="262" xr:uid="{00000000-0005-0000-0000-000007010000}"/>
    <cellStyle name="SAPBEXHLevel0X 10" xfId="1030" xr:uid="{00000000-0005-0000-0000-00000C040000}"/>
    <cellStyle name="SAPBEXHLevel0X 10 2" xfId="1031" xr:uid="{00000000-0005-0000-0000-00000D040000}"/>
    <cellStyle name="SAPBEXHLevel0X 11" xfId="1029" xr:uid="{00000000-0005-0000-0000-00000B040000}"/>
    <cellStyle name="SAPBEXHLevel0X 12" xfId="451" xr:uid="{00000000-0005-0000-0000-0000C8010000}"/>
    <cellStyle name="SAPBEXHLevel0X 13" xfId="35670" xr:uid="{92CA305B-2A2E-452C-BF27-ECD3C64B5D5F}"/>
    <cellStyle name="SAPBEXHLevel0X 2" xfId="263" xr:uid="{00000000-0005-0000-0000-000008010000}"/>
    <cellStyle name="SAPBEXHLevel0X 2 2" xfId="264" xr:uid="{00000000-0005-0000-0000-000009010000}"/>
    <cellStyle name="SAPBEXHLevel0X 2 2 2" xfId="542" xr:uid="{00000000-0005-0000-0000-000023020000}"/>
    <cellStyle name="SAPBEXHLevel0X 2 2 3" xfId="453" xr:uid="{00000000-0005-0000-0000-0000CA010000}"/>
    <cellStyle name="SAPBEXHLevel0X 2 3" xfId="541" xr:uid="{00000000-0005-0000-0000-000022020000}"/>
    <cellStyle name="SAPBEXHLevel0X 2 4" xfId="452" xr:uid="{00000000-0005-0000-0000-0000C9010000}"/>
    <cellStyle name="SAPBEXHLevel0X 2 5" xfId="35671" xr:uid="{BF81CE1F-AEF0-462A-B832-4BE0CE91D5F3}"/>
    <cellStyle name="SAPBEXHLevel0X 3" xfId="265" xr:uid="{00000000-0005-0000-0000-00000A010000}"/>
    <cellStyle name="SAPBEXHLevel0X 3 2" xfId="266" xr:uid="{00000000-0005-0000-0000-00000B010000}"/>
    <cellStyle name="SAPBEXHLevel0X 3 2 2" xfId="543" xr:uid="{00000000-0005-0000-0000-000024020000}"/>
    <cellStyle name="SAPBEXHLevel0X 3 3" xfId="454" xr:uid="{00000000-0005-0000-0000-0000CB010000}"/>
    <cellStyle name="SAPBEXHLevel0X 3 4" xfId="35672" xr:uid="{C1B30C32-C6D8-4EF8-BE71-8CA44473CAF1}"/>
    <cellStyle name="SAPBEXHLevel0X 4" xfId="267" xr:uid="{00000000-0005-0000-0000-00000C010000}"/>
    <cellStyle name="SAPBEXHLevel0X 4 2" xfId="1032" xr:uid="{00000000-0005-0000-0000-00000E040000}"/>
    <cellStyle name="SAPBEXHLevel0X 4 3" xfId="35673" xr:uid="{B700E0D5-B3BE-4202-84BF-2B5EB4737992}"/>
    <cellStyle name="SAPBEXHLevel0X 5" xfId="1033" xr:uid="{00000000-0005-0000-0000-00000F040000}"/>
    <cellStyle name="SAPBEXHLevel0X 5 2" xfId="1034" xr:uid="{00000000-0005-0000-0000-000010040000}"/>
    <cellStyle name="SAPBEXHLevel0X 5 3" xfId="1035" xr:uid="{00000000-0005-0000-0000-000011040000}"/>
    <cellStyle name="SAPBEXHLevel0X 5 4" xfId="35674" xr:uid="{1A42E1E3-C8C5-4300-928D-144B8F9B946B}"/>
    <cellStyle name="SAPBEXHLevel0X 6" xfId="1036" xr:uid="{00000000-0005-0000-0000-000012040000}"/>
    <cellStyle name="SAPBEXHLevel0X 6 2" xfId="1037" xr:uid="{00000000-0005-0000-0000-000013040000}"/>
    <cellStyle name="SAPBEXHLevel0X 6 3" xfId="35675" xr:uid="{872B8D86-B3BF-4176-AEC7-81508D894BBD}"/>
    <cellStyle name="SAPBEXHLevel0X 7" xfId="1038" xr:uid="{00000000-0005-0000-0000-000014040000}"/>
    <cellStyle name="SAPBEXHLevel0X 7 2" xfId="1039" xr:uid="{00000000-0005-0000-0000-000015040000}"/>
    <cellStyle name="SAPBEXHLevel0X 7 2 2" xfId="35677" xr:uid="{B87AAC64-289C-4E7B-AD45-E3809585EACF}"/>
    <cellStyle name="SAPBEXHLevel0X 7 3" xfId="35676" xr:uid="{DFA79A12-DE08-46C6-AEB9-39167609DB08}"/>
    <cellStyle name="SAPBEXHLevel0X 8" xfId="1040" xr:uid="{00000000-0005-0000-0000-000016040000}"/>
    <cellStyle name="SAPBEXHLevel0X 8 2" xfId="35678" xr:uid="{3B651F74-03DA-492C-A542-9D936399B6C2}"/>
    <cellStyle name="SAPBEXHLevel0X 9" xfId="1041" xr:uid="{00000000-0005-0000-0000-000017040000}"/>
    <cellStyle name="SAPBEXHLevel0X 9 2" xfId="1042" xr:uid="{00000000-0005-0000-0000-000018040000}"/>
    <cellStyle name="SAPBEXHLevel1" xfId="268" xr:uid="{00000000-0005-0000-0000-00000D010000}"/>
    <cellStyle name="SAPBEXHLevel1 10" xfId="1044" xr:uid="{00000000-0005-0000-0000-00001A040000}"/>
    <cellStyle name="SAPBEXHLevel1 10 2" xfId="1045" xr:uid="{00000000-0005-0000-0000-00001B040000}"/>
    <cellStyle name="SAPBEXHLevel1 11" xfId="1043" xr:uid="{00000000-0005-0000-0000-000019040000}"/>
    <cellStyle name="SAPBEXHLevel1 12" xfId="455" xr:uid="{00000000-0005-0000-0000-0000CC010000}"/>
    <cellStyle name="SAPBEXHLevel1 13" xfId="35679" xr:uid="{959EE5BA-E141-4A7E-B57A-A8B7CF481E26}"/>
    <cellStyle name="SAPBEXHLevel1 2" xfId="269" xr:uid="{00000000-0005-0000-0000-00000E010000}"/>
    <cellStyle name="SAPBEXHLevel1 2 2" xfId="270" xr:uid="{00000000-0005-0000-0000-00000F010000}"/>
    <cellStyle name="SAPBEXHLevel1 2 2 2" xfId="545" xr:uid="{00000000-0005-0000-0000-000026020000}"/>
    <cellStyle name="SAPBEXHLevel1 2 2 3" xfId="457" xr:uid="{00000000-0005-0000-0000-0000CE010000}"/>
    <cellStyle name="SAPBEXHLevel1 2 2 4" xfId="35681" xr:uid="{5F1EEECD-399C-48E5-B19F-E97C569579A4}"/>
    <cellStyle name="SAPBEXHLevel1 2 3" xfId="544" xr:uid="{00000000-0005-0000-0000-000025020000}"/>
    <cellStyle name="SAPBEXHLevel1 2 4" xfId="456" xr:uid="{00000000-0005-0000-0000-0000CD010000}"/>
    <cellStyle name="SAPBEXHLevel1 2 5" xfId="35680" xr:uid="{88CB45CA-2306-4070-B2B3-50CD5F03467E}"/>
    <cellStyle name="SAPBEXHLevel1 3" xfId="458" xr:uid="{00000000-0005-0000-0000-0000CF010000}"/>
    <cellStyle name="SAPBEXHLevel1 3 2" xfId="546" xr:uid="{00000000-0005-0000-0000-000027020000}"/>
    <cellStyle name="SAPBEXHLevel1 3 3" xfId="35682" xr:uid="{A93479EE-5530-44F2-97F3-420AEE25AB3C}"/>
    <cellStyle name="SAPBEXHLevel1 4" xfId="1046" xr:uid="{00000000-0005-0000-0000-00001C040000}"/>
    <cellStyle name="SAPBEXHLevel1 4 2" xfId="35684" xr:uid="{6EC928C0-3E54-46EF-BE06-984F34613856}"/>
    <cellStyle name="SAPBEXHLevel1 4 3" xfId="35683" xr:uid="{6BB03C00-8C0E-4B6A-8882-9691F7EBF217}"/>
    <cellStyle name="SAPBEXHLevel1 5" xfId="1047" xr:uid="{00000000-0005-0000-0000-00001D040000}"/>
    <cellStyle name="SAPBEXHLevel1 5 2" xfId="1048" xr:uid="{00000000-0005-0000-0000-00001E040000}"/>
    <cellStyle name="SAPBEXHLevel1 5 3" xfId="1049" xr:uid="{00000000-0005-0000-0000-00001F040000}"/>
    <cellStyle name="SAPBEXHLevel1 5 4" xfId="35685" xr:uid="{253D9426-D670-4C97-AC38-75BADBE6E0DA}"/>
    <cellStyle name="SAPBEXHLevel1 6" xfId="1050" xr:uid="{00000000-0005-0000-0000-000020040000}"/>
    <cellStyle name="SAPBEXHLevel1 6 2" xfId="1051" xr:uid="{00000000-0005-0000-0000-000021040000}"/>
    <cellStyle name="SAPBEXHLevel1 7" xfId="1052" xr:uid="{00000000-0005-0000-0000-000022040000}"/>
    <cellStyle name="SAPBEXHLevel1 7 2" xfId="1053" xr:uid="{00000000-0005-0000-0000-000023040000}"/>
    <cellStyle name="SAPBEXHLevel1 8" xfId="1054" xr:uid="{00000000-0005-0000-0000-000024040000}"/>
    <cellStyle name="SAPBEXHLevel1 9" xfId="1055" xr:uid="{00000000-0005-0000-0000-000025040000}"/>
    <cellStyle name="SAPBEXHLevel1 9 2" xfId="1056" xr:uid="{00000000-0005-0000-0000-000026040000}"/>
    <cellStyle name="SAPBEXHLevel1_2011-12 LIEE Table 1 Updated budget" xfId="271" xr:uid="{00000000-0005-0000-0000-000010010000}"/>
    <cellStyle name="SAPBEXHLevel1X" xfId="272" xr:uid="{00000000-0005-0000-0000-000011010000}"/>
    <cellStyle name="SAPBEXHLevel1X 10" xfId="1058" xr:uid="{00000000-0005-0000-0000-000028040000}"/>
    <cellStyle name="SAPBEXHLevel1X 10 2" xfId="1059" xr:uid="{00000000-0005-0000-0000-000029040000}"/>
    <cellStyle name="SAPBEXHLevel1X 11" xfId="1057" xr:uid="{00000000-0005-0000-0000-000027040000}"/>
    <cellStyle name="SAPBEXHLevel1X 12" xfId="459" xr:uid="{00000000-0005-0000-0000-0000D0010000}"/>
    <cellStyle name="SAPBEXHLevel1X 13" xfId="35686" xr:uid="{58A3216A-2106-47A4-98CA-AD661DC1C34F}"/>
    <cellStyle name="SAPBEXHLevel1X 2" xfId="273" xr:uid="{00000000-0005-0000-0000-000012010000}"/>
    <cellStyle name="SAPBEXHLevel1X 2 2" xfId="274" xr:uid="{00000000-0005-0000-0000-000013010000}"/>
    <cellStyle name="SAPBEXHLevel1X 2 2 2" xfId="548" xr:uid="{00000000-0005-0000-0000-000029020000}"/>
    <cellStyle name="SAPBEXHLevel1X 2 2 3" xfId="461" xr:uid="{00000000-0005-0000-0000-0000D2010000}"/>
    <cellStyle name="SAPBEXHLevel1X 2 3" xfId="547" xr:uid="{00000000-0005-0000-0000-000028020000}"/>
    <cellStyle name="SAPBEXHLevel1X 2 4" xfId="460" xr:uid="{00000000-0005-0000-0000-0000D1010000}"/>
    <cellStyle name="SAPBEXHLevel1X 2 5" xfId="35687" xr:uid="{03785CA7-E40F-4FD2-AAC1-602C5432B46E}"/>
    <cellStyle name="SAPBEXHLevel1X 3" xfId="275" xr:uid="{00000000-0005-0000-0000-000014010000}"/>
    <cellStyle name="SAPBEXHLevel1X 3 2" xfId="276" xr:uid="{00000000-0005-0000-0000-000015010000}"/>
    <cellStyle name="SAPBEXHLevel1X 3 2 2" xfId="549" xr:uid="{00000000-0005-0000-0000-00002A020000}"/>
    <cellStyle name="SAPBEXHLevel1X 3 3" xfId="462" xr:uid="{00000000-0005-0000-0000-0000D3010000}"/>
    <cellStyle name="SAPBEXHLevel1X 3 4" xfId="35688" xr:uid="{CC98805A-41EB-4381-8B68-BC2A417914D6}"/>
    <cellStyle name="SAPBEXHLevel1X 4" xfId="277" xr:uid="{00000000-0005-0000-0000-000016010000}"/>
    <cellStyle name="SAPBEXHLevel1X 4 2" xfId="1060" xr:uid="{00000000-0005-0000-0000-00002A040000}"/>
    <cellStyle name="SAPBEXHLevel1X 4 3" xfId="35689" xr:uid="{D5CC5A01-84C2-4AE1-9395-F31E604FAD9C}"/>
    <cellStyle name="SAPBEXHLevel1X 5" xfId="1061" xr:uid="{00000000-0005-0000-0000-00002B040000}"/>
    <cellStyle name="SAPBEXHLevel1X 5 2" xfId="1062" xr:uid="{00000000-0005-0000-0000-00002C040000}"/>
    <cellStyle name="SAPBEXHLevel1X 5 3" xfId="1063" xr:uid="{00000000-0005-0000-0000-00002D040000}"/>
    <cellStyle name="SAPBEXHLevel1X 5 4" xfId="35690" xr:uid="{3215C9ED-381B-4AE4-9782-A6DEA33205E0}"/>
    <cellStyle name="SAPBEXHLevel1X 6" xfId="1064" xr:uid="{00000000-0005-0000-0000-00002E040000}"/>
    <cellStyle name="SAPBEXHLevel1X 6 2" xfId="1065" xr:uid="{00000000-0005-0000-0000-00002F040000}"/>
    <cellStyle name="SAPBEXHLevel1X 6 3" xfId="35691" xr:uid="{606CEB54-961E-468D-BFCA-ACE93745B78F}"/>
    <cellStyle name="SAPBEXHLevel1X 7" xfId="1066" xr:uid="{00000000-0005-0000-0000-000030040000}"/>
    <cellStyle name="SAPBEXHLevel1X 7 2" xfId="1067" xr:uid="{00000000-0005-0000-0000-000031040000}"/>
    <cellStyle name="SAPBEXHLevel1X 7 2 2" xfId="35693" xr:uid="{08CC8B65-D79B-40B9-87DB-0C0D00D70792}"/>
    <cellStyle name="SAPBEXHLevel1X 7 3" xfId="35692" xr:uid="{D81CEBCB-3B9E-460C-BD34-803D230B67CB}"/>
    <cellStyle name="SAPBEXHLevel1X 8" xfId="1068" xr:uid="{00000000-0005-0000-0000-000032040000}"/>
    <cellStyle name="SAPBEXHLevel1X 8 2" xfId="35694" xr:uid="{42234301-D89C-44FE-A485-EF54E87026AD}"/>
    <cellStyle name="SAPBEXHLevel1X 9" xfId="1069" xr:uid="{00000000-0005-0000-0000-000033040000}"/>
    <cellStyle name="SAPBEXHLevel1X 9 2" xfId="1070" xr:uid="{00000000-0005-0000-0000-000034040000}"/>
    <cellStyle name="SAPBEXHLevel2" xfId="278" xr:uid="{00000000-0005-0000-0000-000017010000}"/>
    <cellStyle name="SAPBEXHLevel2 10" xfId="1072" xr:uid="{00000000-0005-0000-0000-000036040000}"/>
    <cellStyle name="SAPBEXHLevel2 10 2" xfId="1073" xr:uid="{00000000-0005-0000-0000-000037040000}"/>
    <cellStyle name="SAPBEXHLevel2 11" xfId="1071" xr:uid="{00000000-0005-0000-0000-000035040000}"/>
    <cellStyle name="SAPBEXHLevel2 12" xfId="463" xr:uid="{00000000-0005-0000-0000-0000D4010000}"/>
    <cellStyle name="SAPBEXHLevel2 13" xfId="35695" xr:uid="{74DA76A6-0EF4-4925-8945-EE11EC57A80D}"/>
    <cellStyle name="SAPBEXHLevel2 2" xfId="279" xr:uid="{00000000-0005-0000-0000-000018010000}"/>
    <cellStyle name="SAPBEXHLevel2 2 2" xfId="280" xr:uid="{00000000-0005-0000-0000-000019010000}"/>
    <cellStyle name="SAPBEXHLevel2 2 2 2" xfId="551" xr:uid="{00000000-0005-0000-0000-00002C020000}"/>
    <cellStyle name="SAPBEXHLevel2 2 2 3" xfId="465" xr:uid="{00000000-0005-0000-0000-0000D6010000}"/>
    <cellStyle name="SAPBEXHLevel2 2 2 4" xfId="35697" xr:uid="{4E3A2312-76B5-47ED-A1C5-9D929B6FF179}"/>
    <cellStyle name="SAPBEXHLevel2 2 3" xfId="550" xr:uid="{00000000-0005-0000-0000-00002B020000}"/>
    <cellStyle name="SAPBEXHLevel2 2 4" xfId="464" xr:uid="{00000000-0005-0000-0000-0000D5010000}"/>
    <cellStyle name="SAPBEXHLevel2 2 5" xfId="35696" xr:uid="{9638E2BA-56C6-4C28-A2CB-A6CDC270F0EE}"/>
    <cellStyle name="SAPBEXHLevel2 3" xfId="466" xr:uid="{00000000-0005-0000-0000-0000D7010000}"/>
    <cellStyle name="SAPBEXHLevel2 3 2" xfId="552" xr:uid="{00000000-0005-0000-0000-00002D020000}"/>
    <cellStyle name="SAPBEXHLevel2 3 3" xfId="35698" xr:uid="{302C1A7F-B110-4CB0-8FD8-320497DBC729}"/>
    <cellStyle name="SAPBEXHLevel2 4" xfId="1074" xr:uid="{00000000-0005-0000-0000-000038040000}"/>
    <cellStyle name="SAPBEXHLevel2 4 2" xfId="35700" xr:uid="{259C17E3-119E-46DF-88B4-BED7DF4EA6C3}"/>
    <cellStyle name="SAPBEXHLevel2 4 3" xfId="35699" xr:uid="{8F87F9E3-6736-4911-89A5-44C3DE3F5B53}"/>
    <cellStyle name="SAPBEXHLevel2 5" xfId="1075" xr:uid="{00000000-0005-0000-0000-000039040000}"/>
    <cellStyle name="SAPBEXHLevel2 5 2" xfId="1076" xr:uid="{00000000-0005-0000-0000-00003A040000}"/>
    <cellStyle name="SAPBEXHLevel2 5 3" xfId="1077" xr:uid="{00000000-0005-0000-0000-00003B040000}"/>
    <cellStyle name="SAPBEXHLevel2 5 4" xfId="35701" xr:uid="{5C2598E9-06A0-4794-91B1-91DB59E03A82}"/>
    <cellStyle name="SAPBEXHLevel2 6" xfId="1078" xr:uid="{00000000-0005-0000-0000-00003C040000}"/>
    <cellStyle name="SAPBEXHLevel2 6 2" xfId="1079" xr:uid="{00000000-0005-0000-0000-00003D040000}"/>
    <cellStyle name="SAPBEXHLevel2 7" xfId="1080" xr:uid="{00000000-0005-0000-0000-00003E040000}"/>
    <cellStyle name="SAPBEXHLevel2 7 2" xfId="1081" xr:uid="{00000000-0005-0000-0000-00003F040000}"/>
    <cellStyle name="SAPBEXHLevel2 8" xfId="1082" xr:uid="{00000000-0005-0000-0000-000040040000}"/>
    <cellStyle name="SAPBEXHLevel2 9" xfId="1083" xr:uid="{00000000-0005-0000-0000-000041040000}"/>
    <cellStyle name="SAPBEXHLevel2 9 2" xfId="1084" xr:uid="{00000000-0005-0000-0000-000042040000}"/>
    <cellStyle name="SAPBEXHLevel2_2011-12 LIEE Table 1 Updated budget" xfId="281" xr:uid="{00000000-0005-0000-0000-00001A010000}"/>
    <cellStyle name="SAPBEXHLevel2X" xfId="282" xr:uid="{00000000-0005-0000-0000-00001B010000}"/>
    <cellStyle name="SAPBEXHLevel2X 10" xfId="1086" xr:uid="{00000000-0005-0000-0000-000044040000}"/>
    <cellStyle name="SAPBEXHLevel2X 10 2" xfId="1087" xr:uid="{00000000-0005-0000-0000-000045040000}"/>
    <cellStyle name="SAPBEXHLevel2X 11" xfId="1085" xr:uid="{00000000-0005-0000-0000-000043040000}"/>
    <cellStyle name="SAPBEXHLevel2X 12" xfId="467" xr:uid="{00000000-0005-0000-0000-0000D8010000}"/>
    <cellStyle name="SAPBEXHLevel2X 13" xfId="35702" xr:uid="{08A20AA2-509B-4AD2-A959-349B360F4B1D}"/>
    <cellStyle name="SAPBEXHLevel2X 2" xfId="283" xr:uid="{00000000-0005-0000-0000-00001C010000}"/>
    <cellStyle name="SAPBEXHLevel2X 2 2" xfId="284" xr:uid="{00000000-0005-0000-0000-00001D010000}"/>
    <cellStyle name="SAPBEXHLevel2X 2 2 2" xfId="554" xr:uid="{00000000-0005-0000-0000-00002F020000}"/>
    <cellStyle name="SAPBEXHLevel2X 2 2 3" xfId="469" xr:uid="{00000000-0005-0000-0000-0000DA010000}"/>
    <cellStyle name="SAPBEXHLevel2X 2 3" xfId="553" xr:uid="{00000000-0005-0000-0000-00002E020000}"/>
    <cellStyle name="SAPBEXHLevel2X 2 4" xfId="468" xr:uid="{00000000-0005-0000-0000-0000D9010000}"/>
    <cellStyle name="SAPBEXHLevel2X 2 5" xfId="35703" xr:uid="{4C8C4B05-4792-4727-BCBF-7C3EFCCC341E}"/>
    <cellStyle name="SAPBEXHLevel2X 3" xfId="285" xr:uid="{00000000-0005-0000-0000-00001E010000}"/>
    <cellStyle name="SAPBEXHLevel2X 3 2" xfId="286" xr:uid="{00000000-0005-0000-0000-00001F010000}"/>
    <cellStyle name="SAPBEXHLevel2X 3 2 2" xfId="555" xr:uid="{00000000-0005-0000-0000-000030020000}"/>
    <cellStyle name="SAPBEXHLevel2X 3 3" xfId="470" xr:uid="{00000000-0005-0000-0000-0000DB010000}"/>
    <cellStyle name="SAPBEXHLevel2X 3 4" xfId="35704" xr:uid="{45BF1CBE-D2D0-40E1-B6A9-A276FAB3E30B}"/>
    <cellStyle name="SAPBEXHLevel2X 4" xfId="287" xr:uid="{00000000-0005-0000-0000-000020010000}"/>
    <cellStyle name="SAPBEXHLevel2X 4 2" xfId="1088" xr:uid="{00000000-0005-0000-0000-000046040000}"/>
    <cellStyle name="SAPBEXHLevel2X 4 3" xfId="35705" xr:uid="{57AB2CAB-FF3C-4C22-B4D9-475F9AF56481}"/>
    <cellStyle name="SAPBEXHLevel2X 5" xfId="1089" xr:uid="{00000000-0005-0000-0000-000047040000}"/>
    <cellStyle name="SAPBEXHLevel2X 5 2" xfId="1090" xr:uid="{00000000-0005-0000-0000-000048040000}"/>
    <cellStyle name="SAPBEXHLevel2X 5 3" xfId="1091" xr:uid="{00000000-0005-0000-0000-000049040000}"/>
    <cellStyle name="SAPBEXHLevel2X 5 4" xfId="35706" xr:uid="{633EA2EE-AB28-4CC0-889E-B08E309CA644}"/>
    <cellStyle name="SAPBEXHLevel2X 6" xfId="1092" xr:uid="{00000000-0005-0000-0000-00004A040000}"/>
    <cellStyle name="SAPBEXHLevel2X 6 2" xfId="1093" xr:uid="{00000000-0005-0000-0000-00004B040000}"/>
    <cellStyle name="SAPBEXHLevel2X 6 3" xfId="35707" xr:uid="{7E4B62D3-D6C6-409F-976B-F2A742CB66A1}"/>
    <cellStyle name="SAPBEXHLevel2X 7" xfId="1094" xr:uid="{00000000-0005-0000-0000-00004C040000}"/>
    <cellStyle name="SAPBEXHLevel2X 7 2" xfId="1095" xr:uid="{00000000-0005-0000-0000-00004D040000}"/>
    <cellStyle name="SAPBEXHLevel2X 7 2 2" xfId="35709" xr:uid="{B524D0BC-67A4-45E5-8A02-9877CB114525}"/>
    <cellStyle name="SAPBEXHLevel2X 7 3" xfId="35708" xr:uid="{44CDA3AD-2662-487A-AC37-DEA3BA8FB45F}"/>
    <cellStyle name="SAPBEXHLevel2X 8" xfId="1096" xr:uid="{00000000-0005-0000-0000-00004E040000}"/>
    <cellStyle name="SAPBEXHLevel2X 8 2" xfId="35710" xr:uid="{2AE7AF61-5793-49BF-A058-E5DA798B70BF}"/>
    <cellStyle name="SAPBEXHLevel2X 9" xfId="1097" xr:uid="{00000000-0005-0000-0000-00004F040000}"/>
    <cellStyle name="SAPBEXHLevel2X 9 2" xfId="1098" xr:uid="{00000000-0005-0000-0000-000050040000}"/>
    <cellStyle name="SAPBEXHLevel3" xfId="288" xr:uid="{00000000-0005-0000-0000-000021010000}"/>
    <cellStyle name="SAPBEXHLevel3 10" xfId="1100" xr:uid="{00000000-0005-0000-0000-000052040000}"/>
    <cellStyle name="SAPBEXHLevel3 10 2" xfId="1101" xr:uid="{00000000-0005-0000-0000-000053040000}"/>
    <cellStyle name="SAPBEXHLevel3 11" xfId="1099" xr:uid="{00000000-0005-0000-0000-000051040000}"/>
    <cellStyle name="SAPBEXHLevel3 12" xfId="471" xr:uid="{00000000-0005-0000-0000-0000DC010000}"/>
    <cellStyle name="SAPBEXHLevel3 13" xfId="35711" xr:uid="{7A2D6A35-A9C4-48FD-9C5A-7E8DDA4205CB}"/>
    <cellStyle name="SAPBEXHLevel3 2" xfId="289" xr:uid="{00000000-0005-0000-0000-000022010000}"/>
    <cellStyle name="SAPBEXHLevel3 2 2" xfId="290" xr:uid="{00000000-0005-0000-0000-000023010000}"/>
    <cellStyle name="SAPBEXHLevel3 2 2 2" xfId="557" xr:uid="{00000000-0005-0000-0000-000032020000}"/>
    <cellStyle name="SAPBEXHLevel3 2 2 3" xfId="473" xr:uid="{00000000-0005-0000-0000-0000DE010000}"/>
    <cellStyle name="SAPBEXHLevel3 2 2 4" xfId="35713" xr:uid="{4E1DF667-F164-415C-9BE6-3CA830F566CD}"/>
    <cellStyle name="SAPBEXHLevel3 2 3" xfId="556" xr:uid="{00000000-0005-0000-0000-000031020000}"/>
    <cellStyle name="SAPBEXHLevel3 2 4" xfId="472" xr:uid="{00000000-0005-0000-0000-0000DD010000}"/>
    <cellStyle name="SAPBEXHLevel3 2 5" xfId="35712" xr:uid="{E77D088D-1C5E-4FDE-A898-FDE0E098FB2E}"/>
    <cellStyle name="SAPBEXHLevel3 3" xfId="474" xr:uid="{00000000-0005-0000-0000-0000DF010000}"/>
    <cellStyle name="SAPBEXHLevel3 3 2" xfId="558" xr:uid="{00000000-0005-0000-0000-000033020000}"/>
    <cellStyle name="SAPBEXHLevel3 3 3" xfId="35714" xr:uid="{BE21F667-DCA9-44A0-87CA-ADB7E2213004}"/>
    <cellStyle name="SAPBEXHLevel3 4" xfId="1102" xr:uid="{00000000-0005-0000-0000-000054040000}"/>
    <cellStyle name="SAPBEXHLevel3 4 2" xfId="35716" xr:uid="{02C69189-DD27-493C-9CAE-67E9443A9757}"/>
    <cellStyle name="SAPBEXHLevel3 4 3" xfId="35715" xr:uid="{295B0DF5-1B94-4453-A926-D7DF6D3F9C98}"/>
    <cellStyle name="SAPBEXHLevel3 5" xfId="1103" xr:uid="{00000000-0005-0000-0000-000055040000}"/>
    <cellStyle name="SAPBEXHLevel3 5 2" xfId="1104" xr:uid="{00000000-0005-0000-0000-000056040000}"/>
    <cellStyle name="SAPBEXHLevel3 5 3" xfId="1105" xr:uid="{00000000-0005-0000-0000-000057040000}"/>
    <cellStyle name="SAPBEXHLevel3 5 4" xfId="35717" xr:uid="{33E55F23-D01F-4004-A320-C69A85678632}"/>
    <cellStyle name="SAPBEXHLevel3 6" xfId="1106" xr:uid="{00000000-0005-0000-0000-000058040000}"/>
    <cellStyle name="SAPBEXHLevel3 6 2" xfId="1107" xr:uid="{00000000-0005-0000-0000-000059040000}"/>
    <cellStyle name="SAPBEXHLevel3 7" xfId="1108" xr:uid="{00000000-0005-0000-0000-00005A040000}"/>
    <cellStyle name="SAPBEXHLevel3 7 2" xfId="1109" xr:uid="{00000000-0005-0000-0000-00005B040000}"/>
    <cellStyle name="SAPBEXHLevel3 8" xfId="1110" xr:uid="{00000000-0005-0000-0000-00005C040000}"/>
    <cellStyle name="SAPBEXHLevel3 9" xfId="1111" xr:uid="{00000000-0005-0000-0000-00005D040000}"/>
    <cellStyle name="SAPBEXHLevel3 9 2" xfId="1112" xr:uid="{00000000-0005-0000-0000-00005E040000}"/>
    <cellStyle name="SAPBEXHLevel3_2011-12 LIEE Table 1 Updated budget" xfId="291" xr:uid="{00000000-0005-0000-0000-000024010000}"/>
    <cellStyle name="SAPBEXHLevel3X" xfId="292" xr:uid="{00000000-0005-0000-0000-000025010000}"/>
    <cellStyle name="SAPBEXHLevel3X 10" xfId="1114" xr:uid="{00000000-0005-0000-0000-000060040000}"/>
    <cellStyle name="SAPBEXHLevel3X 10 2" xfId="1115" xr:uid="{00000000-0005-0000-0000-000061040000}"/>
    <cellStyle name="SAPBEXHLevel3X 11" xfId="1113" xr:uid="{00000000-0005-0000-0000-00005F040000}"/>
    <cellStyle name="SAPBEXHLevel3X 12" xfId="475" xr:uid="{00000000-0005-0000-0000-0000E0010000}"/>
    <cellStyle name="SAPBEXHLevel3X 13" xfId="35718" xr:uid="{C0409F54-A601-495E-95D3-F7BF8F05903F}"/>
    <cellStyle name="SAPBEXHLevel3X 2" xfId="293" xr:uid="{00000000-0005-0000-0000-000026010000}"/>
    <cellStyle name="SAPBEXHLevel3X 2 2" xfId="294" xr:uid="{00000000-0005-0000-0000-000027010000}"/>
    <cellStyle name="SAPBEXHLevel3X 2 2 2" xfId="560" xr:uid="{00000000-0005-0000-0000-000035020000}"/>
    <cellStyle name="SAPBEXHLevel3X 2 2 3" xfId="477" xr:uid="{00000000-0005-0000-0000-0000E2010000}"/>
    <cellStyle name="SAPBEXHLevel3X 2 3" xfId="559" xr:uid="{00000000-0005-0000-0000-000034020000}"/>
    <cellStyle name="SAPBEXHLevel3X 2 4" xfId="476" xr:uid="{00000000-0005-0000-0000-0000E1010000}"/>
    <cellStyle name="SAPBEXHLevel3X 2 5" xfId="35719" xr:uid="{D5976914-8B79-40C2-94EB-C666041233F3}"/>
    <cellStyle name="SAPBEXHLevel3X 3" xfId="295" xr:uid="{00000000-0005-0000-0000-000028010000}"/>
    <cellStyle name="SAPBEXHLevel3X 3 2" xfId="296" xr:uid="{00000000-0005-0000-0000-000029010000}"/>
    <cellStyle name="SAPBEXHLevel3X 3 2 2" xfId="561" xr:uid="{00000000-0005-0000-0000-000036020000}"/>
    <cellStyle name="SAPBEXHLevel3X 3 3" xfId="478" xr:uid="{00000000-0005-0000-0000-0000E3010000}"/>
    <cellStyle name="SAPBEXHLevel3X 3 4" xfId="35720" xr:uid="{72E929A4-C0B1-4A2C-8DBA-08E42EBAC44B}"/>
    <cellStyle name="SAPBEXHLevel3X 4" xfId="297" xr:uid="{00000000-0005-0000-0000-00002A010000}"/>
    <cellStyle name="SAPBEXHLevel3X 4 2" xfId="1116" xr:uid="{00000000-0005-0000-0000-000062040000}"/>
    <cellStyle name="SAPBEXHLevel3X 4 3" xfId="35721" xr:uid="{BDA4F56D-5874-4699-8AF2-800659D11A10}"/>
    <cellStyle name="SAPBEXHLevel3X 5" xfId="1117" xr:uid="{00000000-0005-0000-0000-000063040000}"/>
    <cellStyle name="SAPBEXHLevel3X 5 2" xfId="1118" xr:uid="{00000000-0005-0000-0000-000064040000}"/>
    <cellStyle name="SAPBEXHLevel3X 5 3" xfId="1119" xr:uid="{00000000-0005-0000-0000-000065040000}"/>
    <cellStyle name="SAPBEXHLevel3X 5 4" xfId="35722" xr:uid="{F1802E36-E8C3-40B0-AF1C-50F3B2940519}"/>
    <cellStyle name="SAPBEXHLevel3X 6" xfId="1120" xr:uid="{00000000-0005-0000-0000-000066040000}"/>
    <cellStyle name="SAPBEXHLevel3X 6 2" xfId="1121" xr:uid="{00000000-0005-0000-0000-000067040000}"/>
    <cellStyle name="SAPBEXHLevel3X 6 3" xfId="35723" xr:uid="{A1150AB2-A46C-41A0-98DA-EC4EA6AAC632}"/>
    <cellStyle name="SAPBEXHLevel3X 7" xfId="1122" xr:uid="{00000000-0005-0000-0000-000068040000}"/>
    <cellStyle name="SAPBEXHLevel3X 7 2" xfId="1123" xr:uid="{00000000-0005-0000-0000-000069040000}"/>
    <cellStyle name="SAPBEXHLevel3X 7 2 2" xfId="35725" xr:uid="{BCCE42D0-6B5F-407B-98C0-D3EECF61C5EE}"/>
    <cellStyle name="SAPBEXHLevel3X 7 3" xfId="35724" xr:uid="{7AB8FAC3-5DE4-4B9F-9820-6ED0FAFD099A}"/>
    <cellStyle name="SAPBEXHLevel3X 8" xfId="1124" xr:uid="{00000000-0005-0000-0000-00006A040000}"/>
    <cellStyle name="SAPBEXHLevel3X 8 2" xfId="35726" xr:uid="{64DA1B38-2703-429B-A8F3-ED5F3D00F295}"/>
    <cellStyle name="SAPBEXHLevel3X 9" xfId="1125" xr:uid="{00000000-0005-0000-0000-00006B040000}"/>
    <cellStyle name="SAPBEXHLevel3X 9 2" xfId="1126" xr:uid="{00000000-0005-0000-0000-00006C040000}"/>
    <cellStyle name="SAPBEXinputData" xfId="35727" xr:uid="{2A5502DF-0812-419D-9BEF-4A2FE8A5955F}"/>
    <cellStyle name="SAPBEXinputData 2" xfId="35728" xr:uid="{0FDDDFD8-250A-47FE-B624-787955A4ADED}"/>
    <cellStyle name="SAPBEXinputData 3" xfId="35729" xr:uid="{2EACF63F-5467-4139-89B4-2F24D5F3CBED}"/>
    <cellStyle name="SAPBEXinputData 4" xfId="35730" xr:uid="{41D17ED7-AB94-40AA-9FF2-5C29D04C40F9}"/>
    <cellStyle name="SAPBEXinputData 5" xfId="35731" xr:uid="{81574684-9318-40A4-9E0F-074CBAA637D7}"/>
    <cellStyle name="SAPBEXinputData 6" xfId="35732" xr:uid="{AD3E7498-DD15-4AEA-938F-412D54CFD223}"/>
    <cellStyle name="SAPBEXinputData 7" xfId="35733" xr:uid="{731DD9C5-C53C-4474-9471-75D2C7258112}"/>
    <cellStyle name="SAPBEXinputData 7 2" xfId="35734" xr:uid="{38F0575F-2434-4878-9E38-2FA07AF09BE1}"/>
    <cellStyle name="SAPBEXinputData 8" xfId="35735" xr:uid="{4796DB15-772A-422B-8F91-23DFDA2E6E2A}"/>
    <cellStyle name="SAPBEXItemHeader" xfId="35736" xr:uid="{7B1A8868-1960-450D-B1D3-9F8FE575B349}"/>
    <cellStyle name="SAPBEXresData" xfId="298" xr:uid="{00000000-0005-0000-0000-00002B010000}"/>
    <cellStyle name="SAPBEXresData 2" xfId="299" xr:uid="{00000000-0005-0000-0000-00002C010000}"/>
    <cellStyle name="SAPBEXresData 2 2" xfId="35738" xr:uid="{D25A4F6F-8534-4A97-8FD5-9CD047455001}"/>
    <cellStyle name="SAPBEXresData 3" xfId="479" xr:uid="{00000000-0005-0000-0000-0000E4010000}"/>
    <cellStyle name="SAPBEXresData 3 2" xfId="35739" xr:uid="{9B0093B3-E440-4B24-BA1A-A6582E440F40}"/>
    <cellStyle name="SAPBEXresData 4" xfId="35737" xr:uid="{F97D9EA9-0462-4FF2-8BCB-2D718FBD3B1A}"/>
    <cellStyle name="SAPBEXresDataEmph" xfId="300" xr:uid="{00000000-0005-0000-0000-00002D010000}"/>
    <cellStyle name="SAPBEXresDataEmph 2" xfId="480" xr:uid="{00000000-0005-0000-0000-0000E5010000}"/>
    <cellStyle name="SAPBEXresDataEmph 2 2" xfId="35741" xr:uid="{1F621BB3-A013-481B-9FDF-1B0500AFD916}"/>
    <cellStyle name="SAPBEXresDataEmph 3" xfId="35742" xr:uid="{32719D38-3A9A-457B-94C4-AF69238BC483}"/>
    <cellStyle name="SAPBEXresDataEmph 4" xfId="35740" xr:uid="{FED581C8-9EB6-465B-9899-3556CAED9EDD}"/>
    <cellStyle name="SAPBEXresExc1" xfId="301" xr:uid="{00000000-0005-0000-0000-00002E010000}"/>
    <cellStyle name="SAPBEXresExc1Emph" xfId="302" xr:uid="{00000000-0005-0000-0000-00002F010000}"/>
    <cellStyle name="SAPBEXresExc2" xfId="303" xr:uid="{00000000-0005-0000-0000-000030010000}"/>
    <cellStyle name="SAPBEXresExc2Emph" xfId="304" xr:uid="{00000000-0005-0000-0000-000031010000}"/>
    <cellStyle name="SAPBEXresItem" xfId="305" xr:uid="{00000000-0005-0000-0000-000032010000}"/>
    <cellStyle name="SAPBEXresItem 2" xfId="481" xr:uid="{00000000-0005-0000-0000-0000E6010000}"/>
    <cellStyle name="SAPBEXresItem 2 2" xfId="35744" xr:uid="{0E499016-5521-4B4E-8EE7-F46F33E68A66}"/>
    <cellStyle name="SAPBEXresItem 3" xfId="35745" xr:uid="{2440A7A0-DA64-46AD-A10B-ED09C1790DC5}"/>
    <cellStyle name="SAPBEXresItem 4" xfId="35743" xr:uid="{FD8F66BE-046B-42BA-8ADF-BC615C6AEE46}"/>
    <cellStyle name="SAPBEXresItemX" xfId="306" xr:uid="{00000000-0005-0000-0000-000033010000}"/>
    <cellStyle name="SAPBEXresItemX 2" xfId="307" xr:uid="{00000000-0005-0000-0000-000034010000}"/>
    <cellStyle name="SAPBEXresItemX 2 2" xfId="483" xr:uid="{00000000-0005-0000-0000-0000E8010000}"/>
    <cellStyle name="SAPBEXresItemX 2 3" xfId="35747" xr:uid="{FAEAA3DF-67DB-4338-B12D-2915CAB53E41}"/>
    <cellStyle name="SAPBEXresItemX 3" xfId="482" xr:uid="{00000000-0005-0000-0000-0000E7010000}"/>
    <cellStyle name="SAPBEXresItemX 3 2" xfId="35748" xr:uid="{EC058322-6FC9-4331-8F95-05FABF52FEEF}"/>
    <cellStyle name="SAPBEXresItemX 4" xfId="35746" xr:uid="{2E6AE220-563D-4919-9212-3BDAD8CBC669}"/>
    <cellStyle name="SAPBEXRow_Headings_SA" xfId="308" xr:uid="{00000000-0005-0000-0000-000035010000}"/>
    <cellStyle name="SAPBEXRowResults_SA" xfId="309" xr:uid="{00000000-0005-0000-0000-000036010000}"/>
    <cellStyle name="SAPBEXstdData" xfId="310" xr:uid="{00000000-0005-0000-0000-000037010000}"/>
    <cellStyle name="SAPBEXstdData 2" xfId="311" xr:uid="{00000000-0005-0000-0000-000038010000}"/>
    <cellStyle name="SAPBEXstdData 2 2" xfId="312" xr:uid="{00000000-0005-0000-0000-000039010000}"/>
    <cellStyle name="SAPBEXstdData 2 2 2" xfId="35751" xr:uid="{C0DF85B0-E0D9-4F39-A5D1-F89F1C595F45}"/>
    <cellStyle name="SAPBEXstdData 2 3" xfId="35750" xr:uid="{FEDA910E-A475-4E66-8D85-64CC26AEFAAE}"/>
    <cellStyle name="SAPBEXstdData 3" xfId="313" xr:uid="{00000000-0005-0000-0000-00003A010000}"/>
    <cellStyle name="SAPBEXstdData 3 2" xfId="35752" xr:uid="{8126BD42-54A0-42D8-BF17-32CE9E0084BE}"/>
    <cellStyle name="SAPBEXstdData 4" xfId="484" xr:uid="{00000000-0005-0000-0000-0000E9010000}"/>
    <cellStyle name="SAPBEXstdData 4 2" xfId="35753" xr:uid="{9E9859A2-AF25-401E-A80C-5F632F36EF75}"/>
    <cellStyle name="SAPBEXstdData 5" xfId="35749" xr:uid="{12AD6461-D9DE-4414-818D-A43CACE6FEAC}"/>
    <cellStyle name="SAPBEXstdData_2010 O&amp;M Budget MTD" xfId="35754" xr:uid="{AF534044-A9E7-4D55-915C-18A47DF3FBF2}"/>
    <cellStyle name="SAPBEXstdDataEmph" xfId="314" xr:uid="{00000000-0005-0000-0000-00003C010000}"/>
    <cellStyle name="SAPBEXstdDataEmph 2" xfId="485" xr:uid="{00000000-0005-0000-0000-0000EA010000}"/>
    <cellStyle name="SAPBEXstdDataEmph 2 2" xfId="35756" xr:uid="{AFD3BB69-665C-47AB-AA16-F43210D36AC3}"/>
    <cellStyle name="SAPBEXstdDataEmph 3" xfId="35757" xr:uid="{FC3C4535-6ED9-4FD4-BDDF-FA41D98779F1}"/>
    <cellStyle name="SAPBEXstdDataEmph 4" xfId="35755" xr:uid="{D9A4FCF0-F5EA-4CB0-969F-57C5DAEDEF49}"/>
    <cellStyle name="SAPBEXstdExc1" xfId="315" xr:uid="{00000000-0005-0000-0000-00003D010000}"/>
    <cellStyle name="SAPBEXstdExc1Emph" xfId="316" xr:uid="{00000000-0005-0000-0000-00003E010000}"/>
    <cellStyle name="SAPBEXstdExc2" xfId="317" xr:uid="{00000000-0005-0000-0000-00003F010000}"/>
    <cellStyle name="SAPBEXstdExc2Emph" xfId="318" xr:uid="{00000000-0005-0000-0000-000040010000}"/>
    <cellStyle name="SAPBEXstdItem" xfId="319" xr:uid="{00000000-0005-0000-0000-000041010000}"/>
    <cellStyle name="SAPBEXstdItem 2" xfId="320" xr:uid="{00000000-0005-0000-0000-000042010000}"/>
    <cellStyle name="SAPBEXstdItem 2 2" xfId="321" xr:uid="{00000000-0005-0000-0000-000043010000}"/>
    <cellStyle name="SAPBEXstdItem 2 2 2" xfId="35760" xr:uid="{DD5014CB-F3FA-484D-B105-AE8B9CD01B61}"/>
    <cellStyle name="SAPBEXstdItem 2 3" xfId="35759" xr:uid="{D313B44F-46D1-400F-B3DA-AA7E0A4348AE}"/>
    <cellStyle name="SAPBEXstdItem 3" xfId="322" xr:uid="{00000000-0005-0000-0000-000044010000}"/>
    <cellStyle name="SAPBEXstdItem 3 2" xfId="323" xr:uid="{00000000-0005-0000-0000-000045010000}"/>
    <cellStyle name="SAPBEXstdItem 3 3" xfId="35761" xr:uid="{219C53E9-7122-4DC1-818C-65A0BCA92058}"/>
    <cellStyle name="SAPBEXstdItem 4" xfId="324" xr:uid="{00000000-0005-0000-0000-000046010000}"/>
    <cellStyle name="SAPBEXstdItem 4 2" xfId="35762" xr:uid="{8AE6C2A0-7D39-4ED7-A0BE-4DD06D09DE64}"/>
    <cellStyle name="SAPBEXstdItem 5" xfId="486" xr:uid="{00000000-0005-0000-0000-0000EB010000}"/>
    <cellStyle name="SAPBEXstdItem 6" xfId="35758" xr:uid="{DAAC4446-0254-4881-A532-84E3290AE830}"/>
    <cellStyle name="SAPBEXstdItem_BCD O&amp;M Consolidated Load File" xfId="31395" xr:uid="{A10E72DC-959D-4632-A7DD-FEC3BF7E2366}"/>
    <cellStyle name="SAPBEXstdItemX" xfId="325" xr:uid="{00000000-0005-0000-0000-000048010000}"/>
    <cellStyle name="SAPBEXstdItemX 2" xfId="488" xr:uid="{00000000-0005-0000-0000-0000ED010000}"/>
    <cellStyle name="SAPBEXstdItemX 2 2" xfId="35764" xr:uid="{F77ED026-F2E3-4288-9A25-EDCB38DAF75C}"/>
    <cellStyle name="SAPBEXstdItemX 3" xfId="487" xr:uid="{00000000-0005-0000-0000-0000EC010000}"/>
    <cellStyle name="SAPBEXstdItemX 3 2" xfId="35765" xr:uid="{ABEF49CC-660F-4528-A44D-1EAE6924244B}"/>
    <cellStyle name="SAPBEXstdItemX 4" xfId="35763" xr:uid="{4612A43C-1EE0-4D49-B807-9EAD8E4924A0}"/>
    <cellStyle name="SAPBEXsubData" xfId="326" xr:uid="{00000000-0005-0000-0000-000049010000}"/>
    <cellStyle name="SAPBEXsubData 2" xfId="489" xr:uid="{00000000-0005-0000-0000-0000EE010000}"/>
    <cellStyle name="SAPBEXsubDataEmph" xfId="327" xr:uid="{00000000-0005-0000-0000-00004A010000}"/>
    <cellStyle name="SAPBEXsubDataEmph 2" xfId="490" xr:uid="{00000000-0005-0000-0000-0000EF010000}"/>
    <cellStyle name="SAPBEXsubExc1" xfId="328" xr:uid="{00000000-0005-0000-0000-00004B010000}"/>
    <cellStyle name="SAPBEXsubExc1Emph" xfId="329" xr:uid="{00000000-0005-0000-0000-00004C010000}"/>
    <cellStyle name="SAPBEXsubExc2" xfId="330" xr:uid="{00000000-0005-0000-0000-00004D010000}"/>
    <cellStyle name="SAPBEXsubExc2Emph" xfId="331" xr:uid="{00000000-0005-0000-0000-00004E010000}"/>
    <cellStyle name="SAPBEXsubItem" xfId="332" xr:uid="{00000000-0005-0000-0000-00004F010000}"/>
    <cellStyle name="SAPBEXsubItem 2" xfId="491" xr:uid="{00000000-0005-0000-0000-0000F0010000}"/>
    <cellStyle name="SAPBEXtitle" xfId="333" xr:uid="{00000000-0005-0000-0000-000050010000}"/>
    <cellStyle name="SAPBEXtitle 2" xfId="492" xr:uid="{00000000-0005-0000-0000-0000F1010000}"/>
    <cellStyle name="SAPBEXtitle 2 2" xfId="35767" xr:uid="{77DC2CD3-7036-44D8-BC5D-C8EC8BF3F9EF}"/>
    <cellStyle name="SAPBEXtitle 3" xfId="35768" xr:uid="{3262AC4B-5E2F-460E-8B16-5902D85FCD25}"/>
    <cellStyle name="SAPBEXtitle 4" xfId="35766" xr:uid="{A2009EC1-7C25-445D-8B50-D8CA0A8A7892}"/>
    <cellStyle name="SAPBEXunassignedItem" xfId="35769" xr:uid="{A66095BC-60F7-47CA-BD9A-D62007AE2AEE}"/>
    <cellStyle name="SAPBEXunassignedItem 2" xfId="35770" xr:uid="{890C4B1A-7C83-4866-A74C-D4DBC7BD5BA5}"/>
    <cellStyle name="SAPBEXundefined" xfId="334" xr:uid="{00000000-0005-0000-0000-000051010000}"/>
    <cellStyle name="SAPBEXundefined 2" xfId="335" xr:uid="{00000000-0005-0000-0000-000052010000}"/>
    <cellStyle name="SAPBEXundefined 2 2" xfId="35772" xr:uid="{E24C8D83-F404-4C38-8CA0-D05345FD26BC}"/>
    <cellStyle name="SAPBEXundefined 3" xfId="493" xr:uid="{00000000-0005-0000-0000-0000F2010000}"/>
    <cellStyle name="SAPBEXundefined 3 2" xfId="35773" xr:uid="{10238C8B-F2EC-40E6-8A7A-B5E4C664DEF3}"/>
    <cellStyle name="SAPBEXundefined 4" xfId="35771" xr:uid="{5F1BAA62-C8EB-418D-8AF7-EAEBF6C74751}"/>
    <cellStyle name="SAPBEXundefined_Sheet2" xfId="357" xr:uid="{00000000-0005-0000-0000-000069010000}"/>
    <cellStyle name="SEM-BPS-input-on" xfId="336" xr:uid="{00000000-0005-0000-0000-000053010000}"/>
    <cellStyle name="SEM-BPS-key" xfId="337" xr:uid="{00000000-0005-0000-0000-000054010000}"/>
    <cellStyle name="Sheet Title" xfId="35774" xr:uid="{05C4C13C-F1EC-47EA-BBE2-5B8EA691266C}"/>
    <cellStyle name="Style 1" xfId="338" xr:uid="{00000000-0005-0000-0000-000055010000}"/>
    <cellStyle name="Style 26" xfId="339" xr:uid="{00000000-0005-0000-0000-000056010000}"/>
    <cellStyle name="Style 26 2" xfId="340" xr:uid="{00000000-0005-0000-0000-000057010000}"/>
    <cellStyle name="Style 26 2 2" xfId="341" xr:uid="{00000000-0005-0000-0000-000058010000}"/>
    <cellStyle name="Style 26 3" xfId="494" xr:uid="{00000000-0005-0000-0000-0000F3010000}"/>
    <cellStyle name="Title" xfId="31343" builtinId="15" customBuiltin="1"/>
    <cellStyle name="Title 2" xfId="342" xr:uid="{00000000-0005-0000-0000-000059010000}"/>
    <cellStyle name="Title 2 2" xfId="1128" xr:uid="{00000000-0005-0000-0000-00006E040000}"/>
    <cellStyle name="Title 2 2 2" xfId="35775" xr:uid="{2B82ABCC-F89C-4F74-943A-846D19DB1B8E}"/>
    <cellStyle name="Title 2 3" xfId="1129" xr:uid="{00000000-0005-0000-0000-00006F040000}"/>
    <cellStyle name="Title 2 3 2" xfId="35776" xr:uid="{CE4C8129-3A8D-460B-B28D-956F457B3FC9}"/>
    <cellStyle name="Title 2 4" xfId="1130" xr:uid="{00000000-0005-0000-0000-000070040000}"/>
    <cellStyle name="Title 2 4 2" xfId="35816" xr:uid="{D07BD48B-0B70-43D2-8304-6A8390BB22E9}"/>
    <cellStyle name="Title 2 5" xfId="1131" xr:uid="{00000000-0005-0000-0000-000071040000}"/>
    <cellStyle name="Title 2 6" xfId="1132" xr:uid="{00000000-0005-0000-0000-000072040000}"/>
    <cellStyle name="Title 2 7" xfId="1127" xr:uid="{00000000-0005-0000-0000-00006D040000}"/>
    <cellStyle name="Title 2 8" xfId="408" xr:uid="{00000000-0005-0000-0000-00009D010000}"/>
    <cellStyle name="Title 3" xfId="35777" xr:uid="{F8CFE166-88E0-4A01-AFEC-D8FD7F346BF0}"/>
    <cellStyle name="Total" xfId="31357" builtinId="25" customBuiltin="1"/>
    <cellStyle name="Total 10" xfId="1134" xr:uid="{00000000-0005-0000-0000-000074040000}"/>
    <cellStyle name="Total 11" xfId="1135" xr:uid="{00000000-0005-0000-0000-000075040000}"/>
    <cellStyle name="Total 11 2" xfId="1136" xr:uid="{00000000-0005-0000-0000-000076040000}"/>
    <cellStyle name="Total 12" xfId="1137" xr:uid="{00000000-0005-0000-0000-000077040000}"/>
    <cellStyle name="Total 12 2" xfId="1138" xr:uid="{00000000-0005-0000-0000-000078040000}"/>
    <cellStyle name="Total 13" xfId="1139" xr:uid="{00000000-0005-0000-0000-000079040000}"/>
    <cellStyle name="Total 14" xfId="1140" xr:uid="{00000000-0005-0000-0000-00007A040000}"/>
    <cellStyle name="Total 15" xfId="1133" xr:uid="{00000000-0005-0000-0000-000073040000}"/>
    <cellStyle name="Total 2" xfId="343" xr:uid="{00000000-0005-0000-0000-00005A010000}"/>
    <cellStyle name="Total 2 2" xfId="344" xr:uid="{00000000-0005-0000-0000-00005B010000}"/>
    <cellStyle name="Total 2 2 2" xfId="563" xr:uid="{00000000-0005-0000-0000-000038020000}"/>
    <cellStyle name="Total 2 2 3" xfId="497" xr:uid="{00000000-0005-0000-0000-0000F6010000}"/>
    <cellStyle name="Total 2 2 4" xfId="35779" xr:uid="{FDDBFE5D-19F1-4F38-9EB1-D236ABAD11CE}"/>
    <cellStyle name="Total 2 3" xfId="562" xr:uid="{00000000-0005-0000-0000-000037020000}"/>
    <cellStyle name="Total 2 3 2" xfId="35780" xr:uid="{F540ADE5-1A45-44A5-AEA4-410DF3D97A8E}"/>
    <cellStyle name="Total 2 4" xfId="496" xr:uid="{00000000-0005-0000-0000-0000F5010000}"/>
    <cellStyle name="Total 2 4 2" xfId="35781" xr:uid="{E0DE15E9-561D-4988-AECD-17A09241C31C}"/>
    <cellStyle name="Total 2 5" xfId="35778" xr:uid="{C1AF1DCF-2CB9-44B4-9B79-24DC618B8FDD}"/>
    <cellStyle name="Total 3" xfId="345" xr:uid="{00000000-0005-0000-0000-00005C010000}"/>
    <cellStyle name="Total 3 2" xfId="564" xr:uid="{00000000-0005-0000-0000-000039020000}"/>
    <cellStyle name="Total 3 3" xfId="498" xr:uid="{00000000-0005-0000-0000-0000F7010000}"/>
    <cellStyle name="Total 3 4" xfId="35782" xr:uid="{7CA97199-1639-4CD8-AADF-A4C665F36AFC}"/>
    <cellStyle name="Total 4" xfId="346" xr:uid="{00000000-0005-0000-0000-00005D010000}"/>
    <cellStyle name="Total 4 2" xfId="495" xr:uid="{00000000-0005-0000-0000-0000F4010000}"/>
    <cellStyle name="Total 5" xfId="409" xr:uid="{00000000-0005-0000-0000-00009E010000}"/>
    <cellStyle name="Total 5 2" xfId="1142" xr:uid="{00000000-0005-0000-0000-00007C040000}"/>
    <cellStyle name="Total 5 3" xfId="1143" xr:uid="{00000000-0005-0000-0000-00007D040000}"/>
    <cellStyle name="Total 5 4" xfId="1144" xr:uid="{00000000-0005-0000-0000-00007E040000}"/>
    <cellStyle name="Total 5 5" xfId="1145" xr:uid="{00000000-0005-0000-0000-00007F040000}"/>
    <cellStyle name="Total 5 6" xfId="1146" xr:uid="{00000000-0005-0000-0000-000080040000}"/>
    <cellStyle name="Total 5 7" xfId="1141" xr:uid="{00000000-0005-0000-0000-00007B040000}"/>
    <cellStyle name="Total 6" xfId="1147" xr:uid="{00000000-0005-0000-0000-000081040000}"/>
    <cellStyle name="Total 6 2" xfId="1148" xr:uid="{00000000-0005-0000-0000-000082040000}"/>
    <cellStyle name="Total 6 3" xfId="1149" xr:uid="{00000000-0005-0000-0000-000083040000}"/>
    <cellStyle name="Total 7" xfId="1150" xr:uid="{00000000-0005-0000-0000-000084040000}"/>
    <cellStyle name="Total 7 2" xfId="1151" xr:uid="{00000000-0005-0000-0000-000085040000}"/>
    <cellStyle name="Total 8" xfId="1152" xr:uid="{00000000-0005-0000-0000-000086040000}"/>
    <cellStyle name="Total 8 2" xfId="1153" xr:uid="{00000000-0005-0000-0000-000087040000}"/>
    <cellStyle name="Total 9" xfId="1154" xr:uid="{00000000-0005-0000-0000-000088040000}"/>
    <cellStyle name="Total 9 2" xfId="1155" xr:uid="{00000000-0005-0000-0000-000089040000}"/>
    <cellStyle name="Unprot" xfId="347" xr:uid="{00000000-0005-0000-0000-00005E010000}"/>
    <cellStyle name="Unprot 2" xfId="348" xr:uid="{00000000-0005-0000-0000-00005F010000}"/>
    <cellStyle name="Unprot 3" xfId="35783" xr:uid="{79065374-58A6-4F86-9C5B-081C90389C24}"/>
    <cellStyle name="Unprot$" xfId="349" xr:uid="{00000000-0005-0000-0000-000060010000}"/>
    <cellStyle name="Unprot$ 2" xfId="350" xr:uid="{00000000-0005-0000-0000-000061010000}"/>
    <cellStyle name="Unprot$ 2 2" xfId="351" xr:uid="{00000000-0005-0000-0000-000062010000}"/>
    <cellStyle name="Unprot$_2011-10 LIEE Table 6 (2)" xfId="352" xr:uid="{00000000-0005-0000-0000-000063010000}"/>
    <cellStyle name="Unprotect" xfId="353" xr:uid="{00000000-0005-0000-0000-000064010000}"/>
    <cellStyle name="Unprotect 2" xfId="35784" xr:uid="{83389D57-AC32-4412-96F6-D29064059A1D}"/>
    <cellStyle name="Warning Text" xfId="31355" builtinId="11" customBuiltin="1"/>
    <cellStyle name="Warning Text 2" xfId="354" xr:uid="{00000000-0005-0000-0000-000065010000}"/>
    <cellStyle name="Warning Text 2 2" xfId="410" xr:uid="{00000000-0005-0000-0000-00009F010000}"/>
    <cellStyle name="Warning Text 2 2 2" xfId="35786" xr:uid="{748BBF1B-3157-4A8C-9D24-1A7DCEED062D}"/>
    <cellStyle name="Warning Text 2 3" xfId="35787" xr:uid="{38B0BBFA-657A-4A3E-9270-0A1C86110CD1}"/>
    <cellStyle name="Warning Text 2 4" xfId="35785" xr:uid="{7B28C8B4-0468-4626-9D1F-B3F75E452B93}"/>
    <cellStyle name="Warning Text 3" xfId="35788" xr:uid="{63CE355A-D7A0-4509-99EE-FF85B3B5DFDE}"/>
    <cellStyle name="Warning Text 3 2" xfId="35789" xr:uid="{47786F47-1D63-4270-B11D-ACAD1D3CA7A3}"/>
    <cellStyle name="Warning Text 3 3" xfId="35790" xr:uid="{80647DE5-BA5D-4819-8430-E1EE2E8E9630}"/>
    <cellStyle name="Warning Text 4" xfId="35791" xr:uid="{064E904B-582E-4BA8-927F-786A781EB435}"/>
  </cellStyles>
  <dxfs count="0"/>
  <tableStyles count="1" defaultTableStyle="TableStyleMedium2" defaultPivotStyle="PivotStyleLight16">
    <tableStyle name="Invisible" pivot="0" table="0" count="0" xr9:uid="{C44DFC4F-42E7-4B2A-9F13-2B64168E391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ESA%20Summary'!A3:A3" TargetMode="External"/><Relationship Id="rId1" Type="http://schemas.openxmlformats.org/officeDocument/2006/relationships/hyperlink" Target="mailto:=@'ESA%20Summary'!A3:A3"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DEF8-7F8B-414B-AD0B-FD123EA12ED4}">
  <sheetPr codeName="Sheet1">
    <pageSetUpPr fitToPage="1"/>
  </sheetPr>
  <dimension ref="A1:P22"/>
  <sheetViews>
    <sheetView tabSelected="1" zoomScale="80" zoomScaleNormal="80" workbookViewId="0">
      <selection activeCell="B26" sqref="B26"/>
    </sheetView>
  </sheetViews>
  <sheetFormatPr defaultRowHeight="13"/>
  <cols>
    <col min="1" max="1" width="40.54296875" style="94" customWidth="1"/>
    <col min="2" max="2" width="13.54296875" style="94" bestFit="1" customWidth="1"/>
    <col min="3" max="3" width="9.1796875" style="94" customWidth="1"/>
    <col min="4" max="4" width="13.54296875" style="94" bestFit="1" customWidth="1"/>
    <col min="5" max="5" width="12.1796875" style="94" bestFit="1" customWidth="1"/>
    <col min="6" max="6" width="9.54296875" style="94" customWidth="1"/>
    <col min="7" max="7" width="12.453125" style="94" bestFit="1" customWidth="1"/>
    <col min="8" max="8" width="12.1796875" style="94" customWidth="1"/>
    <col min="9" max="9" width="9.453125" style="94" customWidth="1"/>
    <col min="10" max="10" width="13.1796875" style="94" customWidth="1"/>
    <col min="11" max="13" width="8.81640625" style="94"/>
    <col min="15" max="15" width="12.1796875" bestFit="1" customWidth="1"/>
  </cols>
  <sheetData>
    <row r="1" spans="1:16" ht="15">
      <c r="A1" s="1504" t="s">
        <v>0</v>
      </c>
      <c r="B1" s="1504"/>
      <c r="C1" s="1504"/>
      <c r="D1" s="1504"/>
      <c r="E1" s="1504"/>
      <c r="F1" s="1504"/>
      <c r="G1" s="1504"/>
      <c r="H1" s="1504"/>
      <c r="I1" s="1504"/>
      <c r="J1" s="1504"/>
      <c r="K1" s="1504"/>
      <c r="L1" s="1504"/>
      <c r="M1" s="1504"/>
    </row>
    <row r="2" spans="1:16" ht="15">
      <c r="A2" s="1504" t="s">
        <v>1</v>
      </c>
      <c r="B2" s="1505"/>
      <c r="C2" s="1505"/>
      <c r="D2" s="1505"/>
      <c r="E2" s="1505"/>
      <c r="F2" s="1505"/>
      <c r="G2" s="1505"/>
      <c r="H2" s="1505"/>
      <c r="I2" s="1505"/>
      <c r="J2" s="1505"/>
      <c r="K2" s="1505"/>
      <c r="L2" s="1505"/>
      <c r="M2" s="1505"/>
    </row>
    <row r="3" spans="1:16" ht="15.5" thickBot="1">
      <c r="A3" s="1506" t="s">
        <v>2</v>
      </c>
      <c r="B3" s="1507"/>
      <c r="C3" s="1507"/>
      <c r="D3" s="1507"/>
      <c r="E3" s="1507"/>
      <c r="F3" s="1507"/>
      <c r="G3" s="1507"/>
      <c r="H3" s="1507"/>
      <c r="I3" s="1507"/>
      <c r="J3" s="1507"/>
      <c r="K3" s="1507"/>
      <c r="L3" s="1507"/>
      <c r="M3" s="1507"/>
    </row>
    <row r="4" spans="1:16">
      <c r="A4" s="70"/>
      <c r="B4" s="1508" t="s">
        <v>3</v>
      </c>
      <c r="C4" s="1509"/>
      <c r="D4" s="1510"/>
      <c r="E4" s="1508" t="s">
        <v>4</v>
      </c>
      <c r="F4" s="1509"/>
      <c r="G4" s="1510"/>
      <c r="H4" s="1508" t="s">
        <v>5</v>
      </c>
      <c r="I4" s="1509"/>
      <c r="J4" s="1510"/>
      <c r="K4" s="1511" t="s">
        <v>6</v>
      </c>
      <c r="L4" s="1509"/>
      <c r="M4" s="1510"/>
    </row>
    <row r="5" spans="1:16" ht="13.5" thickBot="1">
      <c r="A5" s="71" t="s">
        <v>7</v>
      </c>
      <c r="B5" s="1018" t="s">
        <v>8</v>
      </c>
      <c r="C5" s="1019" t="s">
        <v>9</v>
      </c>
      <c r="D5" s="1020" t="s">
        <v>10</v>
      </c>
      <c r="E5" s="1018" t="s">
        <v>8</v>
      </c>
      <c r="F5" s="1019" t="s">
        <v>9</v>
      </c>
      <c r="G5" s="1020" t="s">
        <v>10</v>
      </c>
      <c r="H5" s="1018" t="s">
        <v>8</v>
      </c>
      <c r="I5" s="1019" t="s">
        <v>9</v>
      </c>
      <c r="J5" s="1020" t="s">
        <v>10</v>
      </c>
      <c r="K5" s="1018" t="s">
        <v>8</v>
      </c>
      <c r="L5" s="1019" t="s">
        <v>9</v>
      </c>
      <c r="M5" s="1020" t="s">
        <v>10</v>
      </c>
    </row>
    <row r="6" spans="1:16">
      <c r="A6" s="71"/>
      <c r="B6" s="72"/>
      <c r="C6" s="73"/>
      <c r="D6" s="74"/>
      <c r="E6" s="75"/>
      <c r="F6" s="76"/>
      <c r="G6" s="77"/>
      <c r="H6" s="75"/>
      <c r="I6" s="76"/>
      <c r="J6" s="77"/>
      <c r="K6" s="75"/>
      <c r="L6" s="76"/>
      <c r="M6" s="77"/>
    </row>
    <row r="7" spans="1:16" ht="15.5">
      <c r="A7" s="78" t="s">
        <v>11</v>
      </c>
      <c r="B7" s="79">
        <f>'ESA Table 1'!B29</f>
        <v>59458992.231718704</v>
      </c>
      <c r="C7" s="80"/>
      <c r="D7" s="81">
        <f t="shared" ref="D7:D14" si="0">B7+C7</f>
        <v>59458992.231718704</v>
      </c>
      <c r="E7" s="82">
        <f>'ESA Table 1'!E29</f>
        <v>5639807.411500006</v>
      </c>
      <c r="F7" s="80"/>
      <c r="G7" s="81">
        <f t="shared" ref="G7:G14" si="1">E7+F7</f>
        <v>5639807.411500006</v>
      </c>
      <c r="H7" s="82">
        <f>'ESA Table 1'!H29</f>
        <v>52319582.429999992</v>
      </c>
      <c r="I7" s="80"/>
      <c r="J7" s="81">
        <f t="shared" ref="J7:J14" si="2">H7+I7</f>
        <v>52319582.429999992</v>
      </c>
      <c r="K7" s="83">
        <f t="shared" ref="K7:M14" si="3">+IFERROR(H7/B7,0)</f>
        <v>0.87992716435731722</v>
      </c>
      <c r="L7" s="84">
        <f t="shared" si="3"/>
        <v>0</v>
      </c>
      <c r="M7" s="85">
        <f t="shared" si="3"/>
        <v>0.87992716435731722</v>
      </c>
    </row>
    <row r="8" spans="1:16" ht="15.5">
      <c r="A8" s="78" t="s">
        <v>12</v>
      </c>
      <c r="B8" s="79">
        <v>15784060.5</v>
      </c>
      <c r="C8" s="80"/>
      <c r="D8" s="81">
        <f t="shared" si="0"/>
        <v>15784060.5</v>
      </c>
      <c r="E8" s="82">
        <v>210127.29999999981</v>
      </c>
      <c r="F8" s="80"/>
      <c r="G8" s="81">
        <f t="shared" si="1"/>
        <v>210127.29999999981</v>
      </c>
      <c r="H8" s="1270">
        <f>'ESA Table 2A'!D117-H12</f>
        <v>1619461.2999999998</v>
      </c>
      <c r="I8" s="80"/>
      <c r="J8" s="81">
        <f t="shared" si="2"/>
        <v>1619461.2999999998</v>
      </c>
      <c r="K8" s="83">
        <f t="shared" si="3"/>
        <v>0.10260105756690427</v>
      </c>
      <c r="L8" s="84">
        <f t="shared" si="3"/>
        <v>0</v>
      </c>
      <c r="M8" s="85">
        <f t="shared" ref="M8:M13" si="4">+IFERROR(J8/D8,0)</f>
        <v>0.10260105756690427</v>
      </c>
      <c r="N8" s="48"/>
      <c r="O8" s="47"/>
    </row>
    <row r="9" spans="1:16" s="826" customFormat="1">
      <c r="A9" s="1444" t="s">
        <v>13</v>
      </c>
      <c r="B9" s="1445">
        <v>3884863.5833905442</v>
      </c>
      <c r="C9" s="967"/>
      <c r="D9" s="968">
        <f t="shared" si="0"/>
        <v>3884863.5833905442</v>
      </c>
      <c r="E9" s="966">
        <v>79054.810000000056</v>
      </c>
      <c r="F9" s="848"/>
      <c r="G9" s="849">
        <f t="shared" si="1"/>
        <v>79054.810000000056</v>
      </c>
      <c r="H9" s="966">
        <f>'ESA Table 2B'!B160</f>
        <v>725546.52500000002</v>
      </c>
      <c r="I9" s="967"/>
      <c r="J9" s="968">
        <f t="shared" si="2"/>
        <v>725546.52500000002</v>
      </c>
      <c r="K9" s="1446">
        <f t="shared" si="3"/>
        <v>0.18676242020492617</v>
      </c>
      <c r="L9" s="1447">
        <f t="shared" si="3"/>
        <v>0</v>
      </c>
      <c r="M9" s="1448">
        <f t="shared" si="4"/>
        <v>0.18676242020492617</v>
      </c>
      <c r="O9" s="1449"/>
      <c r="P9" s="1450"/>
    </row>
    <row r="10" spans="1:16">
      <c r="A10" s="991" t="s">
        <v>14</v>
      </c>
      <c r="B10" s="87">
        <v>10252080.268281296</v>
      </c>
      <c r="C10" s="88"/>
      <c r="D10" s="89">
        <f t="shared" si="0"/>
        <v>10252080.268281296</v>
      </c>
      <c r="E10" s="966">
        <v>436708.26000000013</v>
      </c>
      <c r="F10" s="848"/>
      <c r="G10" s="849">
        <f t="shared" si="1"/>
        <v>436708.26000000013</v>
      </c>
      <c r="H10" s="966">
        <f>'ESA Table 2C'!D45</f>
        <v>1973171.3300000005</v>
      </c>
      <c r="I10" s="848"/>
      <c r="J10" s="849">
        <f t="shared" si="2"/>
        <v>1973171.3300000005</v>
      </c>
      <c r="K10" s="83">
        <f t="shared" si="3"/>
        <v>0.19246545855720185</v>
      </c>
      <c r="L10" s="84">
        <f t="shared" si="3"/>
        <v>0</v>
      </c>
      <c r="M10" s="85">
        <f t="shared" si="4"/>
        <v>0.19246545855720185</v>
      </c>
    </row>
    <row r="11" spans="1:16" ht="15.5">
      <c r="A11" s="90" t="s">
        <v>15</v>
      </c>
      <c r="B11" s="87">
        <v>1775000</v>
      </c>
      <c r="C11" s="88"/>
      <c r="D11" s="89">
        <f t="shared" si="0"/>
        <v>1775000</v>
      </c>
      <c r="E11" s="966">
        <v>27065.959999999963</v>
      </c>
      <c r="F11" s="848"/>
      <c r="G11" s="849">
        <f t="shared" si="1"/>
        <v>27065.959999999963</v>
      </c>
      <c r="H11" s="966">
        <f>'ESA Table 2D'!D42</f>
        <v>467040.62</v>
      </c>
      <c r="I11" s="88"/>
      <c r="J11" s="89">
        <f t="shared" si="2"/>
        <v>467040.62</v>
      </c>
      <c r="K11" s="83">
        <f t="shared" si="3"/>
        <v>0.26312147605633801</v>
      </c>
      <c r="L11" s="84">
        <f t="shared" si="3"/>
        <v>0</v>
      </c>
      <c r="M11" s="85">
        <f t="shared" si="4"/>
        <v>0.26312147605633801</v>
      </c>
    </row>
    <row r="12" spans="1:16">
      <c r="A12" s="91" t="s">
        <v>16</v>
      </c>
      <c r="B12" s="79">
        <v>171929</v>
      </c>
      <c r="C12" s="80"/>
      <c r="D12" s="81">
        <f t="shared" si="0"/>
        <v>171929</v>
      </c>
      <c r="E12" s="86">
        <v>4104.1000000000058</v>
      </c>
      <c r="F12" s="967"/>
      <c r="G12" s="968">
        <f t="shared" si="1"/>
        <v>4104.1000000000058</v>
      </c>
      <c r="H12" s="86">
        <f>'ESA Table 2A'!D115</f>
        <v>114040.70000000001</v>
      </c>
      <c r="I12" s="80"/>
      <c r="J12" s="81">
        <f t="shared" si="2"/>
        <v>114040.70000000001</v>
      </c>
      <c r="K12" s="83">
        <f t="shared" si="3"/>
        <v>0.66330113011766489</v>
      </c>
      <c r="L12" s="84">
        <f t="shared" si="3"/>
        <v>0</v>
      </c>
      <c r="M12" s="85">
        <f t="shared" si="4"/>
        <v>0.66330113011766489</v>
      </c>
    </row>
    <row r="13" spans="1:16" ht="15.5">
      <c r="A13" s="91" t="s">
        <v>17</v>
      </c>
      <c r="B13" s="79">
        <v>6159288</v>
      </c>
      <c r="C13" s="80"/>
      <c r="D13" s="81">
        <f t="shared" si="0"/>
        <v>6159288</v>
      </c>
      <c r="E13" s="79">
        <v>0</v>
      </c>
      <c r="F13" s="80"/>
      <c r="G13" s="81">
        <f t="shared" si="1"/>
        <v>0</v>
      </c>
      <c r="H13" s="79">
        <v>0</v>
      </c>
      <c r="I13" s="80"/>
      <c r="J13" s="81">
        <f t="shared" si="2"/>
        <v>0</v>
      </c>
      <c r="K13" s="83">
        <f t="shared" si="3"/>
        <v>0</v>
      </c>
      <c r="L13" s="84">
        <f t="shared" si="3"/>
        <v>0</v>
      </c>
      <c r="M13" s="85">
        <f t="shared" si="4"/>
        <v>0</v>
      </c>
    </row>
    <row r="14" spans="1:16" s="4" customFormat="1" ht="13.5" thickBot="1">
      <c r="A14" s="1021" t="s">
        <v>18</v>
      </c>
      <c r="B14" s="92" cm="1">
        <f t="array" ref="B14">SUM(B7:B13-B12)</f>
        <v>96282710.583390549</v>
      </c>
      <c r="C14" s="1415"/>
      <c r="D14" s="93">
        <f t="shared" si="0"/>
        <v>96282710.583390549</v>
      </c>
      <c r="E14" s="92">
        <f>SUM(E7:E13)</f>
        <v>6396867.8415000057</v>
      </c>
      <c r="F14" s="1415"/>
      <c r="G14" s="93">
        <f t="shared" si="1"/>
        <v>6396867.8415000057</v>
      </c>
      <c r="H14" s="92">
        <f>SUM(H7:H13)</f>
        <v>57218842.904999986</v>
      </c>
      <c r="I14" s="1415"/>
      <c r="J14" s="93">
        <f t="shared" si="2"/>
        <v>57218842.904999986</v>
      </c>
      <c r="K14" s="1416">
        <f t="shared" si="3"/>
        <v>0.59427951870385587</v>
      </c>
      <c r="L14" s="1417">
        <f t="shared" si="3"/>
        <v>0</v>
      </c>
      <c r="M14" s="1418">
        <f t="shared" si="3"/>
        <v>0.59427951870385587</v>
      </c>
    </row>
    <row r="15" spans="1:16">
      <c r="N15" s="46"/>
    </row>
    <row r="16" spans="1:16" ht="15.5">
      <c r="A16" s="94" t="s">
        <v>19</v>
      </c>
    </row>
    <row r="17" spans="1:13" ht="15.5">
      <c r="A17" s="95" t="s">
        <v>20</v>
      </c>
    </row>
    <row r="18" spans="1:13" ht="69" customHeight="1">
      <c r="A18" s="1502" t="s">
        <v>21</v>
      </c>
      <c r="B18" s="1503"/>
      <c r="C18" s="1503"/>
      <c r="D18" s="1503"/>
      <c r="E18" s="1503"/>
      <c r="F18" s="1503"/>
      <c r="G18" s="1503"/>
      <c r="H18" s="1503"/>
      <c r="I18" s="1503"/>
      <c r="J18" s="1503"/>
      <c r="K18" s="1503"/>
      <c r="L18" s="1503"/>
      <c r="M18" s="1503"/>
    </row>
    <row r="19" spans="1:13" s="11" customFormat="1" ht="15" customHeight="1">
      <c r="A19" s="1501" t="s">
        <v>22</v>
      </c>
      <c r="B19" s="1501"/>
      <c r="C19" s="1501"/>
      <c r="D19" s="1501"/>
      <c r="E19" s="1501"/>
      <c r="F19" s="1501"/>
      <c r="G19" s="1501"/>
      <c r="H19" s="1501"/>
      <c r="I19" s="1501"/>
      <c r="J19" s="1501"/>
      <c r="K19" s="1501"/>
      <c r="L19" s="1501"/>
      <c r="M19" s="1501"/>
    </row>
    <row r="20" spans="1:13" s="11" customFormat="1" ht="15.5">
      <c r="A20" s="914" t="s">
        <v>23</v>
      </c>
      <c r="B20" s="908"/>
      <c r="C20" s="908"/>
      <c r="D20" s="908"/>
      <c r="E20" s="908"/>
      <c r="F20" s="908"/>
      <c r="G20" s="908"/>
      <c r="H20" s="908"/>
      <c r="I20" s="908"/>
      <c r="J20" s="908"/>
      <c r="K20" s="908"/>
      <c r="L20" s="908"/>
      <c r="M20" s="908"/>
    </row>
    <row r="21" spans="1:13" s="11" customFormat="1">
      <c r="A21" s="1501"/>
      <c r="B21" s="1501"/>
      <c r="C21" s="1501"/>
      <c r="D21" s="1501"/>
      <c r="E21" s="1501"/>
      <c r="F21" s="1501"/>
      <c r="G21" s="1501"/>
      <c r="H21" s="1501"/>
      <c r="I21" s="1501"/>
      <c r="J21" s="1501"/>
      <c r="K21" s="1501"/>
      <c r="L21" s="1501"/>
      <c r="M21" s="1501"/>
    </row>
    <row r="22" spans="1:13">
      <c r="A22" s="94" t="s">
        <v>24</v>
      </c>
    </row>
  </sheetData>
  <mergeCells count="10">
    <mergeCell ref="A21:M21"/>
    <mergeCell ref="A19:M19"/>
    <mergeCell ref="A18:M18"/>
    <mergeCell ref="A1:M1"/>
    <mergeCell ref="A2:M2"/>
    <mergeCell ref="A3:M3"/>
    <mergeCell ref="B4:D4"/>
    <mergeCell ref="E4:G4"/>
    <mergeCell ref="H4:J4"/>
    <mergeCell ref="K4:M4"/>
  </mergeCells>
  <pageMargins left="0.7" right="0.7" top="0.75" bottom="0.75" header="0.3" footer="0.3"/>
  <pageSetup scale="53" fitToHeight="0" orientation="portrait" r:id="rId1"/>
  <headerFooter>
    <oddFooter>&amp;C&amp;11&amp;P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2AAF-3373-496C-881D-2B45716CA28B}">
  <sheetPr codeName="Sheet2">
    <pageSetUpPr fitToPage="1"/>
  </sheetPr>
  <dimension ref="A1:P62"/>
  <sheetViews>
    <sheetView zoomScale="80" zoomScaleNormal="80" workbookViewId="0">
      <selection activeCell="A3" sqref="A3:M3"/>
    </sheetView>
  </sheetViews>
  <sheetFormatPr defaultColWidth="8.54296875" defaultRowHeight="13"/>
  <cols>
    <col min="1" max="1" width="31.81640625" style="111" customWidth="1"/>
    <col min="2" max="2" width="14" style="111" bestFit="1" customWidth="1"/>
    <col min="3" max="3" width="8.54296875" style="111" customWidth="1"/>
    <col min="4" max="4" width="15.54296875" style="111" bestFit="1" customWidth="1"/>
    <col min="5" max="5" width="12.453125" style="111" bestFit="1" customWidth="1"/>
    <col min="6" max="6" width="7.81640625" style="111" customWidth="1"/>
    <col min="7" max="7" width="12.453125" style="111" bestFit="1" customWidth="1"/>
    <col min="8" max="8" width="13.54296875" style="111" customWidth="1"/>
    <col min="9" max="9" width="8.453125" style="111" customWidth="1"/>
    <col min="10" max="10" width="13.1796875" style="111" customWidth="1"/>
    <col min="11" max="13" width="9.54296875" style="111" customWidth="1"/>
    <col min="14" max="14" width="1.453125" style="10" bestFit="1" customWidth="1"/>
    <col min="15" max="15" width="14.1796875" style="10" bestFit="1" customWidth="1"/>
    <col min="16" max="16" width="13.81640625" style="10" bestFit="1" customWidth="1"/>
    <col min="17" max="19" width="8.54296875" style="10"/>
    <col min="20" max="20" width="35.54296875" style="10" customWidth="1"/>
    <col min="21" max="16384" width="8.54296875" style="10"/>
  </cols>
  <sheetData>
    <row r="1" spans="1:15" ht="15">
      <c r="A1" s="1504" t="s">
        <v>25</v>
      </c>
      <c r="B1" s="1504"/>
      <c r="C1" s="1504"/>
      <c r="D1" s="1504"/>
      <c r="E1" s="1504"/>
      <c r="F1" s="1504"/>
      <c r="G1" s="1504"/>
      <c r="H1" s="1504"/>
      <c r="I1" s="1504"/>
      <c r="J1" s="1504"/>
      <c r="K1" s="1504"/>
      <c r="L1" s="1504"/>
      <c r="M1" s="1504"/>
    </row>
    <row r="2" spans="1:15" ht="15">
      <c r="A2" s="1504" t="str" cm="1">
        <f t="array" ref="A2">'ESA Summary'!A2:A2</f>
        <v>Southern California Edison</v>
      </c>
      <c r="B2" s="1505"/>
      <c r="C2" s="1505"/>
      <c r="D2" s="1505"/>
      <c r="E2" s="1505"/>
      <c r="F2" s="1505"/>
      <c r="G2" s="1505"/>
      <c r="H2" s="1505"/>
      <c r="I2" s="1505"/>
      <c r="J2" s="1505"/>
      <c r="K2" s="1505"/>
      <c r="L2" s="1505"/>
      <c r="M2" s="1505"/>
    </row>
    <row r="3" spans="1:15" ht="30" customHeight="1" thickBot="1">
      <c r="A3" s="1520" t="str" cm="1">
        <f t="array" ref="A3">'ESA Summary'!A3:A3</f>
        <v>Through November 2024</v>
      </c>
      <c r="B3" s="1521"/>
      <c r="C3" s="1521"/>
      <c r="D3" s="1521"/>
      <c r="E3" s="1521"/>
      <c r="F3" s="1521"/>
      <c r="G3" s="1521"/>
      <c r="H3" s="1521"/>
      <c r="I3" s="1521"/>
      <c r="J3" s="1521"/>
      <c r="K3" s="1521"/>
      <c r="L3" s="1521"/>
      <c r="M3" s="1521"/>
    </row>
    <row r="4" spans="1:15" s="11" customFormat="1" ht="15">
      <c r="A4" s="96" t="s">
        <v>26</v>
      </c>
      <c r="B4" s="1522" t="s">
        <v>27</v>
      </c>
      <c r="C4" s="1509"/>
      <c r="D4" s="1509"/>
      <c r="E4" s="1522" t="s">
        <v>4</v>
      </c>
      <c r="F4" s="1509"/>
      <c r="G4" s="1509"/>
      <c r="H4" s="1522" t="s">
        <v>5</v>
      </c>
      <c r="I4" s="1509"/>
      <c r="J4" s="1509"/>
      <c r="K4" s="1509" t="s">
        <v>6</v>
      </c>
      <c r="L4" s="1509"/>
      <c r="M4" s="1510"/>
    </row>
    <row r="5" spans="1:15" s="11" customFormat="1">
      <c r="A5" s="1022" t="s">
        <v>7</v>
      </c>
      <c r="B5" s="97" t="s">
        <v>8</v>
      </c>
      <c r="C5" s="97" t="s">
        <v>9</v>
      </c>
      <c r="D5" s="97" t="s">
        <v>10</v>
      </c>
      <c r="E5" s="97" t="s">
        <v>8</v>
      </c>
      <c r="F5" s="97" t="s">
        <v>9</v>
      </c>
      <c r="G5" s="97" t="s">
        <v>10</v>
      </c>
      <c r="H5" s="97" t="s">
        <v>8</v>
      </c>
      <c r="I5" s="97" t="s">
        <v>9</v>
      </c>
      <c r="J5" s="97" t="s">
        <v>10</v>
      </c>
      <c r="K5" s="97" t="s">
        <v>8</v>
      </c>
      <c r="L5" s="97" t="s">
        <v>9</v>
      </c>
      <c r="M5" s="1023" t="s">
        <v>10</v>
      </c>
    </row>
    <row r="6" spans="1:15" s="43" customFormat="1">
      <c r="A6" s="1024" t="s">
        <v>28</v>
      </c>
      <c r="B6" s="98">
        <v>50221660.231718704</v>
      </c>
      <c r="C6" s="98"/>
      <c r="D6" s="98">
        <f>SUM(B6:C6)</f>
        <v>50221660.231718704</v>
      </c>
      <c r="E6" s="98"/>
      <c r="F6" s="98"/>
      <c r="G6" s="98">
        <f>SUM(E6:F6)</f>
        <v>0</v>
      </c>
      <c r="H6" s="98"/>
      <c r="I6" s="98"/>
      <c r="J6" s="98">
        <f>SUM(H6:I6)</f>
        <v>0</v>
      </c>
      <c r="K6" s="99"/>
      <c r="L6" s="99"/>
      <c r="M6" s="1025"/>
      <c r="N6" s="58"/>
      <c r="O6" s="5"/>
    </row>
    <row r="7" spans="1:15" s="43" customFormat="1">
      <c r="A7" s="1024" t="s">
        <v>26</v>
      </c>
      <c r="B7" s="98"/>
      <c r="C7" s="98"/>
      <c r="D7" s="98">
        <f t="shared" ref="D7:D16" si="0">SUM(B7:C7)</f>
        <v>0</v>
      </c>
      <c r="E7" s="98">
        <v>1428697.950000009</v>
      </c>
      <c r="F7" s="98"/>
      <c r="G7" s="98">
        <f t="shared" ref="G7:G16" si="1">SUM(E7:F7)</f>
        <v>1428697.950000009</v>
      </c>
      <c r="H7" s="98">
        <v>13917490.475000018</v>
      </c>
      <c r="I7" s="98"/>
      <c r="J7" s="98">
        <f t="shared" ref="J7:J16" si="2">SUM(H7:I7)</f>
        <v>13917490.475000018</v>
      </c>
      <c r="K7" s="99"/>
      <c r="L7" s="99"/>
      <c r="M7" s="1025"/>
      <c r="N7" s="43" t="s">
        <v>29</v>
      </c>
      <c r="O7" s="58"/>
    </row>
    <row r="8" spans="1:15" s="43" customFormat="1">
      <c r="A8" s="1024" t="s">
        <v>30</v>
      </c>
      <c r="B8" s="98"/>
      <c r="C8" s="98"/>
      <c r="D8" s="98">
        <f t="shared" si="0"/>
        <v>0</v>
      </c>
      <c r="E8" s="98">
        <v>439231.83</v>
      </c>
      <c r="F8" s="98"/>
      <c r="G8" s="98">
        <f t="shared" si="1"/>
        <v>439231.83</v>
      </c>
      <c r="H8" s="98">
        <v>3101753.6599999997</v>
      </c>
      <c r="I8" s="98"/>
      <c r="J8" s="98">
        <f t="shared" si="2"/>
        <v>3101753.6599999997</v>
      </c>
      <c r="K8" s="99"/>
      <c r="L8" s="99"/>
      <c r="M8" s="1025"/>
    </row>
    <row r="9" spans="1:15" s="43" customFormat="1">
      <c r="A9" s="1024" t="s">
        <v>31</v>
      </c>
      <c r="B9" s="98"/>
      <c r="C9" s="98"/>
      <c r="D9" s="98">
        <f t="shared" si="0"/>
        <v>0</v>
      </c>
      <c r="E9" s="98">
        <v>487.22</v>
      </c>
      <c r="F9" s="98"/>
      <c r="G9" s="98">
        <f t="shared" si="1"/>
        <v>487.22</v>
      </c>
      <c r="H9" s="98">
        <v>15076.099999999999</v>
      </c>
      <c r="I9" s="98"/>
      <c r="J9" s="98">
        <f t="shared" si="2"/>
        <v>15076.099999999999</v>
      </c>
      <c r="K9" s="99"/>
      <c r="L9" s="99"/>
      <c r="M9" s="1025"/>
    </row>
    <row r="10" spans="1:15" s="43" customFormat="1">
      <c r="A10" s="1024" t="s">
        <v>32</v>
      </c>
      <c r="B10" s="98"/>
      <c r="C10" s="98"/>
      <c r="D10" s="98">
        <f t="shared" si="0"/>
        <v>0</v>
      </c>
      <c r="E10" s="98">
        <v>1906002.7625000002</v>
      </c>
      <c r="F10" s="98"/>
      <c r="G10" s="98">
        <f t="shared" si="1"/>
        <v>1906002.7625000002</v>
      </c>
      <c r="H10" s="98">
        <v>12269929.355</v>
      </c>
      <c r="I10" s="98"/>
      <c r="J10" s="98">
        <f t="shared" si="2"/>
        <v>12269929.355</v>
      </c>
      <c r="K10" s="99"/>
      <c r="L10" s="99"/>
      <c r="M10" s="1025"/>
    </row>
    <row r="11" spans="1:15" s="43" customFormat="1">
      <c r="A11" s="1024" t="s">
        <v>33</v>
      </c>
      <c r="B11" s="98"/>
      <c r="C11" s="98"/>
      <c r="D11" s="98">
        <f t="shared" si="0"/>
        <v>0</v>
      </c>
      <c r="E11" s="98">
        <v>32368.87</v>
      </c>
      <c r="F11" s="98"/>
      <c r="G11" s="98">
        <f t="shared" si="1"/>
        <v>32368.87</v>
      </c>
      <c r="H11" s="98">
        <v>621176.97000000009</v>
      </c>
      <c r="I11" s="98"/>
      <c r="J11" s="98">
        <f t="shared" si="2"/>
        <v>621176.97000000009</v>
      </c>
      <c r="K11" s="99"/>
      <c r="L11" s="99"/>
      <c r="M11" s="1025"/>
    </row>
    <row r="12" spans="1:15" s="43" customFormat="1">
      <c r="A12" s="1024" t="s">
        <v>34</v>
      </c>
      <c r="B12" s="98"/>
      <c r="C12" s="98"/>
      <c r="D12" s="98">
        <f t="shared" si="0"/>
        <v>0</v>
      </c>
      <c r="E12" s="98">
        <v>90184.324000000313</v>
      </c>
      <c r="F12" s="98"/>
      <c r="G12" s="98">
        <f t="shared" si="1"/>
        <v>90184.324000000313</v>
      </c>
      <c r="H12" s="98">
        <v>1312243.4480000003</v>
      </c>
      <c r="I12" s="98"/>
      <c r="J12" s="98">
        <f t="shared" si="2"/>
        <v>1312243.4480000003</v>
      </c>
      <c r="K12" s="99"/>
      <c r="L12" s="99"/>
      <c r="M12" s="1025"/>
    </row>
    <row r="13" spans="1:15" s="43" customFormat="1">
      <c r="A13" s="1024" t="s">
        <v>35</v>
      </c>
      <c r="B13" s="98"/>
      <c r="C13" s="98"/>
      <c r="D13" s="98">
        <f t="shared" si="0"/>
        <v>0</v>
      </c>
      <c r="E13" s="98">
        <v>99683.959999999992</v>
      </c>
      <c r="F13" s="98"/>
      <c r="G13" s="98">
        <f t="shared" si="1"/>
        <v>99683.959999999992</v>
      </c>
      <c r="H13" s="98">
        <v>3416708.3419999997</v>
      </c>
      <c r="I13" s="98"/>
      <c r="J13" s="98">
        <f t="shared" si="2"/>
        <v>3416708.3419999997</v>
      </c>
      <c r="K13" s="99"/>
      <c r="L13" s="99"/>
      <c r="M13" s="1025"/>
    </row>
    <row r="14" spans="1:15" s="43" customFormat="1">
      <c r="A14" s="1024" t="s">
        <v>36</v>
      </c>
      <c r="B14" s="98"/>
      <c r="C14" s="98"/>
      <c r="D14" s="98">
        <f>SUM(B14:C14)</f>
        <v>0</v>
      </c>
      <c r="E14" s="98">
        <v>812942.19999999646</v>
      </c>
      <c r="F14" s="98"/>
      <c r="G14" s="98">
        <f>SUM(E14:F14)</f>
        <v>812942.19999999646</v>
      </c>
      <c r="H14" s="98">
        <v>8408101.9599999897</v>
      </c>
      <c r="I14" s="98"/>
      <c r="J14" s="98">
        <f>SUM(H14:I14)</f>
        <v>8408101.9599999897</v>
      </c>
      <c r="K14" s="99"/>
      <c r="L14" s="99"/>
      <c r="M14" s="1025"/>
    </row>
    <row r="15" spans="1:15" s="43" customFormat="1">
      <c r="A15" s="1024" t="s">
        <v>37</v>
      </c>
      <c r="B15" s="98"/>
      <c r="C15" s="98"/>
      <c r="D15" s="98">
        <f t="shared" si="0"/>
        <v>0</v>
      </c>
      <c r="E15" s="98">
        <v>139479.65000000031</v>
      </c>
      <c r="F15" s="98"/>
      <c r="G15" s="98">
        <f t="shared" si="1"/>
        <v>139479.65000000031</v>
      </c>
      <c r="H15" s="98">
        <v>1307610.6800000048</v>
      </c>
      <c r="I15" s="98"/>
      <c r="J15" s="98">
        <f t="shared" si="2"/>
        <v>1307610.6800000048</v>
      </c>
      <c r="K15" s="99"/>
      <c r="L15" s="99"/>
      <c r="M15" s="1025"/>
    </row>
    <row r="16" spans="1:15" s="43" customFormat="1">
      <c r="A16" s="1024" t="s">
        <v>38</v>
      </c>
      <c r="B16" s="98"/>
      <c r="C16" s="98"/>
      <c r="D16" s="98">
        <f t="shared" si="0"/>
        <v>0</v>
      </c>
      <c r="E16" s="98">
        <v>0</v>
      </c>
      <c r="F16" s="98"/>
      <c r="G16" s="98">
        <f t="shared" si="1"/>
        <v>0</v>
      </c>
      <c r="H16" s="98">
        <v>0</v>
      </c>
      <c r="I16" s="98"/>
      <c r="J16" s="98">
        <f t="shared" si="2"/>
        <v>0</v>
      </c>
      <c r="K16" s="99"/>
      <c r="L16" s="99"/>
      <c r="M16" s="1025"/>
    </row>
    <row r="17" spans="1:16" s="11" customFormat="1" ht="15">
      <c r="A17" s="1026" t="s">
        <v>39</v>
      </c>
      <c r="B17" s="100">
        <f t="shared" ref="B17:J17" si="3">SUM(B6:B16)</f>
        <v>50221660.231718704</v>
      </c>
      <c r="C17" s="100">
        <f t="shared" si="3"/>
        <v>0</v>
      </c>
      <c r="D17" s="100">
        <f t="shared" si="3"/>
        <v>50221660.231718704</v>
      </c>
      <c r="E17" s="100">
        <f t="shared" si="3"/>
        <v>4949078.7665000074</v>
      </c>
      <c r="F17" s="100">
        <f t="shared" si="3"/>
        <v>0</v>
      </c>
      <c r="G17" s="100">
        <f t="shared" si="3"/>
        <v>4949078.7665000074</v>
      </c>
      <c r="H17" s="100">
        <f t="shared" si="3"/>
        <v>44370090.99000001</v>
      </c>
      <c r="I17" s="100">
        <f t="shared" si="3"/>
        <v>0</v>
      </c>
      <c r="J17" s="100">
        <f t="shared" si="3"/>
        <v>44370090.99000001</v>
      </c>
      <c r="K17" s="101">
        <f>+H17/B17</f>
        <v>0.88348514934153866</v>
      </c>
      <c r="L17" s="101"/>
      <c r="M17" s="1027">
        <f>J17/D17</f>
        <v>0.88348514934153866</v>
      </c>
      <c r="N17" s="59"/>
    </row>
    <row r="18" spans="1:16" s="11" customFormat="1">
      <c r="A18" s="102"/>
      <c r="B18" s="103"/>
      <c r="C18" s="103"/>
      <c r="D18" s="103"/>
      <c r="E18" s="103"/>
      <c r="F18" s="103"/>
      <c r="G18" s="103"/>
      <c r="H18" s="103"/>
      <c r="I18" s="103"/>
      <c r="J18" s="103"/>
      <c r="K18" s="104"/>
      <c r="L18" s="104"/>
      <c r="M18" s="1028"/>
    </row>
    <row r="19" spans="1:16" s="43" customFormat="1">
      <c r="A19" s="1024" t="s">
        <v>40</v>
      </c>
      <c r="B19" s="98">
        <v>450488</v>
      </c>
      <c r="C19" s="98"/>
      <c r="D19" s="98">
        <f t="shared" ref="D19:D26" si="4">SUM(B19:C19)</f>
        <v>450488</v>
      </c>
      <c r="E19" s="98">
        <v>0</v>
      </c>
      <c r="F19" s="98"/>
      <c r="G19" s="98">
        <f t="shared" ref="G19:G28" si="5">SUM(E19:F19)</f>
        <v>0</v>
      </c>
      <c r="H19" s="98">
        <v>198893.40000000002</v>
      </c>
      <c r="I19" s="98"/>
      <c r="J19" s="98">
        <f t="shared" ref="J19:J28" si="6">SUM(H19:I19)</f>
        <v>198893.40000000002</v>
      </c>
      <c r="K19" s="105">
        <f t="shared" ref="K19:K25" si="7">IFERROR(H19/B19,0)</f>
        <v>0.44150654401449102</v>
      </c>
      <c r="L19" s="105"/>
      <c r="M19" s="1029">
        <f t="shared" ref="M19:M25" si="8">IFERROR(J19/D19,0)</f>
        <v>0.44150654401449102</v>
      </c>
      <c r="N19" s="58" t="s">
        <v>29</v>
      </c>
      <c r="O19" s="918"/>
    </row>
    <row r="20" spans="1:16" s="43" customFormat="1">
      <c r="A20" s="1024" t="s">
        <v>41</v>
      </c>
      <c r="B20" s="98">
        <v>0</v>
      </c>
      <c r="C20" s="98"/>
      <c r="D20" s="98">
        <f t="shared" si="4"/>
        <v>0</v>
      </c>
      <c r="E20" s="98">
        <v>0</v>
      </c>
      <c r="F20" s="98"/>
      <c r="G20" s="98">
        <f t="shared" si="5"/>
        <v>0</v>
      </c>
      <c r="H20" s="98">
        <v>0</v>
      </c>
      <c r="I20" s="98"/>
      <c r="J20" s="98">
        <f t="shared" si="6"/>
        <v>0</v>
      </c>
      <c r="K20" s="105">
        <f t="shared" si="7"/>
        <v>0</v>
      </c>
      <c r="L20" s="105"/>
      <c r="M20" s="1029">
        <f t="shared" si="8"/>
        <v>0</v>
      </c>
      <c r="O20" s="918"/>
    </row>
    <row r="21" spans="1:16" s="43" customFormat="1">
      <c r="A21" s="1024" t="s">
        <v>42</v>
      </c>
      <c r="B21" s="98">
        <v>864125</v>
      </c>
      <c r="C21" s="98"/>
      <c r="D21" s="98">
        <f t="shared" si="4"/>
        <v>864125</v>
      </c>
      <c r="E21" s="98">
        <v>29174.180000000051</v>
      </c>
      <c r="F21" s="98"/>
      <c r="G21" s="98">
        <f t="shared" si="5"/>
        <v>29174.180000000051</v>
      </c>
      <c r="H21" s="98">
        <v>833777.36999999988</v>
      </c>
      <c r="I21" s="98"/>
      <c r="J21" s="98">
        <f t="shared" si="6"/>
        <v>833777.36999999988</v>
      </c>
      <c r="K21" s="105">
        <f t="shared" si="7"/>
        <v>0.96488050918559221</v>
      </c>
      <c r="L21" s="105"/>
      <c r="M21" s="1029">
        <f t="shared" si="8"/>
        <v>0.96488050918559221</v>
      </c>
      <c r="O21" s="918"/>
    </row>
    <row r="22" spans="1:16" s="43" customFormat="1">
      <c r="A22" s="1024" t="s">
        <v>43</v>
      </c>
      <c r="B22" s="98">
        <v>2346963</v>
      </c>
      <c r="C22" s="98"/>
      <c r="D22" s="98">
        <f t="shared" si="4"/>
        <v>2346963</v>
      </c>
      <c r="E22" s="98">
        <v>107043.89999999991</v>
      </c>
      <c r="F22" s="98"/>
      <c r="G22" s="98">
        <f t="shared" si="5"/>
        <v>107043.89999999991</v>
      </c>
      <c r="H22" s="98">
        <v>1642002.4699999997</v>
      </c>
      <c r="I22" s="98"/>
      <c r="J22" s="98">
        <f t="shared" si="6"/>
        <v>1642002.4699999997</v>
      </c>
      <c r="K22" s="105">
        <f t="shared" si="7"/>
        <v>0.69962861365943974</v>
      </c>
      <c r="L22" s="105"/>
      <c r="M22" s="1029">
        <f t="shared" si="8"/>
        <v>0.69962861365943974</v>
      </c>
      <c r="O22" s="918"/>
    </row>
    <row r="23" spans="1:16" s="43" customFormat="1">
      <c r="A23" s="1024" t="s">
        <v>44</v>
      </c>
      <c r="B23" s="98">
        <v>290000</v>
      </c>
      <c r="C23" s="98"/>
      <c r="D23" s="98">
        <f t="shared" si="4"/>
        <v>290000</v>
      </c>
      <c r="E23" s="98">
        <v>10492.055000000008</v>
      </c>
      <c r="F23" s="98"/>
      <c r="G23" s="98">
        <f t="shared" si="5"/>
        <v>10492.055000000008</v>
      </c>
      <c r="H23" s="98">
        <v>80847.710000000006</v>
      </c>
      <c r="I23" s="98"/>
      <c r="J23" s="98">
        <f t="shared" si="6"/>
        <v>80847.710000000006</v>
      </c>
      <c r="K23" s="105">
        <f t="shared" si="7"/>
        <v>0.27878520689655173</v>
      </c>
      <c r="L23" s="105"/>
      <c r="M23" s="1029">
        <f t="shared" si="8"/>
        <v>0.27878520689655173</v>
      </c>
      <c r="O23" s="918"/>
    </row>
    <row r="24" spans="1:16" s="43" customFormat="1">
      <c r="A24" s="1024" t="s">
        <v>45</v>
      </c>
      <c r="B24" s="98">
        <v>720611</v>
      </c>
      <c r="C24" s="98"/>
      <c r="D24" s="98">
        <f t="shared" si="4"/>
        <v>720611</v>
      </c>
      <c r="E24" s="98">
        <v>35891.310000000056</v>
      </c>
      <c r="F24" s="98"/>
      <c r="G24" s="98">
        <f t="shared" si="5"/>
        <v>35891.310000000056</v>
      </c>
      <c r="H24" s="98">
        <v>802331.8</v>
      </c>
      <c r="I24" s="98"/>
      <c r="J24" s="98">
        <f t="shared" si="6"/>
        <v>802331.8</v>
      </c>
      <c r="K24" s="105">
        <f t="shared" si="7"/>
        <v>1.1134048744745779</v>
      </c>
      <c r="L24" s="105"/>
      <c r="M24" s="1029">
        <f t="shared" si="8"/>
        <v>1.1134048744745779</v>
      </c>
      <c r="O24" s="918"/>
    </row>
    <row r="25" spans="1:16" s="43" customFormat="1" ht="15.5">
      <c r="A25" s="1024" t="s">
        <v>46</v>
      </c>
      <c r="B25" s="98">
        <v>4513566</v>
      </c>
      <c r="C25" s="98"/>
      <c r="D25" s="98">
        <f t="shared" si="4"/>
        <v>4513566</v>
      </c>
      <c r="E25" s="98">
        <v>507319.7799999984</v>
      </c>
      <c r="F25" s="98"/>
      <c r="G25" s="98">
        <f t="shared" si="5"/>
        <v>507319.7799999984</v>
      </c>
      <c r="H25" s="98">
        <v>4388037.959999986</v>
      </c>
      <c r="I25" s="98"/>
      <c r="J25" s="98">
        <f t="shared" si="6"/>
        <v>4388037.959999986</v>
      </c>
      <c r="K25" s="105">
        <f t="shared" si="7"/>
        <v>0.9721887217335442</v>
      </c>
      <c r="L25" s="105"/>
      <c r="M25" s="1029">
        <f t="shared" si="8"/>
        <v>0.9721887217335442</v>
      </c>
      <c r="O25" s="918"/>
      <c r="P25" s="1410"/>
    </row>
    <row r="26" spans="1:16" s="43" customFormat="1">
      <c r="A26" s="1024" t="s">
        <v>47</v>
      </c>
      <c r="B26" s="98">
        <v>51579</v>
      </c>
      <c r="C26" s="98"/>
      <c r="D26" s="98">
        <f t="shared" si="4"/>
        <v>51579</v>
      </c>
      <c r="E26" s="98">
        <v>807.42000000000007</v>
      </c>
      <c r="F26" s="98"/>
      <c r="G26" s="98">
        <f t="shared" si="5"/>
        <v>807.42000000000007</v>
      </c>
      <c r="H26" s="98">
        <v>3600.7300000000005</v>
      </c>
      <c r="I26" s="98"/>
      <c r="J26" s="98">
        <f t="shared" si="6"/>
        <v>3600.7300000000005</v>
      </c>
      <c r="K26" s="105">
        <f>IFERROR(H26/B26,0)</f>
        <v>6.9810000193877356E-2</v>
      </c>
      <c r="L26" s="105"/>
      <c r="M26" s="1029">
        <f>IFERROR(J26/D26,0)</f>
        <v>6.9810000193877356E-2</v>
      </c>
      <c r="O26" s="918"/>
    </row>
    <row r="27" spans="1:16" s="43" customFormat="1">
      <c r="A27" s="1024"/>
      <c r="B27" s="98"/>
      <c r="C27" s="98"/>
      <c r="D27" s="98"/>
      <c r="E27" s="98"/>
      <c r="F27" s="98"/>
      <c r="G27" s="98"/>
      <c r="H27" s="98"/>
      <c r="I27" s="98"/>
      <c r="J27" s="98"/>
      <c r="K27" s="105"/>
      <c r="L27" s="105"/>
      <c r="M27" s="1029"/>
      <c r="N27" s="58"/>
      <c r="O27" s="918"/>
    </row>
    <row r="28" spans="1:16" s="11" customFormat="1">
      <c r="A28" s="1026" t="s">
        <v>48</v>
      </c>
      <c r="B28" s="106">
        <f>SUM(B19:B26)</f>
        <v>9237332</v>
      </c>
      <c r="C28" s="106"/>
      <c r="D28" s="98">
        <f>SUM(B28:C28)</f>
        <v>9237332</v>
      </c>
      <c r="E28" s="106">
        <f>SUM(E19:E27)</f>
        <v>690728.64499999851</v>
      </c>
      <c r="F28" s="107"/>
      <c r="G28" s="98">
        <f t="shared" si="5"/>
        <v>690728.64499999851</v>
      </c>
      <c r="H28" s="106">
        <f>SUM(H19:H27)</f>
        <v>7949491.4399999864</v>
      </c>
      <c r="I28" s="107"/>
      <c r="J28" s="98">
        <f t="shared" si="6"/>
        <v>7949491.4399999864</v>
      </c>
      <c r="K28" s="105">
        <f t="shared" ref="K28:K29" si="9">IFERROR(H28/B28,0)</f>
        <v>0.86058306013034791</v>
      </c>
      <c r="L28" s="105"/>
      <c r="M28" s="1029">
        <f t="shared" ref="M28:M29" si="10">IFERROR(J28/D28,0)</f>
        <v>0.86058306013034791</v>
      </c>
      <c r="N28" s="59"/>
      <c r="O28" s="918"/>
    </row>
    <row r="29" spans="1:16" s="61" customFormat="1" ht="13.5" thickBot="1">
      <c r="A29" s="1030" t="s">
        <v>49</v>
      </c>
      <c r="B29" s="1031">
        <f>B17+SUM(B19:B27)-B27</f>
        <v>59458992.231718704</v>
      </c>
      <c r="C29" s="1031"/>
      <c r="D29" s="1031">
        <f>D17+SUM(D19:D27)-D27</f>
        <v>59458992.231718704</v>
      </c>
      <c r="E29" s="1031">
        <f>E17+E28</f>
        <v>5639807.411500006</v>
      </c>
      <c r="F29" s="1031"/>
      <c r="G29" s="1031">
        <f>G17+G28</f>
        <v>5639807.411500006</v>
      </c>
      <c r="H29" s="1031">
        <f>H17+H28</f>
        <v>52319582.429999992</v>
      </c>
      <c r="I29" s="1031"/>
      <c r="J29" s="1031">
        <f>J17+J28</f>
        <v>52319582.429999992</v>
      </c>
      <c r="K29" s="1032">
        <f t="shared" si="9"/>
        <v>0.87992716435731722</v>
      </c>
      <c r="L29" s="1032"/>
      <c r="M29" s="1033">
        <f t="shared" si="10"/>
        <v>0.87992716435731722</v>
      </c>
      <c r="N29" s="60"/>
    </row>
    <row r="30" spans="1:16" s="11" customFormat="1" ht="13.5" thickBot="1">
      <c r="A30" s="1513" t="s">
        <v>50</v>
      </c>
      <c r="B30" s="1514"/>
      <c r="C30" s="1514"/>
      <c r="D30" s="1514"/>
      <c r="E30" s="1514"/>
      <c r="F30" s="1514"/>
      <c r="G30" s="1514"/>
      <c r="H30" s="1514"/>
      <c r="I30" s="1514"/>
      <c r="J30" s="1514"/>
      <c r="K30" s="1514"/>
      <c r="L30" s="1514"/>
      <c r="M30" s="1515"/>
      <c r="O30" s="5"/>
    </row>
    <row r="31" spans="1:16" s="11" customFormat="1">
      <c r="A31" s="108" t="s">
        <v>51</v>
      </c>
      <c r="B31" s="1311"/>
      <c r="C31" s="1311"/>
      <c r="D31" s="1311"/>
      <c r="E31" s="1312">
        <v>124623.38732799981</v>
      </c>
      <c r="F31" s="1312"/>
      <c r="G31" s="1313">
        <f>E31+F31</f>
        <v>124623.38732799981</v>
      </c>
      <c r="H31" s="1312">
        <v>1426154.3016960002</v>
      </c>
      <c r="I31" s="1312"/>
      <c r="J31" s="1313">
        <f>H31+I31</f>
        <v>1426154.3016960002</v>
      </c>
      <c r="K31" s="1311"/>
      <c r="L31" s="1311"/>
      <c r="M31" s="109"/>
      <c r="O31" s="918"/>
    </row>
    <row r="32" spans="1:16" s="11" customFormat="1" ht="13.5" thickBot="1">
      <c r="A32" s="1034" t="s">
        <v>52</v>
      </c>
      <c r="B32" s="1035"/>
      <c r="C32" s="1035"/>
      <c r="D32" s="1035"/>
      <c r="E32" s="1035"/>
      <c r="F32" s="1036"/>
      <c r="G32" s="1037"/>
      <c r="H32" s="1035"/>
      <c r="I32" s="1036"/>
      <c r="J32" s="1037"/>
      <c r="K32" s="1035"/>
      <c r="L32" s="1035"/>
      <c r="M32" s="1038"/>
    </row>
    <row r="33" spans="1:15" s="11" customFormat="1" ht="13.5" thickBot="1">
      <c r="A33" s="110"/>
      <c r="B33" s="111"/>
      <c r="C33" s="111"/>
      <c r="D33" s="111"/>
      <c r="E33" s="111"/>
      <c r="F33" s="112"/>
      <c r="G33" s="113"/>
      <c r="H33" s="111"/>
      <c r="I33" s="112"/>
      <c r="J33" s="113"/>
      <c r="K33" s="111"/>
      <c r="L33" s="111"/>
      <c r="M33" s="111"/>
    </row>
    <row r="34" spans="1:15" s="11" customFormat="1" ht="15">
      <c r="A34" s="1516" t="s">
        <v>53</v>
      </c>
      <c r="B34" s="1517"/>
      <c r="C34" s="1517"/>
      <c r="D34" s="1517"/>
      <c r="E34" s="1517"/>
      <c r="F34" s="1517"/>
      <c r="G34" s="1517"/>
      <c r="H34" s="1517"/>
      <c r="I34" s="1517"/>
      <c r="J34" s="1517"/>
      <c r="K34" s="1517"/>
      <c r="L34" s="1517"/>
      <c r="M34" s="1518"/>
    </row>
    <row r="35" spans="1:15" s="11" customFormat="1" ht="15.5">
      <c r="A35" s="1039" t="s">
        <v>54</v>
      </c>
      <c r="B35" s="114"/>
      <c r="C35" s="114"/>
      <c r="D35" s="114"/>
      <c r="E35" s="115">
        <v>342774.73999999976</v>
      </c>
      <c r="F35" s="115"/>
      <c r="G35" s="116">
        <f>E35+F35</f>
        <v>342774.73999999976</v>
      </c>
      <c r="H35" s="115">
        <v>3034511.8499999973</v>
      </c>
      <c r="I35" s="115"/>
      <c r="J35" s="116">
        <f>H35+I35</f>
        <v>3034511.8499999973</v>
      </c>
      <c r="K35" s="114"/>
      <c r="L35" s="114"/>
      <c r="M35" s="1040"/>
      <c r="N35" s="58" t="s">
        <v>29</v>
      </c>
      <c r="O35" s="918"/>
    </row>
    <row r="36" spans="1:15" s="11" customFormat="1">
      <c r="A36" s="1041" t="s">
        <v>55</v>
      </c>
      <c r="B36" s="114"/>
      <c r="C36" s="114"/>
      <c r="D36" s="114"/>
      <c r="E36" s="115">
        <f>E29</f>
        <v>5639807.411500006</v>
      </c>
      <c r="F36" s="115"/>
      <c r="G36" s="116">
        <f>E36+F36</f>
        <v>5639807.411500006</v>
      </c>
      <c r="H36" s="115">
        <f>H29</f>
        <v>52319582.429999992</v>
      </c>
      <c r="I36" s="115"/>
      <c r="J36" s="116">
        <f>H36+I36</f>
        <v>52319582.429999992</v>
      </c>
      <c r="K36" s="114"/>
      <c r="L36" s="114"/>
      <c r="M36" s="1040"/>
    </row>
    <row r="37" spans="1:15" s="11" customFormat="1" ht="13.5" thickBot="1">
      <c r="A37" s="1034" t="s">
        <v>56</v>
      </c>
      <c r="B37" s="1035"/>
      <c r="C37" s="1035"/>
      <c r="D37" s="1035"/>
      <c r="E37" s="1035"/>
      <c r="F37" s="1036"/>
      <c r="G37" s="1042">
        <f>G35/G36</f>
        <v>6.0777738491753351E-2</v>
      </c>
      <c r="H37" s="1035"/>
      <c r="I37" s="1036"/>
      <c r="J37" s="1042">
        <f>J35/J36</f>
        <v>5.7999542600707214E-2</v>
      </c>
      <c r="K37" s="1035"/>
      <c r="L37" s="1035"/>
      <c r="M37" s="1038"/>
    </row>
    <row r="38" spans="1:15" s="11" customFormat="1">
      <c r="A38" s="111"/>
      <c r="B38" s="111"/>
      <c r="C38" s="111"/>
      <c r="D38" s="111"/>
      <c r="E38" s="111"/>
      <c r="F38" s="111"/>
      <c r="G38" s="117"/>
      <c r="H38" s="111"/>
      <c r="I38" s="111"/>
      <c r="J38" s="117"/>
      <c r="K38" s="111"/>
      <c r="L38" s="111"/>
      <c r="M38" s="111"/>
    </row>
    <row r="39" spans="1:15" s="11" customFormat="1">
      <c r="A39" s="1501" t="s">
        <v>57</v>
      </c>
      <c r="B39" s="1501"/>
      <c r="C39" s="839"/>
      <c r="D39" s="839"/>
      <c r="E39" s="839"/>
      <c r="F39" s="839"/>
      <c r="G39" s="839"/>
      <c r="H39" s="841"/>
      <c r="I39" s="839"/>
      <c r="J39" s="839"/>
      <c r="K39" s="118"/>
      <c r="L39" s="118"/>
      <c r="M39" s="119"/>
    </row>
    <row r="40" spans="1:15" s="11" customFormat="1" ht="15.65" customHeight="1">
      <c r="A40" s="1501" t="s">
        <v>58</v>
      </c>
      <c r="B40" s="1501"/>
      <c r="C40" s="1501"/>
      <c r="D40" s="1501"/>
      <c r="E40" s="1501"/>
      <c r="F40" s="1501"/>
      <c r="G40" s="1501"/>
      <c r="H40" s="1501"/>
      <c r="I40" s="1501"/>
      <c r="J40" s="1501"/>
      <c r="K40" s="1501"/>
      <c r="L40" s="1501"/>
      <c r="M40" s="1501"/>
    </row>
    <row r="41" spans="1:15" s="11" customFormat="1" ht="14.25" customHeight="1">
      <c r="A41" s="1501" t="s">
        <v>59</v>
      </c>
      <c r="B41" s="1501"/>
      <c r="C41" s="1501"/>
      <c r="D41" s="1501"/>
      <c r="E41" s="1501"/>
      <c r="F41" s="1501"/>
      <c r="G41" s="1501"/>
      <c r="H41" s="1501"/>
      <c r="I41" s="1501"/>
      <c r="J41" s="1501"/>
      <c r="K41" s="1501"/>
      <c r="L41" s="1501"/>
      <c r="M41" s="1501"/>
    </row>
    <row r="42" spans="1:15" s="11" customFormat="1" ht="54.75" customHeight="1">
      <c r="A42" s="1501" t="s">
        <v>60</v>
      </c>
      <c r="B42" s="1501"/>
      <c r="C42" s="1501"/>
      <c r="D42" s="1501"/>
      <c r="E42" s="1501"/>
      <c r="F42" s="1501"/>
      <c r="G42" s="1501"/>
      <c r="H42" s="1501"/>
      <c r="I42" s="1501"/>
      <c r="J42" s="1501"/>
      <c r="K42" s="1501"/>
      <c r="L42" s="1501"/>
      <c r="M42" s="1501"/>
    </row>
    <row r="43" spans="1:15" s="11" customFormat="1" ht="15.65" customHeight="1">
      <c r="A43" s="1501" t="s">
        <v>61</v>
      </c>
      <c r="B43" s="1501"/>
      <c r="C43" s="1501"/>
      <c r="D43" s="1501"/>
      <c r="E43" s="1501"/>
      <c r="F43" s="1501"/>
      <c r="G43" s="1501"/>
      <c r="H43" s="1501"/>
      <c r="I43" s="1501"/>
      <c r="J43" s="1501"/>
      <c r="K43" s="1501"/>
      <c r="L43" s="1501"/>
      <c r="M43" s="1501"/>
    </row>
    <row r="44" spans="1:15" s="11" customFormat="1" ht="15.65" customHeight="1">
      <c r="A44" s="1501"/>
      <c r="B44" s="1501"/>
      <c r="C44" s="1501"/>
      <c r="D44" s="1501"/>
      <c r="E44" s="1501"/>
      <c r="F44" s="1501"/>
      <c r="G44" s="1501"/>
      <c r="H44" s="1501"/>
      <c r="I44" s="1501"/>
      <c r="J44" s="1501"/>
      <c r="K44" s="1501"/>
      <c r="L44" s="1501"/>
      <c r="M44" s="1501"/>
    </row>
    <row r="45" spans="1:15" s="11" customFormat="1" ht="15.75" customHeight="1">
      <c r="A45" s="1501" t="s">
        <v>24</v>
      </c>
      <c r="B45" s="1501"/>
      <c r="C45" s="1501"/>
      <c r="D45" s="1501"/>
      <c r="E45" s="1501"/>
      <c r="F45" s="1501"/>
      <c r="G45" s="1501"/>
      <c r="H45" s="1501"/>
      <c r="I45" s="1501"/>
      <c r="J45" s="1501"/>
      <c r="K45" s="1501"/>
      <c r="L45" s="1501"/>
      <c r="M45" s="1501"/>
    </row>
    <row r="46" spans="1:15">
      <c r="A46" s="1519"/>
      <c r="B46" s="1519"/>
      <c r="C46" s="1519"/>
      <c r="D46" s="1519"/>
      <c r="E46" s="1519"/>
      <c r="F46" s="1519"/>
      <c r="G46" s="1519"/>
      <c r="H46" s="1519"/>
      <c r="I46" s="1519"/>
      <c r="J46" s="1519"/>
      <c r="K46" s="1519"/>
      <c r="L46" s="1519"/>
      <c r="M46" s="1519"/>
    </row>
    <row r="47" spans="1:15" ht="12.75" customHeight="1">
      <c r="A47" s="120"/>
      <c r="B47" s="121"/>
      <c r="C47" s="121"/>
      <c r="D47" s="121"/>
      <c r="E47" s="121"/>
      <c r="F47" s="121"/>
      <c r="G47" s="121"/>
      <c r="H47" s="121"/>
      <c r="I47" s="121"/>
      <c r="J47" s="121"/>
      <c r="K47" s="121"/>
      <c r="L47" s="121"/>
      <c r="M47" s="121"/>
    </row>
    <row r="48" spans="1:15">
      <c r="A48" s="1501"/>
      <c r="B48" s="1501"/>
      <c r="C48" s="1501"/>
      <c r="D48" s="1501"/>
      <c r="E48" s="1501"/>
      <c r="F48" s="1501"/>
      <c r="G48" s="1501"/>
      <c r="H48" s="1501"/>
      <c r="I48" s="1501"/>
      <c r="J48" s="1501"/>
      <c r="K48" s="1501"/>
      <c r="L48" s="1501"/>
      <c r="M48" s="1501"/>
    </row>
    <row r="49" spans="1:13" ht="12.75" customHeight="1">
      <c r="A49" s="1501"/>
      <c r="B49" s="1501"/>
      <c r="C49" s="1501"/>
      <c r="D49" s="1501"/>
      <c r="E49" s="1501"/>
      <c r="F49" s="1501"/>
      <c r="G49" s="1501"/>
      <c r="H49" s="1501"/>
      <c r="I49" s="1501"/>
      <c r="J49" s="1501"/>
      <c r="K49" s="1501"/>
      <c r="L49" s="1501"/>
      <c r="M49" s="1501"/>
    </row>
    <row r="50" spans="1:13">
      <c r="A50" s="122"/>
      <c r="B50" s="122"/>
      <c r="C50" s="122"/>
      <c r="D50" s="122"/>
      <c r="E50" s="122"/>
      <c r="F50" s="122"/>
      <c r="G50" s="122"/>
      <c r="H50" s="94"/>
      <c r="I50" s="94"/>
      <c r="J50" s="123"/>
      <c r="K50" s="94"/>
      <c r="L50" s="94"/>
      <c r="M50" s="94"/>
    </row>
    <row r="51" spans="1:13" ht="13.4" customHeight="1">
      <c r="A51" s="1512"/>
      <c r="B51" s="1512"/>
      <c r="C51" s="1512"/>
      <c r="D51" s="1512"/>
      <c r="E51" s="1512"/>
      <c r="F51" s="1512"/>
      <c r="G51" s="1512"/>
      <c r="H51" s="1512"/>
      <c r="I51" s="1512"/>
      <c r="J51" s="1512"/>
      <c r="K51" s="1512"/>
    </row>
    <row r="53" spans="1:13">
      <c r="D53" s="124"/>
    </row>
    <row r="59" spans="1:13">
      <c r="D59" s="113"/>
    </row>
    <row r="60" spans="1:13">
      <c r="D60" s="113"/>
      <c r="J60" s="113"/>
    </row>
    <row r="62" spans="1:13">
      <c r="D62" s="124"/>
    </row>
  </sheetData>
  <mergeCells count="20">
    <mergeCell ref="A1:M1"/>
    <mergeCell ref="A2:M2"/>
    <mergeCell ref="A3:M3"/>
    <mergeCell ref="B4:D4"/>
    <mergeCell ref="E4:G4"/>
    <mergeCell ref="H4:J4"/>
    <mergeCell ref="K4:M4"/>
    <mergeCell ref="A51:K51"/>
    <mergeCell ref="A30:M30"/>
    <mergeCell ref="A41:M41"/>
    <mergeCell ref="A45:M45"/>
    <mergeCell ref="A48:M48"/>
    <mergeCell ref="A49:M49"/>
    <mergeCell ref="A34:M34"/>
    <mergeCell ref="A46:M46"/>
    <mergeCell ref="A39:B39"/>
    <mergeCell ref="A42:M42"/>
    <mergeCell ref="A40:M40"/>
    <mergeCell ref="A43:M43"/>
    <mergeCell ref="A44:M44"/>
  </mergeCells>
  <pageMargins left="0.7" right="0.7" top="0.75" bottom="0.75" header="0.3" footer="0.3"/>
  <pageSetup scale="54" fitToHeight="0" orientation="portrait" r:id="rId1"/>
  <headerFooter>
    <oddFooter>&amp;C&amp;11&amp;P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39A6-6954-4A87-99E6-B8CE8EC47CAC}">
  <sheetPr codeName="Sheet4">
    <pageSetUpPr fitToPage="1"/>
  </sheetPr>
  <dimension ref="A1:T120"/>
  <sheetViews>
    <sheetView zoomScale="80" zoomScaleNormal="80" workbookViewId="0">
      <selection activeCell="N13" sqref="N13"/>
    </sheetView>
  </sheetViews>
  <sheetFormatPr defaultColWidth="9.453125" defaultRowHeight="13"/>
  <cols>
    <col min="1" max="1" width="42.54296875" style="94" customWidth="1"/>
    <col min="2" max="2" width="7.81640625" style="94" customWidth="1"/>
    <col min="3" max="3" width="12" style="94" customWidth="1"/>
    <col min="4" max="4" width="7.453125" style="94" bestFit="1" customWidth="1"/>
    <col min="5" max="5" width="12" style="94" customWidth="1"/>
    <col min="6" max="6" width="11.1796875" style="94" customWidth="1"/>
    <col min="7" max="8" width="9.81640625" style="94" customWidth="1"/>
    <col min="9" max="9" width="12" style="94" customWidth="1"/>
    <col min="10" max="10" width="11" style="94" customWidth="1"/>
    <col min="11" max="11" width="1.453125" bestFit="1" customWidth="1"/>
    <col min="13" max="13" width="11" customWidth="1"/>
    <col min="15" max="15" width="10.453125" bestFit="1" customWidth="1"/>
    <col min="16" max="16" width="9.54296875" customWidth="1"/>
  </cols>
  <sheetData>
    <row r="1" spans="1:16" ht="15">
      <c r="A1" s="1524" t="s">
        <v>62</v>
      </c>
      <c r="B1" s="1524"/>
      <c r="C1" s="1524"/>
      <c r="D1" s="1524"/>
      <c r="E1" s="1524"/>
      <c r="F1" s="1524"/>
      <c r="G1" s="1524"/>
      <c r="H1" s="1524"/>
      <c r="I1" s="1524"/>
      <c r="J1" s="1524"/>
    </row>
    <row r="2" spans="1:16" ht="15.75" customHeight="1">
      <c r="A2" s="1504" t="str" cm="1">
        <f t="array" ref="A2">'ESA Summary'!A2:A2</f>
        <v>Southern California Edison</v>
      </c>
      <c r="B2" s="1504"/>
      <c r="C2" s="1504"/>
      <c r="D2" s="1504"/>
      <c r="E2" s="1504"/>
      <c r="F2" s="1504"/>
      <c r="G2" s="1504"/>
      <c r="H2" s="1504"/>
      <c r="I2" s="1504"/>
      <c r="J2" s="1504"/>
    </row>
    <row r="3" spans="1:16" ht="15.75" customHeight="1">
      <c r="A3" s="1504" t="str" cm="1">
        <f t="array" ref="A3">'ESA Summary'!A3:A3</f>
        <v>Through November 2024</v>
      </c>
      <c r="B3" s="1504"/>
      <c r="C3" s="1504"/>
      <c r="D3" s="1504"/>
      <c r="E3" s="1504"/>
      <c r="F3" s="1504"/>
      <c r="G3" s="1504"/>
      <c r="H3" s="1504"/>
      <c r="I3" s="1504"/>
      <c r="J3" s="1504"/>
    </row>
    <row r="4" spans="1:16" ht="15.75" customHeight="1" thickBot="1">
      <c r="A4" s="125"/>
      <c r="B4" s="125"/>
      <c r="C4" s="126"/>
      <c r="D4" s="126"/>
      <c r="E4" s="126"/>
      <c r="F4" s="126"/>
      <c r="G4" s="126"/>
      <c r="H4" s="126"/>
    </row>
    <row r="5" spans="1:16" ht="15.5" thickBot="1">
      <c r="A5" s="127"/>
      <c r="B5" s="127"/>
      <c r="C5" s="127"/>
      <c r="D5" s="1528" t="s">
        <v>63</v>
      </c>
      <c r="E5" s="1529"/>
      <c r="F5" s="1529"/>
      <c r="G5" s="1529"/>
      <c r="H5" s="1529"/>
      <c r="I5" s="1529"/>
      <c r="J5" s="1530"/>
    </row>
    <row r="6" spans="1:16" ht="12.75" customHeight="1" thickBot="1">
      <c r="A6" s="128"/>
      <c r="B6" s="129"/>
      <c r="C6" s="130"/>
      <c r="D6" s="129"/>
      <c r="E6" s="1531" t="s">
        <v>64</v>
      </c>
      <c r="F6" s="1531"/>
      <c r="G6" s="1531"/>
      <c r="H6" s="1531"/>
      <c r="I6" s="1531"/>
      <c r="J6" s="1532"/>
    </row>
    <row r="7" spans="1:16" ht="28">
      <c r="A7" s="131" t="s">
        <v>65</v>
      </c>
      <c r="B7" s="132" t="s">
        <v>66</v>
      </c>
      <c r="C7" s="133" t="s">
        <v>67</v>
      </c>
      <c r="D7" s="134" t="s">
        <v>68</v>
      </c>
      <c r="E7" s="135" t="s">
        <v>69</v>
      </c>
      <c r="F7" s="135" t="s">
        <v>70</v>
      </c>
      <c r="G7" s="135" t="s">
        <v>71</v>
      </c>
      <c r="H7" s="135" t="s">
        <v>72</v>
      </c>
      <c r="I7" s="136" t="s">
        <v>73</v>
      </c>
      <c r="J7" s="135" t="s">
        <v>74</v>
      </c>
      <c r="L7" s="1523"/>
      <c r="M7" s="1523"/>
      <c r="N7" s="1523"/>
      <c r="O7" s="1523"/>
      <c r="P7" s="1523"/>
    </row>
    <row r="8" spans="1:16" ht="12.75" customHeight="1">
      <c r="A8" s="137" t="s">
        <v>26</v>
      </c>
      <c r="B8" s="138"/>
      <c r="C8" s="139"/>
      <c r="D8" s="140"/>
      <c r="E8" s="1043"/>
      <c r="F8" s="1043"/>
      <c r="G8" s="1043"/>
      <c r="H8" s="1043"/>
      <c r="I8" s="1043"/>
      <c r="J8" s="1043"/>
      <c r="L8" s="5"/>
    </row>
    <row r="9" spans="1:16">
      <c r="A9" s="1044" t="s">
        <v>75</v>
      </c>
      <c r="B9" s="1045" t="s">
        <v>76</v>
      </c>
      <c r="C9" s="141"/>
      <c r="D9" s="1046" t="s">
        <v>77</v>
      </c>
      <c r="E9" s="1047">
        <v>19</v>
      </c>
      <c r="F9" s="1047">
        <v>1784</v>
      </c>
      <c r="G9" s="1047">
        <v>0</v>
      </c>
      <c r="H9" s="1047">
        <v>0</v>
      </c>
      <c r="I9" s="1065">
        <v>23646.670000000002</v>
      </c>
      <c r="J9" s="1048">
        <f>IF($I$87&lt;&gt;0, I9/$I$87,0)</f>
        <v>5.3294166288595955E-4</v>
      </c>
      <c r="K9" s="58"/>
      <c r="L9" s="58"/>
      <c r="N9" s="834"/>
      <c r="O9" s="1471"/>
      <c r="P9" s="1472"/>
    </row>
    <row r="10" spans="1:16">
      <c r="A10" s="1044" t="s">
        <v>78</v>
      </c>
      <c r="B10" s="1045" t="s">
        <v>76</v>
      </c>
      <c r="C10" s="141"/>
      <c r="D10" s="1046" t="s">
        <v>77</v>
      </c>
      <c r="E10" s="1047">
        <v>9754.5</v>
      </c>
      <c r="F10" s="1047">
        <v>5278986</v>
      </c>
      <c r="G10" s="1047">
        <v>633.57600000000366</v>
      </c>
      <c r="H10" s="1047">
        <v>0</v>
      </c>
      <c r="I10" s="1065">
        <v>12809988.474999942</v>
      </c>
      <c r="J10" s="1048">
        <f>IF($I$87&lt;&gt;0, I10/$I$87,0)</f>
        <v>0.28870773599058325</v>
      </c>
      <c r="K10" s="1" t="s">
        <v>29</v>
      </c>
      <c r="L10" s="5"/>
      <c r="N10" s="834"/>
      <c r="O10" s="1471"/>
      <c r="P10" s="1472"/>
    </row>
    <row r="11" spans="1:16" ht="12.75" customHeight="1">
      <c r="A11" s="1044" t="s">
        <v>79</v>
      </c>
      <c r="B11" s="1045" t="s">
        <v>80</v>
      </c>
      <c r="C11" s="141" t="s">
        <v>80</v>
      </c>
      <c r="D11" s="1049" t="s">
        <v>81</v>
      </c>
      <c r="E11" s="1047">
        <v>0</v>
      </c>
      <c r="F11" s="1047">
        <v>0</v>
      </c>
      <c r="G11" s="1047">
        <v>0</v>
      </c>
      <c r="H11" s="1047">
        <v>0</v>
      </c>
      <c r="I11" s="1065">
        <v>0</v>
      </c>
      <c r="J11" s="1048">
        <f>IF($I$87&lt;&gt;0, I11/$I$87,0)</f>
        <v>0</v>
      </c>
      <c r="N11" s="834"/>
      <c r="O11" s="1471"/>
      <c r="P11" s="1472"/>
    </row>
    <row r="12" spans="1:16" ht="12.75" customHeight="1">
      <c r="A12" s="1044" t="s">
        <v>82</v>
      </c>
      <c r="B12" s="1045" t="s">
        <v>76</v>
      </c>
      <c r="C12" s="141"/>
      <c r="D12" s="1049" t="s">
        <v>81</v>
      </c>
      <c r="E12" s="1047">
        <v>41</v>
      </c>
      <c r="F12" s="1047">
        <v>2299</v>
      </c>
      <c r="G12" s="1047">
        <v>0</v>
      </c>
      <c r="H12" s="1047">
        <v>0</v>
      </c>
      <c r="I12" s="1065">
        <v>33987</v>
      </c>
      <c r="J12" s="1048">
        <f>IF($I$87&lt;&gt;0, I12/$I$87,0)</f>
        <v>7.6598896574042372E-4</v>
      </c>
      <c r="N12" s="834"/>
      <c r="O12" s="1471"/>
      <c r="P12" s="1472"/>
    </row>
    <row r="13" spans="1:16" ht="12.75" customHeight="1">
      <c r="A13" s="1044" t="s">
        <v>83</v>
      </c>
      <c r="B13" s="1045" t="s">
        <v>76</v>
      </c>
      <c r="C13" s="141"/>
      <c r="D13" s="1049" t="s">
        <v>81</v>
      </c>
      <c r="E13" s="1047">
        <v>930.59999999999991</v>
      </c>
      <c r="F13" s="1047">
        <v>789148.79999999993</v>
      </c>
      <c r="G13" s="1047">
        <v>94.921200000000084</v>
      </c>
      <c r="H13" s="1047">
        <v>0</v>
      </c>
      <c r="I13" s="1065">
        <v>1049868.0700000003</v>
      </c>
      <c r="J13" s="1048">
        <f>IF($I$87&lt;&gt;0, I13/$I$87,0)</f>
        <v>2.3661616415193897E-2</v>
      </c>
      <c r="N13" s="834"/>
      <c r="O13" s="1471"/>
      <c r="P13" s="1472"/>
    </row>
    <row r="14" spans="1:16" ht="13.4" customHeight="1">
      <c r="A14" s="1050" t="s">
        <v>30</v>
      </c>
      <c r="B14" s="1051"/>
      <c r="C14" s="142"/>
      <c r="D14" s="1043"/>
      <c r="E14" s="1052"/>
      <c r="F14" s="1052"/>
      <c r="G14" s="1052"/>
      <c r="H14" s="1052"/>
      <c r="I14" s="1052"/>
      <c r="J14" s="1053"/>
      <c r="N14" s="834"/>
      <c r="O14" s="1471"/>
      <c r="P14" s="1472"/>
    </row>
    <row r="15" spans="1:16">
      <c r="A15" s="1044" t="s">
        <v>84</v>
      </c>
      <c r="B15" s="1045" t="s">
        <v>80</v>
      </c>
      <c r="C15" s="141" t="s">
        <v>80</v>
      </c>
      <c r="D15" s="1054" t="s">
        <v>77</v>
      </c>
      <c r="E15" s="1047">
        <v>0</v>
      </c>
      <c r="F15" s="1047">
        <v>0</v>
      </c>
      <c r="G15" s="1047">
        <v>0</v>
      </c>
      <c r="H15" s="1047">
        <v>0</v>
      </c>
      <c r="I15" s="1065">
        <v>0</v>
      </c>
      <c r="J15" s="1048">
        <f t="shared" ref="J15:J27" si="0">IF($I$87&lt;&gt;0, I15/$I$87,0)</f>
        <v>0</v>
      </c>
      <c r="K15" s="1" t="s">
        <v>29</v>
      </c>
      <c r="N15" s="834"/>
      <c r="O15" s="1471"/>
      <c r="P15" s="1472"/>
    </row>
    <row r="16" spans="1:16" ht="15.5">
      <c r="A16" s="1044" t="s">
        <v>85</v>
      </c>
      <c r="B16" s="1045" t="s">
        <v>76</v>
      </c>
      <c r="C16" s="141"/>
      <c r="D16" s="1045" t="s">
        <v>77</v>
      </c>
      <c r="E16" s="1047">
        <v>78</v>
      </c>
      <c r="F16" s="1047">
        <v>0</v>
      </c>
      <c r="G16" s="1047">
        <v>0</v>
      </c>
      <c r="H16" s="1047">
        <v>0</v>
      </c>
      <c r="I16" s="1065">
        <v>2972.33</v>
      </c>
      <c r="J16" s="1048">
        <f>IF($I$87&lt;&gt;0, I16/$I$87,0)</f>
        <v>6.6989495470010105E-5</v>
      </c>
      <c r="N16" s="834"/>
      <c r="O16" s="1471"/>
      <c r="P16" s="1472"/>
    </row>
    <row r="17" spans="1:20">
      <c r="A17" s="1044" t="s">
        <v>86</v>
      </c>
      <c r="B17" s="1045" t="s">
        <v>76</v>
      </c>
      <c r="C17" s="141"/>
      <c r="D17" s="1045" t="s">
        <v>77</v>
      </c>
      <c r="E17" s="1047">
        <v>13</v>
      </c>
      <c r="F17" s="1047">
        <v>517</v>
      </c>
      <c r="G17" s="1047">
        <v>6.1710000000000001E-2</v>
      </c>
      <c r="H17" s="1047">
        <v>0</v>
      </c>
      <c r="I17" s="1065">
        <v>418.03</v>
      </c>
      <c r="J17" s="1048">
        <f t="shared" si="0"/>
        <v>9.421436647790899E-6</v>
      </c>
      <c r="N17" s="834"/>
      <c r="O17" s="1471"/>
      <c r="P17" s="1472"/>
    </row>
    <row r="18" spans="1:20">
      <c r="A18" s="1044" t="s">
        <v>87</v>
      </c>
      <c r="B18" s="1045" t="s">
        <v>80</v>
      </c>
      <c r="C18" s="141" t="s">
        <v>80</v>
      </c>
      <c r="D18" s="1045" t="s">
        <v>77</v>
      </c>
      <c r="E18" s="1047">
        <v>0</v>
      </c>
      <c r="F18" s="1047">
        <v>0</v>
      </c>
      <c r="G18" s="1047">
        <v>0</v>
      </c>
      <c r="H18" s="1047" t="s">
        <v>88</v>
      </c>
      <c r="I18" s="1065">
        <v>0</v>
      </c>
      <c r="J18" s="1048">
        <f t="shared" si="0"/>
        <v>0</v>
      </c>
      <c r="N18" s="834"/>
      <c r="O18" s="1471"/>
      <c r="P18" s="1472"/>
    </row>
    <row r="19" spans="1:20" ht="13.5" customHeight="1">
      <c r="A19" s="1044" t="s">
        <v>89</v>
      </c>
      <c r="B19" s="1045" t="s">
        <v>80</v>
      </c>
      <c r="C19" s="141" t="s">
        <v>80</v>
      </c>
      <c r="D19" s="1045" t="s">
        <v>77</v>
      </c>
      <c r="E19" s="1047">
        <v>0</v>
      </c>
      <c r="F19" s="1047">
        <v>0</v>
      </c>
      <c r="G19" s="1047">
        <v>0</v>
      </c>
      <c r="H19" s="1047" t="s">
        <v>88</v>
      </c>
      <c r="I19" s="1065">
        <v>0</v>
      </c>
      <c r="J19" s="1048">
        <f t="shared" si="0"/>
        <v>0</v>
      </c>
      <c r="N19" s="834"/>
      <c r="O19" s="1471"/>
      <c r="P19" s="1472"/>
    </row>
    <row r="20" spans="1:20" ht="13.5" customHeight="1">
      <c r="A20" s="1055" t="s">
        <v>90</v>
      </c>
      <c r="B20" s="1054" t="s">
        <v>76</v>
      </c>
      <c r="C20" s="143"/>
      <c r="D20" s="1054" t="s">
        <v>81</v>
      </c>
      <c r="E20" s="1056">
        <v>15</v>
      </c>
      <c r="F20" s="1056">
        <v>26.3</v>
      </c>
      <c r="G20" s="1056">
        <v>5.3E-3</v>
      </c>
      <c r="H20" s="1056">
        <v>0</v>
      </c>
      <c r="I20" s="1065">
        <v>609.70999999999992</v>
      </c>
      <c r="J20" s="1048">
        <f>IF($I$87&lt;&gt;0, I20/$I$87,0)</f>
        <v>1.3741463862700257E-5</v>
      </c>
      <c r="N20" s="834"/>
      <c r="O20" s="1471"/>
      <c r="P20" s="1472"/>
    </row>
    <row r="21" spans="1:20" ht="13.5" customHeight="1">
      <c r="A21" s="1057" t="s">
        <v>91</v>
      </c>
      <c r="B21" s="1054" t="s">
        <v>76</v>
      </c>
      <c r="C21" s="143"/>
      <c r="D21" s="1058" t="s">
        <v>81</v>
      </c>
      <c r="E21" s="1056">
        <v>25</v>
      </c>
      <c r="F21" s="1056">
        <v>40836.575784000001</v>
      </c>
      <c r="G21" s="1056">
        <v>5.0933849999999996</v>
      </c>
      <c r="H21" s="1056">
        <v>0</v>
      </c>
      <c r="I21" s="1065">
        <v>139603.32999999999</v>
      </c>
      <c r="J21" s="1048">
        <f t="shared" si="0"/>
        <v>3.146338610663461E-3</v>
      </c>
      <c r="N21" s="834"/>
      <c r="O21" s="1471"/>
      <c r="P21" s="1472"/>
    </row>
    <row r="22" spans="1:20" ht="13.5" customHeight="1">
      <c r="A22" s="144" t="s">
        <v>92</v>
      </c>
      <c r="B22" s="1054" t="s">
        <v>76</v>
      </c>
      <c r="C22" s="143"/>
      <c r="D22" s="145" t="s">
        <v>81</v>
      </c>
      <c r="E22" s="1056">
        <v>602</v>
      </c>
      <c r="F22" s="1056">
        <v>-918473.17256900005</v>
      </c>
      <c r="G22" s="1056">
        <v>-55.300989999999999</v>
      </c>
      <c r="H22" s="1056">
        <v>0</v>
      </c>
      <c r="I22" s="1065">
        <v>2909486.13</v>
      </c>
      <c r="J22" s="1048">
        <f t="shared" si="0"/>
        <v>6.5573138892953423E-2</v>
      </c>
      <c r="N22" s="834"/>
      <c r="O22" s="1471"/>
      <c r="P22" s="1472"/>
    </row>
    <row r="23" spans="1:20" ht="13.5" customHeight="1">
      <c r="A23" s="90" t="s">
        <v>93</v>
      </c>
      <c r="B23" s="1045" t="s">
        <v>76</v>
      </c>
      <c r="C23" s="141"/>
      <c r="D23" s="146" t="s">
        <v>81</v>
      </c>
      <c r="E23" s="1056">
        <v>9</v>
      </c>
      <c r="F23" s="1047">
        <v>-13915.1626</v>
      </c>
      <c r="G23" s="1047">
        <v>-0.79658799999999996</v>
      </c>
      <c r="H23" s="1047">
        <v>0</v>
      </c>
      <c r="I23" s="1065">
        <v>47254.14</v>
      </c>
      <c r="J23" s="1048">
        <f t="shared" si="0"/>
        <v>1.0649998477521754E-3</v>
      </c>
      <c r="N23" s="834"/>
      <c r="O23" s="1471"/>
      <c r="P23" s="1472"/>
    </row>
    <row r="24" spans="1:20">
      <c r="A24" s="1044" t="s">
        <v>94</v>
      </c>
      <c r="B24" s="1045" t="s">
        <v>80</v>
      </c>
      <c r="C24" s="141" t="s">
        <v>80</v>
      </c>
      <c r="D24" s="1045" t="s">
        <v>81</v>
      </c>
      <c r="E24" s="1056">
        <v>0</v>
      </c>
      <c r="F24" s="1047">
        <v>0</v>
      </c>
      <c r="G24" s="1047">
        <v>0</v>
      </c>
      <c r="H24" s="1047"/>
      <c r="I24" s="1065">
        <v>0</v>
      </c>
      <c r="J24" s="1048">
        <f t="shared" si="0"/>
        <v>0</v>
      </c>
      <c r="O24" s="1471"/>
      <c r="P24" s="1472"/>
    </row>
    <row r="25" spans="1:20">
      <c r="A25" s="1044" t="s">
        <v>95</v>
      </c>
      <c r="B25" s="1045" t="s">
        <v>80</v>
      </c>
      <c r="C25" s="141" t="s">
        <v>80</v>
      </c>
      <c r="D25" s="1045" t="s">
        <v>81</v>
      </c>
      <c r="E25" s="1047">
        <v>0</v>
      </c>
      <c r="F25" s="1047">
        <v>0</v>
      </c>
      <c r="G25" s="1047">
        <v>0</v>
      </c>
      <c r="H25" s="1047" t="s">
        <v>88</v>
      </c>
      <c r="I25" s="1065">
        <v>0</v>
      </c>
      <c r="J25" s="1048">
        <f t="shared" si="0"/>
        <v>0</v>
      </c>
      <c r="O25" s="1471"/>
      <c r="P25" s="1472"/>
    </row>
    <row r="26" spans="1:20">
      <c r="A26" s="1044" t="s">
        <v>96</v>
      </c>
      <c r="B26" s="1045" t="s">
        <v>76</v>
      </c>
      <c r="C26" s="141"/>
      <c r="D26" s="1045" t="s">
        <v>81</v>
      </c>
      <c r="E26" s="1047">
        <v>24</v>
      </c>
      <c r="F26" s="1047">
        <v>1167</v>
      </c>
      <c r="G26" s="1047">
        <v>0.2369</v>
      </c>
      <c r="H26" s="1047">
        <v>0</v>
      </c>
      <c r="I26" s="1065">
        <v>1410.11</v>
      </c>
      <c r="J26" s="1048">
        <f t="shared" si="0"/>
        <v>3.1780642612770434E-5</v>
      </c>
      <c r="N26" s="834"/>
      <c r="O26" s="1471"/>
      <c r="P26" s="1472"/>
    </row>
    <row r="27" spans="1:20">
      <c r="A27" s="1044" t="s">
        <v>97</v>
      </c>
      <c r="B27" s="1045" t="s">
        <v>80</v>
      </c>
      <c r="C27" s="141" t="s">
        <v>80</v>
      </c>
      <c r="D27" s="1045" t="s">
        <v>77</v>
      </c>
      <c r="E27" s="1047">
        <v>0</v>
      </c>
      <c r="F27" s="1047">
        <v>0</v>
      </c>
      <c r="G27" s="1047">
        <v>0</v>
      </c>
      <c r="H27" s="1047" t="s">
        <v>88</v>
      </c>
      <c r="I27" s="1065">
        <v>0</v>
      </c>
      <c r="J27" s="1048">
        <f t="shared" si="0"/>
        <v>0</v>
      </c>
      <c r="O27" s="1471"/>
      <c r="P27" s="1472"/>
    </row>
    <row r="28" spans="1:20" ht="13.4" customHeight="1">
      <c r="A28" s="1050" t="s">
        <v>31</v>
      </c>
      <c r="B28" s="1051"/>
      <c r="C28" s="142"/>
      <c r="D28" s="1043"/>
      <c r="E28" s="1052"/>
      <c r="F28" s="1052"/>
      <c r="G28" s="1052"/>
      <c r="H28" s="1052"/>
      <c r="I28" s="1052"/>
      <c r="J28" s="1053"/>
      <c r="K28" s="50"/>
      <c r="L28" s="50"/>
      <c r="M28" s="50"/>
      <c r="N28" s="50"/>
      <c r="O28" s="1471"/>
      <c r="P28" s="1472"/>
      <c r="Q28" s="50"/>
      <c r="R28" s="50"/>
    </row>
    <row r="29" spans="1:20" ht="15.5">
      <c r="A29" s="1044" t="s">
        <v>98</v>
      </c>
      <c r="B29" s="1045" t="s">
        <v>76</v>
      </c>
      <c r="C29" s="141"/>
      <c r="D29" s="1045" t="s">
        <v>77</v>
      </c>
      <c r="E29" s="1047">
        <v>62</v>
      </c>
      <c r="F29" s="1047">
        <v>3870.9999979999998</v>
      </c>
      <c r="G29" s="1047">
        <v>0.46451999999999999</v>
      </c>
      <c r="H29" s="1047">
        <v>0</v>
      </c>
      <c r="I29" s="1065">
        <v>8975.35</v>
      </c>
      <c r="J29" s="1048">
        <f t="shared" ref="J29:J34" si="1">IF($I$87&lt;&gt;0, I29/$I$87,0)</f>
        <v>2.0228378684962814E-4</v>
      </c>
      <c r="K29" s="50"/>
      <c r="L29" s="50"/>
      <c r="M29" s="50"/>
      <c r="N29" s="834"/>
      <c r="O29" s="1471"/>
      <c r="P29" s="1472"/>
      <c r="Q29" s="50"/>
      <c r="R29" s="50"/>
    </row>
    <row r="30" spans="1:20">
      <c r="A30" s="1044" t="s">
        <v>99</v>
      </c>
      <c r="B30" s="1045" t="s">
        <v>80</v>
      </c>
      <c r="C30" s="141" t="s">
        <v>80</v>
      </c>
      <c r="D30" s="1045" t="s">
        <v>77</v>
      </c>
      <c r="E30" s="1047">
        <v>1</v>
      </c>
      <c r="F30" s="1047">
        <v>0</v>
      </c>
      <c r="G30" s="1047">
        <v>0</v>
      </c>
      <c r="H30" s="1047">
        <v>0</v>
      </c>
      <c r="I30" s="1065">
        <v>64.75</v>
      </c>
      <c r="J30" s="1048">
        <f t="shared" si="1"/>
        <v>1.4593163718978561E-6</v>
      </c>
      <c r="K30" s="50"/>
      <c r="L30" s="50"/>
      <c r="M30" s="50"/>
      <c r="N30" s="50"/>
      <c r="O30" s="1471"/>
      <c r="P30" s="1472"/>
      <c r="Q30" s="50"/>
      <c r="R30" s="50"/>
    </row>
    <row r="31" spans="1:20">
      <c r="A31" s="1044" t="s">
        <v>100</v>
      </c>
      <c r="B31" s="1045" t="s">
        <v>80</v>
      </c>
      <c r="C31" s="141" t="s">
        <v>80</v>
      </c>
      <c r="D31" s="1045" t="s">
        <v>77</v>
      </c>
      <c r="E31" s="1047">
        <v>0</v>
      </c>
      <c r="F31" s="1047">
        <v>0</v>
      </c>
      <c r="G31" s="1047">
        <v>0</v>
      </c>
      <c r="H31" s="1047">
        <v>0</v>
      </c>
      <c r="I31" s="1065">
        <v>0</v>
      </c>
      <c r="J31" s="1048">
        <f t="shared" si="1"/>
        <v>0</v>
      </c>
      <c r="K31" s="50"/>
      <c r="L31" s="50"/>
      <c r="M31" s="50"/>
      <c r="N31" s="50"/>
      <c r="O31" s="1471"/>
      <c r="P31" s="1472"/>
      <c r="Q31" s="50"/>
      <c r="R31" s="50"/>
    </row>
    <row r="32" spans="1:20" s="826" customFormat="1">
      <c r="A32" s="1044" t="s">
        <v>101</v>
      </c>
      <c r="B32" s="1045" t="s">
        <v>76</v>
      </c>
      <c r="C32" s="141"/>
      <c r="D32" s="1045" t="s">
        <v>77</v>
      </c>
      <c r="E32" s="1047">
        <v>2</v>
      </c>
      <c r="F32" s="1047">
        <v>430</v>
      </c>
      <c r="G32" s="1047">
        <v>5.16E-2</v>
      </c>
      <c r="H32" s="1047">
        <v>0</v>
      </c>
      <c r="I32" s="1065">
        <v>6036</v>
      </c>
      <c r="J32" s="1048">
        <f t="shared" si="1"/>
        <v>1.3603758487684106E-4</v>
      </c>
      <c r="K32" s="50"/>
      <c r="L32" s="50"/>
      <c r="M32" s="50"/>
      <c r="N32" s="834"/>
      <c r="O32" s="1471"/>
      <c r="P32" s="1472"/>
      <c r="Q32" s="50"/>
      <c r="R32" s="50"/>
      <c r="S32"/>
      <c r="T32"/>
    </row>
    <row r="33" spans="1:20" s="826" customFormat="1" ht="15.5">
      <c r="A33" s="1059" t="s">
        <v>102</v>
      </c>
      <c r="B33" s="1045" t="s">
        <v>76</v>
      </c>
      <c r="C33" s="141"/>
      <c r="D33" s="1045" t="s">
        <v>77</v>
      </c>
      <c r="E33" s="1047">
        <v>0</v>
      </c>
      <c r="F33" s="1047">
        <v>0</v>
      </c>
      <c r="G33" s="1047">
        <v>0</v>
      </c>
      <c r="H33" s="1047"/>
      <c r="I33" s="1065">
        <v>0</v>
      </c>
      <c r="J33" s="1048">
        <f t="shared" si="1"/>
        <v>0</v>
      </c>
      <c r="K33" s="50"/>
      <c r="L33" s="50"/>
      <c r="M33" s="50"/>
      <c r="N33" s="50"/>
      <c r="O33" s="1471"/>
      <c r="P33" s="1472"/>
      <c r="Q33" s="50"/>
      <c r="R33" s="50"/>
      <c r="S33"/>
      <c r="T33"/>
    </row>
    <row r="34" spans="1:20" s="826" customFormat="1">
      <c r="A34" s="1044" t="s">
        <v>103</v>
      </c>
      <c r="B34" s="1045" t="s">
        <v>80</v>
      </c>
      <c r="C34" s="141" t="s">
        <v>80</v>
      </c>
      <c r="D34" s="1045" t="s">
        <v>77</v>
      </c>
      <c r="E34" s="1047">
        <v>0</v>
      </c>
      <c r="F34" s="1047">
        <v>0</v>
      </c>
      <c r="G34" s="1047">
        <v>0</v>
      </c>
      <c r="H34" s="1047"/>
      <c r="I34" s="1065">
        <v>0</v>
      </c>
      <c r="J34" s="1048">
        <f t="shared" si="1"/>
        <v>0</v>
      </c>
      <c r="K34" s="50"/>
      <c r="L34" s="50"/>
      <c r="M34" s="50"/>
      <c r="N34" s="50"/>
      <c r="O34" s="1471"/>
      <c r="P34" s="1472"/>
      <c r="Q34" s="50"/>
      <c r="R34" s="50"/>
      <c r="S34"/>
      <c r="T34"/>
    </row>
    <row r="35" spans="1:20">
      <c r="A35" s="1050" t="s">
        <v>32</v>
      </c>
      <c r="B35" s="1051"/>
      <c r="C35" s="142"/>
      <c r="D35" s="1043"/>
      <c r="E35" s="1052"/>
      <c r="F35" s="1052"/>
      <c r="G35" s="1052"/>
      <c r="H35" s="1052"/>
      <c r="I35" s="1052"/>
      <c r="J35" s="1053"/>
      <c r="K35" s="50"/>
      <c r="L35" s="50"/>
      <c r="M35" s="50"/>
      <c r="N35" s="50"/>
      <c r="O35" s="1471"/>
      <c r="P35" s="1472"/>
      <c r="Q35" s="50"/>
      <c r="R35" s="50"/>
    </row>
    <row r="36" spans="1:20" ht="12.65" customHeight="1">
      <c r="A36" s="1044" t="s">
        <v>104</v>
      </c>
      <c r="B36" s="1045" t="s">
        <v>80</v>
      </c>
      <c r="C36" s="141" t="s">
        <v>80</v>
      </c>
      <c r="D36" s="1054" t="s">
        <v>77</v>
      </c>
      <c r="E36" s="1047"/>
      <c r="F36" s="1047"/>
      <c r="G36" s="1047"/>
      <c r="H36" s="1047"/>
      <c r="I36" s="1065"/>
      <c r="J36" s="1048">
        <f t="shared" ref="J36:J53" si="2">IF($I$87&lt;&gt;0, I36/$I$87,0)</f>
        <v>0</v>
      </c>
      <c r="K36" s="50"/>
      <c r="L36" s="50"/>
      <c r="M36" s="50"/>
      <c r="N36" s="50"/>
      <c r="O36" s="1471"/>
      <c r="P36" s="1472"/>
      <c r="Q36" s="50"/>
      <c r="R36" s="50"/>
    </row>
    <row r="37" spans="1:20" ht="12.65" customHeight="1">
      <c r="A37" s="1044" t="s">
        <v>105</v>
      </c>
      <c r="B37" s="1045" t="s">
        <v>80</v>
      </c>
      <c r="C37" s="141" t="s">
        <v>80</v>
      </c>
      <c r="D37" s="1054" t="s">
        <v>77</v>
      </c>
      <c r="E37" s="1047">
        <v>0</v>
      </c>
      <c r="F37" s="1047">
        <v>0</v>
      </c>
      <c r="G37" s="1047">
        <v>0</v>
      </c>
      <c r="H37" s="1047" t="s">
        <v>88</v>
      </c>
      <c r="I37" s="1065">
        <v>0</v>
      </c>
      <c r="J37" s="1048">
        <f t="shared" si="2"/>
        <v>0</v>
      </c>
      <c r="K37" s="50"/>
      <c r="L37" s="50"/>
      <c r="M37" s="50"/>
      <c r="N37" s="50"/>
      <c r="O37" s="1471"/>
      <c r="P37" s="1472"/>
      <c r="Q37" s="50"/>
      <c r="R37" s="50"/>
    </row>
    <row r="38" spans="1:20">
      <c r="A38" s="1044" t="s">
        <v>106</v>
      </c>
      <c r="B38" s="1045"/>
      <c r="C38" s="141" t="s">
        <v>76</v>
      </c>
      <c r="D38" s="1054" t="s">
        <v>77</v>
      </c>
      <c r="E38" s="1047">
        <v>112</v>
      </c>
      <c r="F38" s="1047">
        <v>-16660</v>
      </c>
      <c r="G38" s="1047">
        <v>-2.4990000000000001</v>
      </c>
      <c r="H38" s="1047">
        <v>0</v>
      </c>
      <c r="I38" s="1065">
        <v>113437.72749999999</v>
      </c>
      <c r="J38" s="1048">
        <f t="shared" si="2"/>
        <v>2.5566259912222031E-3</v>
      </c>
      <c r="K38" s="50"/>
      <c r="L38" s="50"/>
      <c r="M38" s="50"/>
      <c r="N38" s="834"/>
      <c r="O38" s="1471"/>
      <c r="P38" s="1472"/>
      <c r="Q38" s="50"/>
      <c r="R38" s="50"/>
    </row>
    <row r="39" spans="1:20">
      <c r="A39" s="1044" t="s">
        <v>107</v>
      </c>
      <c r="B39" s="1045"/>
      <c r="C39" s="141" t="s">
        <v>76</v>
      </c>
      <c r="D39" s="1054" t="s">
        <v>77</v>
      </c>
      <c r="E39" s="1047">
        <v>704</v>
      </c>
      <c r="F39" s="1047">
        <v>225266</v>
      </c>
      <c r="G39" s="1047">
        <v>33.789899999999996</v>
      </c>
      <c r="H39" s="1047">
        <v>0</v>
      </c>
      <c r="I39" s="1065">
        <v>4899475.68</v>
      </c>
      <c r="J39" s="1048">
        <f t="shared" si="2"/>
        <v>0.1104229354986777</v>
      </c>
      <c r="K39" s="50"/>
      <c r="L39" s="50"/>
      <c r="M39" s="50"/>
      <c r="N39" s="834"/>
      <c r="O39" s="1471"/>
      <c r="P39" s="1472"/>
      <c r="Q39" s="50"/>
      <c r="R39" s="50"/>
    </row>
    <row r="40" spans="1:20">
      <c r="A40" s="1060" t="s">
        <v>108</v>
      </c>
      <c r="B40" s="1054"/>
      <c r="C40" s="143" t="s">
        <v>76</v>
      </c>
      <c r="D40" s="1054" t="s">
        <v>77</v>
      </c>
      <c r="E40" s="1056">
        <v>110</v>
      </c>
      <c r="F40" s="1056">
        <v>132110</v>
      </c>
      <c r="G40" s="1056">
        <v>59.4621</v>
      </c>
      <c r="H40" s="1056">
        <v>0</v>
      </c>
      <c r="I40" s="1065">
        <v>2076793.67</v>
      </c>
      <c r="J40" s="1048">
        <f t="shared" si="2"/>
        <v>4.6806162219070781E-2</v>
      </c>
      <c r="K40" s="50"/>
      <c r="N40" s="834"/>
      <c r="O40" s="1471"/>
      <c r="P40" s="1472"/>
    </row>
    <row r="41" spans="1:20">
      <c r="A41" s="1057" t="s">
        <v>109</v>
      </c>
      <c r="B41" s="1054"/>
      <c r="C41" s="143" t="s">
        <v>76</v>
      </c>
      <c r="D41" s="1054" t="s">
        <v>81</v>
      </c>
      <c r="E41" s="1056">
        <v>170</v>
      </c>
      <c r="F41" s="1056">
        <v>-103322.012</v>
      </c>
      <c r="G41" s="1056">
        <v>149.40257</v>
      </c>
      <c r="H41" s="1056">
        <v>0</v>
      </c>
      <c r="I41" s="1065">
        <v>1459074.3174999999</v>
      </c>
      <c r="J41" s="1048">
        <f t="shared" si="2"/>
        <v>3.2884185935806026E-2</v>
      </c>
      <c r="K41" s="50"/>
      <c r="N41" s="834"/>
      <c r="O41" s="1471"/>
      <c r="P41" s="1472"/>
    </row>
    <row r="42" spans="1:20">
      <c r="A42" s="90" t="s">
        <v>110</v>
      </c>
      <c r="B42" s="1045"/>
      <c r="C42" s="141" t="s">
        <v>76</v>
      </c>
      <c r="D42" s="1045" t="s">
        <v>81</v>
      </c>
      <c r="E42" s="1047">
        <v>2</v>
      </c>
      <c r="F42" s="1047">
        <v>-929.01</v>
      </c>
      <c r="G42" s="1047">
        <v>1.4493020000000001</v>
      </c>
      <c r="H42" s="1047">
        <v>0</v>
      </c>
      <c r="I42" s="1065">
        <v>15218.46</v>
      </c>
      <c r="J42" s="1048">
        <f t="shared" si="2"/>
        <v>3.4298915572312963E-4</v>
      </c>
      <c r="K42" s="50"/>
      <c r="O42" s="1471"/>
      <c r="P42" s="1472"/>
    </row>
    <row r="43" spans="1:20">
      <c r="A43" s="1044" t="s">
        <v>111</v>
      </c>
      <c r="B43" s="1045"/>
      <c r="C43" s="141" t="s">
        <v>76</v>
      </c>
      <c r="D43" s="1054" t="s">
        <v>77</v>
      </c>
      <c r="E43" s="1047">
        <v>0</v>
      </c>
      <c r="F43" s="1047">
        <v>0</v>
      </c>
      <c r="G43" s="1047">
        <v>0</v>
      </c>
      <c r="H43" s="1047" t="s">
        <v>88</v>
      </c>
      <c r="I43" s="1065">
        <v>0</v>
      </c>
      <c r="J43" s="1048">
        <f t="shared" si="2"/>
        <v>0</v>
      </c>
      <c r="K43" s="50"/>
      <c r="O43" s="1471"/>
      <c r="P43" s="1472"/>
    </row>
    <row r="44" spans="1:20">
      <c r="A44" s="1044" t="s">
        <v>112</v>
      </c>
      <c r="B44" s="1045"/>
      <c r="C44" s="141" t="s">
        <v>76</v>
      </c>
      <c r="D44" s="1054" t="s">
        <v>77</v>
      </c>
      <c r="E44" s="1047">
        <v>2172</v>
      </c>
      <c r="F44" s="1047">
        <v>1090864.5</v>
      </c>
      <c r="G44" s="1047">
        <v>163.62967500000019</v>
      </c>
      <c r="H44" s="1047">
        <v>0</v>
      </c>
      <c r="I44" s="1065">
        <v>2580320.7799999998</v>
      </c>
      <c r="J44" s="1048">
        <f>IF($I$87&lt;&gt;0, I44/$I$87,0)</f>
        <v>5.8154507474938159E-2</v>
      </c>
      <c r="K44" s="50"/>
      <c r="N44" s="834"/>
      <c r="O44" s="1471"/>
      <c r="P44" s="1472"/>
    </row>
    <row r="45" spans="1:20" ht="15.5">
      <c r="A45" s="1061" t="s">
        <v>113</v>
      </c>
      <c r="B45" s="1045" t="s">
        <v>80</v>
      </c>
      <c r="C45" s="141" t="s">
        <v>80</v>
      </c>
      <c r="D45" s="1045" t="s">
        <v>77</v>
      </c>
      <c r="E45" s="1047">
        <v>1085</v>
      </c>
      <c r="F45" s="1047">
        <v>0</v>
      </c>
      <c r="G45" s="1047">
        <v>0</v>
      </c>
      <c r="H45" s="1047">
        <v>0</v>
      </c>
      <c r="I45" s="1065">
        <v>414839.76999999996</v>
      </c>
      <c r="J45" s="1048">
        <f>IF($I$87&lt;&gt;0, I45/$I$87,0)</f>
        <v>9.3495361864917529E-3</v>
      </c>
      <c r="N45" s="834"/>
      <c r="O45" s="1471"/>
      <c r="P45" s="1472"/>
    </row>
    <row r="46" spans="1:20">
      <c r="A46" s="1044" t="s">
        <v>114</v>
      </c>
      <c r="B46" s="1045"/>
      <c r="C46" s="141" t="s">
        <v>76</v>
      </c>
      <c r="D46" s="1045" t="s">
        <v>77</v>
      </c>
      <c r="E46" s="1047">
        <v>68</v>
      </c>
      <c r="F46" s="1047">
        <v>10771</v>
      </c>
      <c r="G46" s="1047">
        <v>5.1039380000000003</v>
      </c>
      <c r="H46" s="1047">
        <v>0</v>
      </c>
      <c r="I46" s="1065">
        <v>40498.28</v>
      </c>
      <c r="J46" s="1048">
        <f>IF($I$87&lt;&gt;0, I46/$I$87,0)</f>
        <v>9.1273827085256375E-4</v>
      </c>
      <c r="N46" s="834"/>
      <c r="O46" s="1471"/>
      <c r="P46" s="1472"/>
    </row>
    <row r="47" spans="1:20">
      <c r="A47" s="1044" t="s">
        <v>115</v>
      </c>
      <c r="B47" s="1045" t="s">
        <v>80</v>
      </c>
      <c r="C47" s="141" t="s">
        <v>80</v>
      </c>
      <c r="D47" s="1045" t="s">
        <v>77</v>
      </c>
      <c r="E47" s="1047">
        <v>0</v>
      </c>
      <c r="F47" s="1047">
        <v>0</v>
      </c>
      <c r="G47" s="1047">
        <v>0</v>
      </c>
      <c r="H47" s="1047" t="s">
        <v>88</v>
      </c>
      <c r="I47" s="1065">
        <v>0</v>
      </c>
      <c r="J47" s="1048">
        <f>IF($I$87&lt;&gt;0, I47/$I$87,0)</f>
        <v>0</v>
      </c>
      <c r="O47" s="1471"/>
      <c r="P47" s="1472"/>
    </row>
    <row r="48" spans="1:20">
      <c r="A48" s="1044" t="s">
        <v>116</v>
      </c>
      <c r="B48" s="1045" t="s">
        <v>80</v>
      </c>
      <c r="C48" s="141" t="s">
        <v>80</v>
      </c>
      <c r="D48" s="1045" t="s">
        <v>77</v>
      </c>
      <c r="E48" s="1047">
        <v>0</v>
      </c>
      <c r="F48" s="1047">
        <v>0</v>
      </c>
      <c r="G48" s="1047">
        <v>0</v>
      </c>
      <c r="H48" s="1047" t="s">
        <v>88</v>
      </c>
      <c r="I48" s="1065">
        <v>0</v>
      </c>
      <c r="J48" s="1048">
        <f t="shared" si="2"/>
        <v>0</v>
      </c>
      <c r="O48" s="1471"/>
      <c r="P48" s="1472"/>
    </row>
    <row r="49" spans="1:18">
      <c r="A49" s="1044" t="s">
        <v>117</v>
      </c>
      <c r="B49" s="1045" t="s">
        <v>80</v>
      </c>
      <c r="C49" s="141" t="s">
        <v>80</v>
      </c>
      <c r="D49" s="1045" t="s">
        <v>77</v>
      </c>
      <c r="E49" s="1047">
        <v>0</v>
      </c>
      <c r="F49" s="1047">
        <v>0</v>
      </c>
      <c r="G49" s="1047">
        <v>0</v>
      </c>
      <c r="H49" s="1047" t="s">
        <v>88</v>
      </c>
      <c r="I49" s="1065">
        <v>0</v>
      </c>
      <c r="J49" s="1048">
        <f t="shared" si="2"/>
        <v>0</v>
      </c>
      <c r="O49" s="1471"/>
      <c r="P49" s="1472"/>
    </row>
    <row r="50" spans="1:18">
      <c r="A50" s="1044" t="s">
        <v>118</v>
      </c>
      <c r="B50" s="1045" t="s">
        <v>76</v>
      </c>
      <c r="C50" s="141"/>
      <c r="D50" s="1045" t="s">
        <v>77</v>
      </c>
      <c r="E50" s="1047">
        <v>1821</v>
      </c>
      <c r="F50" s="1047">
        <v>489540.11148161005</v>
      </c>
      <c r="G50" s="1047">
        <v>0</v>
      </c>
      <c r="H50" s="1047">
        <v>0</v>
      </c>
      <c r="I50" s="1065">
        <v>561890.25</v>
      </c>
      <c r="J50" s="1048">
        <f t="shared" si="2"/>
        <v>1.2663716463857595E-2</v>
      </c>
      <c r="N50" s="834"/>
      <c r="O50" s="1471"/>
      <c r="P50" s="1472"/>
    </row>
    <row r="51" spans="1:18">
      <c r="A51" s="1044" t="s">
        <v>119</v>
      </c>
      <c r="B51" s="147"/>
      <c r="C51" s="148" t="s">
        <v>76</v>
      </c>
      <c r="D51" s="147" t="s">
        <v>81</v>
      </c>
      <c r="E51" s="1047">
        <v>128</v>
      </c>
      <c r="F51" s="1047">
        <v>-53199</v>
      </c>
      <c r="G51" s="1047">
        <v>-67.758305460000003</v>
      </c>
      <c r="H51" s="1047">
        <v>0</v>
      </c>
      <c r="I51" s="1065">
        <v>108380.42</v>
      </c>
      <c r="J51" s="1048">
        <f t="shared" si="2"/>
        <v>2.4426458887902057E-3</v>
      </c>
      <c r="N51" s="834"/>
      <c r="O51" s="1471"/>
      <c r="P51" s="1472"/>
    </row>
    <row r="52" spans="1:18">
      <c r="A52" s="1044" t="s">
        <v>120</v>
      </c>
      <c r="B52" s="1045"/>
      <c r="C52" s="141" t="s">
        <v>76</v>
      </c>
      <c r="D52" s="1045" t="s">
        <v>77</v>
      </c>
      <c r="E52" s="1047">
        <v>0</v>
      </c>
      <c r="F52" s="1047">
        <v>0</v>
      </c>
      <c r="G52" s="1047">
        <v>0</v>
      </c>
      <c r="H52" s="1047"/>
      <c r="I52" s="1065">
        <v>0</v>
      </c>
      <c r="J52" s="1048">
        <f t="shared" si="2"/>
        <v>0</v>
      </c>
      <c r="O52" s="1471"/>
      <c r="P52" s="1472"/>
    </row>
    <row r="53" spans="1:18">
      <c r="A53" s="1044" t="s">
        <v>121</v>
      </c>
      <c r="B53" s="1045" t="s">
        <v>80</v>
      </c>
      <c r="C53" s="141" t="s">
        <v>80</v>
      </c>
      <c r="D53" s="1045" t="s">
        <v>81</v>
      </c>
      <c r="E53" s="1047">
        <v>0</v>
      </c>
      <c r="F53" s="1047">
        <v>0</v>
      </c>
      <c r="G53" s="1047">
        <v>0</v>
      </c>
      <c r="H53" s="1047"/>
      <c r="I53" s="1065">
        <v>0</v>
      </c>
      <c r="J53" s="1048">
        <f t="shared" si="2"/>
        <v>0</v>
      </c>
      <c r="O53" s="1471"/>
      <c r="P53" s="1472"/>
    </row>
    <row r="54" spans="1:18">
      <c r="A54" s="1050" t="s">
        <v>33</v>
      </c>
      <c r="B54" s="1051"/>
      <c r="C54" s="142"/>
      <c r="D54" s="1043"/>
      <c r="E54" s="1052"/>
      <c r="F54" s="1052"/>
      <c r="G54" s="1052"/>
      <c r="H54" s="1052"/>
      <c r="I54" s="1052"/>
      <c r="J54" s="1053"/>
      <c r="K54" s="1"/>
      <c r="L54" s="1"/>
      <c r="M54" s="1"/>
      <c r="N54" s="1"/>
      <c r="O54" s="1471"/>
      <c r="P54" s="1472"/>
      <c r="Q54" s="1"/>
      <c r="R54" s="1"/>
    </row>
    <row r="55" spans="1:18">
      <c r="A55" s="1044" t="s">
        <v>122</v>
      </c>
      <c r="B55" s="1045" t="s">
        <v>80</v>
      </c>
      <c r="C55" s="141" t="s">
        <v>80</v>
      </c>
      <c r="D55" s="1045" t="s">
        <v>77</v>
      </c>
      <c r="E55" s="1047">
        <v>0</v>
      </c>
      <c r="F55" s="1047">
        <v>0</v>
      </c>
      <c r="G55" s="1047">
        <v>0</v>
      </c>
      <c r="H55" s="1047" t="s">
        <v>88</v>
      </c>
      <c r="I55" s="1065">
        <v>0</v>
      </c>
      <c r="J55" s="1048">
        <f t="shared" ref="J55:J64" si="3">IF($I$87&lt;&gt;0, I55/$I$87,0)</f>
        <v>0</v>
      </c>
      <c r="K55" s="51"/>
      <c r="L55" s="1"/>
      <c r="M55" s="1"/>
      <c r="N55" s="1"/>
      <c r="O55" s="1471"/>
      <c r="P55" s="1472"/>
      <c r="Q55" s="1"/>
      <c r="R55" s="1"/>
    </row>
    <row r="56" spans="1:18">
      <c r="A56" s="1044" t="s">
        <v>123</v>
      </c>
      <c r="B56" s="1045"/>
      <c r="C56" s="141" t="s">
        <v>76</v>
      </c>
      <c r="D56" s="1045" t="s">
        <v>77</v>
      </c>
      <c r="E56" s="1047">
        <v>1516</v>
      </c>
      <c r="F56" s="1047">
        <v>156189.30303120008</v>
      </c>
      <c r="G56" s="1047">
        <v>138.24252106000003</v>
      </c>
      <c r="H56" s="1047">
        <v>-9.3696165799999971</v>
      </c>
      <c r="I56" s="1065">
        <v>212137.08999999997</v>
      </c>
      <c r="J56" s="1048">
        <f t="shared" si="3"/>
        <v>4.7810830660041529E-3</v>
      </c>
      <c r="K56" s="51"/>
      <c r="L56" s="1"/>
      <c r="M56" s="1"/>
      <c r="N56" s="834"/>
      <c r="O56" s="1471"/>
      <c r="P56" s="1472"/>
      <c r="Q56" s="1"/>
      <c r="R56" s="1"/>
    </row>
    <row r="57" spans="1:18">
      <c r="A57" s="991" t="s">
        <v>124</v>
      </c>
      <c r="B57" s="1045"/>
      <c r="C57" s="141" t="s">
        <v>76</v>
      </c>
      <c r="D57" s="1045" t="s">
        <v>81</v>
      </c>
      <c r="E57" s="1047">
        <v>0</v>
      </c>
      <c r="F57" s="1047">
        <v>0</v>
      </c>
      <c r="G57" s="1047">
        <v>0</v>
      </c>
      <c r="H57" s="1047">
        <v>0</v>
      </c>
      <c r="I57" s="1065">
        <v>0</v>
      </c>
      <c r="J57" s="1048">
        <f t="shared" si="3"/>
        <v>0</v>
      </c>
      <c r="K57" s="51"/>
      <c r="L57" s="1"/>
      <c r="M57" s="1"/>
      <c r="N57" s="834"/>
      <c r="O57" s="1471"/>
      <c r="P57" s="1472"/>
      <c r="Q57" s="1"/>
      <c r="R57" s="1"/>
    </row>
    <row r="58" spans="1:18">
      <c r="A58" s="90" t="s">
        <v>125</v>
      </c>
      <c r="B58" s="1045"/>
      <c r="C58" s="141" t="s">
        <v>76</v>
      </c>
      <c r="D58" s="1045" t="s">
        <v>81</v>
      </c>
      <c r="E58" s="1047">
        <v>240</v>
      </c>
      <c r="F58" s="1047">
        <v>3697.5167310000002</v>
      </c>
      <c r="G58" s="1047">
        <v>4.2249319999999999</v>
      </c>
      <c r="H58" s="1047">
        <v>0</v>
      </c>
      <c r="I58" s="1065">
        <v>27682.12</v>
      </c>
      <c r="J58" s="1048">
        <f t="shared" si="3"/>
        <v>6.2389144285468847E-4</v>
      </c>
      <c r="K58" s="51"/>
      <c r="L58" s="1"/>
      <c r="M58" s="1"/>
      <c r="N58" s="834"/>
      <c r="O58" s="1471"/>
      <c r="P58" s="1472"/>
      <c r="Q58" s="1"/>
      <c r="R58" s="1"/>
    </row>
    <row r="59" spans="1:18">
      <c r="A59" s="90" t="s">
        <v>126</v>
      </c>
      <c r="B59" s="1045"/>
      <c r="C59" s="141" t="s">
        <v>76</v>
      </c>
      <c r="D59" s="1045" t="s">
        <v>81</v>
      </c>
      <c r="E59" s="1047">
        <v>0</v>
      </c>
      <c r="F59" s="1047">
        <v>0</v>
      </c>
      <c r="G59" s="1047">
        <v>0</v>
      </c>
      <c r="H59" s="1047">
        <v>0</v>
      </c>
      <c r="I59" s="1065">
        <v>0</v>
      </c>
      <c r="J59" s="1048">
        <f t="shared" si="3"/>
        <v>0</v>
      </c>
      <c r="K59" s="51"/>
      <c r="L59" s="1"/>
      <c r="M59" s="1"/>
      <c r="N59" s="834"/>
      <c r="O59" s="1471"/>
      <c r="P59" s="1472"/>
      <c r="Q59" s="1"/>
      <c r="R59" s="1"/>
    </row>
    <row r="60" spans="1:18">
      <c r="A60" s="90" t="s">
        <v>127</v>
      </c>
      <c r="B60" s="1045"/>
      <c r="C60" s="141" t="s">
        <v>76</v>
      </c>
      <c r="D60" s="1045" t="s">
        <v>81</v>
      </c>
      <c r="E60" s="1047">
        <v>0</v>
      </c>
      <c r="F60" s="1047">
        <v>0</v>
      </c>
      <c r="G60" s="1047">
        <v>0</v>
      </c>
      <c r="H60" s="1047">
        <v>0</v>
      </c>
      <c r="I60" s="1065">
        <v>0</v>
      </c>
      <c r="J60" s="1048">
        <f t="shared" si="3"/>
        <v>0</v>
      </c>
      <c r="K60" s="51"/>
      <c r="L60" s="1"/>
      <c r="M60" s="1"/>
      <c r="N60" s="834"/>
      <c r="O60" s="1471"/>
      <c r="P60" s="1472"/>
      <c r="Q60" s="1"/>
      <c r="R60" s="1"/>
    </row>
    <row r="61" spans="1:18">
      <c r="A61" s="90" t="s">
        <v>128</v>
      </c>
      <c r="B61" s="1045"/>
      <c r="C61" s="141" t="s">
        <v>76</v>
      </c>
      <c r="D61" s="1045" t="s">
        <v>81</v>
      </c>
      <c r="E61" s="1047">
        <v>1738</v>
      </c>
      <c r="F61" s="1047">
        <v>15049.154337559996</v>
      </c>
      <c r="G61" s="1047">
        <v>30.752954190000004</v>
      </c>
      <c r="H61" s="1047">
        <v>0</v>
      </c>
      <c r="I61" s="1065">
        <v>98678.78</v>
      </c>
      <c r="J61" s="1048">
        <f t="shared" si="3"/>
        <v>2.2239931924773236E-3</v>
      </c>
      <c r="K61" s="51"/>
      <c r="L61" s="1"/>
      <c r="M61" s="1"/>
      <c r="N61" s="834"/>
      <c r="O61" s="1471"/>
      <c r="P61" s="1472"/>
      <c r="Q61" s="1"/>
      <c r="R61" s="1"/>
    </row>
    <row r="62" spans="1:18">
      <c r="A62" s="90" t="s">
        <v>129</v>
      </c>
      <c r="B62" s="1045"/>
      <c r="C62" s="141" t="s">
        <v>76</v>
      </c>
      <c r="D62" s="1045" t="s">
        <v>81</v>
      </c>
      <c r="E62" s="1047">
        <v>920</v>
      </c>
      <c r="F62" s="1047">
        <v>177594.333809</v>
      </c>
      <c r="G62" s="1047">
        <v>221.97082</v>
      </c>
      <c r="H62" s="1047">
        <v>0</v>
      </c>
      <c r="I62" s="1065">
        <v>150857.37</v>
      </c>
      <c r="J62" s="1048">
        <f t="shared" si="3"/>
        <v>3.3999788395745554E-3</v>
      </c>
      <c r="K62" s="51"/>
      <c r="L62" s="1"/>
      <c r="M62" s="1"/>
      <c r="N62" s="834"/>
      <c r="O62" s="1471"/>
      <c r="P62" s="1472"/>
      <c r="Q62" s="1"/>
      <c r="R62" s="1"/>
    </row>
    <row r="63" spans="1:18">
      <c r="A63" s="90" t="s">
        <v>130</v>
      </c>
      <c r="B63" s="1045"/>
      <c r="C63" s="141" t="s">
        <v>76</v>
      </c>
      <c r="D63" s="1045" t="s">
        <v>81</v>
      </c>
      <c r="E63" s="1047">
        <v>685</v>
      </c>
      <c r="F63" s="1047">
        <v>168885.02100000001</v>
      </c>
      <c r="G63" s="1047">
        <v>185.45384000000001</v>
      </c>
      <c r="H63" s="1047">
        <v>0</v>
      </c>
      <c r="I63" s="1065">
        <v>132011.42000000001</v>
      </c>
      <c r="J63" s="1048">
        <f t="shared" si="3"/>
        <v>2.9752343858453142E-3</v>
      </c>
      <c r="K63" s="51"/>
      <c r="L63" s="1"/>
      <c r="M63" s="1"/>
      <c r="N63" s="834"/>
      <c r="O63" s="1471"/>
      <c r="P63" s="1472"/>
      <c r="Q63" s="1"/>
      <c r="R63" s="1"/>
    </row>
    <row r="64" spans="1:18">
      <c r="A64" s="1044" t="s">
        <v>131</v>
      </c>
      <c r="B64" s="1045"/>
      <c r="C64" s="141" t="s">
        <v>76</v>
      </c>
      <c r="D64" s="1045" t="s">
        <v>77</v>
      </c>
      <c r="E64" s="1047">
        <v>0</v>
      </c>
      <c r="F64" s="1047">
        <v>0</v>
      </c>
      <c r="G64" s="1047">
        <v>0</v>
      </c>
      <c r="H64" s="1047"/>
      <c r="I64" s="1065">
        <v>0</v>
      </c>
      <c r="J64" s="1048">
        <f t="shared" si="3"/>
        <v>0</v>
      </c>
      <c r="K64" s="51"/>
      <c r="O64" s="1471"/>
      <c r="P64" s="1472"/>
    </row>
    <row r="65" spans="1:16">
      <c r="A65" s="1050" t="s">
        <v>132</v>
      </c>
      <c r="B65" s="1051"/>
      <c r="C65" s="142"/>
      <c r="D65" s="1043"/>
      <c r="E65" s="1052"/>
      <c r="F65" s="1052"/>
      <c r="G65" s="1052"/>
      <c r="H65" s="1052"/>
      <c r="I65" s="1052"/>
      <c r="J65" s="1053"/>
      <c r="K65" s="51"/>
      <c r="O65" s="1471"/>
      <c r="P65" s="1472"/>
    </row>
    <row r="66" spans="1:16">
      <c r="A66" s="1044" t="s">
        <v>133</v>
      </c>
      <c r="B66" s="1045" t="s">
        <v>80</v>
      </c>
      <c r="C66" s="141" t="s">
        <v>80</v>
      </c>
      <c r="D66" s="1049" t="s">
        <v>81</v>
      </c>
      <c r="E66" s="1047"/>
      <c r="F66" s="1047"/>
      <c r="G66" s="1047"/>
      <c r="H66" s="1047"/>
      <c r="I66" s="1065"/>
      <c r="J66" s="1048">
        <f t="shared" ref="J66:J72" si="4">IF($I$87&lt;&gt;0, I66/$I$87,0)</f>
        <v>0</v>
      </c>
      <c r="K66" s="51"/>
      <c r="O66" s="1471"/>
      <c r="P66" s="1472"/>
    </row>
    <row r="67" spans="1:16">
      <c r="A67" s="1044" t="s">
        <v>134</v>
      </c>
      <c r="B67" s="1045" t="s">
        <v>76</v>
      </c>
      <c r="C67" s="141"/>
      <c r="D67" s="1049" t="s">
        <v>81</v>
      </c>
      <c r="E67" s="1047">
        <v>1968</v>
      </c>
      <c r="F67" s="1047">
        <v>28610.607299999996</v>
      </c>
      <c r="G67" s="1047">
        <v>0</v>
      </c>
      <c r="H67" s="1047">
        <v>0</v>
      </c>
      <c r="I67" s="1065">
        <v>176282.97999999998</v>
      </c>
      <c r="J67" s="1048">
        <f t="shared" si="4"/>
        <v>3.9730137266554798E-3</v>
      </c>
      <c r="K67" s="51"/>
      <c r="N67" s="834"/>
      <c r="O67" s="1471"/>
      <c r="P67" s="1472"/>
    </row>
    <row r="68" spans="1:16">
      <c r="A68" s="1044" t="s">
        <v>135</v>
      </c>
      <c r="B68" s="1045"/>
      <c r="C68" s="141"/>
      <c r="D68" s="1049" t="s">
        <v>81</v>
      </c>
      <c r="E68" s="1047"/>
      <c r="F68" s="1047"/>
      <c r="G68" s="1047"/>
      <c r="H68" s="1047"/>
      <c r="I68" s="1065"/>
      <c r="J68" s="1048">
        <f t="shared" si="4"/>
        <v>0</v>
      </c>
      <c r="K68" s="51"/>
      <c r="O68" s="1471"/>
      <c r="P68" s="1472"/>
    </row>
    <row r="69" spans="1:16">
      <c r="A69" s="1044" t="s">
        <v>136</v>
      </c>
      <c r="B69" s="1045" t="s">
        <v>80</v>
      </c>
      <c r="C69" s="141" t="s">
        <v>80</v>
      </c>
      <c r="D69" s="1049" t="s">
        <v>81</v>
      </c>
      <c r="E69" s="1047"/>
      <c r="F69" s="1047"/>
      <c r="G69" s="1047"/>
      <c r="H69" s="1047"/>
      <c r="I69" s="1065"/>
      <c r="J69" s="1048">
        <f t="shared" si="4"/>
        <v>0</v>
      </c>
      <c r="K69" s="51"/>
      <c r="O69" s="1471"/>
      <c r="P69" s="1472"/>
    </row>
    <row r="70" spans="1:16">
      <c r="A70" s="1044" t="s">
        <v>137</v>
      </c>
      <c r="B70" s="1045" t="s">
        <v>80</v>
      </c>
      <c r="C70" s="141" t="s">
        <v>80</v>
      </c>
      <c r="D70" s="1049" t="s">
        <v>81</v>
      </c>
      <c r="E70" s="1047"/>
      <c r="F70" s="1047"/>
      <c r="G70" s="1047"/>
      <c r="H70" s="1047"/>
      <c r="I70" s="1065"/>
      <c r="J70" s="1048">
        <f t="shared" si="4"/>
        <v>0</v>
      </c>
      <c r="K70" s="51"/>
      <c r="O70" s="1471"/>
      <c r="P70" s="1472"/>
    </row>
    <row r="71" spans="1:16">
      <c r="A71" s="1044" t="s">
        <v>138</v>
      </c>
      <c r="B71" s="1045" t="s">
        <v>76</v>
      </c>
      <c r="C71" s="141"/>
      <c r="D71" s="1049" t="s">
        <v>81</v>
      </c>
      <c r="E71" s="1047">
        <v>1892</v>
      </c>
      <c r="F71" s="1047">
        <v>37181.075993000006</v>
      </c>
      <c r="G71" s="1047">
        <v>4.7818243399999991</v>
      </c>
      <c r="H71" s="1047">
        <v>-156.27179821000001</v>
      </c>
      <c r="I71" s="1065">
        <v>15948.345000000001</v>
      </c>
      <c r="J71" s="1048">
        <f t="shared" si="4"/>
        <v>3.5943908823436781E-4</v>
      </c>
      <c r="N71" s="834"/>
      <c r="O71" s="1471"/>
      <c r="P71" s="1472"/>
    </row>
    <row r="72" spans="1:16">
      <c r="A72" s="1044" t="s">
        <v>139</v>
      </c>
      <c r="B72" s="1045" t="s">
        <v>76</v>
      </c>
      <c r="C72" s="141"/>
      <c r="D72" s="1049" t="s">
        <v>81</v>
      </c>
      <c r="E72" s="1047">
        <v>141455</v>
      </c>
      <c r="F72" s="1047">
        <v>4870737.8707464337</v>
      </c>
      <c r="G72" s="1047">
        <v>592.68220659000497</v>
      </c>
      <c r="H72" s="1047">
        <v>-12407.066260140762</v>
      </c>
      <c r="I72" s="1065">
        <v>1119822.3130000022</v>
      </c>
      <c r="J72" s="1048">
        <f t="shared" si="4"/>
        <v>2.5238224478415883E-2</v>
      </c>
      <c r="N72" s="834"/>
      <c r="O72" s="1471"/>
      <c r="P72" s="1472"/>
    </row>
    <row r="73" spans="1:16">
      <c r="A73" s="1050" t="s">
        <v>35</v>
      </c>
      <c r="B73" s="1051"/>
      <c r="C73" s="142"/>
      <c r="D73" s="1043"/>
      <c r="E73" s="1052"/>
      <c r="F73" s="1052"/>
      <c r="G73" s="1052"/>
      <c r="H73" s="1052"/>
      <c r="I73" s="1052"/>
      <c r="J73" s="1053"/>
      <c r="O73" s="1471"/>
      <c r="P73" s="1472"/>
    </row>
    <row r="74" spans="1:16">
      <c r="A74" s="1044" t="s">
        <v>140</v>
      </c>
      <c r="B74" s="1045" t="s">
        <v>76</v>
      </c>
      <c r="C74" s="141"/>
      <c r="D74" s="1054" t="s">
        <v>77</v>
      </c>
      <c r="E74" s="1047">
        <v>377</v>
      </c>
      <c r="F74" s="1047">
        <v>377377</v>
      </c>
      <c r="G74" s="1047">
        <v>116.98687</v>
      </c>
      <c r="H74" s="1047">
        <v>0</v>
      </c>
      <c r="I74" s="1065">
        <v>663933.1</v>
      </c>
      <c r="J74" s="1048">
        <f t="shared" ref="J74:J80" si="5">IF($I$87&lt;&gt;0, I74/$I$87,0)</f>
        <v>1.4963528072199172E-2</v>
      </c>
      <c r="K74" s="1"/>
      <c r="N74" s="834"/>
      <c r="O74" s="1471"/>
      <c r="P74" s="1472"/>
    </row>
    <row r="75" spans="1:16">
      <c r="A75" s="1044" t="s">
        <v>141</v>
      </c>
      <c r="B75" s="1045" t="s">
        <v>80</v>
      </c>
      <c r="C75" s="141" t="s">
        <v>80</v>
      </c>
      <c r="D75" s="1054" t="s">
        <v>77</v>
      </c>
      <c r="E75" s="1047">
        <v>0</v>
      </c>
      <c r="F75" s="1047">
        <v>0</v>
      </c>
      <c r="G75" s="1047">
        <v>0</v>
      </c>
      <c r="H75" s="1047">
        <v>0</v>
      </c>
      <c r="I75" s="1065">
        <v>0</v>
      </c>
      <c r="J75" s="1048">
        <f t="shared" si="5"/>
        <v>0</v>
      </c>
      <c r="O75" s="1471"/>
      <c r="P75" s="1472"/>
    </row>
    <row r="76" spans="1:16">
      <c r="A76" s="1044" t="s">
        <v>142</v>
      </c>
      <c r="B76" s="1045" t="s">
        <v>76</v>
      </c>
      <c r="C76" s="141"/>
      <c r="D76" s="1045" t="s">
        <v>81</v>
      </c>
      <c r="E76" s="1047">
        <v>46712</v>
      </c>
      <c r="F76" s="1047">
        <v>6527333.8000000073</v>
      </c>
      <c r="G76" s="1047">
        <v>1306.5915599999976</v>
      </c>
      <c r="H76" s="1047">
        <v>-9389.577600000026</v>
      </c>
      <c r="I76" s="1065">
        <v>2752775.2420000001</v>
      </c>
      <c r="J76" s="1048">
        <f t="shared" si="5"/>
        <v>6.2041235193910159E-2</v>
      </c>
      <c r="N76" s="834"/>
      <c r="O76" s="1471"/>
      <c r="P76" s="1472"/>
    </row>
    <row r="77" spans="1:16">
      <c r="A77" s="1044" t="s">
        <v>143</v>
      </c>
      <c r="B77" s="1045" t="s">
        <v>80</v>
      </c>
      <c r="C77" s="141" t="s">
        <v>80</v>
      </c>
      <c r="D77" s="1045" t="s">
        <v>77</v>
      </c>
      <c r="E77" s="1047">
        <v>0</v>
      </c>
      <c r="F77" s="1047">
        <v>0</v>
      </c>
      <c r="G77" s="1047">
        <v>0</v>
      </c>
      <c r="H77" s="1047" t="s">
        <v>88</v>
      </c>
      <c r="I77" s="1065">
        <v>0</v>
      </c>
      <c r="J77" s="1048">
        <f t="shared" si="5"/>
        <v>0</v>
      </c>
      <c r="O77" s="1471"/>
      <c r="P77" s="1472"/>
    </row>
    <row r="78" spans="1:16">
      <c r="A78" s="1044" t="s">
        <v>144</v>
      </c>
      <c r="B78" s="1045" t="s">
        <v>80</v>
      </c>
      <c r="C78" s="141" t="s">
        <v>80</v>
      </c>
      <c r="D78" s="1045" t="s">
        <v>81</v>
      </c>
      <c r="E78" s="1047">
        <v>0</v>
      </c>
      <c r="F78" s="1047">
        <v>0</v>
      </c>
      <c r="G78" s="1047">
        <v>0</v>
      </c>
      <c r="H78" s="1047" t="s">
        <v>88</v>
      </c>
      <c r="I78" s="1065">
        <v>0</v>
      </c>
      <c r="J78" s="1048">
        <f t="shared" si="5"/>
        <v>0</v>
      </c>
      <c r="O78" s="1471"/>
      <c r="P78" s="1472"/>
    </row>
    <row r="79" spans="1:16">
      <c r="A79" s="1044" t="s">
        <v>145</v>
      </c>
      <c r="B79" s="1045" t="s">
        <v>80</v>
      </c>
      <c r="C79" s="141" t="s">
        <v>80</v>
      </c>
      <c r="D79" s="1045" t="s">
        <v>77</v>
      </c>
      <c r="E79" s="1047">
        <v>0</v>
      </c>
      <c r="F79" s="1047">
        <v>0</v>
      </c>
      <c r="G79" s="1047">
        <v>0</v>
      </c>
      <c r="H79" s="1047" t="s">
        <v>88</v>
      </c>
      <c r="I79" s="1065">
        <v>0</v>
      </c>
      <c r="J79" s="1048">
        <f t="shared" si="5"/>
        <v>0</v>
      </c>
      <c r="O79" s="1471"/>
      <c r="P79" s="1472"/>
    </row>
    <row r="80" spans="1:16">
      <c r="A80" s="1044" t="s">
        <v>146</v>
      </c>
      <c r="B80" s="1045" t="s">
        <v>80</v>
      </c>
      <c r="C80" s="141" t="s">
        <v>80</v>
      </c>
      <c r="D80" s="1045" t="s">
        <v>81</v>
      </c>
      <c r="E80" s="1047">
        <v>0</v>
      </c>
      <c r="F80" s="1047">
        <v>0</v>
      </c>
      <c r="G80" s="1047">
        <v>0</v>
      </c>
      <c r="H80" s="1047" t="s">
        <v>88</v>
      </c>
      <c r="I80" s="1065">
        <v>0</v>
      </c>
      <c r="J80" s="1048">
        <f t="shared" si="5"/>
        <v>0</v>
      </c>
      <c r="K80" s="835"/>
      <c r="L80" s="824"/>
      <c r="O80" s="1471"/>
      <c r="P80" s="1472"/>
    </row>
    <row r="81" spans="1:16">
      <c r="A81" s="1050" t="s">
        <v>147</v>
      </c>
      <c r="B81" s="1051"/>
      <c r="C81" s="142"/>
      <c r="D81" s="1043"/>
      <c r="E81" s="1052"/>
      <c r="F81" s="1052"/>
      <c r="G81" s="1052"/>
      <c r="H81" s="1052"/>
      <c r="I81" s="1052"/>
      <c r="J81" s="1053"/>
      <c r="O81" s="1471"/>
      <c r="P81" s="1472"/>
    </row>
    <row r="82" spans="1:16">
      <c r="A82" s="1061"/>
      <c r="B82" s="1049"/>
      <c r="C82" s="149"/>
      <c r="D82" s="1049"/>
      <c r="E82" s="1047"/>
      <c r="F82" s="1062"/>
      <c r="G82" s="1062"/>
      <c r="H82" s="1062"/>
      <c r="I82" s="1062"/>
      <c r="J82" s="1063"/>
      <c r="O82" s="1471"/>
      <c r="P82" s="1472"/>
    </row>
    <row r="83" spans="1:16">
      <c r="A83" s="1050" t="s">
        <v>36</v>
      </c>
      <c r="B83" s="1051"/>
      <c r="C83" s="142"/>
      <c r="D83" s="1043"/>
      <c r="E83" s="1052"/>
      <c r="F83" s="1052"/>
      <c r="G83" s="1052"/>
      <c r="H83" s="1052"/>
      <c r="I83" s="1052"/>
      <c r="J83" s="1053"/>
      <c r="O83" s="1471"/>
      <c r="P83" s="1472"/>
    </row>
    <row r="84" spans="1:16">
      <c r="A84" s="1061" t="s">
        <v>148</v>
      </c>
      <c r="B84" s="1049"/>
      <c r="C84" s="149"/>
      <c r="D84" s="1049" t="s">
        <v>77</v>
      </c>
      <c r="E84" s="1047">
        <v>53357</v>
      </c>
      <c r="F84" s="1064"/>
      <c r="G84" s="1064"/>
      <c r="H84" s="1064"/>
      <c r="I84" s="1065">
        <v>8408101.9599999078</v>
      </c>
      <c r="J84" s="1048">
        <f>IF($I$87&lt;&gt;0, I84/$I$87,0)</f>
        <v>0.18949931809751841</v>
      </c>
      <c r="O84" s="1471"/>
      <c r="P84" s="1472"/>
    </row>
    <row r="85" spans="1:16">
      <c r="A85" s="1061" t="s">
        <v>149</v>
      </c>
      <c r="B85" s="1049"/>
      <c r="C85" s="149"/>
      <c r="D85" s="1049" t="s">
        <v>77</v>
      </c>
      <c r="E85" s="1047">
        <v>41431</v>
      </c>
      <c r="F85" s="1064"/>
      <c r="G85" s="1064"/>
      <c r="H85" s="1064"/>
      <c r="I85" s="1065">
        <v>1307610.679999968</v>
      </c>
      <c r="J85" s="1048">
        <f>IF($I$87&lt;&gt;0, I85/$I$87,0)</f>
        <v>2.9470543218416089E-2</v>
      </c>
      <c r="O85" s="1471"/>
      <c r="P85" s="1472"/>
    </row>
    <row r="86" spans="1:16">
      <c r="A86" s="1052"/>
      <c r="B86" s="1043"/>
      <c r="C86" s="150"/>
      <c r="D86" s="1043"/>
      <c r="E86" s="1052"/>
      <c r="F86" s="1052"/>
      <c r="G86" s="1064"/>
      <c r="H86" s="1052"/>
      <c r="I86" s="1052"/>
      <c r="J86" s="1052"/>
      <c r="O86" s="1471"/>
      <c r="P86" s="1472"/>
    </row>
    <row r="87" spans="1:16">
      <c r="A87" s="1066" t="s">
        <v>150</v>
      </c>
      <c r="B87" s="1067"/>
      <c r="C87" s="151"/>
      <c r="D87" s="1049"/>
      <c r="E87" s="1061"/>
      <c r="F87" s="1068">
        <f>SUM(F9:F85)</f>
        <v>19323774.613042809</v>
      </c>
      <c r="G87" s="1068">
        <f>SUM(G9:G85)</f>
        <v>3622.5807447200064</v>
      </c>
      <c r="H87" s="1068">
        <f>SUM(H9:H85)</f>
        <v>-21962.285274930786</v>
      </c>
      <c r="I87" s="1069">
        <f>SUM(I9:I85)</f>
        <v>44370090.849999823</v>
      </c>
      <c r="J87" s="1473">
        <f>SUM(J9:J85)</f>
        <v>0.99999999999999967</v>
      </c>
    </row>
    <row r="88" spans="1:16">
      <c r="A88" s="152"/>
      <c r="B88" s="140"/>
      <c r="C88" s="153"/>
      <c r="D88" s="140"/>
      <c r="E88" s="152"/>
      <c r="F88" s="152"/>
      <c r="G88" s="152"/>
      <c r="H88" s="152"/>
      <c r="I88" s="152"/>
      <c r="J88" s="152"/>
    </row>
    <row r="89" spans="1:16" ht="16" thickBot="1">
      <c r="A89" s="1070" t="s">
        <v>151</v>
      </c>
      <c r="B89" s="1071"/>
      <c r="C89" s="1071"/>
      <c r="D89" s="1077"/>
      <c r="E89" s="1123">
        <v>43</v>
      </c>
      <c r="F89" s="154"/>
      <c r="G89" s="154"/>
      <c r="H89" s="154"/>
      <c r="I89" s="154"/>
      <c r="J89" s="155"/>
    </row>
    <row r="90" spans="1:16" ht="15" customHeight="1">
      <c r="F90" s="381"/>
      <c r="I90" s="182"/>
    </row>
    <row r="91" spans="1:16" ht="15.5">
      <c r="A91" s="1283" t="s">
        <v>152</v>
      </c>
      <c r="B91" s="1277"/>
      <c r="C91" s="1051"/>
      <c r="D91" s="1051" t="s">
        <v>153</v>
      </c>
      <c r="E91" s="1284"/>
      <c r="F91" s="970"/>
      <c r="G91" s="970"/>
      <c r="H91"/>
      <c r="I91"/>
      <c r="J91"/>
    </row>
    <row r="92" spans="1:16">
      <c r="A92" s="158" t="s">
        <v>154</v>
      </c>
      <c r="B92" s="1276"/>
      <c r="C92" s="1051"/>
      <c r="D92" s="1049" t="s">
        <v>77</v>
      </c>
      <c r="E92" s="1072">
        <v>38518</v>
      </c>
      <c r="F92" s="12"/>
      <c r="G92" s="12"/>
      <c r="H92"/>
      <c r="I92"/>
      <c r="J92"/>
    </row>
    <row r="93" spans="1:16">
      <c r="A93" s="158" t="s">
        <v>155</v>
      </c>
      <c r="B93" s="1276"/>
      <c r="C93" s="1051"/>
      <c r="D93" s="1049" t="s">
        <v>77</v>
      </c>
      <c r="E93" s="1072">
        <v>6163</v>
      </c>
      <c r="F93"/>
      <c r="G93"/>
      <c r="H93"/>
      <c r="I93"/>
      <c r="J93"/>
    </row>
    <row r="94" spans="1:16" ht="15.5">
      <c r="A94" s="160" t="s">
        <v>156</v>
      </c>
      <c r="B94" s="1278"/>
      <c r="C94" s="1051"/>
      <c r="D94" s="1049" t="s">
        <v>77</v>
      </c>
      <c r="E94" s="1073">
        <f>SUM(E92:E93)</f>
        <v>44681</v>
      </c>
      <c r="F94"/>
      <c r="G94" s="970"/>
      <c r="H94"/>
      <c r="I94"/>
      <c r="J94"/>
      <c r="L94" s="824" t="s">
        <v>29</v>
      </c>
    </row>
    <row r="95" spans="1:16" ht="15">
      <c r="A95" s="160" t="s">
        <v>157</v>
      </c>
      <c r="B95" s="1278"/>
      <c r="C95" s="1051"/>
      <c r="D95" s="1049" t="s">
        <v>77</v>
      </c>
      <c r="E95" s="1074">
        <v>64922</v>
      </c>
      <c r="F95"/>
      <c r="G95"/>
      <c r="H95"/>
      <c r="I95"/>
      <c r="J95"/>
    </row>
    <row r="96" spans="1:16">
      <c r="A96" s="160" t="s">
        <v>158</v>
      </c>
      <c r="B96" s="1278"/>
      <c r="C96" s="1051"/>
      <c r="D96" s="1049" t="s">
        <v>159</v>
      </c>
      <c r="E96" s="1075">
        <f>E94/E95</f>
        <v>0.68822587104525434</v>
      </c>
      <c r="F96"/>
      <c r="G96"/>
      <c r="H96"/>
      <c r="I96"/>
      <c r="J96"/>
    </row>
    <row r="97" spans="1:10" ht="13.5" thickBot="1">
      <c r="A97" s="1070" t="s">
        <v>160</v>
      </c>
      <c r="B97" s="1279"/>
      <c r="C97" s="1076"/>
      <c r="D97" s="1077" t="s">
        <v>77</v>
      </c>
      <c r="E97" s="1078">
        <v>778</v>
      </c>
      <c r="F97"/>
      <c r="G97"/>
      <c r="H97"/>
      <c r="I97"/>
      <c r="J97"/>
    </row>
    <row r="98" spans="1:10" ht="18" customHeight="1" thickBot="1">
      <c r="A98" s="1527"/>
      <c r="B98" s="1527"/>
      <c r="C98" s="1527"/>
      <c r="D98" s="1527"/>
      <c r="E98" s="1527"/>
      <c r="F98" s="1527"/>
      <c r="G98" s="1527"/>
      <c r="H98" s="1527"/>
      <c r="I98" s="1527"/>
      <c r="J98" s="1527"/>
    </row>
    <row r="99" spans="1:10" ht="15">
      <c r="A99" s="162"/>
      <c r="B99" s="1281"/>
      <c r="C99" s="1533" t="s">
        <v>161</v>
      </c>
      <c r="D99" s="1533"/>
      <c r="E99" s="1534"/>
      <c r="F99" s="836"/>
      <c r="G99" s="163"/>
      <c r="H99" s="161"/>
      <c r="I99" s="161"/>
      <c r="J99" s="161"/>
    </row>
    <row r="100" spans="1:10" ht="16" thickBot="1">
      <c r="A100" s="1419" t="s">
        <v>162</v>
      </c>
      <c r="B100" s="1282"/>
      <c r="C100" s="164" t="s">
        <v>8</v>
      </c>
      <c r="D100" s="1079" t="s">
        <v>9</v>
      </c>
      <c r="E100" s="1080" t="s">
        <v>10</v>
      </c>
      <c r="F100" s="165"/>
      <c r="G100" s="875"/>
      <c r="H100" s="161"/>
      <c r="I100" s="161"/>
      <c r="J100" s="161"/>
    </row>
    <row r="101" spans="1:10" ht="15">
      <c r="A101" s="167" t="s">
        <v>163</v>
      </c>
      <c r="B101" s="1272"/>
      <c r="C101" s="168">
        <v>0</v>
      </c>
      <c r="D101" s="169"/>
      <c r="E101" s="170">
        <f>SUM(C101:D101)</f>
        <v>0</v>
      </c>
      <c r="F101" s="171"/>
      <c r="G101" s="161"/>
      <c r="H101" s="161"/>
      <c r="I101" s="161"/>
      <c r="J101" s="161"/>
    </row>
    <row r="102" spans="1:10">
      <c r="A102" s="172" t="s">
        <v>164</v>
      </c>
      <c r="B102" s="1273"/>
      <c r="C102" s="168">
        <v>0</v>
      </c>
      <c r="D102" s="169"/>
      <c r="E102" s="1081">
        <f t="shared" ref="E102:E103" si="6">SUM(C102:D102)</f>
        <v>0</v>
      </c>
      <c r="G102" s="161"/>
      <c r="H102" s="161"/>
      <c r="I102" s="161"/>
      <c r="J102" s="161"/>
    </row>
    <row r="103" spans="1:10" ht="13.5" thickBot="1">
      <c r="A103" s="1082" t="s">
        <v>165</v>
      </c>
      <c r="B103" s="1274"/>
      <c r="C103" s="168">
        <f>I87</f>
        <v>44370090.849999823</v>
      </c>
      <c r="D103" s="169"/>
      <c r="E103" s="1083">
        <f t="shared" si="6"/>
        <v>44370090.849999823</v>
      </c>
      <c r="F103" s="173" t="s">
        <v>166</v>
      </c>
      <c r="H103" s="161"/>
      <c r="I103" s="161"/>
      <c r="J103" s="161"/>
    </row>
    <row r="104" spans="1:10" ht="13.5" thickBot="1">
      <c r="A104" s="174"/>
      <c r="B104" s="1280"/>
      <c r="C104" s="837"/>
      <c r="D104" s="837"/>
      <c r="E104" s="838"/>
      <c r="G104" s="161"/>
      <c r="H104" s="161"/>
      <c r="I104" s="161"/>
      <c r="J104" s="161"/>
    </row>
    <row r="105" spans="1:10" ht="13.5" thickBot="1">
      <c r="A105" s="175" t="s">
        <v>167</v>
      </c>
      <c r="B105" s="1275"/>
      <c r="C105" s="1314">
        <f>SUM(C101:C103)</f>
        <v>44370090.849999823</v>
      </c>
      <c r="D105" s="176">
        <f>SUM(D101:D103)</f>
        <v>0</v>
      </c>
      <c r="E105" s="177">
        <f>SUM(E101:E103)</f>
        <v>44370090.849999823</v>
      </c>
      <c r="G105" s="161"/>
      <c r="H105" s="161"/>
      <c r="I105" s="161"/>
      <c r="J105" s="161"/>
    </row>
    <row r="106" spans="1:10" ht="18" customHeight="1">
      <c r="A106" s="161"/>
      <c r="B106" s="161"/>
      <c r="C106" s="161"/>
      <c r="D106" s="161"/>
      <c r="E106" s="161"/>
      <c r="F106" s="161"/>
      <c r="G106" s="161"/>
      <c r="H106" s="161"/>
      <c r="I106" s="161"/>
      <c r="J106" s="161"/>
    </row>
    <row r="107" spans="1:10" ht="32.9" customHeight="1">
      <c r="A107" s="1536" t="s">
        <v>168</v>
      </c>
      <c r="B107" s="1536"/>
      <c r="C107" s="1536"/>
      <c r="D107" s="1536"/>
      <c r="E107" s="1536"/>
      <c r="F107" s="1536"/>
      <c r="G107" s="1536"/>
      <c r="H107" s="1536"/>
      <c r="I107" s="1536"/>
      <c r="J107" s="1536"/>
    </row>
    <row r="108" spans="1:10" ht="15.5">
      <c r="A108" s="94" t="s">
        <v>169</v>
      </c>
      <c r="B108" s="178"/>
      <c r="C108" s="178"/>
      <c r="D108" s="178"/>
    </row>
    <row r="109" spans="1:10" ht="27" customHeight="1">
      <c r="A109" s="1535" t="s">
        <v>170</v>
      </c>
      <c r="B109" s="1535"/>
      <c r="C109" s="1535"/>
      <c r="D109" s="1535"/>
      <c r="E109" s="1535"/>
      <c r="F109" s="1535"/>
      <c r="G109" s="1535"/>
      <c r="H109" s="1535"/>
      <c r="I109" s="1535"/>
      <c r="J109" s="1535"/>
    </row>
    <row r="110" spans="1:10" ht="15.5">
      <c r="A110" s="94" t="s">
        <v>171</v>
      </c>
    </row>
    <row r="111" spans="1:10" ht="15.5">
      <c r="A111" s="94" t="s">
        <v>172</v>
      </c>
    </row>
    <row r="112" spans="1:10" ht="16.5" customHeight="1">
      <c r="A112" s="94" t="s">
        <v>173</v>
      </c>
    </row>
    <row r="113" spans="1:10" ht="15.5">
      <c r="A113" s="94" t="s">
        <v>174</v>
      </c>
      <c r="B113" s="178"/>
      <c r="C113" s="178"/>
      <c r="D113" s="178"/>
    </row>
    <row r="114" spans="1:10" ht="15.5">
      <c r="A114" s="94" t="s">
        <v>175</v>
      </c>
      <c r="B114" s="178"/>
      <c r="C114" s="178"/>
      <c r="D114" s="178"/>
    </row>
    <row r="115" spans="1:10" ht="15.5">
      <c r="A115" s="94" t="s">
        <v>176</v>
      </c>
      <c r="B115" s="178"/>
      <c r="C115" s="178"/>
      <c r="D115" s="178"/>
    </row>
    <row r="117" spans="1:10" ht="12.75" customHeight="1">
      <c r="A117" s="1525" t="s">
        <v>177</v>
      </c>
      <c r="B117" s="1525"/>
      <c r="C117" s="1525"/>
      <c r="D117" s="1525"/>
      <c r="E117" s="1525"/>
      <c r="F117" s="1525"/>
      <c r="G117" s="1525"/>
      <c r="H117" s="1525"/>
      <c r="I117" s="1525"/>
      <c r="J117" s="1525"/>
    </row>
    <row r="118" spans="1:10" ht="12.75" customHeight="1">
      <c r="A118" s="395" t="s">
        <v>178</v>
      </c>
      <c r="B118"/>
      <c r="C118"/>
      <c r="D118"/>
      <c r="E118"/>
      <c r="F118"/>
      <c r="G118"/>
      <c r="H118"/>
      <c r="I118"/>
    </row>
    <row r="119" spans="1:10" ht="12.75" customHeight="1">
      <c r="A119" s="1526" t="s">
        <v>179</v>
      </c>
      <c r="B119" s="1527"/>
      <c r="C119" s="1527"/>
      <c r="D119" s="1527"/>
      <c r="E119" s="1527"/>
      <c r="F119" s="1527"/>
      <c r="G119" s="1527"/>
      <c r="H119" s="1527"/>
      <c r="I119" s="1527"/>
    </row>
    <row r="120" spans="1:10">
      <c r="A120" s="840" t="s">
        <v>180</v>
      </c>
    </row>
  </sheetData>
  <mergeCells count="12">
    <mergeCell ref="A119:I119"/>
    <mergeCell ref="D5:J5"/>
    <mergeCell ref="E6:J6"/>
    <mergeCell ref="A98:J98"/>
    <mergeCell ref="C99:E99"/>
    <mergeCell ref="A109:J109"/>
    <mergeCell ref="A107:J107"/>
    <mergeCell ref="L7:P7"/>
    <mergeCell ref="A1:J1"/>
    <mergeCell ref="A2:J2"/>
    <mergeCell ref="A3:J3"/>
    <mergeCell ref="A117:J117"/>
  </mergeCells>
  <pageMargins left="1.45" right="0.7" top="0.5" bottom="0" header="1" footer="0.25"/>
  <pageSetup scale="43" fitToHeight="0" orientation="portrait" r:id="rId1"/>
  <headerFooter>
    <oddFooter>&amp;C&amp;11&amp;P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881E-89A7-4DCD-901A-1D0B4B36C48C}">
  <sheetPr codeName="Sheet11">
    <pageSetUpPr fitToPage="1"/>
  </sheetPr>
  <dimension ref="A1:AB127"/>
  <sheetViews>
    <sheetView zoomScale="80" zoomScaleNormal="80" workbookViewId="0">
      <selection activeCell="A121" sqref="A121"/>
    </sheetView>
  </sheetViews>
  <sheetFormatPr defaultColWidth="9.453125" defaultRowHeight="13"/>
  <cols>
    <col min="1" max="1" width="45.1796875" style="94" customWidth="1"/>
    <col min="2" max="2" width="11.81640625" style="94" bestFit="1" customWidth="1"/>
    <col min="3" max="3" width="12.453125" style="94" bestFit="1" customWidth="1"/>
    <col min="4" max="4" width="10.81640625" style="94" customWidth="1"/>
    <col min="5" max="5" width="11.54296875" style="94" customWidth="1"/>
    <col min="6" max="6" width="10.54296875" style="94" customWidth="1"/>
    <col min="7" max="7" width="12.1796875" style="94" bestFit="1" customWidth="1"/>
    <col min="8" max="9" width="10.54296875" style="94" customWidth="1"/>
    <col min="10" max="10" width="11" style="94" customWidth="1"/>
    <col min="11" max="11" width="0.1796875" customWidth="1"/>
    <col min="12" max="13" width="9.453125" hidden="1" customWidth="1"/>
  </cols>
  <sheetData>
    <row r="1" spans="1:28" ht="15">
      <c r="A1" s="1524" t="s">
        <v>181</v>
      </c>
      <c r="B1" s="1524"/>
      <c r="C1" s="1524"/>
      <c r="D1" s="1524"/>
      <c r="E1" s="1524"/>
      <c r="F1" s="1524"/>
      <c r="G1" s="1524"/>
      <c r="H1" s="1524"/>
      <c r="I1" s="1524"/>
      <c r="J1" s="1524"/>
    </row>
    <row r="2" spans="1:28" ht="15.75" customHeight="1">
      <c r="A2" s="1504" t="str" cm="1">
        <f t="array" ref="A2">'ESA Summary'!A2:A2</f>
        <v>Southern California Edison</v>
      </c>
      <c r="B2" s="1504"/>
      <c r="C2" s="1504"/>
      <c r="D2" s="1504"/>
      <c r="E2" s="1504"/>
      <c r="F2" s="1504"/>
      <c r="G2" s="1504"/>
      <c r="H2" s="1504"/>
      <c r="I2" s="1504"/>
      <c r="J2" s="1504"/>
    </row>
    <row r="3" spans="1:28" ht="15.75" customHeight="1">
      <c r="A3" s="1504" t="str" cm="1">
        <f t="array" ref="A3">'ESA Summary'!A3:A3</f>
        <v>Through November 2024</v>
      </c>
      <c r="B3" s="1504"/>
      <c r="C3" s="1504"/>
      <c r="D3" s="1504"/>
      <c r="E3" s="1504"/>
      <c r="F3" s="1504"/>
      <c r="G3" s="1504"/>
      <c r="H3" s="1504"/>
      <c r="I3" s="1504"/>
      <c r="J3" s="1504"/>
    </row>
    <row r="4" spans="1:28" ht="15.75" customHeight="1" thickBot="1">
      <c r="A4" s="125"/>
      <c r="B4" s="125"/>
      <c r="C4" s="126"/>
      <c r="D4" s="126"/>
      <c r="E4" s="126"/>
      <c r="F4" s="126"/>
      <c r="G4" s="126"/>
      <c r="H4" s="126"/>
    </row>
    <row r="5" spans="1:28" ht="15">
      <c r="A5" s="181"/>
      <c r="B5" s="1539" t="s">
        <v>182</v>
      </c>
      <c r="C5" s="1539"/>
      <c r="D5" s="1539"/>
      <c r="E5" s="1539"/>
      <c r="F5" s="1539"/>
      <c r="G5" s="1539"/>
      <c r="H5" s="1539"/>
      <c r="I5" s="182"/>
    </row>
    <row r="6" spans="1:28" ht="13.5" thickBot="1">
      <c r="A6" s="183"/>
      <c r="B6" s="184"/>
      <c r="C6" s="1540" t="s">
        <v>64</v>
      </c>
      <c r="D6" s="1540"/>
      <c r="E6" s="1540"/>
      <c r="F6" s="1540"/>
      <c r="G6" s="1540"/>
      <c r="H6" s="1540"/>
      <c r="I6" s="182"/>
    </row>
    <row r="7" spans="1:28" ht="54">
      <c r="A7" s="185" t="s">
        <v>65</v>
      </c>
      <c r="B7" s="1315" t="s">
        <v>183</v>
      </c>
      <c r="C7" s="1315" t="s">
        <v>184</v>
      </c>
      <c r="D7" s="1315" t="s">
        <v>69</v>
      </c>
      <c r="E7" s="1315" t="s">
        <v>185</v>
      </c>
      <c r="F7" s="1315" t="s">
        <v>186</v>
      </c>
      <c r="G7" s="1315" t="s">
        <v>187</v>
      </c>
      <c r="H7" s="1315" t="s">
        <v>188</v>
      </c>
      <c r="I7" s="1315" t="s">
        <v>1155</v>
      </c>
      <c r="J7" s="186" t="s">
        <v>74</v>
      </c>
    </row>
    <row r="8" spans="1:28">
      <c r="A8" s="1084" t="s">
        <v>26</v>
      </c>
      <c r="B8" s="187"/>
      <c r="C8" s="187"/>
      <c r="D8" s="188"/>
      <c r="E8" s="188"/>
      <c r="F8" s="188"/>
      <c r="G8" s="188"/>
      <c r="H8" s="188"/>
      <c r="I8" s="188"/>
      <c r="J8" s="1085"/>
    </row>
    <row r="9" spans="1:28">
      <c r="A9" s="1086" t="s">
        <v>75</v>
      </c>
      <c r="B9" s="189" t="s">
        <v>81</v>
      </c>
      <c r="C9" s="189" t="s">
        <v>189</v>
      </c>
      <c r="D9" s="190">
        <v>0</v>
      </c>
      <c r="E9" s="190"/>
      <c r="F9" s="190">
        <v>0</v>
      </c>
      <c r="G9" s="191">
        <v>0</v>
      </c>
      <c r="H9" s="191">
        <v>0</v>
      </c>
      <c r="I9" s="192">
        <v>0</v>
      </c>
      <c r="J9" s="1087">
        <f>IFERROR(I9/$I$99,0)</f>
        <v>0</v>
      </c>
      <c r="K9" s="5"/>
    </row>
    <row r="10" spans="1:28">
      <c r="A10" s="1086" t="s">
        <v>78</v>
      </c>
      <c r="B10" s="189" t="s">
        <v>81</v>
      </c>
      <c r="C10" s="189" t="s">
        <v>189</v>
      </c>
      <c r="D10" s="190">
        <v>24</v>
      </c>
      <c r="E10" s="190"/>
      <c r="F10" s="190">
        <v>13032</v>
      </c>
      <c r="G10" s="191">
        <v>1.5648</v>
      </c>
      <c r="H10" s="191">
        <v>0</v>
      </c>
      <c r="I10" s="192">
        <v>32566.41</v>
      </c>
      <c r="J10" s="1087">
        <f>IFERROR(I10/$I$99,0)</f>
        <v>3.4434901836441177E-2</v>
      </c>
      <c r="K10" s="1470"/>
    </row>
    <row r="11" spans="1:28" ht="12.75" customHeight="1">
      <c r="A11" s="1084" t="s">
        <v>30</v>
      </c>
      <c r="B11" s="187"/>
      <c r="C11" s="187"/>
      <c r="D11" s="193"/>
      <c r="E11" s="193"/>
      <c r="F11" s="194"/>
      <c r="G11" s="194"/>
      <c r="H11" s="194"/>
      <c r="I11" s="195"/>
      <c r="J11" s="1085"/>
      <c r="K11" s="1541"/>
      <c r="L11" s="1542"/>
      <c r="M11" s="1542"/>
      <c r="N11" s="1542"/>
    </row>
    <row r="12" spans="1:28" ht="12.75" customHeight="1">
      <c r="A12" s="1088" t="s">
        <v>190</v>
      </c>
      <c r="B12" s="196" t="s">
        <v>191</v>
      </c>
      <c r="C12" s="189" t="s">
        <v>192</v>
      </c>
      <c r="D12" s="190">
        <v>0</v>
      </c>
      <c r="E12" s="190"/>
      <c r="F12" s="190">
        <v>0</v>
      </c>
      <c r="G12" s="191">
        <v>0</v>
      </c>
      <c r="H12" s="191">
        <v>0</v>
      </c>
      <c r="I12" s="192">
        <v>0</v>
      </c>
      <c r="J12" s="1087">
        <f t="shared" ref="J12:J27" si="0">IFERROR(I12/$I$99,0)</f>
        <v>0</v>
      </c>
      <c r="K12" s="1541"/>
      <c r="L12" s="1542"/>
      <c r="M12" s="1542"/>
      <c r="N12" s="1542"/>
    </row>
    <row r="13" spans="1:28" s="826" customFormat="1" ht="12.75" customHeight="1">
      <c r="A13" s="197" t="s">
        <v>193</v>
      </c>
      <c r="B13" s="198" t="s">
        <v>191</v>
      </c>
      <c r="C13" s="189" t="s">
        <v>192</v>
      </c>
      <c r="D13" s="190">
        <v>0</v>
      </c>
      <c r="E13" s="190"/>
      <c r="F13" s="190">
        <v>0</v>
      </c>
      <c r="G13" s="191">
        <v>0</v>
      </c>
      <c r="H13" s="191">
        <v>0</v>
      </c>
      <c r="I13" s="192">
        <v>0</v>
      </c>
      <c r="J13" s="1087">
        <f t="shared" si="0"/>
        <v>0</v>
      </c>
      <c r="K13"/>
      <c r="L13"/>
      <c r="M13"/>
      <c r="N13"/>
      <c r="O13"/>
      <c r="P13"/>
      <c r="Q13"/>
      <c r="R13"/>
      <c r="S13"/>
      <c r="T13"/>
      <c r="U13"/>
      <c r="V13"/>
      <c r="W13"/>
      <c r="X13"/>
      <c r="Y13"/>
      <c r="Z13"/>
      <c r="AA13"/>
      <c r="AB13"/>
    </row>
    <row r="14" spans="1:28">
      <c r="A14" s="1089" t="s">
        <v>194</v>
      </c>
      <c r="B14" s="199" t="s">
        <v>191</v>
      </c>
      <c r="C14" s="189" t="s">
        <v>192</v>
      </c>
      <c r="D14" s="190">
        <v>0</v>
      </c>
      <c r="E14" s="190"/>
      <c r="F14" s="190">
        <v>0</v>
      </c>
      <c r="G14" s="191">
        <v>0</v>
      </c>
      <c r="H14" s="191">
        <v>0</v>
      </c>
      <c r="I14" s="192">
        <v>0</v>
      </c>
      <c r="J14" s="1087">
        <f t="shared" si="0"/>
        <v>0</v>
      </c>
    </row>
    <row r="15" spans="1:28">
      <c r="A15" s="1090" t="s">
        <v>195</v>
      </c>
      <c r="B15" s="189" t="s">
        <v>191</v>
      </c>
      <c r="C15" s="189" t="s">
        <v>192</v>
      </c>
      <c r="D15" s="190">
        <v>0</v>
      </c>
      <c r="E15" s="190"/>
      <c r="F15" s="190">
        <v>0</v>
      </c>
      <c r="G15" s="191">
        <v>0</v>
      </c>
      <c r="H15" s="191">
        <v>0</v>
      </c>
      <c r="I15" s="192">
        <v>0</v>
      </c>
      <c r="J15" s="1087">
        <f t="shared" si="0"/>
        <v>0</v>
      </c>
    </row>
    <row r="16" spans="1:28">
      <c r="A16" s="1091" t="s">
        <v>94</v>
      </c>
      <c r="B16" s="200" t="s">
        <v>196</v>
      </c>
      <c r="C16" s="189" t="s">
        <v>192</v>
      </c>
      <c r="D16" s="190">
        <v>0</v>
      </c>
      <c r="E16" s="190"/>
      <c r="F16" s="190">
        <v>0</v>
      </c>
      <c r="G16" s="191">
        <v>0</v>
      </c>
      <c r="H16" s="191">
        <v>0</v>
      </c>
      <c r="I16" s="192">
        <v>0</v>
      </c>
      <c r="J16" s="1087">
        <f t="shared" si="0"/>
        <v>0</v>
      </c>
    </row>
    <row r="17" spans="1:10">
      <c r="A17" s="1091" t="s">
        <v>197</v>
      </c>
      <c r="B17" s="189" t="s">
        <v>81</v>
      </c>
      <c r="C17" s="189" t="s">
        <v>192</v>
      </c>
      <c r="D17" s="190">
        <v>0</v>
      </c>
      <c r="E17" s="190"/>
      <c r="F17" s="190">
        <v>0</v>
      </c>
      <c r="G17" s="191">
        <v>0</v>
      </c>
      <c r="H17" s="191">
        <v>0</v>
      </c>
      <c r="I17" s="192">
        <v>0</v>
      </c>
      <c r="J17" s="1087">
        <f t="shared" si="0"/>
        <v>0</v>
      </c>
    </row>
    <row r="18" spans="1:10">
      <c r="A18" s="1091" t="s">
        <v>198</v>
      </c>
      <c r="B18" s="189" t="s">
        <v>81</v>
      </c>
      <c r="C18" s="189" t="s">
        <v>189</v>
      </c>
      <c r="D18" s="190">
        <v>852</v>
      </c>
      <c r="E18" s="190"/>
      <c r="F18" s="190">
        <v>953</v>
      </c>
      <c r="G18" s="191">
        <v>0.19320000000000001</v>
      </c>
      <c r="H18" s="1363">
        <v>6974.95</v>
      </c>
      <c r="I18" s="192">
        <v>16235.08</v>
      </c>
      <c r="J18" s="1087">
        <f t="shared" si="0"/>
        <v>1.7166564755119445E-2</v>
      </c>
    </row>
    <row r="19" spans="1:10" ht="12.75" customHeight="1">
      <c r="A19" s="1091" t="s">
        <v>199</v>
      </c>
      <c r="B19" s="189" t="s">
        <v>81</v>
      </c>
      <c r="C19" s="189" t="s">
        <v>189</v>
      </c>
      <c r="D19" s="190">
        <v>1489</v>
      </c>
      <c r="E19" s="190"/>
      <c r="F19" s="190">
        <v>896.3</v>
      </c>
      <c r="G19" s="191">
        <v>0.18149999999999999</v>
      </c>
      <c r="H19" s="1363">
        <v>6783.48</v>
      </c>
      <c r="I19" s="192">
        <v>9224.6</v>
      </c>
      <c r="J19" s="1087">
        <f t="shared" si="0"/>
        <v>9.7538597432273114E-3</v>
      </c>
    </row>
    <row r="20" spans="1:10" ht="12.75" customHeight="1">
      <c r="A20" s="201" t="s">
        <v>95</v>
      </c>
      <c r="B20" s="189" t="s">
        <v>81</v>
      </c>
      <c r="C20" s="189" t="s">
        <v>189</v>
      </c>
      <c r="D20" s="190">
        <v>142</v>
      </c>
      <c r="E20" s="190"/>
      <c r="F20" s="190">
        <v>0</v>
      </c>
      <c r="G20" s="190">
        <v>0</v>
      </c>
      <c r="H20" s="1363">
        <v>857.11</v>
      </c>
      <c r="I20" s="192">
        <v>8456.44</v>
      </c>
      <c r="J20" s="1087">
        <f t="shared" si="0"/>
        <v>8.9416267032735464E-3</v>
      </c>
    </row>
    <row r="21" spans="1:10" ht="12.75" customHeight="1">
      <c r="A21" s="201" t="s">
        <v>96</v>
      </c>
      <c r="B21" s="189" t="s">
        <v>200</v>
      </c>
      <c r="C21" s="189" t="s">
        <v>189</v>
      </c>
      <c r="D21" s="190">
        <v>79</v>
      </c>
      <c r="E21" s="190"/>
      <c r="F21" s="190">
        <v>0</v>
      </c>
      <c r="G21" s="190">
        <v>0</v>
      </c>
      <c r="H21" s="1363">
        <v>211.61</v>
      </c>
      <c r="I21" s="192">
        <v>1983.72</v>
      </c>
      <c r="J21" s="1092">
        <f t="shared" si="0"/>
        <v>2.0975355733402943E-3</v>
      </c>
    </row>
    <row r="22" spans="1:10" ht="12.75" customHeight="1">
      <c r="A22" s="158" t="s">
        <v>86</v>
      </c>
      <c r="B22" s="189" t="s">
        <v>201</v>
      </c>
      <c r="C22" s="199" t="s">
        <v>189</v>
      </c>
      <c r="D22" s="190">
        <v>0</v>
      </c>
      <c r="E22" s="190"/>
      <c r="F22" s="190">
        <v>0</v>
      </c>
      <c r="G22" s="190">
        <v>0</v>
      </c>
      <c r="H22" s="190">
        <v>0</v>
      </c>
      <c r="I22" s="192">
        <v>0</v>
      </c>
      <c r="J22" s="1087">
        <f t="shared" si="0"/>
        <v>0</v>
      </c>
    </row>
    <row r="23" spans="1:10" ht="12.75" customHeight="1">
      <c r="A23" s="158" t="s">
        <v>87</v>
      </c>
      <c r="B23" s="189" t="s">
        <v>201</v>
      </c>
      <c r="C23" s="199" t="s">
        <v>189</v>
      </c>
      <c r="D23" s="190">
        <v>0</v>
      </c>
      <c r="E23" s="190"/>
      <c r="F23" s="190">
        <v>0</v>
      </c>
      <c r="G23" s="190">
        <v>0</v>
      </c>
      <c r="H23" s="190">
        <v>0</v>
      </c>
      <c r="I23" s="192">
        <v>0</v>
      </c>
      <c r="J23" s="1087">
        <f t="shared" si="0"/>
        <v>0</v>
      </c>
    </row>
    <row r="24" spans="1:10" ht="12.75" customHeight="1">
      <c r="A24" s="158" t="s">
        <v>94</v>
      </c>
      <c r="B24" s="189" t="s">
        <v>81</v>
      </c>
      <c r="C24" s="199" t="s">
        <v>189</v>
      </c>
      <c r="D24" s="190">
        <v>0</v>
      </c>
      <c r="E24" s="190"/>
      <c r="F24" s="190">
        <v>0</v>
      </c>
      <c r="G24" s="191">
        <v>0</v>
      </c>
      <c r="H24" s="191">
        <v>0</v>
      </c>
      <c r="I24" s="192">
        <v>0</v>
      </c>
      <c r="J24" s="1087">
        <f t="shared" si="0"/>
        <v>0</v>
      </c>
    </row>
    <row r="25" spans="1:10">
      <c r="A25" s="158" t="s">
        <v>202</v>
      </c>
      <c r="B25" s="189" t="s">
        <v>81</v>
      </c>
      <c r="C25" s="199" t="s">
        <v>192</v>
      </c>
      <c r="D25" s="190">
        <v>0</v>
      </c>
      <c r="E25" s="190"/>
      <c r="F25" s="190">
        <v>0</v>
      </c>
      <c r="G25" s="191">
        <v>0</v>
      </c>
      <c r="H25" s="191">
        <v>0</v>
      </c>
      <c r="I25" s="192">
        <v>0</v>
      </c>
      <c r="J25" s="1087">
        <f t="shared" si="0"/>
        <v>0</v>
      </c>
    </row>
    <row r="26" spans="1:10" ht="12.75" customHeight="1">
      <c r="A26" s="158" t="s">
        <v>203</v>
      </c>
      <c r="B26" s="189" t="s">
        <v>81</v>
      </c>
      <c r="C26" s="199" t="s">
        <v>192</v>
      </c>
      <c r="D26" s="190">
        <v>0</v>
      </c>
      <c r="E26" s="190"/>
      <c r="F26" s="190">
        <v>0</v>
      </c>
      <c r="G26" s="191">
        <v>0</v>
      </c>
      <c r="H26" s="191">
        <v>0</v>
      </c>
      <c r="I26" s="192">
        <v>0</v>
      </c>
      <c r="J26" s="1087">
        <f t="shared" si="0"/>
        <v>0</v>
      </c>
    </row>
    <row r="27" spans="1:10" ht="12.75" customHeight="1">
      <c r="A27" s="158" t="s">
        <v>204</v>
      </c>
      <c r="B27" s="189" t="s">
        <v>200</v>
      </c>
      <c r="C27" s="189" t="s">
        <v>189</v>
      </c>
      <c r="D27" s="190">
        <v>6</v>
      </c>
      <c r="E27" s="190"/>
      <c r="F27" s="191">
        <v>0</v>
      </c>
      <c r="G27" s="191">
        <v>0</v>
      </c>
      <c r="H27" s="1363">
        <v>61.5</v>
      </c>
      <c r="I27" s="192">
        <v>158.57</v>
      </c>
      <c r="J27" s="1092">
        <f t="shared" si="0"/>
        <v>1.6766792484048681E-4</v>
      </c>
    </row>
    <row r="28" spans="1:10" ht="12.75" customHeight="1">
      <c r="A28" s="1084" t="s">
        <v>205</v>
      </c>
      <c r="B28" s="202"/>
      <c r="C28" s="202"/>
      <c r="D28" s="203"/>
      <c r="E28" s="203"/>
      <c r="F28" s="204"/>
      <c r="G28" s="204"/>
      <c r="H28" s="204"/>
      <c r="I28" s="205"/>
      <c r="J28" s="1093"/>
    </row>
    <row r="29" spans="1:10" ht="12.75" customHeight="1">
      <c r="A29" s="1091" t="s">
        <v>101</v>
      </c>
      <c r="B29" s="189" t="s">
        <v>206</v>
      </c>
      <c r="C29" s="189" t="s">
        <v>192</v>
      </c>
      <c r="D29" s="190">
        <v>0</v>
      </c>
      <c r="E29" s="190"/>
      <c r="F29" s="190">
        <v>0</v>
      </c>
      <c r="G29" s="191">
        <v>0</v>
      </c>
      <c r="H29" s="191">
        <v>0</v>
      </c>
      <c r="I29" s="192">
        <v>0</v>
      </c>
      <c r="J29" s="1087">
        <f t="shared" ref="J29:J35" si="1">IFERROR(I29/$I$99,0)</f>
        <v>0</v>
      </c>
    </row>
    <row r="30" spans="1:10" ht="12.75" customHeight="1">
      <c r="A30" s="1091" t="s">
        <v>207</v>
      </c>
      <c r="B30" s="189" t="s">
        <v>206</v>
      </c>
      <c r="C30" s="189" t="s">
        <v>192</v>
      </c>
      <c r="D30" s="190">
        <v>0</v>
      </c>
      <c r="E30" s="190"/>
      <c r="F30" s="190">
        <v>0</v>
      </c>
      <c r="G30" s="191">
        <v>0</v>
      </c>
      <c r="H30" s="191">
        <v>0</v>
      </c>
      <c r="I30" s="192">
        <v>0</v>
      </c>
      <c r="J30" s="1087">
        <f t="shared" si="1"/>
        <v>0</v>
      </c>
    </row>
    <row r="31" spans="1:10">
      <c r="A31" s="1091" t="s">
        <v>208</v>
      </c>
      <c r="B31" s="189" t="s">
        <v>206</v>
      </c>
      <c r="C31" s="189" t="s">
        <v>192</v>
      </c>
      <c r="D31" s="190">
        <v>0</v>
      </c>
      <c r="E31" s="190"/>
      <c r="F31" s="190">
        <v>0</v>
      </c>
      <c r="G31" s="191">
        <v>0</v>
      </c>
      <c r="H31" s="191">
        <v>0</v>
      </c>
      <c r="I31" s="192">
        <v>0</v>
      </c>
      <c r="J31" s="1087">
        <f t="shared" si="1"/>
        <v>0</v>
      </c>
    </row>
    <row r="32" spans="1:10">
      <c r="A32" s="1091" t="s">
        <v>209</v>
      </c>
      <c r="B32" s="189" t="s">
        <v>206</v>
      </c>
      <c r="C32" s="189" t="s">
        <v>192</v>
      </c>
      <c r="D32" s="190">
        <v>0</v>
      </c>
      <c r="E32" s="190"/>
      <c r="F32" s="190">
        <v>0</v>
      </c>
      <c r="G32" s="191">
        <v>0</v>
      </c>
      <c r="H32" s="191">
        <v>0</v>
      </c>
      <c r="I32" s="192">
        <v>0</v>
      </c>
      <c r="J32" s="1087">
        <f t="shared" si="1"/>
        <v>0</v>
      </c>
    </row>
    <row r="33" spans="1:10">
      <c r="A33" s="206" t="s">
        <v>210</v>
      </c>
      <c r="B33" s="189" t="s">
        <v>201</v>
      </c>
      <c r="C33" s="189" t="s">
        <v>189</v>
      </c>
      <c r="D33" s="190">
        <v>734</v>
      </c>
      <c r="E33" s="190"/>
      <c r="F33" s="190">
        <v>0</v>
      </c>
      <c r="G33" s="190">
        <v>0</v>
      </c>
      <c r="H33" s="190">
        <v>0</v>
      </c>
      <c r="I33" s="192">
        <v>19220.900000000001</v>
      </c>
      <c r="J33" s="1087">
        <f t="shared" si="1"/>
        <v>2.0323695633262993E-2</v>
      </c>
    </row>
    <row r="34" spans="1:10">
      <c r="A34" s="206" t="s">
        <v>101</v>
      </c>
      <c r="B34" s="189" t="s">
        <v>201</v>
      </c>
      <c r="C34" s="189" t="s">
        <v>189</v>
      </c>
      <c r="D34" s="190">
        <v>0</v>
      </c>
      <c r="E34" s="190"/>
      <c r="F34" s="190">
        <v>0</v>
      </c>
      <c r="G34" s="190">
        <v>0</v>
      </c>
      <c r="H34" s="190">
        <v>0</v>
      </c>
      <c r="I34" s="192">
        <v>0</v>
      </c>
      <c r="J34" s="1087">
        <f t="shared" si="1"/>
        <v>0</v>
      </c>
    </row>
    <row r="35" spans="1:10">
      <c r="A35" s="206" t="s">
        <v>211</v>
      </c>
      <c r="B35" s="189" t="s">
        <v>206</v>
      </c>
      <c r="C35" s="189" t="s">
        <v>189</v>
      </c>
      <c r="D35" s="190">
        <v>44</v>
      </c>
      <c r="E35" s="190"/>
      <c r="F35" s="191">
        <v>0</v>
      </c>
      <c r="G35" s="191">
        <v>0</v>
      </c>
      <c r="H35" s="191">
        <v>0</v>
      </c>
      <c r="I35" s="192">
        <v>1459.6</v>
      </c>
      <c r="J35" s="1092">
        <f t="shared" si="1"/>
        <v>1.5433442838946492E-3</v>
      </c>
    </row>
    <row r="36" spans="1:10">
      <c r="A36" s="1084" t="s">
        <v>32</v>
      </c>
      <c r="B36" s="202"/>
      <c r="C36" s="202"/>
      <c r="D36" s="203"/>
      <c r="E36" s="203"/>
      <c r="F36" s="204"/>
      <c r="G36" s="204"/>
      <c r="H36" s="204"/>
      <c r="I36" s="205"/>
      <c r="J36" s="1093"/>
    </row>
    <row r="37" spans="1:10">
      <c r="A37" s="201" t="s">
        <v>212</v>
      </c>
      <c r="B37" s="189" t="s">
        <v>213</v>
      </c>
      <c r="C37" s="189" t="s">
        <v>192</v>
      </c>
      <c r="D37" s="190">
        <v>0</v>
      </c>
      <c r="E37" s="190"/>
      <c r="F37" s="190">
        <v>0</v>
      </c>
      <c r="G37" s="191">
        <v>0</v>
      </c>
      <c r="H37" s="191">
        <v>0</v>
      </c>
      <c r="I37" s="192">
        <v>0</v>
      </c>
      <c r="J37" s="1087">
        <f t="shared" ref="J37:J51" si="2">IFERROR(I37/$I$99,0)</f>
        <v>0</v>
      </c>
    </row>
    <row r="38" spans="1:10">
      <c r="A38" s="201" t="s">
        <v>214</v>
      </c>
      <c r="B38" s="189" t="s">
        <v>213</v>
      </c>
      <c r="C38" s="189" t="s">
        <v>192</v>
      </c>
      <c r="D38" s="190">
        <v>0</v>
      </c>
      <c r="E38" s="190"/>
      <c r="F38" s="190">
        <v>0</v>
      </c>
      <c r="G38" s="191">
        <v>0</v>
      </c>
      <c r="H38" s="191">
        <v>0</v>
      </c>
      <c r="I38" s="192">
        <v>0</v>
      </c>
      <c r="J38" s="1087">
        <f t="shared" si="2"/>
        <v>0</v>
      </c>
    </row>
    <row r="39" spans="1:10">
      <c r="A39" s="1094" t="s">
        <v>215</v>
      </c>
      <c r="B39" s="207" t="s">
        <v>213</v>
      </c>
      <c r="C39" s="189" t="s">
        <v>192</v>
      </c>
      <c r="D39" s="190">
        <v>0</v>
      </c>
      <c r="E39" s="190"/>
      <c r="F39" s="190">
        <v>0</v>
      </c>
      <c r="G39" s="191">
        <v>0</v>
      </c>
      <c r="H39" s="191">
        <v>0</v>
      </c>
      <c r="I39" s="192">
        <v>0</v>
      </c>
      <c r="J39" s="1087">
        <f t="shared" si="2"/>
        <v>0</v>
      </c>
    </row>
    <row r="40" spans="1:10">
      <c r="A40" s="201" t="s">
        <v>216</v>
      </c>
      <c r="B40" s="189" t="s">
        <v>213</v>
      </c>
      <c r="C40" s="189" t="s">
        <v>192</v>
      </c>
      <c r="D40" s="190">
        <v>0</v>
      </c>
      <c r="E40" s="190"/>
      <c r="F40" s="190">
        <v>0</v>
      </c>
      <c r="G40" s="191">
        <v>0</v>
      </c>
      <c r="H40" s="191">
        <v>0</v>
      </c>
      <c r="I40" s="192">
        <v>0</v>
      </c>
      <c r="J40" s="1087">
        <f t="shared" si="2"/>
        <v>0</v>
      </c>
    </row>
    <row r="41" spans="1:10">
      <c r="A41" s="201" t="s">
        <v>217</v>
      </c>
      <c r="B41" s="189" t="s">
        <v>213</v>
      </c>
      <c r="C41" s="189" t="s">
        <v>192</v>
      </c>
      <c r="D41" s="190">
        <v>0</v>
      </c>
      <c r="E41" s="190"/>
      <c r="F41" s="190">
        <v>0</v>
      </c>
      <c r="G41" s="191">
        <v>0</v>
      </c>
      <c r="H41" s="191">
        <v>0</v>
      </c>
      <c r="I41" s="192">
        <v>0</v>
      </c>
      <c r="J41" s="1087">
        <f t="shared" si="2"/>
        <v>0</v>
      </c>
    </row>
    <row r="42" spans="1:10">
      <c r="A42" s="201" t="s">
        <v>218</v>
      </c>
      <c r="B42" s="189" t="s">
        <v>191</v>
      </c>
      <c r="C42" s="189" t="s">
        <v>192</v>
      </c>
      <c r="D42" s="190">
        <v>0</v>
      </c>
      <c r="E42" s="190"/>
      <c r="F42" s="190">
        <v>0</v>
      </c>
      <c r="G42" s="191">
        <v>0</v>
      </c>
      <c r="H42" s="191">
        <v>0</v>
      </c>
      <c r="I42" s="192">
        <v>0</v>
      </c>
      <c r="J42" s="1087">
        <f t="shared" si="2"/>
        <v>0</v>
      </c>
    </row>
    <row r="43" spans="1:10">
      <c r="A43" s="1090" t="s">
        <v>219</v>
      </c>
      <c r="B43" s="189" t="s">
        <v>191</v>
      </c>
      <c r="C43" s="189" t="s">
        <v>192</v>
      </c>
      <c r="D43" s="190">
        <v>0</v>
      </c>
      <c r="E43" s="190"/>
      <c r="F43" s="190">
        <v>0</v>
      </c>
      <c r="G43" s="191">
        <v>0</v>
      </c>
      <c r="H43" s="191">
        <v>0</v>
      </c>
      <c r="I43" s="192">
        <v>0</v>
      </c>
      <c r="J43" s="1087">
        <f t="shared" si="2"/>
        <v>0</v>
      </c>
    </row>
    <row r="44" spans="1:10">
      <c r="A44" s="201" t="s">
        <v>220</v>
      </c>
      <c r="B44" s="189" t="s">
        <v>81</v>
      </c>
      <c r="C44" s="189" t="s">
        <v>189</v>
      </c>
      <c r="D44" s="190">
        <v>117</v>
      </c>
      <c r="E44" s="190"/>
      <c r="F44" s="190">
        <v>11017.4</v>
      </c>
      <c r="G44" s="190">
        <v>0</v>
      </c>
      <c r="H44" s="1363">
        <v>365.91</v>
      </c>
      <c r="I44" s="192">
        <v>16643.759999999998</v>
      </c>
      <c r="J44" s="1087">
        <f t="shared" si="2"/>
        <v>1.7598692695611404E-2</v>
      </c>
    </row>
    <row r="45" spans="1:10">
      <c r="A45" s="201" t="s">
        <v>105</v>
      </c>
      <c r="B45" s="189" t="s">
        <v>81</v>
      </c>
      <c r="C45" s="189" t="s">
        <v>189</v>
      </c>
      <c r="D45" s="190">
        <v>0</v>
      </c>
      <c r="E45" s="190"/>
      <c r="F45" s="190">
        <v>0</v>
      </c>
      <c r="G45" s="191">
        <v>0</v>
      </c>
      <c r="H45" s="191">
        <v>0</v>
      </c>
      <c r="I45" s="192">
        <v>0</v>
      </c>
      <c r="J45" s="1087">
        <f t="shared" si="2"/>
        <v>0</v>
      </c>
    </row>
    <row r="46" spans="1:10">
      <c r="A46" s="201" t="s">
        <v>221</v>
      </c>
      <c r="B46" s="189" t="s">
        <v>81</v>
      </c>
      <c r="C46" s="189" t="s">
        <v>189</v>
      </c>
      <c r="D46" s="190">
        <v>0</v>
      </c>
      <c r="E46" s="190"/>
      <c r="F46" s="190">
        <v>0</v>
      </c>
      <c r="G46" s="191">
        <v>0</v>
      </c>
      <c r="H46" s="191">
        <v>0</v>
      </c>
      <c r="I46" s="192">
        <v>0</v>
      </c>
      <c r="J46" s="1087">
        <f t="shared" si="2"/>
        <v>0</v>
      </c>
    </row>
    <row r="47" spans="1:10">
      <c r="A47" s="201" t="s">
        <v>116</v>
      </c>
      <c r="B47" s="189" t="s">
        <v>81</v>
      </c>
      <c r="C47" s="189" t="s">
        <v>189</v>
      </c>
      <c r="D47" s="190">
        <v>0</v>
      </c>
      <c r="E47" s="190"/>
      <c r="F47" s="190">
        <v>0</v>
      </c>
      <c r="G47" s="191">
        <v>0</v>
      </c>
      <c r="H47" s="191">
        <v>0</v>
      </c>
      <c r="I47" s="192">
        <v>0</v>
      </c>
      <c r="J47" s="1087">
        <f t="shared" si="2"/>
        <v>0</v>
      </c>
    </row>
    <row r="48" spans="1:10">
      <c r="A48" s="201" t="s">
        <v>222</v>
      </c>
      <c r="B48" s="189" t="s">
        <v>81</v>
      </c>
      <c r="C48" s="189" t="s">
        <v>189</v>
      </c>
      <c r="D48" s="190">
        <v>0</v>
      </c>
      <c r="E48" s="190"/>
      <c r="F48" s="190">
        <v>0</v>
      </c>
      <c r="G48" s="191">
        <v>0</v>
      </c>
      <c r="H48" s="191">
        <v>0</v>
      </c>
      <c r="I48" s="192">
        <v>0</v>
      </c>
      <c r="J48" s="1087">
        <f t="shared" si="2"/>
        <v>0</v>
      </c>
    </row>
    <row r="49" spans="1:10">
      <c r="A49" s="158" t="s">
        <v>123</v>
      </c>
      <c r="B49" s="189" t="s">
        <v>81</v>
      </c>
      <c r="C49" s="189" t="s">
        <v>189</v>
      </c>
      <c r="D49" s="190">
        <v>0</v>
      </c>
      <c r="E49" s="190"/>
      <c r="F49" s="190">
        <v>0</v>
      </c>
      <c r="G49" s="190">
        <v>0</v>
      </c>
      <c r="H49" s="190">
        <v>0</v>
      </c>
      <c r="I49" s="192">
        <v>0</v>
      </c>
      <c r="J49" s="1087">
        <f t="shared" si="2"/>
        <v>0</v>
      </c>
    </row>
    <row r="50" spans="1:10">
      <c r="A50" s="158" t="s">
        <v>223</v>
      </c>
      <c r="B50" s="189" t="s">
        <v>81</v>
      </c>
      <c r="C50" s="189" t="s">
        <v>192</v>
      </c>
      <c r="D50" s="190">
        <v>0</v>
      </c>
      <c r="E50" s="190"/>
      <c r="F50" s="190">
        <v>0</v>
      </c>
      <c r="G50" s="191">
        <v>0</v>
      </c>
      <c r="H50" s="191">
        <v>0</v>
      </c>
      <c r="I50" s="192">
        <v>0</v>
      </c>
      <c r="J50" s="1087">
        <f t="shared" si="2"/>
        <v>0</v>
      </c>
    </row>
    <row r="51" spans="1:10">
      <c r="A51" s="158" t="s">
        <v>224</v>
      </c>
      <c r="B51" s="189" t="s">
        <v>81</v>
      </c>
      <c r="C51" s="189" t="s">
        <v>189</v>
      </c>
      <c r="D51" s="190">
        <v>3093</v>
      </c>
      <c r="E51" s="190"/>
      <c r="F51" s="190">
        <v>578.28229999999996</v>
      </c>
      <c r="G51" s="191">
        <v>0.61860000000000004</v>
      </c>
      <c r="H51" s="191">
        <v>12.373200000000001</v>
      </c>
      <c r="I51" s="192">
        <v>408.27</v>
      </c>
      <c r="J51" s="1087">
        <f t="shared" si="2"/>
        <v>4.3169441681670901E-4</v>
      </c>
    </row>
    <row r="52" spans="1:10">
      <c r="A52" s="208" t="s">
        <v>132</v>
      </c>
      <c r="B52" s="202"/>
      <c r="C52" s="202"/>
      <c r="D52" s="203"/>
      <c r="E52" s="203"/>
      <c r="F52" s="204"/>
      <c r="G52" s="204"/>
      <c r="H52" s="204"/>
      <c r="I52" s="205"/>
      <c r="J52" s="1093"/>
    </row>
    <row r="53" spans="1:10">
      <c r="A53" s="206" t="s">
        <v>225</v>
      </c>
      <c r="B53" s="189" t="s">
        <v>81</v>
      </c>
      <c r="C53" s="189" t="s">
        <v>189</v>
      </c>
      <c r="D53" s="190">
        <v>292</v>
      </c>
      <c r="E53" s="190"/>
      <c r="F53" s="190">
        <v>4798.5</v>
      </c>
      <c r="G53" s="191">
        <v>0.54120000000000001</v>
      </c>
      <c r="H53" s="191">
        <v>-91.515000000000001</v>
      </c>
      <c r="I53" s="192">
        <v>2571.5</v>
      </c>
      <c r="J53" s="1087">
        <f t="shared" ref="J53:J68" si="3">IFERROR(I53/$I$99,0)</f>
        <v>2.7190393436798375E-3</v>
      </c>
    </row>
    <row r="54" spans="1:10">
      <c r="A54" s="201" t="s">
        <v>226</v>
      </c>
      <c r="B54" s="189" t="s">
        <v>81</v>
      </c>
      <c r="C54" s="189" t="s">
        <v>189</v>
      </c>
      <c r="D54" s="190">
        <v>1589</v>
      </c>
      <c r="E54" s="190"/>
      <c r="F54" s="190">
        <v>9346.7900000000009</v>
      </c>
      <c r="G54" s="191">
        <v>1.1164000000000001</v>
      </c>
      <c r="H54" s="191">
        <v>-177.48599999999999</v>
      </c>
      <c r="I54" s="192">
        <v>16353.7</v>
      </c>
      <c r="J54" s="1087">
        <f t="shared" si="3"/>
        <v>1.7291990555993373E-2</v>
      </c>
    </row>
    <row r="55" spans="1:10">
      <c r="A55" s="201" t="s">
        <v>227</v>
      </c>
      <c r="B55" s="189" t="s">
        <v>81</v>
      </c>
      <c r="C55" s="189" t="s">
        <v>192</v>
      </c>
      <c r="D55" s="190">
        <v>0</v>
      </c>
      <c r="E55" s="190"/>
      <c r="F55" s="190">
        <v>0</v>
      </c>
      <c r="G55" s="191">
        <v>0</v>
      </c>
      <c r="H55" s="191">
        <v>0</v>
      </c>
      <c r="I55" s="192">
        <v>0</v>
      </c>
      <c r="J55" s="1087">
        <f t="shared" si="3"/>
        <v>0</v>
      </c>
    </row>
    <row r="56" spans="1:10">
      <c r="A56" s="209" t="s">
        <v>228</v>
      </c>
      <c r="B56" s="200" t="s">
        <v>81</v>
      </c>
      <c r="C56" s="189" t="s">
        <v>192</v>
      </c>
      <c r="D56" s="190">
        <v>0</v>
      </c>
      <c r="E56" s="190"/>
      <c r="F56" s="190">
        <v>0</v>
      </c>
      <c r="G56" s="191">
        <v>0</v>
      </c>
      <c r="H56" s="191">
        <v>0</v>
      </c>
      <c r="I56" s="192">
        <v>0</v>
      </c>
      <c r="J56" s="1087">
        <f t="shared" si="3"/>
        <v>0</v>
      </c>
    </row>
    <row r="57" spans="1:10">
      <c r="A57" s="210" t="s">
        <v>229</v>
      </c>
      <c r="B57" s="211" t="s">
        <v>81</v>
      </c>
      <c r="C57" s="189" t="s">
        <v>192</v>
      </c>
      <c r="D57" s="190">
        <v>0</v>
      </c>
      <c r="E57" s="190"/>
      <c r="F57" s="190">
        <v>0</v>
      </c>
      <c r="G57" s="191">
        <v>0</v>
      </c>
      <c r="H57" s="191">
        <v>0</v>
      </c>
      <c r="I57" s="192">
        <v>0</v>
      </c>
      <c r="J57" s="1087">
        <f t="shared" si="3"/>
        <v>0</v>
      </c>
    </row>
    <row r="58" spans="1:10">
      <c r="A58" s="201" t="s">
        <v>230</v>
      </c>
      <c r="B58" s="189" t="s">
        <v>81</v>
      </c>
      <c r="C58" s="189" t="s">
        <v>192</v>
      </c>
      <c r="D58" s="190">
        <v>0</v>
      </c>
      <c r="E58" s="190"/>
      <c r="F58" s="190">
        <v>0</v>
      </c>
      <c r="G58" s="191">
        <v>0</v>
      </c>
      <c r="H58" s="191">
        <v>0</v>
      </c>
      <c r="I58" s="192">
        <v>0</v>
      </c>
      <c r="J58" s="1087">
        <f t="shared" si="3"/>
        <v>0</v>
      </c>
    </row>
    <row r="59" spans="1:10">
      <c r="A59" s="201" t="s">
        <v>231</v>
      </c>
      <c r="B59" s="189" t="s">
        <v>81</v>
      </c>
      <c r="C59" s="189" t="s">
        <v>192</v>
      </c>
      <c r="D59" s="190">
        <v>0</v>
      </c>
      <c r="E59" s="190"/>
      <c r="F59" s="190">
        <v>0</v>
      </c>
      <c r="G59" s="191">
        <v>0</v>
      </c>
      <c r="H59" s="191">
        <v>0</v>
      </c>
      <c r="I59" s="192">
        <v>0</v>
      </c>
      <c r="J59" s="1087">
        <f t="shared" si="3"/>
        <v>0</v>
      </c>
    </row>
    <row r="60" spans="1:10">
      <c r="A60" s="201" t="s">
        <v>232</v>
      </c>
      <c r="B60" s="189" t="s">
        <v>81</v>
      </c>
      <c r="C60" s="189" t="s">
        <v>192</v>
      </c>
      <c r="D60" s="190">
        <v>0</v>
      </c>
      <c r="E60" s="190"/>
      <c r="F60" s="190">
        <v>0</v>
      </c>
      <c r="G60" s="191">
        <v>0</v>
      </c>
      <c r="H60" s="191">
        <v>0</v>
      </c>
      <c r="I60" s="192">
        <v>0</v>
      </c>
      <c r="J60" s="1087">
        <f t="shared" si="3"/>
        <v>0</v>
      </c>
    </row>
    <row r="61" spans="1:10">
      <c r="A61" s="201" t="s">
        <v>233</v>
      </c>
      <c r="B61" s="189" t="s">
        <v>81</v>
      </c>
      <c r="C61" s="189" t="s">
        <v>192</v>
      </c>
      <c r="D61" s="190">
        <v>0</v>
      </c>
      <c r="E61" s="190"/>
      <c r="F61" s="190">
        <v>0</v>
      </c>
      <c r="G61" s="191">
        <v>0</v>
      </c>
      <c r="H61" s="191">
        <v>0</v>
      </c>
      <c r="I61" s="192">
        <v>0</v>
      </c>
      <c r="J61" s="1087">
        <f t="shared" si="3"/>
        <v>0</v>
      </c>
    </row>
    <row r="62" spans="1:10">
      <c r="A62" s="209" t="s">
        <v>234</v>
      </c>
      <c r="B62" s="200" t="s">
        <v>81</v>
      </c>
      <c r="C62" s="189" t="s">
        <v>192</v>
      </c>
      <c r="D62" s="190">
        <v>0</v>
      </c>
      <c r="E62" s="190"/>
      <c r="F62" s="190">
        <v>0</v>
      </c>
      <c r="G62" s="191">
        <v>0</v>
      </c>
      <c r="H62" s="191">
        <v>0</v>
      </c>
      <c r="I62" s="192">
        <v>0</v>
      </c>
      <c r="J62" s="1087">
        <f t="shared" si="3"/>
        <v>0</v>
      </c>
    </row>
    <row r="63" spans="1:10">
      <c r="A63" s="201" t="s">
        <v>235</v>
      </c>
      <c r="B63" s="189" t="s">
        <v>81</v>
      </c>
      <c r="C63" s="189" t="s">
        <v>192</v>
      </c>
      <c r="D63" s="190">
        <v>0</v>
      </c>
      <c r="E63" s="190"/>
      <c r="F63" s="190">
        <v>0</v>
      </c>
      <c r="G63" s="191">
        <v>0</v>
      </c>
      <c r="H63" s="191">
        <v>0</v>
      </c>
      <c r="I63" s="192">
        <v>0</v>
      </c>
      <c r="J63" s="1087">
        <f t="shared" si="3"/>
        <v>0</v>
      </c>
    </row>
    <row r="64" spans="1:10">
      <c r="A64" s="206" t="s">
        <v>236</v>
      </c>
      <c r="B64" s="189" t="s">
        <v>81</v>
      </c>
      <c r="C64" s="189" t="s">
        <v>192</v>
      </c>
      <c r="D64" s="190">
        <v>0</v>
      </c>
      <c r="E64" s="190"/>
      <c r="F64" s="190">
        <v>0</v>
      </c>
      <c r="G64" s="191">
        <v>0</v>
      </c>
      <c r="H64" s="191">
        <v>0</v>
      </c>
      <c r="I64" s="192">
        <v>0</v>
      </c>
      <c r="J64" s="1087">
        <f t="shared" si="3"/>
        <v>0</v>
      </c>
    </row>
    <row r="65" spans="1:10">
      <c r="A65" s="206" t="s">
        <v>237</v>
      </c>
      <c r="B65" s="189" t="s">
        <v>81</v>
      </c>
      <c r="C65" s="189" t="s">
        <v>192</v>
      </c>
      <c r="D65" s="190">
        <v>0</v>
      </c>
      <c r="E65" s="190"/>
      <c r="F65" s="190">
        <v>0</v>
      </c>
      <c r="G65" s="191">
        <v>0</v>
      </c>
      <c r="H65" s="191">
        <v>0</v>
      </c>
      <c r="I65" s="192">
        <v>0</v>
      </c>
      <c r="J65" s="1087">
        <f t="shared" si="3"/>
        <v>0</v>
      </c>
    </row>
    <row r="66" spans="1:10">
      <c r="A66" s="206" t="s">
        <v>238</v>
      </c>
      <c r="B66" s="189" t="s">
        <v>81</v>
      </c>
      <c r="C66" s="189" t="s">
        <v>192</v>
      </c>
      <c r="D66" s="190">
        <v>0</v>
      </c>
      <c r="E66" s="190"/>
      <c r="F66" s="190">
        <v>0</v>
      </c>
      <c r="G66" s="191">
        <v>0</v>
      </c>
      <c r="H66" s="191">
        <v>0</v>
      </c>
      <c r="I66" s="192">
        <v>0</v>
      </c>
      <c r="J66" s="1087">
        <f t="shared" si="3"/>
        <v>0</v>
      </c>
    </row>
    <row r="67" spans="1:10">
      <c r="A67" s="206" t="s">
        <v>239</v>
      </c>
      <c r="B67" s="189" t="s">
        <v>81</v>
      </c>
      <c r="C67" s="189" t="s">
        <v>189</v>
      </c>
      <c r="D67" s="190">
        <v>0</v>
      </c>
      <c r="E67" s="190"/>
      <c r="F67" s="190">
        <v>0</v>
      </c>
      <c r="G67" s="190">
        <v>0</v>
      </c>
      <c r="H67" s="190">
        <v>0</v>
      </c>
      <c r="I67" s="192">
        <v>0</v>
      </c>
      <c r="J67" s="1087">
        <f t="shared" si="3"/>
        <v>0</v>
      </c>
    </row>
    <row r="68" spans="1:10">
      <c r="A68" s="201" t="s">
        <v>138</v>
      </c>
      <c r="B68" s="189" t="s">
        <v>81</v>
      </c>
      <c r="C68" s="189" t="s">
        <v>189</v>
      </c>
      <c r="D68" s="190">
        <v>0</v>
      </c>
      <c r="E68" s="190"/>
      <c r="F68" s="190">
        <v>0</v>
      </c>
      <c r="G68" s="190">
        <v>0</v>
      </c>
      <c r="H68" s="190">
        <v>0</v>
      </c>
      <c r="I68" s="192">
        <v>0</v>
      </c>
      <c r="J68" s="1087">
        <f t="shared" si="3"/>
        <v>0</v>
      </c>
    </row>
    <row r="69" spans="1:10">
      <c r="A69" s="208" t="s">
        <v>35</v>
      </c>
      <c r="B69" s="202"/>
      <c r="C69" s="202"/>
      <c r="D69" s="203"/>
      <c r="E69" s="203"/>
      <c r="F69" s="204"/>
      <c r="G69" s="204"/>
      <c r="H69" s="204"/>
      <c r="I69" s="205"/>
      <c r="J69" s="1093"/>
    </row>
    <row r="70" spans="1:10">
      <c r="A70" s="201" t="s">
        <v>240</v>
      </c>
      <c r="B70" s="189" t="s">
        <v>81</v>
      </c>
      <c r="C70" s="189" t="s">
        <v>189</v>
      </c>
      <c r="D70" s="190">
        <v>1443</v>
      </c>
      <c r="E70" s="190"/>
      <c r="F70" s="190">
        <v>280404</v>
      </c>
      <c r="G70" s="191">
        <v>3.7896000000000001</v>
      </c>
      <c r="H70" s="191">
        <v>-0.42509999999999998</v>
      </c>
      <c r="I70" s="192">
        <v>105863.27</v>
      </c>
      <c r="J70" s="1087">
        <f t="shared" ref="J70:J77" si="4">IFERROR(I70/$I$99,0)</f>
        <v>0.11193715581590567</v>
      </c>
    </row>
    <row r="71" spans="1:10">
      <c r="A71" s="201" t="s">
        <v>241</v>
      </c>
      <c r="B71" s="189" t="s">
        <v>81</v>
      </c>
      <c r="C71" s="189" t="s">
        <v>192</v>
      </c>
      <c r="D71" s="190">
        <v>0</v>
      </c>
      <c r="E71" s="190"/>
      <c r="F71" s="190">
        <v>0</v>
      </c>
      <c r="G71" s="191">
        <v>0</v>
      </c>
      <c r="H71" s="191">
        <v>0</v>
      </c>
      <c r="I71" s="192">
        <v>0</v>
      </c>
      <c r="J71" s="1087">
        <f t="shared" si="4"/>
        <v>0</v>
      </c>
    </row>
    <row r="72" spans="1:10">
      <c r="A72" s="158" t="s">
        <v>242</v>
      </c>
      <c r="B72" s="189" t="s">
        <v>81</v>
      </c>
      <c r="C72" s="189" t="s">
        <v>192</v>
      </c>
      <c r="D72" s="190">
        <v>0</v>
      </c>
      <c r="E72" s="190"/>
      <c r="F72" s="190">
        <v>0</v>
      </c>
      <c r="G72" s="191">
        <v>0</v>
      </c>
      <c r="H72" s="191">
        <v>0</v>
      </c>
      <c r="I72" s="192">
        <v>0</v>
      </c>
      <c r="J72" s="1087">
        <f t="shared" si="4"/>
        <v>0</v>
      </c>
    </row>
    <row r="73" spans="1:10">
      <c r="A73" s="158" t="s">
        <v>144</v>
      </c>
      <c r="B73" s="189" t="s">
        <v>81</v>
      </c>
      <c r="C73" s="189" t="s">
        <v>189</v>
      </c>
      <c r="D73" s="190">
        <v>0</v>
      </c>
      <c r="E73" s="190"/>
      <c r="F73" s="190">
        <v>0</v>
      </c>
      <c r="G73" s="191">
        <v>0</v>
      </c>
      <c r="H73" s="191">
        <v>0</v>
      </c>
      <c r="I73" s="192">
        <v>0</v>
      </c>
      <c r="J73" s="1087">
        <f t="shared" si="4"/>
        <v>0</v>
      </c>
    </row>
    <row r="74" spans="1:10">
      <c r="A74" s="158" t="s">
        <v>243</v>
      </c>
      <c r="B74" s="189" t="s">
        <v>77</v>
      </c>
      <c r="C74" s="189" t="s">
        <v>189</v>
      </c>
      <c r="D74" s="190">
        <v>0</v>
      </c>
      <c r="E74" s="190"/>
      <c r="F74" s="190">
        <v>0</v>
      </c>
      <c r="G74" s="191">
        <v>0</v>
      </c>
      <c r="H74" s="191">
        <v>0</v>
      </c>
      <c r="I74" s="192">
        <v>0</v>
      </c>
      <c r="J74" s="1087">
        <f t="shared" si="4"/>
        <v>0</v>
      </c>
    </row>
    <row r="75" spans="1:10">
      <c r="A75" s="158" t="s">
        <v>244</v>
      </c>
      <c r="B75" s="189" t="s">
        <v>81</v>
      </c>
      <c r="C75" s="189" t="s">
        <v>189</v>
      </c>
      <c r="D75" s="190">
        <v>658</v>
      </c>
      <c r="E75" s="190"/>
      <c r="F75" s="190">
        <v>0</v>
      </c>
      <c r="G75" s="191">
        <v>0</v>
      </c>
      <c r="H75" s="191">
        <v>0</v>
      </c>
      <c r="I75" s="192">
        <v>34377.94</v>
      </c>
      <c r="J75" s="1087">
        <f t="shared" si="4"/>
        <v>3.6350368039924107E-2</v>
      </c>
    </row>
    <row r="76" spans="1:10">
      <c r="A76" s="158" t="s">
        <v>244</v>
      </c>
      <c r="B76" s="189" t="s">
        <v>81</v>
      </c>
      <c r="C76" s="189" t="s">
        <v>192</v>
      </c>
      <c r="D76" s="190">
        <v>0</v>
      </c>
      <c r="E76" s="190"/>
      <c r="F76" s="190">
        <v>0</v>
      </c>
      <c r="G76" s="191">
        <v>0</v>
      </c>
      <c r="H76" s="191">
        <v>0</v>
      </c>
      <c r="I76" s="192">
        <v>0</v>
      </c>
      <c r="J76" s="1087">
        <f t="shared" si="4"/>
        <v>0</v>
      </c>
    </row>
    <row r="77" spans="1:10">
      <c r="A77" s="158" t="s">
        <v>245</v>
      </c>
      <c r="B77" s="189" t="s">
        <v>81</v>
      </c>
      <c r="C77" s="189" t="s">
        <v>189</v>
      </c>
      <c r="D77" s="190">
        <v>2716</v>
      </c>
      <c r="E77" s="190"/>
      <c r="F77" s="190">
        <v>0</v>
      </c>
      <c r="G77" s="191">
        <v>0</v>
      </c>
      <c r="H77" s="191">
        <v>0</v>
      </c>
      <c r="I77" s="192">
        <v>64216.28</v>
      </c>
      <c r="J77" s="1087">
        <f t="shared" si="4"/>
        <v>6.790067735748033E-2</v>
      </c>
    </row>
    <row r="78" spans="1:10">
      <c r="A78" s="208" t="s">
        <v>246</v>
      </c>
      <c r="B78" s="202"/>
      <c r="C78" s="202"/>
      <c r="D78" s="203"/>
      <c r="E78" s="203"/>
      <c r="F78" s="204"/>
      <c r="G78" s="204"/>
      <c r="H78" s="204"/>
      <c r="I78" s="205"/>
      <c r="J78" s="1093"/>
    </row>
    <row r="79" spans="1:10" ht="15" customHeight="1">
      <c r="A79" s="212" t="s">
        <v>120</v>
      </c>
      <c r="B79" s="189" t="s">
        <v>81</v>
      </c>
      <c r="C79" s="189" t="s">
        <v>189</v>
      </c>
      <c r="D79" s="190">
        <v>0</v>
      </c>
      <c r="E79" s="190"/>
      <c r="F79" s="190">
        <v>0</v>
      </c>
      <c r="G79" s="191">
        <v>0</v>
      </c>
      <c r="H79" s="191">
        <v>0</v>
      </c>
      <c r="I79" s="192">
        <v>0</v>
      </c>
      <c r="J79" s="1087">
        <f t="shared" ref="J79:J86" si="5">IFERROR(I79/$I$99,0)</f>
        <v>0</v>
      </c>
    </row>
    <row r="80" spans="1:10">
      <c r="A80" s="212" t="s">
        <v>247</v>
      </c>
      <c r="B80" s="189" t="s">
        <v>81</v>
      </c>
      <c r="C80" s="189" t="s">
        <v>189</v>
      </c>
      <c r="D80" s="190">
        <v>0</v>
      </c>
      <c r="E80" s="190"/>
      <c r="F80" s="190">
        <v>0</v>
      </c>
      <c r="G80" s="191">
        <v>0</v>
      </c>
      <c r="H80" s="191">
        <v>0</v>
      </c>
      <c r="I80" s="192">
        <v>0</v>
      </c>
      <c r="J80" s="1087">
        <f t="shared" si="5"/>
        <v>0</v>
      </c>
    </row>
    <row r="81" spans="1:11">
      <c r="A81" s="213" t="s">
        <v>248</v>
      </c>
      <c r="B81" s="189" t="s">
        <v>81</v>
      </c>
      <c r="C81" s="189" t="s">
        <v>189</v>
      </c>
      <c r="D81" s="190">
        <v>0</v>
      </c>
      <c r="E81" s="190"/>
      <c r="F81" s="190">
        <v>0</v>
      </c>
      <c r="G81" s="191">
        <v>0</v>
      </c>
      <c r="H81" s="191">
        <v>0</v>
      </c>
      <c r="I81" s="192">
        <v>0</v>
      </c>
      <c r="J81" s="1087">
        <f t="shared" si="5"/>
        <v>0</v>
      </c>
    </row>
    <row r="82" spans="1:11">
      <c r="A82" s="212" t="s">
        <v>249</v>
      </c>
      <c r="B82" s="189" t="s">
        <v>81</v>
      </c>
      <c r="C82" s="189" t="s">
        <v>189</v>
      </c>
      <c r="D82" s="190">
        <v>0</v>
      </c>
      <c r="E82" s="190"/>
      <c r="F82" s="190">
        <v>0</v>
      </c>
      <c r="G82" s="191">
        <v>0</v>
      </c>
      <c r="H82" s="191">
        <v>0</v>
      </c>
      <c r="I82" s="192">
        <v>0</v>
      </c>
      <c r="J82" s="1087">
        <f t="shared" si="5"/>
        <v>0</v>
      </c>
    </row>
    <row r="83" spans="1:11">
      <c r="A83" s="158" t="s">
        <v>250</v>
      </c>
      <c r="B83" s="189" t="s">
        <v>81</v>
      </c>
      <c r="C83" s="189" t="s">
        <v>189</v>
      </c>
      <c r="D83" s="190">
        <v>0</v>
      </c>
      <c r="E83" s="190"/>
      <c r="F83" s="190">
        <v>0</v>
      </c>
      <c r="G83" s="191">
        <v>0</v>
      </c>
      <c r="H83" s="191">
        <v>0</v>
      </c>
      <c r="I83" s="192">
        <v>0</v>
      </c>
      <c r="J83" s="1087">
        <f t="shared" si="5"/>
        <v>0</v>
      </c>
    </row>
    <row r="84" spans="1:11">
      <c r="A84" s="158" t="s">
        <v>251</v>
      </c>
      <c r="B84" s="189" t="s">
        <v>81</v>
      </c>
      <c r="C84" s="189" t="s">
        <v>192</v>
      </c>
      <c r="D84" s="190">
        <v>0</v>
      </c>
      <c r="E84" s="190"/>
      <c r="F84" s="190">
        <v>0</v>
      </c>
      <c r="G84" s="191">
        <v>0</v>
      </c>
      <c r="H84" s="191">
        <v>0</v>
      </c>
      <c r="I84" s="192">
        <v>0</v>
      </c>
      <c r="J84" s="1087">
        <f t="shared" si="5"/>
        <v>0</v>
      </c>
    </row>
    <row r="85" spans="1:11">
      <c r="A85" s="158" t="s">
        <v>252</v>
      </c>
      <c r="B85" s="189" t="s">
        <v>81</v>
      </c>
      <c r="C85" s="189" t="s">
        <v>192</v>
      </c>
      <c r="D85" s="190">
        <v>0</v>
      </c>
      <c r="E85" s="190"/>
      <c r="F85" s="190">
        <v>0</v>
      </c>
      <c r="G85" s="191">
        <v>0</v>
      </c>
      <c r="H85" s="191">
        <v>0</v>
      </c>
      <c r="I85" s="192">
        <v>0</v>
      </c>
      <c r="J85" s="1087">
        <f t="shared" si="5"/>
        <v>0</v>
      </c>
    </row>
    <row r="86" spans="1:11">
      <c r="A86" s="158" t="s">
        <v>250</v>
      </c>
      <c r="B86" s="189" t="s">
        <v>81</v>
      </c>
      <c r="C86" s="189" t="s">
        <v>192</v>
      </c>
      <c r="D86" s="190">
        <v>0</v>
      </c>
      <c r="E86" s="190"/>
      <c r="F86" s="190">
        <v>0</v>
      </c>
      <c r="G86" s="191">
        <v>0</v>
      </c>
      <c r="H86" s="191">
        <v>0</v>
      </c>
      <c r="I86" s="192">
        <v>0</v>
      </c>
      <c r="J86" s="1087">
        <f t="shared" si="5"/>
        <v>0</v>
      </c>
    </row>
    <row r="87" spans="1:11">
      <c r="A87" s="157" t="s">
        <v>36</v>
      </c>
      <c r="B87" s="202"/>
      <c r="C87" s="202"/>
      <c r="D87" s="203"/>
      <c r="E87" s="203"/>
      <c r="F87" s="204"/>
      <c r="G87" s="204"/>
      <c r="H87" s="204"/>
      <c r="I87" s="205"/>
      <c r="J87" s="1093"/>
    </row>
    <row r="88" spans="1:11">
      <c r="A88" s="158" t="s">
        <v>148</v>
      </c>
      <c r="B88" s="189" t="s">
        <v>201</v>
      </c>
      <c r="C88" s="189" t="s">
        <v>189</v>
      </c>
      <c r="D88" s="190">
        <v>1259</v>
      </c>
      <c r="E88" s="203"/>
      <c r="F88" s="204"/>
      <c r="G88" s="204"/>
      <c r="H88" s="204"/>
      <c r="I88" s="192">
        <v>72384.820000000007</v>
      </c>
      <c r="J88" s="1087">
        <f>IFERROR(I88/$I$99,0)</f>
        <v>7.6537885850742046E-2</v>
      </c>
    </row>
    <row r="89" spans="1:11" ht="13.5" customHeight="1">
      <c r="A89" s="158" t="s">
        <v>149</v>
      </c>
      <c r="B89" s="189" t="s">
        <v>201</v>
      </c>
      <c r="C89" s="189" t="s">
        <v>189</v>
      </c>
      <c r="D89" s="190">
        <v>1259</v>
      </c>
      <c r="E89" s="203"/>
      <c r="F89" s="204"/>
      <c r="G89" s="204"/>
      <c r="H89" s="204"/>
      <c r="I89" s="192">
        <v>27138.89</v>
      </c>
      <c r="J89" s="1087">
        <f>IFERROR(I89/$I$99,0)</f>
        <v>2.8695978865953452E-2</v>
      </c>
    </row>
    <row r="90" spans="1:11" ht="13.5" customHeight="1">
      <c r="A90" s="158" t="s">
        <v>253</v>
      </c>
      <c r="B90" s="189" t="s">
        <v>81</v>
      </c>
      <c r="C90" s="189" t="s">
        <v>192</v>
      </c>
      <c r="D90" s="190">
        <v>74</v>
      </c>
      <c r="E90" s="203"/>
      <c r="F90" s="204"/>
      <c r="G90" s="204"/>
      <c r="H90" s="204"/>
      <c r="I90" s="192">
        <v>257724.46</v>
      </c>
      <c r="J90" s="1087">
        <f>IFERROR(I90/$I$99,0)</f>
        <v>0.27251135390575171</v>
      </c>
    </row>
    <row r="91" spans="1:11" ht="13.5" customHeight="1">
      <c r="A91" s="158" t="s">
        <v>254</v>
      </c>
      <c r="B91" s="189" t="s">
        <v>81</v>
      </c>
      <c r="C91" s="189" t="s">
        <v>192</v>
      </c>
      <c r="D91" s="190">
        <v>74</v>
      </c>
      <c r="E91" s="203"/>
      <c r="F91" s="204"/>
      <c r="G91" s="204"/>
      <c r="H91" s="204"/>
      <c r="I91" s="192">
        <v>156068.64000000001</v>
      </c>
      <c r="J91" s="1087">
        <f>IFERROR(I91/$I$99,0)</f>
        <v>0.16502304976651949</v>
      </c>
    </row>
    <row r="92" spans="1:11" ht="13.5" customHeight="1">
      <c r="A92" s="157" t="s">
        <v>255</v>
      </c>
      <c r="B92" s="202"/>
      <c r="C92" s="202"/>
      <c r="D92" s="203"/>
      <c r="E92" s="203"/>
      <c r="F92" s="204"/>
      <c r="G92" s="204"/>
      <c r="H92" s="204"/>
      <c r="I92" s="205"/>
      <c r="J92" s="1093"/>
    </row>
    <row r="93" spans="1:11" ht="13.5" customHeight="1">
      <c r="A93" s="1462" t="s">
        <v>256</v>
      </c>
      <c r="B93" s="1463"/>
      <c r="C93" s="1463"/>
      <c r="D93" s="1464">
        <v>0</v>
      </c>
      <c r="E93" s="203"/>
      <c r="F93" s="204"/>
      <c r="G93" s="204"/>
      <c r="H93" s="204"/>
      <c r="I93" s="1465">
        <v>0</v>
      </c>
      <c r="J93" s="1466">
        <f>IFERROR(I93/$I$99,0)</f>
        <v>0</v>
      </c>
      <c r="K93" s="5"/>
    </row>
    <row r="94" spans="1:11" ht="13.5" customHeight="1">
      <c r="A94" s="1462" t="s">
        <v>257</v>
      </c>
      <c r="B94" s="1463"/>
      <c r="C94" s="1463"/>
      <c r="D94" s="1464">
        <v>1259</v>
      </c>
      <c r="E94" s="203"/>
      <c r="F94" s="204"/>
      <c r="G94" s="204"/>
      <c r="H94" s="204"/>
      <c r="I94" s="1465">
        <v>90525.08</v>
      </c>
      <c r="J94" s="1466">
        <f>IFERROR(I94/$I$99,0)</f>
        <v>9.5718939961020724E-2</v>
      </c>
    </row>
    <row r="95" spans="1:11" ht="13.5" customHeight="1">
      <c r="A95" s="158" t="s">
        <v>258</v>
      </c>
      <c r="B95" s="189"/>
      <c r="C95" s="189"/>
      <c r="D95" s="190">
        <v>547</v>
      </c>
      <c r="E95" s="203"/>
      <c r="F95" s="204"/>
      <c r="G95" s="204"/>
      <c r="H95" s="204"/>
      <c r="I95" s="192">
        <v>9876.5</v>
      </c>
      <c r="J95" s="1087">
        <f>IFERROR(I95/$I$99,0)</f>
        <v>1.0443162386876887E-2</v>
      </c>
    </row>
    <row r="96" spans="1:11" ht="13.5" customHeight="1">
      <c r="A96" s="158" t="s">
        <v>259</v>
      </c>
      <c r="B96" s="189"/>
      <c r="C96" s="189"/>
      <c r="D96" s="190">
        <v>152</v>
      </c>
      <c r="E96" s="203"/>
      <c r="F96" s="204"/>
      <c r="G96" s="204"/>
      <c r="H96" s="204"/>
      <c r="I96" s="1465">
        <v>2280</v>
      </c>
      <c r="J96" s="1087">
        <f>IFERROR(I96/$I$99,0)</f>
        <v>2.4108145843243357E-3</v>
      </c>
    </row>
    <row r="97" spans="1:11" ht="13.5" customHeight="1">
      <c r="A97" s="1462" t="s">
        <v>260</v>
      </c>
      <c r="B97" s="1463"/>
      <c r="C97" s="1463"/>
      <c r="D97" s="1464">
        <v>0</v>
      </c>
      <c r="E97" s="203"/>
      <c r="F97" s="204"/>
      <c r="G97" s="204"/>
      <c r="H97" s="204"/>
      <c r="I97" s="1465">
        <v>0</v>
      </c>
      <c r="J97" s="1466">
        <f>IFERROR(I97/$I$99,0)</f>
        <v>0</v>
      </c>
      <c r="K97" s="5"/>
    </row>
    <row r="98" spans="1:11" ht="13.5" thickBot="1">
      <c r="A98" s="214"/>
      <c r="B98" s="215"/>
      <c r="C98" s="215"/>
      <c r="D98" s="216"/>
      <c r="E98" s="216"/>
      <c r="F98" s="217"/>
      <c r="G98" s="218"/>
      <c r="H98" s="217"/>
      <c r="I98" s="219"/>
      <c r="J98" s="220"/>
    </row>
    <row r="99" spans="1:11" s="4" customFormat="1" ht="15" customHeight="1" thickBot="1">
      <c r="A99" s="221" t="s">
        <v>10</v>
      </c>
      <c r="B99" s="1474"/>
      <c r="C99" s="1475"/>
      <c r="D99" s="1476">
        <f>SUM(D9:D86)</f>
        <v>13278</v>
      </c>
      <c r="E99" s="1476">
        <f>SUM(E9:E86)</f>
        <v>0</v>
      </c>
      <c r="F99" s="1476">
        <f>SUM(F9:F86)</f>
        <v>321026.27230000001</v>
      </c>
      <c r="G99" s="1477">
        <f>SUM(G9:G86)</f>
        <v>8.0053000000000001</v>
      </c>
      <c r="H99" s="1476">
        <f>SUM(H9:H86)</f>
        <v>14997.507100000001</v>
      </c>
      <c r="I99" s="1478">
        <f>SUM(I9:I97)</f>
        <v>945738.43</v>
      </c>
      <c r="J99" s="1479">
        <f>SUM(J9:J97)</f>
        <v>1</v>
      </c>
    </row>
    <row r="100" spans="1:11" ht="15" customHeight="1" thickBot="1">
      <c r="F100" s="1361"/>
      <c r="I100" s="182"/>
    </row>
    <row r="101" spans="1:11" ht="15" customHeight="1" thickBot="1">
      <c r="A101" s="222" t="s">
        <v>261</v>
      </c>
      <c r="B101" s="223" t="s">
        <v>262</v>
      </c>
      <c r="F101" s="875"/>
      <c r="G101" s="909"/>
      <c r="H101" s="909"/>
      <c r="I101" s="909"/>
    </row>
    <row r="102" spans="1:11" ht="15" customHeight="1">
      <c r="A102" s="225" t="s">
        <v>263</v>
      </c>
      <c r="B102" s="226">
        <v>0</v>
      </c>
      <c r="F102" s="970"/>
      <c r="G102" s="165"/>
      <c r="H102" s="224"/>
      <c r="I102" s="182"/>
    </row>
    <row r="103" spans="1:11" ht="26">
      <c r="A103" s="227" t="s">
        <v>264</v>
      </c>
      <c r="B103" s="226">
        <v>0</v>
      </c>
      <c r="F103" s="381"/>
      <c r="H103" s="224"/>
      <c r="I103" s="182"/>
    </row>
    <row r="104" spans="1:11" ht="28">
      <c r="A104" s="228" t="s">
        <v>265</v>
      </c>
      <c r="B104" s="1095">
        <v>0</v>
      </c>
      <c r="H104" s="224"/>
      <c r="I104" s="182"/>
    </row>
    <row r="105" spans="1:11" ht="13.5" thickBot="1">
      <c r="A105" s="1096" t="s">
        <v>266</v>
      </c>
      <c r="B105" s="1097">
        <v>0</v>
      </c>
      <c r="I105" s="182"/>
    </row>
    <row r="106" spans="1:11" ht="13.5" thickBot="1">
      <c r="A106" s="229"/>
      <c r="B106" s="230"/>
      <c r="I106" s="182"/>
    </row>
    <row r="107" spans="1:11" ht="26.5" thickBot="1">
      <c r="A107" s="231" t="s">
        <v>267</v>
      </c>
      <c r="B107" s="223" t="s">
        <v>262</v>
      </c>
      <c r="H107" s="224"/>
      <c r="I107" s="182"/>
    </row>
    <row r="108" spans="1:11" ht="13.5" thickBot="1">
      <c r="A108" s="1420" t="s">
        <v>268</v>
      </c>
      <c r="B108" s="1098">
        <v>1259</v>
      </c>
      <c r="C108" s="963"/>
      <c r="D108" s="165"/>
      <c r="G108" s="165"/>
      <c r="H108" s="224"/>
      <c r="I108" s="182"/>
    </row>
    <row r="109" spans="1:11" ht="13.5" thickBot="1">
      <c r="A109" s="229"/>
      <c r="B109" s="232"/>
      <c r="H109" s="224"/>
      <c r="I109" s="182"/>
    </row>
    <row r="110" spans="1:11">
      <c r="A110" s="162"/>
      <c r="B110" s="1537" t="s">
        <v>5</v>
      </c>
      <c r="C110" s="1533"/>
      <c r="D110" s="1534"/>
      <c r="E110" s="166"/>
      <c r="F110" s="224"/>
      <c r="G110" s="233"/>
      <c r="H110" s="234"/>
      <c r="I110" s="182"/>
    </row>
    <row r="111" spans="1:11" ht="13.5" thickBot="1">
      <c r="A111" s="1419" t="s">
        <v>269</v>
      </c>
      <c r="B111" s="1099" t="s">
        <v>8</v>
      </c>
      <c r="C111" s="1079" t="s">
        <v>9</v>
      </c>
      <c r="D111" s="1080" t="s">
        <v>10</v>
      </c>
      <c r="E111" s="166"/>
      <c r="F111" s="224"/>
      <c r="G111" s="224"/>
      <c r="H111" s="234"/>
      <c r="I111" s="182"/>
    </row>
    <row r="112" spans="1:11">
      <c r="A112" s="167" t="s">
        <v>270</v>
      </c>
      <c r="B112" s="235">
        <v>282834.39999999997</v>
      </c>
      <c r="C112" s="920"/>
      <c r="D112" s="236">
        <f>SUM(B112:C112)</f>
        <v>282834.39999999997</v>
      </c>
      <c r="E112" s="166"/>
      <c r="F112" s="234"/>
      <c r="G112" s="234"/>
      <c r="H112" s="234"/>
      <c r="I112" s="182"/>
    </row>
    <row r="113" spans="1:14">
      <c r="A113" s="172" t="s">
        <v>164</v>
      </c>
      <c r="B113" s="919">
        <v>771198.17</v>
      </c>
      <c r="C113" s="192"/>
      <c r="D113" s="1100">
        <f t="shared" ref="D113:D115" si="6">SUM(B113:C113)</f>
        <v>771198.17</v>
      </c>
      <c r="F113" s="234"/>
      <c r="G113" s="1303"/>
      <c r="H113" s="234"/>
      <c r="I113" s="182"/>
    </row>
    <row r="114" spans="1:14">
      <c r="A114" s="172" t="s">
        <v>165</v>
      </c>
      <c r="B114" s="1101">
        <v>565428.72999999986</v>
      </c>
      <c r="C114" s="192"/>
      <c r="D114" s="1100">
        <f t="shared" si="6"/>
        <v>565428.72999999986</v>
      </c>
      <c r="E114" s="173" t="s">
        <v>166</v>
      </c>
      <c r="F114" s="166"/>
      <c r="G114" s="1304"/>
      <c r="H114" s="237"/>
      <c r="I114" s="182"/>
    </row>
    <row r="115" spans="1:14" ht="13.5" thickBot="1">
      <c r="A115" s="238" t="s">
        <v>271</v>
      </c>
      <c r="B115" s="1101">
        <v>114040.70000000001</v>
      </c>
      <c r="C115" s="1421"/>
      <c r="D115" s="1422">
        <f t="shared" si="6"/>
        <v>114040.70000000001</v>
      </c>
      <c r="E115" s="941"/>
      <c r="F115" s="234"/>
      <c r="G115" s="1305"/>
      <c r="H115" s="1469"/>
      <c r="I115" s="182"/>
    </row>
    <row r="116" spans="1:14" ht="13.5" thickBot="1">
      <c r="A116" s="239"/>
      <c r="B116" s="831"/>
      <c r="C116" s="832"/>
      <c r="D116" s="833"/>
      <c r="E116" s="224"/>
      <c r="F116" s="234"/>
      <c r="G116" s="237"/>
      <c r="H116" s="234"/>
      <c r="I116" s="182"/>
    </row>
    <row r="117" spans="1:14" ht="16" thickBot="1">
      <c r="A117" s="240" t="s">
        <v>272</v>
      </c>
      <c r="B117" s="241">
        <f>SUM(B112:B115)</f>
        <v>1733501.9999999998</v>
      </c>
      <c r="C117" s="242">
        <f>SUM(C112:C115)</f>
        <v>0</v>
      </c>
      <c r="D117" s="243">
        <f t="shared" ref="D117" si="7">SUM(D112:D115)</f>
        <v>1733501.9999999998</v>
      </c>
      <c r="E117" s="970"/>
      <c r="F117" s="1467"/>
      <c r="G117" s="1468"/>
      <c r="H117" s="234"/>
      <c r="I117" s="182"/>
    </row>
    <row r="118" spans="1:14">
      <c r="A118" s="244"/>
      <c r="B118" s="829"/>
      <c r="C118" s="830"/>
      <c r="D118" s="830"/>
      <c r="E118" s="224"/>
      <c r="F118" s="234"/>
      <c r="H118" s="234"/>
      <c r="I118" s="182"/>
    </row>
    <row r="119" spans="1:14" ht="18" customHeight="1">
      <c r="A119" s="1538" t="s">
        <v>273</v>
      </c>
      <c r="B119" s="1538"/>
      <c r="C119" s="1538"/>
      <c r="D119" s="1538"/>
      <c r="E119" s="1538"/>
      <c r="F119" s="1538"/>
      <c r="G119" s="1538"/>
      <c r="H119" s="1538"/>
      <c r="I119" s="245"/>
    </row>
    <row r="120" spans="1:14" ht="30" customHeight="1">
      <c r="A120" s="1538" t="s">
        <v>274</v>
      </c>
      <c r="B120" s="1538"/>
      <c r="C120" s="1538"/>
      <c r="D120" s="1538"/>
      <c r="E120" s="1538"/>
      <c r="F120" s="1538"/>
      <c r="G120" s="1538"/>
      <c r="H120" s="1538"/>
      <c r="I120" s="182"/>
    </row>
    <row r="121" spans="1:14" ht="15.5" customHeight="1">
      <c r="A121" s="94" t="s">
        <v>275</v>
      </c>
      <c r="H121" s="161"/>
      <c r="I121" s="182"/>
    </row>
    <row r="122" spans="1:14" ht="57.5" customHeight="1">
      <c r="A122" s="1501" t="s">
        <v>1154</v>
      </c>
      <c r="B122" s="1501"/>
      <c r="C122" s="1501"/>
      <c r="D122" s="1501"/>
      <c r="E122" s="1501"/>
      <c r="F122" s="1501"/>
      <c r="G122" s="1501"/>
      <c r="H122" s="1501"/>
      <c r="I122" s="1501"/>
      <c r="J122" s="1501"/>
      <c r="K122" s="1501"/>
      <c r="L122" s="1501"/>
      <c r="M122" s="1501"/>
      <c r="N122" s="1500"/>
    </row>
    <row r="123" spans="1:14" ht="10" customHeight="1">
      <c r="A123" s="1501"/>
      <c r="B123" s="1543"/>
      <c r="C123" s="1543"/>
      <c r="D123" s="1543"/>
      <c r="E123" s="1543"/>
      <c r="F123" s="1543"/>
      <c r="G123" s="1543"/>
      <c r="H123" s="1543"/>
      <c r="I123" s="1543"/>
      <c r="J123" s="1543"/>
      <c r="K123" s="908"/>
      <c r="L123" s="908"/>
      <c r="M123" s="908"/>
    </row>
    <row r="124" spans="1:14" ht="12.75" customHeight="1">
      <c r="A124" s="94" t="s">
        <v>177</v>
      </c>
      <c r="I124" s="182"/>
    </row>
    <row r="125" spans="1:14" ht="14.25" customHeight="1">
      <c r="A125" s="1501" t="s">
        <v>180</v>
      </c>
      <c r="B125" s="1535"/>
      <c r="C125" s="1535"/>
      <c r="D125" s="1535"/>
      <c r="E125" s="1535"/>
      <c r="F125" s="1535"/>
      <c r="G125" s="1535"/>
      <c r="H125" s="1535"/>
      <c r="I125" s="182"/>
    </row>
    <row r="127" spans="1:14">
      <c r="E127" s="969"/>
    </row>
  </sheetData>
  <mergeCells count="12">
    <mergeCell ref="A1:J1"/>
    <mergeCell ref="A2:J2"/>
    <mergeCell ref="A3:J3"/>
    <mergeCell ref="A125:H125"/>
    <mergeCell ref="B110:D110"/>
    <mergeCell ref="A120:H120"/>
    <mergeCell ref="B5:H5"/>
    <mergeCell ref="C6:H6"/>
    <mergeCell ref="A119:H119"/>
    <mergeCell ref="A122:M122"/>
    <mergeCell ref="K11:N12"/>
    <mergeCell ref="A123:J123"/>
  </mergeCells>
  <dataValidations disablePrompts="1" count="1">
    <dataValidation type="list" allowBlank="1" showInputMessage="1" showErrorMessage="1" sqref="C9:C10 C70:C77 C53:C68 C29:C35 C27 C79:C86 C12:C21 C37:C51 C88:C97" xr:uid="{1F3D0941-CD85-4F4B-BD8A-D67510B8628D}">
      <formula1>"In-Unit, CAM/WB"</formula1>
    </dataValidation>
  </dataValidations>
  <pageMargins left="1.45" right="0.7" top="0.5" bottom="0" header="1" footer="0.25"/>
  <pageSetup scale="41" orientation="portrait" r:id="rId1"/>
  <headerFooter>
    <oddFooter>&amp;C&amp;11&amp;P of &amp;N</oddFooter>
  </headerFooter>
  <rowBreaks count="1" manualBreakCount="1">
    <brk id="7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CDEE8-512A-4C53-AE29-604ACBD4A3F7}">
  <sheetPr codeName="Sheet3"/>
  <dimension ref="A1:AW180"/>
  <sheetViews>
    <sheetView zoomScale="80" zoomScaleNormal="80" workbookViewId="0">
      <selection activeCell="U9" sqref="U9"/>
    </sheetView>
  </sheetViews>
  <sheetFormatPr defaultColWidth="8.54296875" defaultRowHeight="13"/>
  <cols>
    <col min="1" max="1" width="53.453125" style="94" customWidth="1"/>
    <col min="2" max="2" width="14.453125" style="94" bestFit="1" customWidth="1"/>
    <col min="3" max="3" width="11.81640625" style="94" customWidth="1"/>
    <col min="4" max="4" width="12" style="94" customWidth="1"/>
    <col min="5" max="5" width="10.453125" style="94" customWidth="1"/>
    <col min="6" max="6" width="10.1796875" style="94" bestFit="1" customWidth="1"/>
    <col min="7" max="7" width="12.1796875" style="94" customWidth="1"/>
    <col min="8" max="8" width="11.81640625" style="94" bestFit="1" customWidth="1"/>
    <col min="9" max="9" width="5" style="94" customWidth="1"/>
    <col min="10" max="10" width="52.453125" style="94" bestFit="1" customWidth="1"/>
    <col min="11" max="11" width="14.453125" style="94" bestFit="1" customWidth="1"/>
    <col min="12" max="12" width="8.81640625" style="94" bestFit="1" customWidth="1"/>
    <col min="13" max="13" width="8.453125" style="94" bestFit="1" customWidth="1"/>
    <col min="14" max="14" width="12.1796875" style="94" customWidth="1"/>
    <col min="15" max="15" width="8.1796875" style="94" bestFit="1" customWidth="1"/>
    <col min="16" max="16" width="11.81640625" style="94" bestFit="1" customWidth="1"/>
    <col min="17" max="17" width="12.1796875" style="94" customWidth="1"/>
    <col min="18" max="16384" width="8.54296875" style="65"/>
  </cols>
  <sheetData>
    <row r="1" spans="1:18" ht="15.75" customHeight="1">
      <c r="A1" s="1524" t="s">
        <v>276</v>
      </c>
      <c r="B1" s="1524"/>
      <c r="C1" s="1524"/>
      <c r="D1" s="1524"/>
      <c r="E1" s="1524"/>
      <c r="F1" s="1524"/>
      <c r="G1" s="1524"/>
      <c r="H1" s="1524"/>
      <c r="I1" s="1524"/>
      <c r="J1" s="1524"/>
      <c r="K1" s="1524"/>
      <c r="L1" s="1524"/>
      <c r="M1" s="1524"/>
      <c r="N1" s="1524"/>
      <c r="O1" s="1524"/>
      <c r="P1" s="1524"/>
      <c r="Q1" s="1524"/>
    </row>
    <row r="2" spans="1:18" ht="15.75" customHeight="1">
      <c r="A2" s="1504" t="str" cm="1">
        <f t="array" ref="A2">'ESA Summary'!A2:A2</f>
        <v>Southern California Edison</v>
      </c>
      <c r="B2" s="1504"/>
      <c r="C2" s="1504"/>
      <c r="D2" s="1504"/>
      <c r="E2" s="1504"/>
      <c r="F2" s="1504"/>
      <c r="G2" s="1504"/>
      <c r="H2" s="1504"/>
      <c r="I2" s="1504"/>
      <c r="J2" s="1504"/>
      <c r="K2" s="1504"/>
      <c r="L2" s="1504"/>
      <c r="M2" s="1504"/>
      <c r="N2" s="1504"/>
      <c r="O2" s="1504"/>
      <c r="P2" s="1504"/>
      <c r="Q2" s="1504"/>
    </row>
    <row r="3" spans="1:18" ht="15.75" customHeight="1">
      <c r="A3" s="1504" t="str" cm="1">
        <f t="array" ref="A3">'ESA Summary'!A3:A3</f>
        <v>Through November 2024</v>
      </c>
      <c r="B3" s="1504"/>
      <c r="C3" s="1504"/>
      <c r="D3" s="1504"/>
      <c r="E3" s="1504"/>
      <c r="F3" s="1504"/>
      <c r="G3" s="1504"/>
      <c r="H3" s="1504"/>
      <c r="I3" s="1504"/>
      <c r="J3" s="1504"/>
      <c r="K3" s="1504"/>
      <c r="L3" s="1504"/>
      <c r="M3" s="1504"/>
      <c r="N3" s="1504"/>
      <c r="O3" s="1504"/>
      <c r="P3" s="1504"/>
      <c r="Q3" s="1504"/>
    </row>
    <row r="4" spans="1:18" ht="14.25" customHeight="1" thickBot="1">
      <c r="A4" s="246"/>
      <c r="B4" s="276"/>
      <c r="C4" s="246"/>
      <c r="D4" s="246"/>
      <c r="E4" s="246"/>
      <c r="F4" s="246"/>
      <c r="G4" s="246"/>
      <c r="H4" s="246"/>
      <c r="I4" s="246"/>
      <c r="J4" s="246"/>
      <c r="K4" s="246"/>
      <c r="L4" s="246"/>
      <c r="M4" s="246"/>
      <c r="N4" s="246"/>
    </row>
    <row r="5" spans="1:18" ht="15.5" thickBot="1">
      <c r="A5" s="1550" t="s">
        <v>65</v>
      </c>
      <c r="B5" s="1553" t="s">
        <v>68</v>
      </c>
      <c r="C5" s="1556" t="s">
        <v>277</v>
      </c>
      <c r="D5" s="1557"/>
      <c r="E5" s="1557"/>
      <c r="F5" s="1557"/>
      <c r="G5" s="1557"/>
      <c r="H5" s="1557"/>
      <c r="I5" s="278"/>
      <c r="J5" s="1558" t="s">
        <v>65</v>
      </c>
      <c r="K5" s="1553" t="s">
        <v>68</v>
      </c>
      <c r="L5" s="1561" t="s">
        <v>278</v>
      </c>
      <c r="M5" s="1562"/>
      <c r="N5" s="1562"/>
      <c r="O5" s="1562"/>
      <c r="P5" s="1562"/>
      <c r="Q5" s="1563"/>
    </row>
    <row r="6" spans="1:18">
      <c r="A6" s="1551"/>
      <c r="B6" s="1554"/>
      <c r="C6" s="1564" t="s">
        <v>64</v>
      </c>
      <c r="D6" s="1565"/>
      <c r="E6" s="1565"/>
      <c r="F6" s="1565"/>
      <c r="G6" s="1565"/>
      <c r="H6" s="1566"/>
      <c r="I6" s="279"/>
      <c r="J6" s="1559"/>
      <c r="K6" s="1554"/>
      <c r="L6" s="1544" t="s">
        <v>64</v>
      </c>
      <c r="M6" s="1545"/>
      <c r="N6" s="1545"/>
      <c r="O6" s="1545"/>
      <c r="P6" s="1545"/>
      <c r="Q6" s="1546"/>
    </row>
    <row r="7" spans="1:18" ht="39.65" customHeight="1" thickBot="1">
      <c r="A7" s="1552" t="s">
        <v>65</v>
      </c>
      <c r="B7" s="1555" t="s">
        <v>68</v>
      </c>
      <c r="C7" s="1102" t="s">
        <v>69</v>
      </c>
      <c r="D7" s="1103" t="s">
        <v>186</v>
      </c>
      <c r="E7" s="1103" t="s">
        <v>187</v>
      </c>
      <c r="F7" s="1103" t="s">
        <v>188</v>
      </c>
      <c r="G7" s="1103" t="s">
        <v>73</v>
      </c>
      <c r="H7" s="903" t="s">
        <v>74</v>
      </c>
      <c r="I7" s="279"/>
      <c r="J7" s="1560"/>
      <c r="K7" s="1555"/>
      <c r="L7" s="280" t="s">
        <v>69</v>
      </c>
      <c r="M7" s="1103" t="s">
        <v>186</v>
      </c>
      <c r="N7" s="1103" t="s">
        <v>187</v>
      </c>
      <c r="O7" s="1103" t="s">
        <v>188</v>
      </c>
      <c r="P7" s="1103" t="s">
        <v>73</v>
      </c>
      <c r="Q7" s="1104" t="s">
        <v>74</v>
      </c>
    </row>
    <row r="8" spans="1:18">
      <c r="A8" s="281" t="s">
        <v>26</v>
      </c>
      <c r="B8" s="282"/>
      <c r="C8" s="283"/>
      <c r="D8" s="1316"/>
      <c r="E8" s="1316"/>
      <c r="F8" s="1316"/>
      <c r="G8" s="284"/>
      <c r="H8" s="285"/>
      <c r="I8" s="279"/>
      <c r="J8" s="283" t="s">
        <v>26</v>
      </c>
      <c r="K8" s="282"/>
      <c r="L8" s="286"/>
      <c r="M8" s="1316"/>
      <c r="N8" s="1316"/>
      <c r="O8" s="1316"/>
      <c r="P8" s="1316"/>
      <c r="Q8" s="285"/>
      <c r="R8" s="171"/>
    </row>
    <row r="9" spans="1:18" ht="13.4" customHeight="1">
      <c r="A9" s="1105" t="s">
        <v>279</v>
      </c>
      <c r="B9" s="991" t="s">
        <v>81</v>
      </c>
      <c r="C9" s="287" t="s">
        <v>280</v>
      </c>
      <c r="D9" s="299" t="s">
        <v>280</v>
      </c>
      <c r="E9" s="292" t="s">
        <v>280</v>
      </c>
      <c r="F9" s="951" t="s">
        <v>280</v>
      </c>
      <c r="G9" s="211"/>
      <c r="H9" s="288">
        <f t="shared" ref="H9:H20" si="0">IFERROR(G9/$G$146,0)</f>
        <v>0</v>
      </c>
      <c r="I9" s="279"/>
      <c r="J9" s="289" t="s">
        <v>279</v>
      </c>
      <c r="K9" s="991" t="s">
        <v>81</v>
      </c>
      <c r="L9" s="287"/>
      <c r="M9" s="952"/>
      <c r="N9" s="292"/>
      <c r="O9" s="957"/>
      <c r="P9" s="252"/>
      <c r="Q9" s="288">
        <f t="shared" ref="Q9:Q20" si="1">IFERROR(P9/$P$146,0)</f>
        <v>0</v>
      </c>
      <c r="R9" s="58"/>
    </row>
    <row r="10" spans="1:18" ht="13.4" customHeight="1">
      <c r="A10" s="1105" t="s">
        <v>281</v>
      </c>
      <c r="B10" s="991" t="s">
        <v>81</v>
      </c>
      <c r="C10" s="287" t="s">
        <v>280</v>
      </c>
      <c r="D10" s="299" t="s">
        <v>280</v>
      </c>
      <c r="E10" s="292" t="s">
        <v>280</v>
      </c>
      <c r="F10" s="951" t="s">
        <v>280</v>
      </c>
      <c r="G10" s="211"/>
      <c r="H10" s="288">
        <f t="shared" si="0"/>
        <v>0</v>
      </c>
      <c r="I10" s="279"/>
      <c r="J10" s="289" t="s">
        <v>281</v>
      </c>
      <c r="K10" s="991" t="s">
        <v>81</v>
      </c>
      <c r="L10" s="287"/>
      <c r="M10" s="952"/>
      <c r="N10" s="292"/>
      <c r="O10" s="957"/>
      <c r="P10" s="252"/>
      <c r="Q10" s="288">
        <f t="shared" si="1"/>
        <v>0</v>
      </c>
      <c r="R10" s="58"/>
    </row>
    <row r="11" spans="1:18" ht="13.4" customHeight="1">
      <c r="A11" s="1105" t="s">
        <v>282</v>
      </c>
      <c r="B11" s="991" t="s">
        <v>81</v>
      </c>
      <c r="C11" s="287" t="s">
        <v>280</v>
      </c>
      <c r="D11" s="299" t="s">
        <v>280</v>
      </c>
      <c r="E11" s="292" t="s">
        <v>280</v>
      </c>
      <c r="F11" s="951" t="s">
        <v>280</v>
      </c>
      <c r="G11" s="211"/>
      <c r="H11" s="288">
        <f t="shared" si="0"/>
        <v>0</v>
      </c>
      <c r="I11" s="279"/>
      <c r="J11" s="289" t="s">
        <v>282</v>
      </c>
      <c r="K11" s="991" t="s">
        <v>81</v>
      </c>
      <c r="L11" s="287"/>
      <c r="M11" s="952"/>
      <c r="N11" s="292"/>
      <c r="O11" s="957"/>
      <c r="P11" s="252"/>
      <c r="Q11" s="288">
        <f t="shared" si="1"/>
        <v>0</v>
      </c>
    </row>
    <row r="12" spans="1:18" ht="13.4" customHeight="1">
      <c r="A12" s="1105" t="s">
        <v>283</v>
      </c>
      <c r="B12" s="991" t="s">
        <v>81</v>
      </c>
      <c r="C12" s="1106">
        <v>3</v>
      </c>
      <c r="D12" s="299">
        <v>126.3</v>
      </c>
      <c r="E12" s="292">
        <v>2.3E-2</v>
      </c>
      <c r="F12" s="951">
        <v>31.2</v>
      </c>
      <c r="G12" s="873">
        <v>3270</v>
      </c>
      <c r="H12" s="288">
        <f t="shared" si="0"/>
        <v>2.5102582817796395E-2</v>
      </c>
      <c r="I12" s="279"/>
      <c r="J12" s="289" t="s">
        <v>283</v>
      </c>
      <c r="K12" s="991" t="s">
        <v>81</v>
      </c>
      <c r="L12" s="287">
        <v>2</v>
      </c>
      <c r="M12" s="952">
        <v>-44.27</v>
      </c>
      <c r="N12" s="292">
        <v>3.0000000000000001E-3</v>
      </c>
      <c r="O12" s="957">
        <v>5.74</v>
      </c>
      <c r="P12" s="252">
        <v>2180</v>
      </c>
      <c r="Q12" s="288">
        <f t="shared" si="1"/>
        <v>1.1003683861739822E-2</v>
      </c>
    </row>
    <row r="13" spans="1:18" ht="13.4" customHeight="1">
      <c r="A13" s="1105" t="s">
        <v>284</v>
      </c>
      <c r="B13" s="991" t="s">
        <v>81</v>
      </c>
      <c r="C13" s="287" t="s">
        <v>280</v>
      </c>
      <c r="D13" s="299" t="s">
        <v>280</v>
      </c>
      <c r="E13" s="292" t="s">
        <v>280</v>
      </c>
      <c r="F13" s="951" t="s">
        <v>280</v>
      </c>
      <c r="G13" s="211"/>
      <c r="H13" s="288">
        <f t="shared" si="0"/>
        <v>0</v>
      </c>
      <c r="I13" s="279"/>
      <c r="J13" s="289" t="s">
        <v>284</v>
      </c>
      <c r="K13" s="991" t="s">
        <v>81</v>
      </c>
      <c r="L13" s="287"/>
      <c r="M13" s="952"/>
      <c r="N13" s="292"/>
      <c r="O13" s="957"/>
      <c r="P13" s="252"/>
      <c r="Q13" s="288">
        <f t="shared" si="1"/>
        <v>0</v>
      </c>
    </row>
    <row r="14" spans="1:18" ht="13.4" customHeight="1">
      <c r="A14" s="1105" t="s">
        <v>285</v>
      </c>
      <c r="B14" s="991" t="s">
        <v>81</v>
      </c>
      <c r="C14" s="287" t="s">
        <v>280</v>
      </c>
      <c r="D14" s="299" t="s">
        <v>280</v>
      </c>
      <c r="E14" s="292" t="s">
        <v>280</v>
      </c>
      <c r="F14" s="951" t="s">
        <v>280</v>
      </c>
      <c r="G14" s="211"/>
      <c r="H14" s="288">
        <f t="shared" si="0"/>
        <v>0</v>
      </c>
      <c r="I14" s="279"/>
      <c r="J14" s="289" t="s">
        <v>285</v>
      </c>
      <c r="K14" s="991" t="s">
        <v>81</v>
      </c>
      <c r="L14" s="287">
        <v>2</v>
      </c>
      <c r="M14" s="952">
        <v>-12.91</v>
      </c>
      <c r="N14" s="292">
        <v>0.01</v>
      </c>
      <c r="O14" s="957">
        <v>5.21</v>
      </c>
      <c r="P14" s="252">
        <v>2070</v>
      </c>
      <c r="Q14" s="288">
        <f t="shared" si="1"/>
        <v>1.0448452107248363E-2</v>
      </c>
    </row>
    <row r="15" spans="1:18" ht="13.4" customHeight="1">
      <c r="A15" s="1105" t="s">
        <v>286</v>
      </c>
      <c r="B15" s="991" t="s">
        <v>81</v>
      </c>
      <c r="C15" s="1106">
        <v>2</v>
      </c>
      <c r="D15" s="299">
        <v>95.8</v>
      </c>
      <c r="E15" s="292">
        <v>1.9999999999999999E-6</v>
      </c>
      <c r="F15" s="951">
        <v>-1.397</v>
      </c>
      <c r="G15" s="873">
        <v>2730</v>
      </c>
      <c r="H15" s="288">
        <f t="shared" si="0"/>
        <v>2.0957202168985979E-2</v>
      </c>
      <c r="I15" s="279"/>
      <c r="J15" s="289" t="s">
        <v>286</v>
      </c>
      <c r="K15" s="991" t="s">
        <v>81</v>
      </c>
      <c r="L15" s="287">
        <v>1</v>
      </c>
      <c r="M15" s="952">
        <v>0</v>
      </c>
      <c r="N15" s="292">
        <v>0</v>
      </c>
      <c r="O15" s="957">
        <v>0</v>
      </c>
      <c r="P15" s="252">
        <v>1365</v>
      </c>
      <c r="Q15" s="288">
        <f t="shared" si="1"/>
        <v>6.8899213170985586E-3</v>
      </c>
    </row>
    <row r="16" spans="1:18" ht="13.4" customHeight="1">
      <c r="A16" s="1105" t="s">
        <v>287</v>
      </c>
      <c r="B16" s="991" t="s">
        <v>81</v>
      </c>
      <c r="C16" s="287" t="s">
        <v>280</v>
      </c>
      <c r="D16" s="299" t="s">
        <v>280</v>
      </c>
      <c r="E16" s="292" t="s">
        <v>280</v>
      </c>
      <c r="F16" s="951" t="s">
        <v>280</v>
      </c>
      <c r="G16" s="211"/>
      <c r="H16" s="288">
        <f t="shared" si="0"/>
        <v>0</v>
      </c>
      <c r="I16" s="279"/>
      <c r="J16" s="289" t="s">
        <v>287</v>
      </c>
      <c r="K16" s="991" t="s">
        <v>81</v>
      </c>
      <c r="L16" s="287"/>
      <c r="M16" s="952"/>
      <c r="N16" s="292"/>
      <c r="O16" s="957"/>
      <c r="P16" s="252"/>
      <c r="Q16" s="288">
        <f t="shared" si="1"/>
        <v>0</v>
      </c>
    </row>
    <row r="17" spans="1:17" ht="13.4" customHeight="1">
      <c r="A17" s="1105" t="s">
        <v>288</v>
      </c>
      <c r="B17" s="991" t="s">
        <v>81</v>
      </c>
      <c r="C17" s="287" t="s">
        <v>280</v>
      </c>
      <c r="D17" s="299" t="s">
        <v>280</v>
      </c>
      <c r="E17" s="292" t="s">
        <v>280</v>
      </c>
      <c r="F17" s="951" t="s">
        <v>280</v>
      </c>
      <c r="G17" s="211"/>
      <c r="H17" s="288">
        <f t="shared" si="0"/>
        <v>0</v>
      </c>
      <c r="I17" s="279"/>
      <c r="J17" s="289" t="s">
        <v>288</v>
      </c>
      <c r="K17" s="991" t="s">
        <v>81</v>
      </c>
      <c r="L17" s="287"/>
      <c r="M17" s="952"/>
      <c r="N17" s="292"/>
      <c r="O17" s="957"/>
      <c r="P17" s="252"/>
      <c r="Q17" s="288">
        <f t="shared" si="1"/>
        <v>0</v>
      </c>
    </row>
    <row r="18" spans="1:17" ht="13.4" customHeight="1">
      <c r="A18" s="1105" t="s">
        <v>289</v>
      </c>
      <c r="B18" s="991" t="s">
        <v>81</v>
      </c>
      <c r="C18" s="1107" t="s">
        <v>280</v>
      </c>
      <c r="D18" s="302" t="s">
        <v>280</v>
      </c>
      <c r="E18" s="944" t="s">
        <v>280</v>
      </c>
      <c r="F18" s="951" t="s">
        <v>280</v>
      </c>
      <c r="G18" s="291"/>
      <c r="H18" s="288">
        <f t="shared" si="0"/>
        <v>0</v>
      </c>
      <c r="I18" s="279"/>
      <c r="J18" s="289" t="s">
        <v>289</v>
      </c>
      <c r="K18" s="991" t="s">
        <v>81</v>
      </c>
      <c r="L18" s="1107"/>
      <c r="M18" s="953"/>
      <c r="N18" s="944"/>
      <c r="O18" s="957"/>
      <c r="P18" s="252"/>
      <c r="Q18" s="288">
        <f t="shared" si="1"/>
        <v>0</v>
      </c>
    </row>
    <row r="19" spans="1:17" ht="13.4" customHeight="1">
      <c r="A19" s="1105" t="s">
        <v>290</v>
      </c>
      <c r="B19" s="991" t="s">
        <v>81</v>
      </c>
      <c r="C19" s="1107" t="s">
        <v>280</v>
      </c>
      <c r="D19" s="302" t="s">
        <v>280</v>
      </c>
      <c r="E19" s="944" t="s">
        <v>280</v>
      </c>
      <c r="F19" s="951" t="s">
        <v>280</v>
      </c>
      <c r="G19" s="291"/>
      <c r="H19" s="288">
        <f t="shared" si="0"/>
        <v>0</v>
      </c>
      <c r="I19" s="279"/>
      <c r="J19" s="289" t="s">
        <v>290</v>
      </c>
      <c r="K19" s="991" t="s">
        <v>81</v>
      </c>
      <c r="L19" s="1107"/>
      <c r="M19" s="953"/>
      <c r="N19" s="944"/>
      <c r="O19" s="957"/>
      <c r="P19" s="252"/>
      <c r="Q19" s="288">
        <f t="shared" si="1"/>
        <v>0</v>
      </c>
    </row>
    <row r="20" spans="1:17" ht="13.4" customHeight="1">
      <c r="A20" s="1105" t="s">
        <v>291</v>
      </c>
      <c r="B20" s="991" t="s">
        <v>81</v>
      </c>
      <c r="C20" s="1107" t="s">
        <v>280</v>
      </c>
      <c r="D20" s="302" t="s">
        <v>280</v>
      </c>
      <c r="E20" s="944" t="s">
        <v>280</v>
      </c>
      <c r="F20" s="951" t="s">
        <v>280</v>
      </c>
      <c r="G20" s="291"/>
      <c r="H20" s="288">
        <f t="shared" si="0"/>
        <v>0</v>
      </c>
      <c r="I20" s="279"/>
      <c r="J20" s="289" t="s">
        <v>291</v>
      </c>
      <c r="K20" s="991" t="s">
        <v>81</v>
      </c>
      <c r="L20" s="1107"/>
      <c r="M20" s="953"/>
      <c r="N20" s="944"/>
      <c r="O20" s="957"/>
      <c r="P20" s="252"/>
      <c r="Q20" s="288">
        <f t="shared" si="1"/>
        <v>0</v>
      </c>
    </row>
    <row r="21" spans="1:17">
      <c r="A21" s="294" t="s">
        <v>292</v>
      </c>
      <c r="B21" s="1108"/>
      <c r="C21" s="1109"/>
      <c r="D21" s="947"/>
      <c r="E21" s="945"/>
      <c r="F21" s="203"/>
      <c r="G21" s="203"/>
      <c r="H21" s="1110"/>
      <c r="I21" s="279"/>
      <c r="J21" s="294" t="s">
        <v>292</v>
      </c>
      <c r="K21" s="1108"/>
      <c r="L21" s="1109"/>
      <c r="M21" s="954"/>
      <c r="N21" s="945"/>
      <c r="O21" s="958"/>
      <c r="P21" s="203"/>
      <c r="Q21" s="1110"/>
    </row>
    <row r="22" spans="1:17" ht="13.4" customHeight="1">
      <c r="A22" s="1105" t="s">
        <v>293</v>
      </c>
      <c r="B22" s="991" t="s">
        <v>81</v>
      </c>
      <c r="C22" s="1107"/>
      <c r="D22" s="302"/>
      <c r="E22" s="944"/>
      <c r="F22" s="951"/>
      <c r="G22" s="291"/>
      <c r="H22" s="288">
        <f>IFERROR(G22/$G$146,0)</f>
        <v>0</v>
      </c>
      <c r="I22" s="279"/>
      <c r="J22" s="289" t="s">
        <v>293</v>
      </c>
      <c r="K22" s="991" t="s">
        <v>81</v>
      </c>
      <c r="L22" s="1107">
        <v>2</v>
      </c>
      <c r="M22" s="953">
        <v>-18.48</v>
      </c>
      <c r="N22" s="944">
        <v>1.4E-2</v>
      </c>
      <c r="O22" s="957">
        <v>0.03</v>
      </c>
      <c r="P22" s="252">
        <v>568</v>
      </c>
      <c r="Q22" s="288">
        <f t="shared" ref="Q22:Q30" si="2">IFERROR(P22/$P$146,0)</f>
        <v>2.8670148777377152E-3</v>
      </c>
    </row>
    <row r="23" spans="1:17" ht="13.4" customHeight="1">
      <c r="A23" s="1105" t="s">
        <v>294</v>
      </c>
      <c r="B23" s="991" t="s">
        <v>81</v>
      </c>
      <c r="C23" s="1107">
        <v>1</v>
      </c>
      <c r="D23" s="302">
        <v>235</v>
      </c>
      <c r="E23" s="944">
        <v>0.11600000000000001</v>
      </c>
      <c r="F23" s="951">
        <v>-0.61299999999999999</v>
      </c>
      <c r="G23" s="291">
        <v>2800</v>
      </c>
      <c r="H23" s="288">
        <f>IFERROR(G23/$G$146,0)</f>
        <v>2.1494566327165107E-2</v>
      </c>
      <c r="I23" s="279"/>
      <c r="J23" s="289" t="s">
        <v>294</v>
      </c>
      <c r="K23" s="991" t="s">
        <v>81</v>
      </c>
      <c r="L23" s="1107">
        <v>3</v>
      </c>
      <c r="M23" s="953">
        <v>358</v>
      </c>
      <c r="N23" s="944">
        <v>0.11600000000000001</v>
      </c>
      <c r="O23" s="957">
        <v>-0.89</v>
      </c>
      <c r="P23" s="252">
        <v>8400</v>
      </c>
      <c r="Q23" s="288">
        <f t="shared" si="2"/>
        <v>4.239951579752959E-2</v>
      </c>
    </row>
    <row r="24" spans="1:17" ht="13.4" customHeight="1">
      <c r="A24" s="1105" t="s">
        <v>295</v>
      </c>
      <c r="B24" s="991" t="s">
        <v>81</v>
      </c>
      <c r="C24" s="1107"/>
      <c r="D24" s="302"/>
      <c r="E24" s="944"/>
      <c r="F24" s="951"/>
      <c r="G24" s="291"/>
      <c r="H24" s="288">
        <f>IFERROR(G24/$G$146,0)</f>
        <v>0</v>
      </c>
      <c r="I24" s="279"/>
      <c r="J24" s="289" t="s">
        <v>295</v>
      </c>
      <c r="K24" s="991" t="s">
        <v>81</v>
      </c>
      <c r="L24" s="1107"/>
      <c r="M24" s="953"/>
      <c r="N24" s="944"/>
      <c r="O24" s="957"/>
      <c r="P24" s="252"/>
      <c r="Q24" s="288">
        <f t="shared" si="2"/>
        <v>0</v>
      </c>
    </row>
    <row r="25" spans="1:17" ht="13.4" customHeight="1">
      <c r="A25" s="1105" t="s">
        <v>296</v>
      </c>
      <c r="B25" s="991" t="s">
        <v>81</v>
      </c>
      <c r="C25" s="1107"/>
      <c r="D25" s="302"/>
      <c r="E25" s="944"/>
      <c r="F25" s="951"/>
      <c r="G25" s="291"/>
      <c r="H25" s="288">
        <f>IFERROR(G25/$G$146,0)</f>
        <v>0</v>
      </c>
      <c r="I25" s="279"/>
      <c r="J25" s="289" t="s">
        <v>296</v>
      </c>
      <c r="K25" s="991" t="s">
        <v>81</v>
      </c>
      <c r="L25" s="1107"/>
      <c r="M25" s="953"/>
      <c r="N25" s="944"/>
      <c r="O25" s="957"/>
      <c r="P25" s="252"/>
      <c r="Q25" s="288">
        <f t="shared" si="2"/>
        <v>0</v>
      </c>
    </row>
    <row r="26" spans="1:17" ht="13.4" customHeight="1">
      <c r="A26" s="1105" t="s">
        <v>297</v>
      </c>
      <c r="B26" s="991" t="s">
        <v>81</v>
      </c>
      <c r="C26" s="1107"/>
      <c r="D26" s="302"/>
      <c r="E26" s="944"/>
      <c r="F26" s="951"/>
      <c r="G26" s="291"/>
      <c r="H26" s="288">
        <f>IFERROR(G26/$G$146,0)</f>
        <v>0</v>
      </c>
      <c r="I26" s="279"/>
      <c r="J26" s="289" t="s">
        <v>297</v>
      </c>
      <c r="K26" s="991" t="s">
        <v>81</v>
      </c>
      <c r="L26" s="1107"/>
      <c r="M26" s="953"/>
      <c r="N26" s="944"/>
      <c r="O26" s="957"/>
      <c r="P26" s="252"/>
      <c r="Q26" s="288">
        <f t="shared" si="2"/>
        <v>0</v>
      </c>
    </row>
    <row r="27" spans="1:17" ht="13.4" customHeight="1">
      <c r="A27" s="1105" t="s">
        <v>298</v>
      </c>
      <c r="B27" s="991" t="s">
        <v>81</v>
      </c>
      <c r="C27" s="1107"/>
      <c r="D27" s="302"/>
      <c r="E27" s="944"/>
      <c r="F27" s="951"/>
      <c r="G27" s="291"/>
      <c r="H27" s="288">
        <f>IFERROR(#REF!/$G$146,0)</f>
        <v>0</v>
      </c>
      <c r="I27" s="279"/>
      <c r="J27" s="289" t="s">
        <v>298</v>
      </c>
      <c r="K27" s="991" t="s">
        <v>81</v>
      </c>
      <c r="L27" s="1107"/>
      <c r="M27" s="953"/>
      <c r="N27" s="944"/>
      <c r="O27" s="957"/>
      <c r="P27" s="252"/>
      <c r="Q27" s="288">
        <f t="shared" si="2"/>
        <v>0</v>
      </c>
    </row>
    <row r="28" spans="1:17" ht="13.4" customHeight="1">
      <c r="A28" s="1105" t="s">
        <v>299</v>
      </c>
      <c r="B28" s="991" t="s">
        <v>81</v>
      </c>
      <c r="C28" s="1107"/>
      <c r="D28" s="302"/>
      <c r="E28" s="944"/>
      <c r="F28" s="951"/>
      <c r="H28" s="288">
        <f>IFERROR(G27/$G$146,0)</f>
        <v>0</v>
      </c>
      <c r="I28" s="279"/>
      <c r="J28" s="289" t="s">
        <v>299</v>
      </c>
      <c r="K28" s="991" t="s">
        <v>81</v>
      </c>
      <c r="L28" s="1107"/>
      <c r="M28" s="953"/>
      <c r="N28" s="944"/>
      <c r="O28" s="957"/>
      <c r="P28" s="252"/>
      <c r="Q28" s="288">
        <f t="shared" si="2"/>
        <v>0</v>
      </c>
    </row>
    <row r="29" spans="1:17" ht="13.4" customHeight="1">
      <c r="A29" s="1105" t="s">
        <v>300</v>
      </c>
      <c r="B29" s="991" t="s">
        <v>81</v>
      </c>
      <c r="C29" s="1107"/>
      <c r="D29" s="302"/>
      <c r="E29" s="944"/>
      <c r="F29" s="951"/>
      <c r="G29" s="291"/>
      <c r="H29" s="288">
        <f>IFERROR(G29/$G$146,0)</f>
        <v>0</v>
      </c>
      <c r="I29" s="279"/>
      <c r="J29" s="289" t="s">
        <v>300</v>
      </c>
      <c r="K29" s="991" t="s">
        <v>81</v>
      </c>
      <c r="L29" s="1107"/>
      <c r="M29" s="953"/>
      <c r="N29" s="944"/>
      <c r="O29" s="957"/>
      <c r="P29" s="252"/>
      <c r="Q29" s="288">
        <f t="shared" si="2"/>
        <v>0</v>
      </c>
    </row>
    <row r="30" spans="1:17" ht="13.4" customHeight="1">
      <c r="A30" s="1105" t="s">
        <v>301</v>
      </c>
      <c r="B30" s="991" t="s">
        <v>81</v>
      </c>
      <c r="C30" s="1107"/>
      <c r="D30" s="302"/>
      <c r="E30" s="944"/>
      <c r="F30" s="951"/>
      <c r="G30" s="291"/>
      <c r="H30" s="288">
        <f>IFERROR(G30/$G$146,0)</f>
        <v>0</v>
      </c>
      <c r="I30" s="279"/>
      <c r="J30" s="289" t="s">
        <v>301</v>
      </c>
      <c r="K30" s="991" t="s">
        <v>81</v>
      </c>
      <c r="L30" s="1107"/>
      <c r="M30" s="953"/>
      <c r="N30" s="944"/>
      <c r="O30" s="957"/>
      <c r="P30" s="252"/>
      <c r="Q30" s="288">
        <f t="shared" si="2"/>
        <v>0</v>
      </c>
    </row>
    <row r="31" spans="1:17">
      <c r="A31" s="294" t="s">
        <v>30</v>
      </c>
      <c r="B31" s="1108"/>
      <c r="C31" s="1109"/>
      <c r="D31" s="947"/>
      <c r="E31" s="945"/>
      <c r="F31" s="203"/>
      <c r="G31" s="203"/>
      <c r="H31" s="1110"/>
      <c r="I31" s="279"/>
      <c r="J31" s="294" t="s">
        <v>30</v>
      </c>
      <c r="K31" s="1108"/>
      <c r="L31" s="1109"/>
      <c r="M31" s="954"/>
      <c r="N31" s="945"/>
      <c r="O31" s="958"/>
      <c r="P31" s="203"/>
      <c r="Q31" s="295"/>
    </row>
    <row r="32" spans="1:17" ht="13.4" customHeight="1">
      <c r="A32" s="296" t="s">
        <v>84</v>
      </c>
      <c r="B32" s="90" t="s">
        <v>81</v>
      </c>
      <c r="C32" s="1107"/>
      <c r="D32" s="302"/>
      <c r="E32" s="944"/>
      <c r="F32" s="951"/>
      <c r="G32" s="291"/>
      <c r="H32" s="288">
        <f t="shared" ref="H32:H47" si="3">IFERROR(G32/$G$146,0)</f>
        <v>0</v>
      </c>
      <c r="I32" s="279"/>
      <c r="J32" s="296" t="s">
        <v>84</v>
      </c>
      <c r="K32" s="991" t="s">
        <v>81</v>
      </c>
      <c r="L32" s="961">
        <v>6</v>
      </c>
      <c r="M32" s="953">
        <v>25.66</v>
      </c>
      <c r="N32" s="944">
        <v>0</v>
      </c>
      <c r="O32" s="957">
        <v>20.93</v>
      </c>
      <c r="P32" s="252">
        <v>54</v>
      </c>
      <c r="Q32" s="288">
        <f t="shared" ref="Q32:Q47" si="4">IFERROR(P32/$P$146,0)</f>
        <v>2.7256831584126167E-4</v>
      </c>
    </row>
    <row r="33" spans="1:17" ht="13.4" customHeight="1">
      <c r="A33" s="296" t="s">
        <v>302</v>
      </c>
      <c r="B33" s="991" t="s">
        <v>81</v>
      </c>
      <c r="C33" s="1107">
        <v>5</v>
      </c>
      <c r="D33" s="302">
        <v>516.9</v>
      </c>
      <c r="E33" s="944">
        <v>9.2399999999999996E-2</v>
      </c>
      <c r="F33" s="951">
        <v>29.76</v>
      </c>
      <c r="G33" s="291">
        <v>164</v>
      </c>
      <c r="H33" s="288">
        <f t="shared" si="3"/>
        <v>1.2589674563053849E-3</v>
      </c>
      <c r="I33" s="279"/>
      <c r="J33" s="296" t="s">
        <v>302</v>
      </c>
      <c r="K33" s="991" t="s">
        <v>81</v>
      </c>
      <c r="L33" s="961">
        <v>4</v>
      </c>
      <c r="M33" s="953">
        <v>28</v>
      </c>
      <c r="N33" s="944">
        <v>0</v>
      </c>
      <c r="O33" s="957">
        <v>23.01</v>
      </c>
      <c r="P33" s="252">
        <v>148.5</v>
      </c>
      <c r="Q33" s="288">
        <f t="shared" si="4"/>
        <v>7.4956286856346958E-4</v>
      </c>
    </row>
    <row r="34" spans="1:17" ht="13.4" customHeight="1">
      <c r="A34" s="296" t="s">
        <v>303</v>
      </c>
      <c r="B34" s="991" t="s">
        <v>81</v>
      </c>
      <c r="C34" s="1107">
        <v>1</v>
      </c>
      <c r="D34" s="299">
        <v>12.3</v>
      </c>
      <c r="E34" s="292">
        <v>0</v>
      </c>
      <c r="F34" s="951">
        <v>9.9600000000000009</v>
      </c>
      <c r="G34" s="873">
        <v>24</v>
      </c>
      <c r="H34" s="288">
        <f t="shared" si="3"/>
        <v>1.8423913994712948E-4</v>
      </c>
      <c r="I34" s="279"/>
      <c r="J34" s="296" t="s">
        <v>303</v>
      </c>
      <c r="K34" s="991" t="s">
        <v>81</v>
      </c>
      <c r="L34" s="961">
        <v>1</v>
      </c>
      <c r="M34" s="953">
        <v>7</v>
      </c>
      <c r="N34" s="292">
        <v>0</v>
      </c>
      <c r="O34" s="957">
        <v>5.7</v>
      </c>
      <c r="P34" s="252">
        <v>24</v>
      </c>
      <c r="Q34" s="288">
        <f t="shared" si="4"/>
        <v>1.211414737072274E-4</v>
      </c>
    </row>
    <row r="35" spans="1:17" ht="13.4" customHeight="1">
      <c r="A35" s="296" t="s">
        <v>304</v>
      </c>
      <c r="B35" s="991" t="s">
        <v>81</v>
      </c>
      <c r="C35" s="1107">
        <v>2</v>
      </c>
      <c r="D35" s="299">
        <v>0</v>
      </c>
      <c r="E35" s="292">
        <v>0</v>
      </c>
      <c r="F35" s="951">
        <v>39.89</v>
      </c>
      <c r="G35" s="873">
        <v>5080</v>
      </c>
      <c r="H35" s="288">
        <f t="shared" si="3"/>
        <v>3.8997284622142407E-2</v>
      </c>
      <c r="I35" s="279"/>
      <c r="J35" s="296" t="s">
        <v>304</v>
      </c>
      <c r="K35" s="991" t="s">
        <v>81</v>
      </c>
      <c r="L35" s="961">
        <v>1</v>
      </c>
      <c r="M35" s="953">
        <v>0</v>
      </c>
      <c r="N35" s="292">
        <v>0</v>
      </c>
      <c r="O35" s="957">
        <v>9.7899999999999991</v>
      </c>
      <c r="P35" s="252">
        <v>2540</v>
      </c>
      <c r="Q35" s="288">
        <f t="shared" si="4"/>
        <v>1.2820805967348234E-2</v>
      </c>
    </row>
    <row r="36" spans="1:17" ht="13.4" customHeight="1">
      <c r="A36" s="296" t="s">
        <v>305</v>
      </c>
      <c r="B36" s="991" t="s">
        <v>81</v>
      </c>
      <c r="C36" s="1107"/>
      <c r="D36" s="299"/>
      <c r="E36" s="292"/>
      <c r="F36" s="951"/>
      <c r="G36" s="873"/>
      <c r="H36" s="288">
        <f t="shared" si="3"/>
        <v>0</v>
      </c>
      <c r="I36" s="279"/>
      <c r="J36" s="296" t="s">
        <v>305</v>
      </c>
      <c r="K36" s="991" t="s">
        <v>81</v>
      </c>
      <c r="L36" s="961">
        <v>1</v>
      </c>
      <c r="M36" s="953">
        <v>0</v>
      </c>
      <c r="N36" s="292">
        <v>0</v>
      </c>
      <c r="O36" s="957">
        <v>80.680000000000007</v>
      </c>
      <c r="P36" s="252">
        <v>3095</v>
      </c>
      <c r="Q36" s="288">
        <f t="shared" si="4"/>
        <v>1.5622202546827868E-2</v>
      </c>
    </row>
    <row r="37" spans="1:17" ht="13.4" customHeight="1">
      <c r="A37" s="296" t="s">
        <v>306</v>
      </c>
      <c r="B37" s="991" t="s">
        <v>81</v>
      </c>
      <c r="C37" s="1107"/>
      <c r="D37" s="302"/>
      <c r="E37" s="944"/>
      <c r="F37" s="951"/>
      <c r="G37" s="291"/>
      <c r="H37" s="288">
        <f t="shared" si="3"/>
        <v>0</v>
      </c>
      <c r="I37" s="279"/>
      <c r="J37" s="296" t="s">
        <v>306</v>
      </c>
      <c r="K37" s="991" t="s">
        <v>81</v>
      </c>
      <c r="L37" s="961"/>
      <c r="M37" s="953"/>
      <c r="N37" s="944"/>
      <c r="O37" s="957"/>
      <c r="P37" s="252"/>
      <c r="Q37" s="288">
        <f t="shared" si="4"/>
        <v>0</v>
      </c>
    </row>
    <row r="38" spans="1:17" ht="13.4" customHeight="1">
      <c r="A38" s="296" t="s">
        <v>307</v>
      </c>
      <c r="B38" s="991" t="s">
        <v>81</v>
      </c>
      <c r="C38" s="1107"/>
      <c r="D38" s="302"/>
      <c r="E38" s="944"/>
      <c r="F38" s="951"/>
      <c r="G38" s="291"/>
      <c r="H38" s="288">
        <f t="shared" si="3"/>
        <v>0</v>
      </c>
      <c r="I38" s="279"/>
      <c r="J38" s="296" t="s">
        <v>307</v>
      </c>
      <c r="K38" s="991" t="s">
        <v>81</v>
      </c>
      <c r="L38" s="961"/>
      <c r="M38" s="953"/>
      <c r="N38" s="944"/>
      <c r="O38" s="957"/>
      <c r="P38" s="252"/>
      <c r="Q38" s="288">
        <f t="shared" si="4"/>
        <v>0</v>
      </c>
    </row>
    <row r="39" spans="1:17" ht="13.4" customHeight="1">
      <c r="A39" s="296" t="s">
        <v>308</v>
      </c>
      <c r="B39" s="991" t="s">
        <v>81</v>
      </c>
      <c r="C39" s="1107"/>
      <c r="D39" s="302"/>
      <c r="E39" s="944"/>
      <c r="F39" s="951"/>
      <c r="G39" s="291"/>
      <c r="H39" s="288">
        <f t="shared" si="3"/>
        <v>0</v>
      </c>
      <c r="I39" s="279"/>
      <c r="J39" s="296" t="s">
        <v>308</v>
      </c>
      <c r="K39" s="991" t="s">
        <v>81</v>
      </c>
      <c r="L39" s="961"/>
      <c r="M39" s="953"/>
      <c r="N39" s="944"/>
      <c r="O39" s="957"/>
      <c r="P39" s="252"/>
      <c r="Q39" s="288">
        <f t="shared" si="4"/>
        <v>0</v>
      </c>
    </row>
    <row r="40" spans="1:17" ht="13.4" customHeight="1">
      <c r="A40" s="296" t="s">
        <v>309</v>
      </c>
      <c r="B40" s="1111" t="s">
        <v>81</v>
      </c>
      <c r="C40" s="1107"/>
      <c r="D40" s="302"/>
      <c r="E40" s="944"/>
      <c r="F40" s="951"/>
      <c r="G40" s="291"/>
      <c r="H40" s="288">
        <f t="shared" si="3"/>
        <v>0</v>
      </c>
      <c r="I40" s="279"/>
      <c r="J40" s="296" t="s">
        <v>309</v>
      </c>
      <c r="K40" s="1111" t="s">
        <v>81</v>
      </c>
      <c r="L40" s="961"/>
      <c r="M40" s="953"/>
      <c r="N40" s="944"/>
      <c r="O40" s="957"/>
      <c r="P40" s="252"/>
      <c r="Q40" s="288">
        <f t="shared" si="4"/>
        <v>0</v>
      </c>
    </row>
    <row r="41" spans="1:17" ht="13.4" customHeight="1">
      <c r="A41" s="296" t="s">
        <v>310</v>
      </c>
      <c r="B41" s="1111" t="s">
        <v>81</v>
      </c>
      <c r="C41" s="1107"/>
      <c r="D41" s="302"/>
      <c r="E41" s="944"/>
      <c r="F41" s="951"/>
      <c r="G41" s="291"/>
      <c r="H41" s="288">
        <f t="shared" si="3"/>
        <v>0</v>
      </c>
      <c r="I41" s="279"/>
      <c r="J41" s="296" t="s">
        <v>310</v>
      </c>
      <c r="K41" s="1111" t="s">
        <v>81</v>
      </c>
      <c r="L41" s="961"/>
      <c r="M41" s="953"/>
      <c r="N41" s="944"/>
      <c r="O41" s="957"/>
      <c r="P41" s="252"/>
      <c r="Q41" s="288">
        <f t="shared" si="4"/>
        <v>0</v>
      </c>
    </row>
    <row r="42" spans="1:17" ht="13.4" customHeight="1">
      <c r="A42" s="296" t="s">
        <v>311</v>
      </c>
      <c r="B42" s="991" t="s">
        <v>81</v>
      </c>
      <c r="C42" s="1107">
        <v>1</v>
      </c>
      <c r="D42" s="302">
        <v>0</v>
      </c>
      <c r="E42" s="944">
        <v>0</v>
      </c>
      <c r="F42" s="951">
        <v>0</v>
      </c>
      <c r="G42" s="291">
        <v>4910</v>
      </c>
      <c r="H42" s="288">
        <f t="shared" si="3"/>
        <v>3.769225738085024E-2</v>
      </c>
      <c r="I42" s="279"/>
      <c r="J42" s="296" t="s">
        <v>311</v>
      </c>
      <c r="K42" s="991" t="s">
        <v>81</v>
      </c>
      <c r="L42" s="961">
        <v>1</v>
      </c>
      <c r="M42" s="953">
        <v>0</v>
      </c>
      <c r="N42" s="944">
        <v>0</v>
      </c>
      <c r="O42" s="957">
        <v>75.319999999999993</v>
      </c>
      <c r="P42" s="252">
        <v>4910</v>
      </c>
      <c r="Q42" s="288">
        <f t="shared" si="4"/>
        <v>2.4783526495936941E-2</v>
      </c>
    </row>
    <row r="43" spans="1:17" ht="13.4" customHeight="1">
      <c r="A43" s="296" t="s">
        <v>96</v>
      </c>
      <c r="B43" s="991" t="s">
        <v>81</v>
      </c>
      <c r="C43" s="1107">
        <v>5</v>
      </c>
      <c r="D43" s="302">
        <v>850</v>
      </c>
      <c r="E43" s="944">
        <v>0.158</v>
      </c>
      <c r="F43" s="951">
        <v>22.6</v>
      </c>
      <c r="G43" s="291">
        <v>255</v>
      </c>
      <c r="H43" s="288">
        <f t="shared" si="3"/>
        <v>1.957540861938251E-3</v>
      </c>
      <c r="I43" s="279"/>
      <c r="J43" s="296" t="s">
        <v>96</v>
      </c>
      <c r="K43" s="991" t="s">
        <v>81</v>
      </c>
      <c r="L43" s="961">
        <v>7</v>
      </c>
      <c r="M43" s="953">
        <v>583</v>
      </c>
      <c r="N43" s="944">
        <v>0.106</v>
      </c>
      <c r="O43" s="957">
        <v>28.8</v>
      </c>
      <c r="P43" s="252">
        <v>339.5</v>
      </c>
      <c r="Q43" s="288">
        <f t="shared" si="4"/>
        <v>1.7136470968168211E-3</v>
      </c>
    </row>
    <row r="44" spans="1:17" ht="13.4" customHeight="1">
      <c r="A44" s="296" t="s">
        <v>95</v>
      </c>
      <c r="B44" s="991" t="s">
        <v>81</v>
      </c>
      <c r="C44" s="1107"/>
      <c r="D44" s="302"/>
      <c r="E44" s="944"/>
      <c r="F44" s="951"/>
      <c r="G44" s="291"/>
      <c r="H44" s="288">
        <f t="shared" si="3"/>
        <v>0</v>
      </c>
      <c r="I44" s="279"/>
      <c r="J44" s="296" t="s">
        <v>95</v>
      </c>
      <c r="K44" s="991" t="s">
        <v>81</v>
      </c>
      <c r="L44" s="961"/>
      <c r="M44" s="953"/>
      <c r="N44" s="944"/>
      <c r="O44" s="957"/>
      <c r="P44" s="252"/>
      <c r="Q44" s="288">
        <f t="shared" si="4"/>
        <v>0</v>
      </c>
    </row>
    <row r="45" spans="1:17" ht="13.4" customHeight="1">
      <c r="A45" s="296" t="s">
        <v>312</v>
      </c>
      <c r="B45" s="991" t="s">
        <v>313</v>
      </c>
      <c r="C45" s="1107"/>
      <c r="D45" s="302"/>
      <c r="E45" s="944"/>
      <c r="F45" s="951"/>
      <c r="G45" s="291"/>
      <c r="H45" s="288">
        <f t="shared" si="3"/>
        <v>0</v>
      </c>
      <c r="I45" s="279"/>
      <c r="J45" s="296" t="s">
        <v>312</v>
      </c>
      <c r="K45" s="991" t="s">
        <v>313</v>
      </c>
      <c r="L45" s="961"/>
      <c r="M45" s="953"/>
      <c r="N45" s="944"/>
      <c r="O45" s="957"/>
      <c r="P45" s="252"/>
      <c r="Q45" s="288">
        <f t="shared" si="4"/>
        <v>0</v>
      </c>
    </row>
    <row r="46" spans="1:17" ht="13.4" customHeight="1">
      <c r="A46" s="296" t="s">
        <v>314</v>
      </c>
      <c r="B46" s="991" t="s">
        <v>81</v>
      </c>
      <c r="C46" s="1107"/>
      <c r="D46" s="302"/>
      <c r="E46" s="944"/>
      <c r="F46" s="951"/>
      <c r="G46" s="291"/>
      <c r="H46" s="288">
        <f t="shared" si="3"/>
        <v>0</v>
      </c>
      <c r="I46" s="279"/>
      <c r="J46" s="296" t="s">
        <v>314</v>
      </c>
      <c r="K46" s="991" t="s">
        <v>81</v>
      </c>
      <c r="L46" s="961"/>
      <c r="M46" s="953"/>
      <c r="N46" s="944"/>
      <c r="O46" s="957"/>
      <c r="P46" s="252"/>
      <c r="Q46" s="288">
        <f t="shared" si="4"/>
        <v>0</v>
      </c>
    </row>
    <row r="47" spans="1:17" ht="13.4" customHeight="1">
      <c r="A47" s="1112" t="s">
        <v>315</v>
      </c>
      <c r="B47" s="991" t="s">
        <v>81</v>
      </c>
      <c r="C47" s="1107">
        <v>5</v>
      </c>
      <c r="D47" s="299">
        <v>0</v>
      </c>
      <c r="E47" s="292">
        <v>0</v>
      </c>
      <c r="F47" s="951">
        <v>31.453875</v>
      </c>
      <c r="G47" s="873">
        <v>125</v>
      </c>
      <c r="H47" s="288">
        <f t="shared" si="3"/>
        <v>9.5957885389129946E-4</v>
      </c>
      <c r="I47" s="279"/>
      <c r="J47" s="296" t="s">
        <v>315</v>
      </c>
      <c r="K47" s="991" t="s">
        <v>81</v>
      </c>
      <c r="L47" s="961">
        <v>2</v>
      </c>
      <c r="M47" s="953">
        <v>0</v>
      </c>
      <c r="N47" s="292">
        <v>0</v>
      </c>
      <c r="O47" s="957">
        <v>0</v>
      </c>
      <c r="P47" s="252">
        <v>50</v>
      </c>
      <c r="Q47" s="288">
        <f t="shared" si="4"/>
        <v>2.523780702233904E-4</v>
      </c>
    </row>
    <row r="48" spans="1:17">
      <c r="A48" s="297" t="s">
        <v>31</v>
      </c>
      <c r="B48" s="1108"/>
      <c r="C48" s="1109"/>
      <c r="D48" s="947"/>
      <c r="E48" s="945"/>
      <c r="F48" s="203"/>
      <c r="G48" s="203"/>
      <c r="H48" s="1110"/>
      <c r="I48" s="279"/>
      <c r="J48" s="297" t="s">
        <v>31</v>
      </c>
      <c r="K48" s="1108"/>
      <c r="L48" s="1109"/>
      <c r="M48" s="954"/>
      <c r="N48" s="945"/>
      <c r="O48" s="958"/>
      <c r="P48" s="203"/>
      <c r="Q48" s="295"/>
    </row>
    <row r="49" spans="1:17" ht="13.4" customHeight="1">
      <c r="A49" s="289" t="s">
        <v>316</v>
      </c>
      <c r="B49" s="298" t="s">
        <v>81</v>
      </c>
      <c r="C49" s="1107"/>
      <c r="D49" s="302"/>
      <c r="E49" s="944"/>
      <c r="F49" s="951"/>
      <c r="G49" s="291"/>
      <c r="H49" s="288">
        <f t="shared" ref="H49:H72" si="5">IFERROR(G49/$G$146,0)</f>
        <v>0</v>
      </c>
      <c r="I49" s="279"/>
      <c r="J49" s="289" t="s">
        <v>316</v>
      </c>
      <c r="K49" s="1111" t="s">
        <v>81</v>
      </c>
      <c r="L49" s="961">
        <v>2</v>
      </c>
      <c r="M49" s="953">
        <v>0</v>
      </c>
      <c r="N49" s="944">
        <v>0</v>
      </c>
      <c r="O49" s="957">
        <v>0</v>
      </c>
      <c r="P49" s="252">
        <v>175</v>
      </c>
      <c r="Q49" s="288">
        <f t="shared" ref="Q49:Q72" si="6">IFERROR(P49/$P$146,0)</f>
        <v>8.8332324578186652E-4</v>
      </c>
    </row>
    <row r="50" spans="1:17" ht="13.4" customHeight="1">
      <c r="A50" s="289" t="s">
        <v>317</v>
      </c>
      <c r="B50" s="1111" t="s">
        <v>318</v>
      </c>
      <c r="C50" s="1107">
        <v>528</v>
      </c>
      <c r="D50" s="299">
        <v>31.68</v>
      </c>
      <c r="E50" s="292">
        <v>6.9000000000000006E-2</v>
      </c>
      <c r="F50" s="951">
        <v>9.4</v>
      </c>
      <c r="G50" s="873">
        <v>976.8</v>
      </c>
      <c r="H50" s="288">
        <f t="shared" si="5"/>
        <v>7.49853299584817E-3</v>
      </c>
      <c r="I50" s="279"/>
      <c r="J50" s="289" t="s">
        <v>317</v>
      </c>
      <c r="K50" s="1111" t="s">
        <v>318</v>
      </c>
      <c r="L50" s="961"/>
      <c r="M50" s="953"/>
      <c r="N50" s="292"/>
      <c r="O50" s="957"/>
      <c r="P50" s="252"/>
      <c r="Q50" s="288">
        <f t="shared" si="6"/>
        <v>0</v>
      </c>
    </row>
    <row r="51" spans="1:17" ht="13.4" customHeight="1">
      <c r="A51" s="289" t="s">
        <v>319</v>
      </c>
      <c r="B51" s="1111" t="s">
        <v>318</v>
      </c>
      <c r="C51" s="1107">
        <v>3120</v>
      </c>
      <c r="D51" s="302">
        <v>154.4</v>
      </c>
      <c r="E51" s="944">
        <v>0.29899999999999999</v>
      </c>
      <c r="F51" s="951">
        <v>69.56</v>
      </c>
      <c r="G51" s="291">
        <v>5928</v>
      </c>
      <c r="H51" s="288">
        <f t="shared" si="5"/>
        <v>4.5507067566940985E-2</v>
      </c>
      <c r="I51" s="279"/>
      <c r="J51" s="289" t="s">
        <v>319</v>
      </c>
      <c r="K51" s="1111" t="s">
        <v>318</v>
      </c>
      <c r="L51" s="961"/>
      <c r="M51" s="953"/>
      <c r="N51" s="944"/>
      <c r="O51" s="957"/>
      <c r="P51" s="252"/>
      <c r="Q51" s="288">
        <f t="shared" si="6"/>
        <v>0</v>
      </c>
    </row>
    <row r="52" spans="1:17" ht="13.4" customHeight="1">
      <c r="A52" s="289" t="s">
        <v>320</v>
      </c>
      <c r="B52" s="1111" t="s">
        <v>318</v>
      </c>
      <c r="C52" s="1107">
        <v>3546</v>
      </c>
      <c r="D52" s="302">
        <v>418.77</v>
      </c>
      <c r="E52" s="944">
        <v>0.53600000000000003</v>
      </c>
      <c r="F52" s="951">
        <v>82.41</v>
      </c>
      <c r="G52" s="291">
        <v>6914.7</v>
      </c>
      <c r="H52" s="288">
        <f t="shared" si="5"/>
        <v>5.3081599208017347E-2</v>
      </c>
      <c r="I52" s="279"/>
      <c r="J52" s="289" t="s">
        <v>320</v>
      </c>
      <c r="K52" s="1111" t="s">
        <v>318</v>
      </c>
      <c r="L52" s="961">
        <v>2299</v>
      </c>
      <c r="M52" s="953">
        <v>115.5</v>
      </c>
      <c r="N52" s="944">
        <v>0.32600000000000001</v>
      </c>
      <c r="O52" s="957">
        <v>67.95</v>
      </c>
      <c r="P52" s="252">
        <v>4483.05</v>
      </c>
      <c r="Q52" s="288">
        <f t="shared" si="6"/>
        <v>2.2628470154299411E-2</v>
      </c>
    </row>
    <row r="53" spans="1:17" ht="13.4" customHeight="1">
      <c r="A53" s="289" t="s">
        <v>321</v>
      </c>
      <c r="B53" s="1111" t="s">
        <v>318</v>
      </c>
      <c r="C53" s="1107"/>
      <c r="D53" s="302"/>
      <c r="E53" s="944"/>
      <c r="F53" s="951"/>
      <c r="G53" s="291"/>
      <c r="H53" s="288">
        <f t="shared" si="5"/>
        <v>0</v>
      </c>
      <c r="I53" s="279"/>
      <c r="J53" s="289" t="s">
        <v>321</v>
      </c>
      <c r="K53" s="1111" t="s">
        <v>318</v>
      </c>
      <c r="L53" s="961">
        <v>2611</v>
      </c>
      <c r="M53" s="953">
        <v>1573.51</v>
      </c>
      <c r="N53" s="944">
        <v>0.41399999999999998</v>
      </c>
      <c r="O53" s="957">
        <v>66.19</v>
      </c>
      <c r="P53" s="252">
        <v>5222</v>
      </c>
      <c r="Q53" s="288">
        <f t="shared" si="6"/>
        <v>2.6358365654130897E-2</v>
      </c>
    </row>
    <row r="54" spans="1:17" ht="13.4" customHeight="1">
      <c r="A54" s="289" t="s">
        <v>322</v>
      </c>
      <c r="B54" s="1111" t="s">
        <v>318</v>
      </c>
      <c r="C54" s="1107"/>
      <c r="D54" s="302"/>
      <c r="E54" s="944"/>
      <c r="F54" s="951"/>
      <c r="G54" s="291"/>
      <c r="H54" s="288">
        <f t="shared" si="5"/>
        <v>0</v>
      </c>
      <c r="I54" s="279"/>
      <c r="J54" s="289" t="s">
        <v>322</v>
      </c>
      <c r="K54" s="1111" t="s">
        <v>318</v>
      </c>
      <c r="L54" s="961">
        <v>2785</v>
      </c>
      <c r="M54" s="953">
        <v>1762.4</v>
      </c>
      <c r="N54" s="944">
        <v>0.215</v>
      </c>
      <c r="O54" s="957">
        <v>254.14</v>
      </c>
      <c r="P54" s="252">
        <v>5848.3</v>
      </c>
      <c r="Q54" s="288">
        <f t="shared" si="6"/>
        <v>2.9519653361749085E-2</v>
      </c>
    </row>
    <row r="55" spans="1:17" ht="13.4" customHeight="1">
      <c r="A55" s="289" t="s">
        <v>99</v>
      </c>
      <c r="B55" s="1111" t="s">
        <v>323</v>
      </c>
      <c r="C55" s="1107">
        <v>10</v>
      </c>
      <c r="D55" s="299">
        <v>0</v>
      </c>
      <c r="E55" s="292">
        <v>0</v>
      </c>
      <c r="F55" s="951">
        <v>0</v>
      </c>
      <c r="G55" s="291">
        <v>12.83</v>
      </c>
      <c r="H55" s="288">
        <f t="shared" si="5"/>
        <v>9.8491173563402978E-5</v>
      </c>
      <c r="I55" s="279"/>
      <c r="J55" s="289" t="s">
        <v>99</v>
      </c>
      <c r="K55" s="1111" t="s">
        <v>323</v>
      </c>
      <c r="L55" s="961">
        <v>45</v>
      </c>
      <c r="M55" s="953">
        <v>-10.95</v>
      </c>
      <c r="N55" s="292">
        <v>0</v>
      </c>
      <c r="O55" s="957">
        <v>12.42</v>
      </c>
      <c r="P55" s="252">
        <v>168.75</v>
      </c>
      <c r="Q55" s="288">
        <f t="shared" si="6"/>
        <v>8.517759870039427E-4</v>
      </c>
    </row>
    <row r="56" spans="1:17" ht="13.4" customHeight="1">
      <c r="A56" s="289" t="s">
        <v>324</v>
      </c>
      <c r="B56" s="1111" t="s">
        <v>325</v>
      </c>
      <c r="C56" s="1107">
        <v>10</v>
      </c>
      <c r="D56" s="299">
        <v>0</v>
      </c>
      <c r="E56" s="292">
        <v>0</v>
      </c>
      <c r="F56" s="951">
        <v>0</v>
      </c>
      <c r="G56" s="291">
        <v>175</v>
      </c>
      <c r="H56" s="288">
        <f t="shared" si="5"/>
        <v>1.3434103954478192E-3</v>
      </c>
      <c r="I56" s="279"/>
      <c r="J56" s="289" t="s">
        <v>324</v>
      </c>
      <c r="K56" s="1111" t="s">
        <v>325</v>
      </c>
      <c r="L56" s="961">
        <v>6</v>
      </c>
      <c r="M56" s="953">
        <v>-3.59</v>
      </c>
      <c r="N56" s="292">
        <v>0</v>
      </c>
      <c r="O56" s="957">
        <v>1.37</v>
      </c>
      <c r="P56" s="252">
        <v>208.5</v>
      </c>
      <c r="Q56" s="288">
        <f t="shared" si="6"/>
        <v>1.0524165528315382E-3</v>
      </c>
    </row>
    <row r="57" spans="1:17" ht="13.4" customHeight="1">
      <c r="A57" s="289" t="s">
        <v>326</v>
      </c>
      <c r="B57" s="1111" t="s">
        <v>327</v>
      </c>
      <c r="C57" s="1107">
        <v>1</v>
      </c>
      <c r="D57" s="299">
        <v>0</v>
      </c>
      <c r="E57" s="292">
        <v>0</v>
      </c>
      <c r="F57" s="951">
        <v>0</v>
      </c>
      <c r="G57" s="873">
        <v>365</v>
      </c>
      <c r="H57" s="288">
        <f t="shared" si="5"/>
        <v>2.8019702533625943E-3</v>
      </c>
      <c r="I57" s="279"/>
      <c r="J57" s="289" t="s">
        <v>326</v>
      </c>
      <c r="K57" s="1111" t="s">
        <v>327</v>
      </c>
      <c r="L57" s="961">
        <v>5</v>
      </c>
      <c r="M57" s="953">
        <v>1276.6600000000001</v>
      </c>
      <c r="N57" s="292">
        <v>0</v>
      </c>
      <c r="O57" s="957">
        <v>76.81</v>
      </c>
      <c r="P57" s="252">
        <v>1870</v>
      </c>
      <c r="Q57" s="288">
        <f t="shared" si="6"/>
        <v>9.4389398263548027E-3</v>
      </c>
    </row>
    <row r="58" spans="1:17" ht="13.4" customHeight="1">
      <c r="A58" s="289" t="s">
        <v>328</v>
      </c>
      <c r="B58" s="1111" t="s">
        <v>327</v>
      </c>
      <c r="C58" s="1107">
        <v>1</v>
      </c>
      <c r="D58" s="299">
        <v>0</v>
      </c>
      <c r="E58" s="292">
        <v>0</v>
      </c>
      <c r="F58" s="951">
        <v>0</v>
      </c>
      <c r="G58" s="291">
        <v>260</v>
      </c>
      <c r="H58" s="288">
        <f t="shared" si="5"/>
        <v>1.9959240160939027E-3</v>
      </c>
      <c r="I58" s="279"/>
      <c r="J58" s="289" t="s">
        <v>328</v>
      </c>
      <c r="K58" s="1111" t="s">
        <v>327</v>
      </c>
      <c r="L58" s="961" t="s">
        <v>280</v>
      </c>
      <c r="M58" s="953" t="s">
        <v>280</v>
      </c>
      <c r="N58" s="292" t="s">
        <v>280</v>
      </c>
      <c r="O58" s="957" t="s">
        <v>280</v>
      </c>
      <c r="P58" s="252"/>
      <c r="Q58" s="288">
        <f t="shared" si="6"/>
        <v>0</v>
      </c>
    </row>
    <row r="59" spans="1:17" ht="13.4" customHeight="1">
      <c r="A59" s="289" t="s">
        <v>329</v>
      </c>
      <c r="B59" s="1111" t="s">
        <v>327</v>
      </c>
      <c r="C59" s="1107"/>
      <c r="D59" s="302"/>
      <c r="E59" s="290"/>
      <c r="F59" s="951"/>
      <c r="G59" s="291"/>
      <c r="H59" s="288">
        <f t="shared" si="5"/>
        <v>0</v>
      </c>
      <c r="I59" s="279"/>
      <c r="J59" s="289" t="s">
        <v>329</v>
      </c>
      <c r="K59" s="1111" t="s">
        <v>327</v>
      </c>
      <c r="L59" s="961" t="s">
        <v>280</v>
      </c>
      <c r="M59" s="953" t="s">
        <v>280</v>
      </c>
      <c r="N59" s="292" t="s">
        <v>280</v>
      </c>
      <c r="O59" s="957" t="s">
        <v>280</v>
      </c>
      <c r="P59" s="252"/>
      <c r="Q59" s="288">
        <f t="shared" si="6"/>
        <v>0</v>
      </c>
    </row>
    <row r="60" spans="1:17" ht="13.4" customHeight="1">
      <c r="A60" s="289" t="s">
        <v>330</v>
      </c>
      <c r="B60" s="1111" t="s">
        <v>318</v>
      </c>
      <c r="C60" s="1107"/>
      <c r="D60" s="302"/>
      <c r="E60" s="290"/>
      <c r="F60" s="951"/>
      <c r="G60" s="291"/>
      <c r="H60" s="288">
        <f t="shared" si="5"/>
        <v>0</v>
      </c>
      <c r="I60" s="279"/>
      <c r="J60" s="289" t="s">
        <v>330</v>
      </c>
      <c r="K60" s="1111" t="s">
        <v>318</v>
      </c>
      <c r="L60" s="961">
        <v>4094</v>
      </c>
      <c r="M60" s="953">
        <v>126.52</v>
      </c>
      <c r="N60" s="292">
        <v>0</v>
      </c>
      <c r="O60" s="957">
        <v>114.39</v>
      </c>
      <c r="P60" s="252">
        <v>11872.6</v>
      </c>
      <c r="Q60" s="288">
        <f t="shared" si="6"/>
        <v>5.9927677530684509E-2</v>
      </c>
    </row>
    <row r="61" spans="1:17" ht="13.4" customHeight="1">
      <c r="A61" s="289" t="s">
        <v>331</v>
      </c>
      <c r="B61" s="1111" t="s">
        <v>318</v>
      </c>
      <c r="C61" s="1107"/>
      <c r="D61" s="302"/>
      <c r="E61" s="290"/>
      <c r="F61" s="951"/>
      <c r="G61" s="291"/>
      <c r="H61" s="288">
        <f t="shared" si="5"/>
        <v>0</v>
      </c>
      <c r="I61" s="279"/>
      <c r="J61" s="289" t="s">
        <v>331</v>
      </c>
      <c r="K61" s="1111" t="s">
        <v>318</v>
      </c>
      <c r="L61" s="961" t="s">
        <v>280</v>
      </c>
      <c r="M61" s="953" t="s">
        <v>280</v>
      </c>
      <c r="N61" s="292" t="s">
        <v>280</v>
      </c>
      <c r="O61" s="957" t="s">
        <v>280</v>
      </c>
      <c r="P61" s="252"/>
      <c r="Q61" s="288">
        <f t="shared" si="6"/>
        <v>0</v>
      </c>
    </row>
    <row r="62" spans="1:17" ht="13.4" customHeight="1">
      <c r="A62" s="289" t="s">
        <v>332</v>
      </c>
      <c r="B62" s="1111" t="s">
        <v>318</v>
      </c>
      <c r="C62" s="1107"/>
      <c r="D62" s="302"/>
      <c r="E62" s="290"/>
      <c r="F62" s="951"/>
      <c r="G62" s="291"/>
      <c r="H62" s="288">
        <f t="shared" si="5"/>
        <v>0</v>
      </c>
      <c r="I62" s="279"/>
      <c r="J62" s="289" t="s">
        <v>332</v>
      </c>
      <c r="K62" s="1111" t="s">
        <v>318</v>
      </c>
      <c r="L62" s="961">
        <v>451</v>
      </c>
      <c r="M62" s="953">
        <v>2215.46</v>
      </c>
      <c r="N62" s="292">
        <v>0</v>
      </c>
      <c r="O62" s="957">
        <v>94.4</v>
      </c>
      <c r="P62" s="252">
        <v>24372.45</v>
      </c>
      <c r="Q62" s="288">
        <f t="shared" si="6"/>
        <v>0.12302143795232144</v>
      </c>
    </row>
    <row r="63" spans="1:17" ht="13.4" customHeight="1">
      <c r="A63" s="289" t="s">
        <v>333</v>
      </c>
      <c r="B63" s="1111" t="s">
        <v>318</v>
      </c>
      <c r="C63" s="1107"/>
      <c r="D63" s="302"/>
      <c r="E63" s="290"/>
      <c r="F63" s="951"/>
      <c r="G63" s="291"/>
      <c r="H63" s="288">
        <f t="shared" si="5"/>
        <v>0</v>
      </c>
      <c r="I63" s="279"/>
      <c r="J63" s="289" t="s">
        <v>333</v>
      </c>
      <c r="K63" s="1111" t="s">
        <v>318</v>
      </c>
      <c r="L63" s="961" t="s">
        <v>280</v>
      </c>
      <c r="M63" s="953" t="s">
        <v>280</v>
      </c>
      <c r="N63" s="292" t="s">
        <v>280</v>
      </c>
      <c r="O63" s="957" t="s">
        <v>280</v>
      </c>
      <c r="P63" s="252"/>
      <c r="Q63" s="288">
        <f t="shared" si="6"/>
        <v>0</v>
      </c>
    </row>
    <row r="64" spans="1:17" ht="13.4" customHeight="1">
      <c r="A64" s="289" t="s">
        <v>334</v>
      </c>
      <c r="B64" s="1111" t="s">
        <v>335</v>
      </c>
      <c r="C64" s="1107">
        <v>1</v>
      </c>
      <c r="D64" s="302">
        <v>0</v>
      </c>
      <c r="E64" s="292">
        <v>0</v>
      </c>
      <c r="F64" s="951">
        <v>0</v>
      </c>
      <c r="G64" s="291">
        <v>610</v>
      </c>
      <c r="H64" s="288">
        <f t="shared" si="5"/>
        <v>4.6827448069895411E-3</v>
      </c>
      <c r="I64" s="279"/>
      <c r="J64" s="289" t="s">
        <v>334</v>
      </c>
      <c r="K64" s="1111" t="s">
        <v>335</v>
      </c>
      <c r="L64" s="961" t="s">
        <v>280</v>
      </c>
      <c r="M64" s="953" t="s">
        <v>280</v>
      </c>
      <c r="N64" s="292" t="s">
        <v>280</v>
      </c>
      <c r="O64" s="957" t="s">
        <v>280</v>
      </c>
      <c r="P64" s="252"/>
      <c r="Q64" s="288">
        <f t="shared" si="6"/>
        <v>0</v>
      </c>
    </row>
    <row r="65" spans="1:17">
      <c r="A65" s="289" t="s">
        <v>336</v>
      </c>
      <c r="B65" s="1111" t="s">
        <v>81</v>
      </c>
      <c r="C65" s="1107"/>
      <c r="D65" s="302"/>
      <c r="E65" s="290"/>
      <c r="F65" s="951"/>
      <c r="G65" s="291"/>
      <c r="H65" s="288">
        <f t="shared" si="5"/>
        <v>0</v>
      </c>
      <c r="I65" s="279"/>
      <c r="J65" s="289" t="s">
        <v>336</v>
      </c>
      <c r="K65" s="1111" t="s">
        <v>81</v>
      </c>
      <c r="L65" s="961">
        <v>4</v>
      </c>
      <c r="M65" s="953">
        <v>0.09</v>
      </c>
      <c r="N65" s="292">
        <v>0</v>
      </c>
      <c r="O65" s="957">
        <v>7.0000000000000007E-2</v>
      </c>
      <c r="P65" s="252">
        <v>925</v>
      </c>
      <c r="Q65" s="288">
        <f t="shared" si="6"/>
        <v>4.668994299132723E-3</v>
      </c>
    </row>
    <row r="66" spans="1:17">
      <c r="A66" s="289" t="s">
        <v>337</v>
      </c>
      <c r="B66" s="1111" t="s">
        <v>338</v>
      </c>
      <c r="C66" s="1107">
        <v>3</v>
      </c>
      <c r="D66" s="949">
        <v>0</v>
      </c>
      <c r="E66" s="946">
        <v>0</v>
      </c>
      <c r="F66" s="951">
        <v>0</v>
      </c>
      <c r="G66" s="291">
        <v>1335</v>
      </c>
      <c r="H66" s="288">
        <f t="shared" si="5"/>
        <v>1.0248302159559079E-2</v>
      </c>
      <c r="I66" s="279"/>
      <c r="J66" s="289" t="s">
        <v>337</v>
      </c>
      <c r="K66" s="1111" t="s">
        <v>338</v>
      </c>
      <c r="L66" s="961">
        <v>2</v>
      </c>
      <c r="M66" s="953">
        <v>-2.02</v>
      </c>
      <c r="N66" s="292">
        <v>0</v>
      </c>
      <c r="O66" s="957">
        <v>0.41</v>
      </c>
      <c r="P66" s="252">
        <v>935</v>
      </c>
      <c r="Q66" s="288">
        <f t="shared" si="6"/>
        <v>4.7194699131774013E-3</v>
      </c>
    </row>
    <row r="67" spans="1:17" ht="13.4" customHeight="1">
      <c r="A67" s="289" t="s">
        <v>339</v>
      </c>
      <c r="B67" s="1111" t="s">
        <v>327</v>
      </c>
      <c r="C67" s="1107"/>
      <c r="D67" s="302"/>
      <c r="E67" s="290"/>
      <c r="F67" s="951"/>
      <c r="G67" s="291"/>
      <c r="H67" s="288">
        <f t="shared" si="5"/>
        <v>0</v>
      </c>
      <c r="I67" s="279"/>
      <c r="J67" s="289" t="s">
        <v>339</v>
      </c>
      <c r="K67" s="1111" t="s">
        <v>327</v>
      </c>
      <c r="L67" s="961">
        <v>1</v>
      </c>
      <c r="M67" s="953">
        <v>0</v>
      </c>
      <c r="N67" s="292">
        <v>0</v>
      </c>
      <c r="O67" s="957">
        <v>0</v>
      </c>
      <c r="P67" s="252">
        <v>335</v>
      </c>
      <c r="Q67" s="288">
        <f t="shared" si="6"/>
        <v>1.6909330704967158E-3</v>
      </c>
    </row>
    <row r="68" spans="1:17" ht="13.4" customHeight="1">
      <c r="A68" s="289" t="s">
        <v>340</v>
      </c>
      <c r="B68" s="1111" t="s">
        <v>318</v>
      </c>
      <c r="C68" s="1107"/>
      <c r="D68" s="302"/>
      <c r="E68" s="290"/>
      <c r="F68" s="951"/>
      <c r="G68" s="291"/>
      <c r="H68" s="288">
        <f t="shared" si="5"/>
        <v>0</v>
      </c>
      <c r="I68" s="279"/>
      <c r="J68" s="289" t="s">
        <v>340</v>
      </c>
      <c r="K68" s="1111" t="s">
        <v>318</v>
      </c>
      <c r="L68" s="961" t="s">
        <v>280</v>
      </c>
      <c r="M68" s="953" t="s">
        <v>280</v>
      </c>
      <c r="N68" s="292" t="s">
        <v>280</v>
      </c>
      <c r="O68" s="957" t="s">
        <v>280</v>
      </c>
      <c r="P68" s="252"/>
      <c r="Q68" s="288">
        <f t="shared" si="6"/>
        <v>0</v>
      </c>
    </row>
    <row r="69" spans="1:17" ht="13.4" customHeight="1">
      <c r="A69" s="289" t="s">
        <v>341</v>
      </c>
      <c r="B69" s="1111" t="s">
        <v>81</v>
      </c>
      <c r="C69" s="1107"/>
      <c r="D69" s="302"/>
      <c r="E69" s="290"/>
      <c r="F69" s="951"/>
      <c r="G69" s="291"/>
      <c r="H69" s="288">
        <f t="shared" si="5"/>
        <v>0</v>
      </c>
      <c r="I69" s="279"/>
      <c r="J69" s="289" t="s">
        <v>341</v>
      </c>
      <c r="K69" s="1111" t="s">
        <v>81</v>
      </c>
      <c r="L69" s="961" t="s">
        <v>280</v>
      </c>
      <c r="M69" s="953" t="s">
        <v>280</v>
      </c>
      <c r="N69" s="292" t="s">
        <v>280</v>
      </c>
      <c r="O69" s="957" t="s">
        <v>280</v>
      </c>
      <c r="P69" s="252"/>
      <c r="Q69" s="288">
        <f t="shared" si="6"/>
        <v>0</v>
      </c>
    </row>
    <row r="70" spans="1:17" ht="13.4" customHeight="1">
      <c r="A70" s="289" t="s">
        <v>342</v>
      </c>
      <c r="B70" s="1111" t="s">
        <v>318</v>
      </c>
      <c r="C70" s="1113"/>
      <c r="D70" s="948"/>
      <c r="E70" s="290"/>
      <c r="F70" s="951"/>
      <c r="G70" s="300"/>
      <c r="H70" s="288">
        <f t="shared" si="5"/>
        <v>0</v>
      </c>
      <c r="I70" s="279"/>
      <c r="J70" s="289" t="s">
        <v>342</v>
      </c>
      <c r="K70" s="1111" t="s">
        <v>318</v>
      </c>
      <c r="L70" s="961">
        <v>1893</v>
      </c>
      <c r="M70" s="953">
        <v>84.24</v>
      </c>
      <c r="N70" s="292">
        <v>0</v>
      </c>
      <c r="O70" s="957">
        <v>225.03</v>
      </c>
      <c r="P70" s="252">
        <v>7610.3</v>
      </c>
      <c r="Q70" s="288">
        <f t="shared" si="6"/>
        <v>3.8413456556421366E-2</v>
      </c>
    </row>
    <row r="71" spans="1:17" ht="13.4" customHeight="1">
      <c r="A71" s="289" t="s">
        <v>343</v>
      </c>
      <c r="B71" s="1111" t="s">
        <v>323</v>
      </c>
      <c r="C71" s="1114">
        <v>249</v>
      </c>
      <c r="D71" s="949">
        <v>195.48</v>
      </c>
      <c r="E71" s="946">
        <v>0</v>
      </c>
      <c r="F71" s="951">
        <v>24.04</v>
      </c>
      <c r="G71" s="291">
        <v>1355.8</v>
      </c>
      <c r="H71" s="288">
        <f t="shared" si="5"/>
        <v>1.0407976080846589E-2</v>
      </c>
      <c r="I71" s="279"/>
      <c r="J71" s="289" t="s">
        <v>343</v>
      </c>
      <c r="K71" s="1111" t="s">
        <v>323</v>
      </c>
      <c r="L71" s="961">
        <v>377</v>
      </c>
      <c r="M71" s="953">
        <v>69.290000000000006</v>
      </c>
      <c r="N71" s="946">
        <v>0</v>
      </c>
      <c r="O71" s="957">
        <v>107.88</v>
      </c>
      <c r="P71" s="252">
        <v>2035.8</v>
      </c>
      <c r="Q71" s="288">
        <f t="shared" si="6"/>
        <v>1.0275825507215565E-2</v>
      </c>
    </row>
    <row r="72" spans="1:17" ht="13.4" customHeight="1">
      <c r="A72" s="289" t="s">
        <v>344</v>
      </c>
      <c r="B72" s="1111" t="s">
        <v>318</v>
      </c>
      <c r="C72" s="1107"/>
      <c r="D72" s="302"/>
      <c r="E72" s="290"/>
      <c r="F72" s="951"/>
      <c r="G72" s="291"/>
      <c r="H72" s="288">
        <f t="shared" si="5"/>
        <v>0</v>
      </c>
      <c r="I72" s="279"/>
      <c r="J72" s="289" t="s">
        <v>344</v>
      </c>
      <c r="K72" s="1111" t="s">
        <v>318</v>
      </c>
      <c r="L72" s="961"/>
      <c r="M72" s="953"/>
      <c r="N72" s="290"/>
      <c r="O72" s="957"/>
      <c r="P72" s="252"/>
      <c r="Q72" s="288">
        <f t="shared" si="6"/>
        <v>0</v>
      </c>
    </row>
    <row r="73" spans="1:17">
      <c r="A73" s="157" t="s">
        <v>32</v>
      </c>
      <c r="B73" s="1108"/>
      <c r="C73" s="1109"/>
      <c r="D73" s="947"/>
      <c r="E73" s="945"/>
      <c r="F73" s="203"/>
      <c r="G73" s="203"/>
      <c r="H73" s="1110"/>
      <c r="I73" s="279"/>
      <c r="J73" s="157" t="s">
        <v>32</v>
      </c>
      <c r="K73" s="1108"/>
      <c r="L73" s="1109"/>
      <c r="M73" s="954"/>
      <c r="N73" s="945"/>
      <c r="O73" s="958"/>
      <c r="P73" s="203"/>
      <c r="Q73" s="295"/>
    </row>
    <row r="74" spans="1:17" ht="13.4" customHeight="1">
      <c r="A74" s="1105" t="s">
        <v>345</v>
      </c>
      <c r="B74" s="1111" t="s">
        <v>323</v>
      </c>
      <c r="C74" s="1107"/>
      <c r="D74" s="302"/>
      <c r="E74" s="944"/>
      <c r="F74" s="951"/>
      <c r="G74" s="291"/>
      <c r="H74" s="288">
        <f>IFERROR(G74/$G$146,0)</f>
        <v>0</v>
      </c>
      <c r="I74" s="279"/>
      <c r="J74" s="289" t="s">
        <v>345</v>
      </c>
      <c r="K74" s="1111" t="s">
        <v>323</v>
      </c>
      <c r="L74" s="961"/>
      <c r="M74" s="952"/>
      <c r="N74" s="944"/>
      <c r="O74" s="957"/>
      <c r="P74" s="252"/>
      <c r="Q74" s="288">
        <f>IFERROR(P74/$P$146,0)</f>
        <v>0</v>
      </c>
    </row>
    <row r="75" spans="1:17">
      <c r="A75" s="1105" t="s">
        <v>346</v>
      </c>
      <c r="B75" s="1111" t="s">
        <v>81</v>
      </c>
      <c r="C75" s="1107"/>
      <c r="D75" s="302"/>
      <c r="E75" s="944"/>
      <c r="F75" s="951"/>
      <c r="G75" s="291"/>
      <c r="H75" s="288">
        <f>IFERROR(G75/$G$146,0)</f>
        <v>0</v>
      </c>
      <c r="I75" s="279"/>
      <c r="J75" s="289" t="s">
        <v>346</v>
      </c>
      <c r="K75" s="1111" t="s">
        <v>81</v>
      </c>
      <c r="L75" s="961">
        <v>35</v>
      </c>
      <c r="M75" s="952">
        <v>0</v>
      </c>
      <c r="N75" s="944">
        <v>0</v>
      </c>
      <c r="O75" s="957">
        <v>0</v>
      </c>
      <c r="P75" s="252">
        <v>1050</v>
      </c>
      <c r="Q75" s="288">
        <f>IFERROR(P75/$P$146,0)</f>
        <v>5.2999394746911987E-3</v>
      </c>
    </row>
    <row r="76" spans="1:17" ht="13.4" customHeight="1">
      <c r="A76" s="1105" t="s">
        <v>347</v>
      </c>
      <c r="B76" s="1111" t="s">
        <v>323</v>
      </c>
      <c r="C76" s="1107"/>
      <c r="D76" s="302"/>
      <c r="E76" s="944"/>
      <c r="F76" s="951"/>
      <c r="G76" s="291"/>
      <c r="H76" s="288">
        <f t="shared" ref="H76:H122" si="7">IFERROR(G76/$G$146,0)</f>
        <v>0</v>
      </c>
      <c r="I76" s="279"/>
      <c r="J76" s="289" t="s">
        <v>347</v>
      </c>
      <c r="K76" s="1111" t="s">
        <v>323</v>
      </c>
      <c r="L76" s="961"/>
      <c r="M76" s="952"/>
      <c r="N76" s="944"/>
      <c r="O76" s="957"/>
      <c r="P76" s="252"/>
      <c r="Q76" s="288">
        <f t="shared" ref="Q76:Q139" si="8">IFERROR(P76/$P$146,0)</f>
        <v>0</v>
      </c>
    </row>
    <row r="77" spans="1:17" ht="13.4" customHeight="1">
      <c r="A77" s="1105" t="s">
        <v>348</v>
      </c>
      <c r="B77" s="1111" t="s">
        <v>327</v>
      </c>
      <c r="C77" s="1107">
        <v>9</v>
      </c>
      <c r="D77" s="949">
        <v>0</v>
      </c>
      <c r="E77" s="946">
        <v>0</v>
      </c>
      <c r="F77" s="951">
        <v>0</v>
      </c>
      <c r="G77" s="291">
        <v>1260</v>
      </c>
      <c r="H77" s="288">
        <f t="shared" si="7"/>
        <v>9.6725548472242975E-3</v>
      </c>
      <c r="I77" s="279"/>
      <c r="J77" s="289" t="s">
        <v>348</v>
      </c>
      <c r="K77" s="1111" t="s">
        <v>327</v>
      </c>
      <c r="L77" s="961">
        <v>11</v>
      </c>
      <c r="M77" s="952">
        <v>490.03</v>
      </c>
      <c r="N77" s="946">
        <v>0</v>
      </c>
      <c r="O77" s="957">
        <v>0</v>
      </c>
      <c r="P77" s="252">
        <v>1570</v>
      </c>
      <c r="Q77" s="288">
        <f t="shared" si="8"/>
        <v>7.9246714050144589E-3</v>
      </c>
    </row>
    <row r="78" spans="1:17">
      <c r="A78" s="1105" t="s">
        <v>349</v>
      </c>
      <c r="B78" s="1111" t="s">
        <v>81</v>
      </c>
      <c r="C78" s="1107"/>
      <c r="D78" s="302"/>
      <c r="E78" s="944"/>
      <c r="F78" s="951"/>
      <c r="G78" s="291"/>
      <c r="H78" s="288">
        <f t="shared" si="7"/>
        <v>0</v>
      </c>
      <c r="I78" s="279"/>
      <c r="J78" s="289" t="s">
        <v>349</v>
      </c>
      <c r="K78" s="1111" t="s">
        <v>81</v>
      </c>
      <c r="L78" s="961"/>
      <c r="M78" s="952"/>
      <c r="N78" s="944"/>
      <c r="O78" s="957"/>
      <c r="P78" s="252"/>
      <c r="Q78" s="288">
        <f t="shared" si="8"/>
        <v>0</v>
      </c>
    </row>
    <row r="79" spans="1:17">
      <c r="A79" s="1105" t="s">
        <v>350</v>
      </c>
      <c r="B79" s="1111" t="s">
        <v>81</v>
      </c>
      <c r="C79" s="1107">
        <v>1</v>
      </c>
      <c r="D79" s="299">
        <v>336</v>
      </c>
      <c r="E79" s="292">
        <v>0.378</v>
      </c>
      <c r="F79" s="951">
        <v>0</v>
      </c>
      <c r="G79" s="873">
        <v>260</v>
      </c>
      <c r="H79" s="288">
        <f t="shared" si="7"/>
        <v>1.9959240160939027E-3</v>
      </c>
      <c r="I79" s="279"/>
      <c r="J79" s="289" t="s">
        <v>350</v>
      </c>
      <c r="K79" s="1111" t="s">
        <v>81</v>
      </c>
      <c r="L79" s="961"/>
      <c r="M79" s="952"/>
      <c r="N79" s="292"/>
      <c r="O79" s="957"/>
      <c r="P79" s="252"/>
      <c r="Q79" s="288">
        <f t="shared" si="8"/>
        <v>0</v>
      </c>
    </row>
    <row r="80" spans="1:17">
      <c r="A80" s="1105" t="s">
        <v>351</v>
      </c>
      <c r="B80" s="1111" t="s">
        <v>81</v>
      </c>
      <c r="C80" s="1107"/>
      <c r="D80" s="302"/>
      <c r="E80" s="944"/>
      <c r="F80" s="951"/>
      <c r="G80" s="291"/>
      <c r="H80" s="288">
        <f t="shared" si="7"/>
        <v>0</v>
      </c>
      <c r="I80" s="279"/>
      <c r="J80" s="289" t="s">
        <v>351</v>
      </c>
      <c r="K80" s="1111" t="s">
        <v>81</v>
      </c>
      <c r="L80" s="961">
        <v>1</v>
      </c>
      <c r="M80" s="952">
        <v>0</v>
      </c>
      <c r="N80" s="944">
        <v>0</v>
      </c>
      <c r="O80" s="957">
        <v>28.99</v>
      </c>
      <c r="P80" s="252">
        <v>4640</v>
      </c>
      <c r="Q80" s="288">
        <f t="shared" si="8"/>
        <v>2.3420684916730633E-2</v>
      </c>
    </row>
    <row r="81" spans="1:17" ht="13.4" customHeight="1">
      <c r="A81" s="1105" t="s">
        <v>352</v>
      </c>
      <c r="B81" s="1111" t="s">
        <v>81</v>
      </c>
      <c r="C81" s="1107">
        <v>1</v>
      </c>
      <c r="D81" s="302">
        <v>8.1708189999999998</v>
      </c>
      <c r="E81" s="944">
        <v>3.5539999999999999E-3</v>
      </c>
      <c r="F81" s="951">
        <v>0</v>
      </c>
      <c r="G81" s="291">
        <v>62</v>
      </c>
      <c r="H81" s="288">
        <f t="shared" si="7"/>
        <v>4.7595111153008455E-4</v>
      </c>
      <c r="I81" s="279"/>
      <c r="J81" s="289" t="s">
        <v>352</v>
      </c>
      <c r="K81" s="1111" t="s">
        <v>81</v>
      </c>
      <c r="L81" s="961">
        <v>3</v>
      </c>
      <c r="M81" s="952">
        <v>24.51</v>
      </c>
      <c r="N81" s="944">
        <v>0</v>
      </c>
      <c r="O81" s="957">
        <v>0.01</v>
      </c>
      <c r="P81" s="252">
        <v>186</v>
      </c>
      <c r="Q81" s="288">
        <f t="shared" si="8"/>
        <v>9.3884642123101244E-4</v>
      </c>
    </row>
    <row r="82" spans="1:17" ht="13.4" customHeight="1">
      <c r="A82" s="1105" t="s">
        <v>353</v>
      </c>
      <c r="B82" s="1111" t="s">
        <v>81</v>
      </c>
      <c r="C82" s="1107">
        <v>2</v>
      </c>
      <c r="D82" s="302">
        <v>53.527979999999999</v>
      </c>
      <c r="E82" s="944">
        <v>2.4930999999999998E-2</v>
      </c>
      <c r="F82" s="951">
        <v>-3.7330000000000002E-2</v>
      </c>
      <c r="G82" s="291">
        <v>415</v>
      </c>
      <c r="H82" s="288">
        <f t="shared" si="7"/>
        <v>3.1858017949191143E-3</v>
      </c>
      <c r="I82" s="279"/>
      <c r="J82" s="289" t="s">
        <v>353</v>
      </c>
      <c r="K82" s="1111" t="s">
        <v>81</v>
      </c>
      <c r="L82" s="961">
        <v>4</v>
      </c>
      <c r="M82" s="952">
        <v>107.05</v>
      </c>
      <c r="N82" s="944">
        <v>2.5000000000000001E-2</v>
      </c>
      <c r="O82" s="957">
        <v>-0.03</v>
      </c>
      <c r="P82" s="252">
        <v>840</v>
      </c>
      <c r="Q82" s="288">
        <f t="shared" si="8"/>
        <v>4.2399515797529588E-3</v>
      </c>
    </row>
    <row r="83" spans="1:17" ht="13.4" customHeight="1">
      <c r="A83" s="1105" t="s">
        <v>354</v>
      </c>
      <c r="B83" s="1111" t="s">
        <v>81</v>
      </c>
      <c r="C83" s="1107"/>
      <c r="D83" s="302"/>
      <c r="E83" s="944"/>
      <c r="F83" s="951"/>
      <c r="G83" s="291"/>
      <c r="H83" s="288">
        <f t="shared" si="7"/>
        <v>0</v>
      </c>
      <c r="I83" s="279"/>
      <c r="J83" s="289" t="s">
        <v>354</v>
      </c>
      <c r="K83" s="1111" t="s">
        <v>81</v>
      </c>
      <c r="L83" s="961"/>
      <c r="M83" s="952"/>
      <c r="N83" s="944"/>
      <c r="O83" s="957"/>
      <c r="P83" s="252"/>
      <c r="Q83" s="288">
        <f t="shared" si="8"/>
        <v>0</v>
      </c>
    </row>
    <row r="84" spans="1:17" ht="13.4" customHeight="1">
      <c r="A84" s="1105" t="s">
        <v>355</v>
      </c>
      <c r="B84" s="1111" t="s">
        <v>81</v>
      </c>
      <c r="C84" s="1107"/>
      <c r="D84" s="302"/>
      <c r="E84" s="944"/>
      <c r="F84" s="951"/>
      <c r="G84" s="291"/>
      <c r="H84" s="288">
        <f t="shared" si="7"/>
        <v>0</v>
      </c>
      <c r="I84" s="279"/>
      <c r="J84" s="289" t="s">
        <v>355</v>
      </c>
      <c r="K84" s="1111" t="s">
        <v>81</v>
      </c>
      <c r="L84" s="961"/>
      <c r="M84" s="952"/>
      <c r="N84" s="944"/>
      <c r="O84" s="957"/>
      <c r="P84" s="252"/>
      <c r="Q84" s="288">
        <f t="shared" si="8"/>
        <v>0</v>
      </c>
    </row>
    <row r="85" spans="1:17" ht="13.4" customHeight="1">
      <c r="A85" s="1105" t="s">
        <v>356</v>
      </c>
      <c r="B85" s="1111" t="s">
        <v>81</v>
      </c>
      <c r="C85" s="1107"/>
      <c r="D85" s="302"/>
      <c r="E85" s="944"/>
      <c r="F85" s="951"/>
      <c r="G85" s="291"/>
      <c r="H85" s="288">
        <f t="shared" si="7"/>
        <v>0</v>
      </c>
      <c r="I85" s="279"/>
      <c r="J85" s="289" t="s">
        <v>356</v>
      </c>
      <c r="K85" s="1111" t="s">
        <v>81</v>
      </c>
      <c r="L85" s="961"/>
      <c r="M85" s="952"/>
      <c r="N85" s="944"/>
      <c r="O85" s="957"/>
      <c r="P85" s="252"/>
      <c r="Q85" s="288">
        <f t="shared" si="8"/>
        <v>0</v>
      </c>
    </row>
    <row r="86" spans="1:17" ht="13.4" customHeight="1">
      <c r="A86" s="1105" t="s">
        <v>357</v>
      </c>
      <c r="B86" s="1111" t="s">
        <v>81</v>
      </c>
      <c r="C86" s="1107"/>
      <c r="D86" s="302"/>
      <c r="E86" s="944"/>
      <c r="F86" s="951"/>
      <c r="G86" s="291"/>
      <c r="H86" s="288">
        <f t="shared" si="7"/>
        <v>0</v>
      </c>
      <c r="I86" s="279"/>
      <c r="J86" s="289" t="s">
        <v>357</v>
      </c>
      <c r="K86" s="1111" t="s">
        <v>81</v>
      </c>
      <c r="L86" s="961"/>
      <c r="M86" s="952"/>
      <c r="N86" s="944"/>
      <c r="O86" s="957"/>
      <c r="P86" s="252"/>
      <c r="Q86" s="288">
        <f t="shared" si="8"/>
        <v>0</v>
      </c>
    </row>
    <row r="87" spans="1:17" ht="13.4" customHeight="1">
      <c r="A87" s="1105" t="s">
        <v>358</v>
      </c>
      <c r="B87" s="1111" t="s">
        <v>81</v>
      </c>
      <c r="C87" s="1107"/>
      <c r="D87" s="302"/>
      <c r="E87" s="944"/>
      <c r="F87" s="951"/>
      <c r="G87" s="291"/>
      <c r="H87" s="288">
        <f t="shared" si="7"/>
        <v>0</v>
      </c>
      <c r="I87" s="279"/>
      <c r="J87" s="289" t="s">
        <v>358</v>
      </c>
      <c r="K87" s="1111" t="s">
        <v>81</v>
      </c>
      <c r="L87" s="961"/>
      <c r="M87" s="952"/>
      <c r="N87" s="944"/>
      <c r="O87" s="957"/>
      <c r="P87" s="252"/>
      <c r="Q87" s="288">
        <f t="shared" si="8"/>
        <v>0</v>
      </c>
    </row>
    <row r="88" spans="1:17" ht="13.4" customHeight="1">
      <c r="A88" s="1105" t="s">
        <v>359</v>
      </c>
      <c r="B88" s="1111" t="s">
        <v>81</v>
      </c>
      <c r="C88" s="1107"/>
      <c r="D88" s="302"/>
      <c r="E88" s="944"/>
      <c r="F88" s="951"/>
      <c r="G88" s="291"/>
      <c r="H88" s="288">
        <f t="shared" si="7"/>
        <v>0</v>
      </c>
      <c r="I88" s="279"/>
      <c r="J88" s="289" t="s">
        <v>359</v>
      </c>
      <c r="K88" s="1111" t="s">
        <v>81</v>
      </c>
      <c r="L88" s="961"/>
      <c r="M88" s="952"/>
      <c r="N88" s="944"/>
      <c r="O88" s="957"/>
      <c r="P88" s="252"/>
      <c r="Q88" s="288">
        <f t="shared" si="8"/>
        <v>0</v>
      </c>
    </row>
    <row r="89" spans="1:17" ht="13.4" customHeight="1">
      <c r="A89" s="1105" t="s">
        <v>360</v>
      </c>
      <c r="B89" s="1111" t="s">
        <v>81</v>
      </c>
      <c r="C89" s="1107"/>
      <c r="D89" s="302"/>
      <c r="E89" s="944"/>
      <c r="F89" s="951"/>
      <c r="G89" s="291"/>
      <c r="H89" s="288">
        <f t="shared" si="7"/>
        <v>0</v>
      </c>
      <c r="I89" s="279"/>
      <c r="J89" s="289" t="s">
        <v>360</v>
      </c>
      <c r="K89" s="1111" t="s">
        <v>81</v>
      </c>
      <c r="L89" s="961"/>
      <c r="M89" s="952"/>
      <c r="N89" s="944"/>
      <c r="O89" s="957"/>
      <c r="P89" s="252"/>
      <c r="Q89" s="288">
        <f t="shared" si="8"/>
        <v>0</v>
      </c>
    </row>
    <row r="90" spans="1:17" ht="13.4" customHeight="1">
      <c r="A90" s="1105" t="s">
        <v>361</v>
      </c>
      <c r="B90" s="1111" t="s">
        <v>81</v>
      </c>
      <c r="C90" s="1107"/>
      <c r="D90" s="302"/>
      <c r="E90" s="944"/>
      <c r="F90" s="951"/>
      <c r="G90" s="291"/>
      <c r="H90" s="288">
        <f t="shared" si="7"/>
        <v>0</v>
      </c>
      <c r="I90" s="279"/>
      <c r="J90" s="289" t="s">
        <v>361</v>
      </c>
      <c r="K90" s="1111" t="s">
        <v>81</v>
      </c>
      <c r="L90" s="961"/>
      <c r="M90" s="952"/>
      <c r="N90" s="944"/>
      <c r="O90" s="957"/>
      <c r="P90" s="252"/>
      <c r="Q90" s="288">
        <f t="shared" si="8"/>
        <v>0</v>
      </c>
    </row>
    <row r="91" spans="1:17" ht="13.4" customHeight="1">
      <c r="A91" s="1105" t="s">
        <v>362</v>
      </c>
      <c r="B91" s="1111" t="s">
        <v>81</v>
      </c>
      <c r="C91" s="1107"/>
      <c r="D91" s="302"/>
      <c r="E91" s="944"/>
      <c r="F91" s="951"/>
      <c r="G91" s="291"/>
      <c r="H91" s="288">
        <f t="shared" si="7"/>
        <v>0</v>
      </c>
      <c r="I91" s="279"/>
      <c r="J91" s="289" t="s">
        <v>362</v>
      </c>
      <c r="K91" s="1111" t="s">
        <v>81</v>
      </c>
      <c r="L91" s="961"/>
      <c r="M91" s="952"/>
      <c r="N91" s="944"/>
      <c r="O91" s="957"/>
      <c r="P91" s="252"/>
      <c r="Q91" s="288">
        <f t="shared" si="8"/>
        <v>0</v>
      </c>
    </row>
    <row r="92" spans="1:17" ht="13.4" customHeight="1">
      <c r="A92" s="1105" t="s">
        <v>363</v>
      </c>
      <c r="B92" s="1111" t="s">
        <v>81</v>
      </c>
      <c r="C92" s="1107"/>
      <c r="D92" s="302"/>
      <c r="E92" s="944"/>
      <c r="F92" s="951"/>
      <c r="G92" s="291"/>
      <c r="H92" s="288">
        <f t="shared" si="7"/>
        <v>0</v>
      </c>
      <c r="I92" s="279"/>
      <c r="J92" s="289" t="s">
        <v>363</v>
      </c>
      <c r="K92" s="1111" t="s">
        <v>81</v>
      </c>
      <c r="L92" s="961"/>
      <c r="M92" s="952"/>
      <c r="N92" s="944"/>
      <c r="O92" s="957"/>
      <c r="P92" s="252"/>
      <c r="Q92" s="288">
        <f t="shared" si="8"/>
        <v>0</v>
      </c>
    </row>
    <row r="93" spans="1:17" ht="13.4" customHeight="1">
      <c r="A93" s="1105" t="s">
        <v>364</v>
      </c>
      <c r="B93" s="1111" t="s">
        <v>81</v>
      </c>
      <c r="C93" s="1107"/>
      <c r="D93" s="302"/>
      <c r="E93" s="944"/>
      <c r="F93" s="951"/>
      <c r="G93" s="291"/>
      <c r="H93" s="288">
        <f t="shared" si="7"/>
        <v>0</v>
      </c>
      <c r="I93" s="279"/>
      <c r="J93" s="289" t="s">
        <v>364</v>
      </c>
      <c r="K93" s="1111" t="s">
        <v>81</v>
      </c>
      <c r="L93" s="961"/>
      <c r="M93" s="952"/>
      <c r="N93" s="944"/>
      <c r="O93" s="957"/>
      <c r="P93" s="252"/>
      <c r="Q93" s="288">
        <f t="shared" si="8"/>
        <v>0</v>
      </c>
    </row>
    <row r="94" spans="1:17" ht="13.4" customHeight="1">
      <c r="A94" s="1105" t="s">
        <v>365</v>
      </c>
      <c r="B94" s="1111" t="s">
        <v>81</v>
      </c>
      <c r="C94" s="1107"/>
      <c r="D94" s="302"/>
      <c r="E94" s="944"/>
      <c r="F94" s="951"/>
      <c r="G94" s="291"/>
      <c r="H94" s="288">
        <f t="shared" si="7"/>
        <v>0</v>
      </c>
      <c r="I94" s="279"/>
      <c r="J94" s="289" t="s">
        <v>365</v>
      </c>
      <c r="K94" s="1111" t="s">
        <v>81</v>
      </c>
      <c r="L94" s="961"/>
      <c r="M94" s="952"/>
      <c r="N94" s="944"/>
      <c r="O94" s="957"/>
      <c r="P94" s="252"/>
      <c r="Q94" s="288">
        <f t="shared" si="8"/>
        <v>0</v>
      </c>
    </row>
    <row r="95" spans="1:17" ht="13.4" customHeight="1">
      <c r="A95" s="1105" t="s">
        <v>366</v>
      </c>
      <c r="B95" s="1111" t="s">
        <v>81</v>
      </c>
      <c r="C95" s="1107"/>
      <c r="D95" s="302"/>
      <c r="E95" s="944"/>
      <c r="F95" s="951"/>
      <c r="G95" s="291"/>
      <c r="H95" s="288">
        <f t="shared" si="7"/>
        <v>0</v>
      </c>
      <c r="I95" s="279"/>
      <c r="J95" s="289" t="s">
        <v>366</v>
      </c>
      <c r="K95" s="1111" t="s">
        <v>81</v>
      </c>
      <c r="L95" s="961"/>
      <c r="M95" s="952"/>
      <c r="N95" s="944"/>
      <c r="O95" s="957"/>
      <c r="P95" s="252"/>
      <c r="Q95" s="288">
        <f t="shared" si="8"/>
        <v>0</v>
      </c>
    </row>
    <row r="96" spans="1:17" ht="13.4" customHeight="1">
      <c r="A96" s="1105" t="s">
        <v>367</v>
      </c>
      <c r="B96" s="1111" t="s">
        <v>81</v>
      </c>
      <c r="C96" s="1107"/>
      <c r="D96" s="302"/>
      <c r="E96" s="944"/>
      <c r="F96" s="951"/>
      <c r="G96" s="291"/>
      <c r="H96" s="288">
        <f t="shared" si="7"/>
        <v>0</v>
      </c>
      <c r="I96" s="279"/>
      <c r="J96" s="289" t="s">
        <v>367</v>
      </c>
      <c r="K96" s="1111" t="s">
        <v>81</v>
      </c>
      <c r="L96" s="961">
        <v>1</v>
      </c>
      <c r="M96" s="952">
        <v>241.9</v>
      </c>
      <c r="N96" s="944">
        <v>0</v>
      </c>
      <c r="O96" s="957">
        <v>2.2799999999999998</v>
      </c>
      <c r="P96" s="252">
        <v>10280</v>
      </c>
      <c r="Q96" s="288">
        <f t="shared" si="8"/>
        <v>5.1888931237929072E-2</v>
      </c>
    </row>
    <row r="97" spans="1:17" ht="13.4" customHeight="1">
      <c r="A97" s="1105" t="s">
        <v>368</v>
      </c>
      <c r="B97" s="1111" t="s">
        <v>81</v>
      </c>
      <c r="C97" s="1107"/>
      <c r="D97" s="302"/>
      <c r="E97" s="944"/>
      <c r="F97" s="951"/>
      <c r="G97" s="291"/>
      <c r="H97" s="288">
        <f t="shared" si="7"/>
        <v>0</v>
      </c>
      <c r="I97" s="279"/>
      <c r="J97" s="289" t="s">
        <v>368</v>
      </c>
      <c r="K97" s="1111" t="s">
        <v>81</v>
      </c>
      <c r="L97" s="961"/>
      <c r="M97" s="952"/>
      <c r="N97" s="944"/>
      <c r="O97" s="957"/>
      <c r="P97" s="252"/>
      <c r="Q97" s="288">
        <f t="shared" si="8"/>
        <v>0</v>
      </c>
    </row>
    <row r="98" spans="1:17" ht="13.4" customHeight="1">
      <c r="A98" s="1105" t="s">
        <v>369</v>
      </c>
      <c r="B98" s="1111" t="s">
        <v>81</v>
      </c>
      <c r="C98" s="1107"/>
      <c r="D98" s="302"/>
      <c r="E98" s="944"/>
      <c r="F98" s="951"/>
      <c r="G98" s="291"/>
      <c r="H98" s="288">
        <f t="shared" si="7"/>
        <v>0</v>
      </c>
      <c r="I98" s="279"/>
      <c r="J98" s="289" t="s">
        <v>369</v>
      </c>
      <c r="K98" s="1111" t="s">
        <v>81</v>
      </c>
      <c r="L98" s="961"/>
      <c r="M98" s="952"/>
      <c r="N98" s="944"/>
      <c r="O98" s="957"/>
      <c r="P98" s="252"/>
      <c r="Q98" s="288">
        <f t="shared" si="8"/>
        <v>0</v>
      </c>
    </row>
    <row r="99" spans="1:17" ht="13.4" customHeight="1">
      <c r="A99" s="1105" t="s">
        <v>370</v>
      </c>
      <c r="B99" s="1111" t="s">
        <v>81</v>
      </c>
      <c r="C99" s="1107"/>
      <c r="D99" s="302"/>
      <c r="E99" s="944"/>
      <c r="F99" s="951"/>
      <c r="G99" s="291"/>
      <c r="H99" s="288">
        <f t="shared" si="7"/>
        <v>0</v>
      </c>
      <c r="I99" s="279"/>
      <c r="J99" s="289" t="s">
        <v>370</v>
      </c>
      <c r="K99" s="1111" t="s">
        <v>81</v>
      </c>
      <c r="L99" s="961"/>
      <c r="M99" s="952"/>
      <c r="N99" s="944"/>
      <c r="O99" s="957"/>
      <c r="P99" s="252"/>
      <c r="Q99" s="288">
        <f t="shared" si="8"/>
        <v>0</v>
      </c>
    </row>
    <row r="100" spans="1:17" ht="13.4" customHeight="1">
      <c r="A100" s="1105" t="s">
        <v>371</v>
      </c>
      <c r="B100" s="1111" t="s">
        <v>81</v>
      </c>
      <c r="C100" s="1107"/>
      <c r="D100" s="302"/>
      <c r="E100" s="944"/>
      <c r="F100" s="951"/>
      <c r="G100" s="291"/>
      <c r="H100" s="288">
        <f t="shared" si="7"/>
        <v>0</v>
      </c>
      <c r="I100" s="279"/>
      <c r="J100" s="289" t="s">
        <v>371</v>
      </c>
      <c r="K100" s="1111" t="s">
        <v>81</v>
      </c>
      <c r="L100" s="961"/>
      <c r="M100" s="952"/>
      <c r="N100" s="944"/>
      <c r="O100" s="957"/>
      <c r="P100" s="252"/>
      <c r="Q100" s="288">
        <f t="shared" si="8"/>
        <v>0</v>
      </c>
    </row>
    <row r="101" spans="1:17" ht="13.4" customHeight="1">
      <c r="A101" s="1105" t="s">
        <v>372</v>
      </c>
      <c r="B101" s="1111" t="s">
        <v>81</v>
      </c>
      <c r="C101" s="1107"/>
      <c r="D101" s="302"/>
      <c r="E101" s="944"/>
      <c r="F101" s="951"/>
      <c r="G101" s="291"/>
      <c r="H101" s="288">
        <f t="shared" si="7"/>
        <v>0</v>
      </c>
      <c r="I101" s="279"/>
      <c r="J101" s="289" t="s">
        <v>372</v>
      </c>
      <c r="K101" s="1111" t="s">
        <v>81</v>
      </c>
      <c r="L101" s="961"/>
      <c r="M101" s="952"/>
      <c r="N101" s="944"/>
      <c r="O101" s="957"/>
      <c r="P101" s="252"/>
      <c r="Q101" s="288">
        <f t="shared" si="8"/>
        <v>0</v>
      </c>
    </row>
    <row r="102" spans="1:17" ht="13.4" customHeight="1">
      <c r="A102" s="1105" t="s">
        <v>373</v>
      </c>
      <c r="B102" s="1111" t="s">
        <v>81</v>
      </c>
      <c r="C102" s="1107"/>
      <c r="D102" s="302"/>
      <c r="E102" s="944"/>
      <c r="F102" s="951"/>
      <c r="G102" s="291"/>
      <c r="H102" s="288">
        <f t="shared" si="7"/>
        <v>0</v>
      </c>
      <c r="I102" s="279"/>
      <c r="J102" s="289" t="s">
        <v>373</v>
      </c>
      <c r="K102" s="1111" t="s">
        <v>81</v>
      </c>
      <c r="L102" s="961"/>
      <c r="M102" s="952"/>
      <c r="N102" s="944"/>
      <c r="O102" s="957"/>
      <c r="P102" s="252"/>
      <c r="Q102" s="288">
        <f t="shared" si="8"/>
        <v>0</v>
      </c>
    </row>
    <row r="103" spans="1:17" ht="13.4" customHeight="1">
      <c r="A103" s="1105" t="s">
        <v>374</v>
      </c>
      <c r="B103" s="1111" t="s">
        <v>81</v>
      </c>
      <c r="C103" s="1107"/>
      <c r="D103" s="302"/>
      <c r="E103" s="944"/>
      <c r="F103" s="951"/>
      <c r="G103" s="291"/>
      <c r="H103" s="288">
        <f t="shared" si="7"/>
        <v>0</v>
      </c>
      <c r="I103" s="279"/>
      <c r="J103" s="289" t="s">
        <v>374</v>
      </c>
      <c r="K103" s="1111" t="s">
        <v>81</v>
      </c>
      <c r="L103" s="961"/>
      <c r="M103" s="952"/>
      <c r="N103" s="944"/>
      <c r="O103" s="957"/>
      <c r="P103" s="252"/>
      <c r="Q103" s="288">
        <f t="shared" si="8"/>
        <v>0</v>
      </c>
    </row>
    <row r="104" spans="1:17" ht="13.4" customHeight="1">
      <c r="A104" s="1105" t="s">
        <v>375</v>
      </c>
      <c r="B104" s="1111" t="s">
        <v>81</v>
      </c>
      <c r="C104" s="1107"/>
      <c r="D104" s="302"/>
      <c r="E104" s="944"/>
      <c r="F104" s="951"/>
      <c r="G104" s="291"/>
      <c r="H104" s="288">
        <f t="shared" si="7"/>
        <v>0</v>
      </c>
      <c r="I104" s="279"/>
      <c r="J104" s="289" t="s">
        <v>375</v>
      </c>
      <c r="K104" s="1111" t="s">
        <v>81</v>
      </c>
      <c r="L104" s="961"/>
      <c r="M104" s="952"/>
      <c r="N104" s="944"/>
      <c r="O104" s="957"/>
      <c r="P104" s="252"/>
      <c r="Q104" s="288">
        <f t="shared" si="8"/>
        <v>0</v>
      </c>
    </row>
    <row r="105" spans="1:17" ht="13.4" customHeight="1">
      <c r="A105" s="1105" t="s">
        <v>376</v>
      </c>
      <c r="B105" s="1111" t="s">
        <v>81</v>
      </c>
      <c r="C105" s="1107"/>
      <c r="D105" s="302"/>
      <c r="E105" s="944"/>
      <c r="F105" s="951"/>
      <c r="G105" s="291"/>
      <c r="H105" s="288">
        <f t="shared" si="7"/>
        <v>0</v>
      </c>
      <c r="I105" s="279"/>
      <c r="J105" s="289" t="s">
        <v>376</v>
      </c>
      <c r="K105" s="1111" t="s">
        <v>81</v>
      </c>
      <c r="L105" s="961"/>
      <c r="M105" s="952"/>
      <c r="N105" s="944"/>
      <c r="O105" s="957"/>
      <c r="P105" s="252"/>
      <c r="Q105" s="288">
        <f t="shared" si="8"/>
        <v>0</v>
      </c>
    </row>
    <row r="106" spans="1:17" ht="13.4" customHeight="1">
      <c r="A106" s="1105" t="s">
        <v>377</v>
      </c>
      <c r="B106" s="1111" t="s">
        <v>81</v>
      </c>
      <c r="C106" s="1107"/>
      <c r="D106" s="302"/>
      <c r="E106" s="944"/>
      <c r="F106" s="951"/>
      <c r="G106" s="291"/>
      <c r="H106" s="288">
        <f t="shared" si="7"/>
        <v>0</v>
      </c>
      <c r="I106" s="279"/>
      <c r="J106" s="289" t="s">
        <v>377</v>
      </c>
      <c r="K106" s="1111" t="s">
        <v>81</v>
      </c>
      <c r="L106" s="961"/>
      <c r="M106" s="952"/>
      <c r="N106" s="944"/>
      <c r="O106" s="957"/>
      <c r="P106" s="252"/>
      <c r="Q106" s="288">
        <f t="shared" si="8"/>
        <v>0</v>
      </c>
    </row>
    <row r="107" spans="1:17" ht="13.4" customHeight="1">
      <c r="A107" s="1105" t="s">
        <v>378</v>
      </c>
      <c r="B107" s="1111" t="s">
        <v>81</v>
      </c>
      <c r="C107" s="1107"/>
      <c r="D107" s="302"/>
      <c r="E107" s="944"/>
      <c r="F107" s="951"/>
      <c r="G107" s="291"/>
      <c r="H107" s="288">
        <f t="shared" si="7"/>
        <v>0</v>
      </c>
      <c r="I107" s="279"/>
      <c r="J107" s="289" t="s">
        <v>378</v>
      </c>
      <c r="K107" s="1111" t="s">
        <v>81</v>
      </c>
      <c r="L107" s="961"/>
      <c r="M107" s="952"/>
      <c r="N107" s="944"/>
      <c r="O107" s="957"/>
      <c r="P107" s="252"/>
      <c r="Q107" s="288">
        <f t="shared" si="8"/>
        <v>0</v>
      </c>
    </row>
    <row r="108" spans="1:17" ht="13.4" customHeight="1">
      <c r="A108" s="1105" t="s">
        <v>379</v>
      </c>
      <c r="B108" s="1111" t="s">
        <v>81</v>
      </c>
      <c r="C108" s="1107">
        <v>1</v>
      </c>
      <c r="D108" s="299">
        <v>460</v>
      </c>
      <c r="E108" s="292">
        <v>0.41599999999999998</v>
      </c>
      <c r="F108" s="951">
        <v>-2.04</v>
      </c>
      <c r="G108" s="873">
        <v>5905</v>
      </c>
      <c r="H108" s="288">
        <f t="shared" si="7"/>
        <v>4.5330505057824988E-2</v>
      </c>
      <c r="I108" s="279"/>
      <c r="J108" s="289" t="s">
        <v>379</v>
      </c>
      <c r="K108" s="1111" t="s">
        <v>81</v>
      </c>
      <c r="L108" s="961"/>
      <c r="M108" s="952"/>
      <c r="N108" s="292"/>
      <c r="O108" s="957"/>
      <c r="P108" s="252"/>
      <c r="Q108" s="288">
        <f t="shared" si="8"/>
        <v>0</v>
      </c>
    </row>
    <row r="109" spans="1:17" ht="13.4" customHeight="1">
      <c r="A109" s="1105" t="s">
        <v>380</v>
      </c>
      <c r="B109" s="1111" t="s">
        <v>81</v>
      </c>
      <c r="C109" s="1107"/>
      <c r="D109" s="302"/>
      <c r="E109" s="944"/>
      <c r="F109" s="951"/>
      <c r="G109" s="291"/>
      <c r="H109" s="288">
        <f t="shared" si="7"/>
        <v>0</v>
      </c>
      <c r="I109" s="279"/>
      <c r="J109" s="289" t="s">
        <v>380</v>
      </c>
      <c r="K109" s="1111" t="s">
        <v>81</v>
      </c>
      <c r="L109" s="961">
        <v>1</v>
      </c>
      <c r="M109" s="952">
        <v>7425.83</v>
      </c>
      <c r="N109" s="944">
        <v>0.52</v>
      </c>
      <c r="O109" s="957">
        <v>0</v>
      </c>
      <c r="P109" s="252">
        <v>6370</v>
      </c>
      <c r="Q109" s="288">
        <f t="shared" si="8"/>
        <v>3.215296614645994E-2</v>
      </c>
    </row>
    <row r="110" spans="1:17" ht="13.4" customHeight="1">
      <c r="A110" s="1105" t="s">
        <v>381</v>
      </c>
      <c r="B110" s="1111" t="s">
        <v>81</v>
      </c>
      <c r="C110" s="1107"/>
      <c r="D110" s="302"/>
      <c r="E110" s="944"/>
      <c r="F110" s="951"/>
      <c r="G110" s="291"/>
      <c r="H110" s="288">
        <f t="shared" si="7"/>
        <v>0</v>
      </c>
      <c r="I110" s="279"/>
      <c r="J110" s="289" t="s">
        <v>381</v>
      </c>
      <c r="K110" s="1111" t="s">
        <v>81</v>
      </c>
      <c r="L110" s="961"/>
      <c r="M110" s="952"/>
      <c r="N110" s="944"/>
      <c r="O110" s="957"/>
      <c r="P110" s="252"/>
      <c r="Q110" s="288">
        <f t="shared" si="8"/>
        <v>0</v>
      </c>
    </row>
    <row r="111" spans="1:17" ht="13.4" customHeight="1">
      <c r="A111" s="1105" t="s">
        <v>382</v>
      </c>
      <c r="B111" s="1111" t="s">
        <v>81</v>
      </c>
      <c r="C111" s="1107"/>
      <c r="D111" s="302"/>
      <c r="E111" s="944"/>
      <c r="F111" s="951"/>
      <c r="G111" s="291"/>
      <c r="H111" s="288">
        <f t="shared" si="7"/>
        <v>0</v>
      </c>
      <c r="I111" s="279"/>
      <c r="J111" s="289" t="s">
        <v>382</v>
      </c>
      <c r="K111" s="1111" t="s">
        <v>81</v>
      </c>
      <c r="L111" s="961"/>
      <c r="M111" s="952"/>
      <c r="N111" s="944"/>
      <c r="O111" s="957"/>
      <c r="P111" s="252"/>
      <c r="Q111" s="288">
        <f t="shared" si="8"/>
        <v>0</v>
      </c>
    </row>
    <row r="112" spans="1:17" ht="13.4" customHeight="1">
      <c r="A112" s="1105" t="s">
        <v>383</v>
      </c>
      <c r="B112" s="1111" t="s">
        <v>81</v>
      </c>
      <c r="C112" s="1107"/>
      <c r="D112" s="302"/>
      <c r="E112" s="944"/>
      <c r="F112" s="951"/>
      <c r="G112" s="291"/>
      <c r="H112" s="288">
        <f t="shared" si="7"/>
        <v>0</v>
      </c>
      <c r="I112" s="279"/>
      <c r="J112" s="289" t="s">
        <v>383</v>
      </c>
      <c r="K112" s="1111" t="s">
        <v>81</v>
      </c>
      <c r="L112" s="961">
        <v>1</v>
      </c>
      <c r="M112" s="952">
        <v>835.39</v>
      </c>
      <c r="N112" s="944">
        <v>0</v>
      </c>
      <c r="O112" s="957">
        <v>57.2</v>
      </c>
      <c r="P112" s="252">
        <v>8895</v>
      </c>
      <c r="Q112" s="288">
        <f t="shared" si="8"/>
        <v>4.4898058692741154E-2</v>
      </c>
    </row>
    <row r="113" spans="1:17" ht="13.4" customHeight="1">
      <c r="A113" s="1105" t="s">
        <v>384</v>
      </c>
      <c r="B113" s="1111" t="s">
        <v>81</v>
      </c>
      <c r="C113" s="1107"/>
      <c r="D113" s="302"/>
      <c r="E113" s="944"/>
      <c r="F113" s="951"/>
      <c r="G113" s="291"/>
      <c r="H113" s="288">
        <f t="shared" si="7"/>
        <v>0</v>
      </c>
      <c r="I113" s="279"/>
      <c r="J113" s="289" t="s">
        <v>384</v>
      </c>
      <c r="K113" s="1111" t="s">
        <v>81</v>
      </c>
      <c r="L113" s="961">
        <v>1</v>
      </c>
      <c r="M113" s="952">
        <v>835.39</v>
      </c>
      <c r="N113" s="944">
        <v>0</v>
      </c>
      <c r="O113" s="957">
        <v>57.2</v>
      </c>
      <c r="P113" s="252">
        <v>8280</v>
      </c>
      <c r="Q113" s="288">
        <f t="shared" si="8"/>
        <v>4.1793808428993454E-2</v>
      </c>
    </row>
    <row r="114" spans="1:17" ht="13.4" customHeight="1">
      <c r="A114" s="1105" t="s">
        <v>385</v>
      </c>
      <c r="B114" s="1111" t="s">
        <v>81</v>
      </c>
      <c r="C114" s="1107"/>
      <c r="D114" s="302"/>
      <c r="E114" s="944"/>
      <c r="F114" s="951"/>
      <c r="G114" s="291"/>
      <c r="H114" s="288">
        <f t="shared" si="7"/>
        <v>0</v>
      </c>
      <c r="I114" s="279"/>
      <c r="J114" s="289" t="s">
        <v>385</v>
      </c>
      <c r="K114" s="1111" t="s">
        <v>81</v>
      </c>
      <c r="L114" s="961">
        <v>1</v>
      </c>
      <c r="M114" s="952">
        <v>0</v>
      </c>
      <c r="N114" s="944">
        <v>0</v>
      </c>
      <c r="O114" s="957">
        <v>0</v>
      </c>
      <c r="P114" s="252">
        <v>0</v>
      </c>
      <c r="Q114" s="288">
        <f t="shared" si="8"/>
        <v>0</v>
      </c>
    </row>
    <row r="115" spans="1:17" ht="13.4" customHeight="1">
      <c r="A115" s="1105" t="s">
        <v>386</v>
      </c>
      <c r="B115" s="1111" t="s">
        <v>81</v>
      </c>
      <c r="C115" s="1107"/>
      <c r="D115" s="302"/>
      <c r="E115" s="944"/>
      <c r="F115" s="951"/>
      <c r="G115" s="291"/>
      <c r="H115" s="288">
        <f t="shared" si="7"/>
        <v>0</v>
      </c>
      <c r="I115" s="279"/>
      <c r="J115" s="289" t="s">
        <v>386</v>
      </c>
      <c r="K115" s="1111" t="s">
        <v>81</v>
      </c>
      <c r="L115" s="961"/>
      <c r="M115" s="952"/>
      <c r="N115" s="944"/>
      <c r="O115" s="957"/>
      <c r="P115" s="252"/>
      <c r="Q115" s="288">
        <f t="shared" si="8"/>
        <v>0</v>
      </c>
    </row>
    <row r="116" spans="1:17" ht="13.4" customHeight="1">
      <c r="A116" s="1105" t="s">
        <v>387</v>
      </c>
      <c r="B116" s="1111" t="s">
        <v>81</v>
      </c>
      <c r="C116" s="1107"/>
      <c r="D116" s="302"/>
      <c r="E116" s="944"/>
      <c r="F116" s="951"/>
      <c r="G116" s="291"/>
      <c r="H116" s="288">
        <f t="shared" si="7"/>
        <v>0</v>
      </c>
      <c r="I116" s="279"/>
      <c r="J116" s="289" t="s">
        <v>387</v>
      </c>
      <c r="K116" s="1111" t="s">
        <v>81</v>
      </c>
      <c r="L116" s="961">
        <v>1</v>
      </c>
      <c r="M116" s="952">
        <v>386.74</v>
      </c>
      <c r="N116" s="944">
        <v>0</v>
      </c>
      <c r="O116" s="957">
        <v>3.88</v>
      </c>
      <c r="P116" s="252">
        <v>7660</v>
      </c>
      <c r="Q116" s="288">
        <f t="shared" si="8"/>
        <v>3.8664320358223411E-2</v>
      </c>
    </row>
    <row r="117" spans="1:17" ht="13.4" customHeight="1">
      <c r="A117" s="1105" t="s">
        <v>388</v>
      </c>
      <c r="B117" s="1111" t="s">
        <v>81</v>
      </c>
      <c r="C117" s="1107"/>
      <c r="D117" s="302"/>
      <c r="E117" s="944"/>
      <c r="F117" s="951"/>
      <c r="G117" s="291"/>
      <c r="H117" s="288">
        <f t="shared" si="7"/>
        <v>0</v>
      </c>
      <c r="I117" s="279"/>
      <c r="J117" s="289" t="s">
        <v>388</v>
      </c>
      <c r="K117" s="1111" t="s">
        <v>81</v>
      </c>
      <c r="L117" s="961"/>
      <c r="M117" s="952"/>
      <c r="N117" s="944"/>
      <c r="O117" s="957"/>
      <c r="P117" s="252"/>
      <c r="Q117" s="288">
        <f t="shared" si="8"/>
        <v>0</v>
      </c>
    </row>
    <row r="118" spans="1:17" ht="15.5">
      <c r="A118" s="1105" t="s">
        <v>389</v>
      </c>
      <c r="B118" s="1111" t="s">
        <v>81</v>
      </c>
      <c r="C118" s="1107">
        <v>4</v>
      </c>
      <c r="D118" s="299">
        <v>3060.36</v>
      </c>
      <c r="E118" s="292">
        <v>1.976</v>
      </c>
      <c r="F118" s="951">
        <v>41.1</v>
      </c>
      <c r="G118" s="873">
        <v>35089.75</v>
      </c>
      <c r="H118" s="288">
        <f t="shared" si="7"/>
        <v>0.26937105670665779</v>
      </c>
      <c r="I118" s="279"/>
      <c r="J118" s="289" t="s">
        <v>390</v>
      </c>
      <c r="K118" s="1111" t="s">
        <v>81</v>
      </c>
      <c r="L118" s="961">
        <v>3</v>
      </c>
      <c r="M118" s="952">
        <v>4230.09</v>
      </c>
      <c r="N118" s="292">
        <v>1.141</v>
      </c>
      <c r="O118" s="957">
        <v>23.41</v>
      </c>
      <c r="P118" s="252">
        <v>26685</v>
      </c>
      <c r="Q118" s="288">
        <f t="shared" si="8"/>
        <v>0.13469417607822348</v>
      </c>
    </row>
    <row r="119" spans="1:17" ht="15.5">
      <c r="A119" s="1105" t="s">
        <v>391</v>
      </c>
      <c r="B119" s="1111" t="s">
        <v>81</v>
      </c>
      <c r="C119" s="1107">
        <v>4</v>
      </c>
      <c r="D119" s="299">
        <v>2202</v>
      </c>
      <c r="E119" s="292">
        <v>1.8360000000000001</v>
      </c>
      <c r="F119" s="951">
        <v>32.020000000000003</v>
      </c>
      <c r="G119" s="873">
        <v>33120</v>
      </c>
      <c r="H119" s="288">
        <f t="shared" si="7"/>
        <v>0.25425001312703871</v>
      </c>
      <c r="I119" s="279"/>
      <c r="J119" s="289" t="s">
        <v>392</v>
      </c>
      <c r="K119" s="1111" t="s">
        <v>81</v>
      </c>
      <c r="L119" s="961"/>
      <c r="M119" s="952"/>
      <c r="N119" s="292"/>
      <c r="O119" s="957"/>
      <c r="P119" s="252"/>
      <c r="Q119" s="288">
        <f t="shared" si="8"/>
        <v>0</v>
      </c>
    </row>
    <row r="120" spans="1:17" ht="13.4" customHeight="1">
      <c r="A120" s="1105" t="s">
        <v>393</v>
      </c>
      <c r="B120" s="1111" t="s">
        <v>81</v>
      </c>
      <c r="C120" s="1107">
        <v>1</v>
      </c>
      <c r="D120" s="299">
        <v>788</v>
      </c>
      <c r="E120" s="292">
        <v>0.72</v>
      </c>
      <c r="F120" s="951">
        <v>10.42</v>
      </c>
      <c r="G120" s="873">
        <v>9190</v>
      </c>
      <c r="H120" s="288">
        <f t="shared" si="7"/>
        <v>7.0548237338088335E-2</v>
      </c>
      <c r="I120" s="279"/>
      <c r="J120" s="289" t="s">
        <v>393</v>
      </c>
      <c r="K120" s="1111" t="s">
        <v>81</v>
      </c>
      <c r="L120" s="961">
        <v>1</v>
      </c>
      <c r="M120" s="952">
        <v>1421.04</v>
      </c>
      <c r="N120" s="292">
        <v>0</v>
      </c>
      <c r="O120" s="957">
        <v>48.33</v>
      </c>
      <c r="P120" s="252">
        <v>9650</v>
      </c>
      <c r="Q120" s="288">
        <f t="shared" si="8"/>
        <v>4.8708967553114352E-2</v>
      </c>
    </row>
    <row r="121" spans="1:17" ht="15.5">
      <c r="A121" s="1105" t="s">
        <v>394</v>
      </c>
      <c r="B121" s="1111" t="s">
        <v>81</v>
      </c>
      <c r="C121" s="1107"/>
      <c r="D121" s="302"/>
      <c r="E121" s="944"/>
      <c r="F121" s="951"/>
      <c r="G121" s="291"/>
      <c r="H121" s="288">
        <f t="shared" si="7"/>
        <v>0</v>
      </c>
      <c r="I121" s="279"/>
      <c r="J121" s="289" t="s">
        <v>395</v>
      </c>
      <c r="K121" s="1111" t="s">
        <v>81</v>
      </c>
      <c r="L121" s="961">
        <v>1</v>
      </c>
      <c r="M121" s="952">
        <v>542.5</v>
      </c>
      <c r="N121" s="944">
        <v>0.72</v>
      </c>
      <c r="O121" s="957">
        <v>11.91</v>
      </c>
      <c r="P121" s="252">
        <v>9380</v>
      </c>
      <c r="Q121" s="288">
        <f t="shared" si="8"/>
        <v>4.7346125973908047E-2</v>
      </c>
    </row>
    <row r="122" spans="1:17">
      <c r="A122" s="1105" t="s">
        <v>118</v>
      </c>
      <c r="B122" s="1111" t="s">
        <v>81</v>
      </c>
      <c r="C122" s="1107">
        <v>2</v>
      </c>
      <c r="D122" s="299">
        <v>313.89600089999999</v>
      </c>
      <c r="E122" s="292">
        <v>0</v>
      </c>
      <c r="F122" s="951">
        <v>20</v>
      </c>
      <c r="G122" s="873">
        <v>440</v>
      </c>
      <c r="H122" s="288">
        <f t="shared" si="7"/>
        <v>3.3777175656973741E-3</v>
      </c>
      <c r="I122" s="279"/>
      <c r="J122" s="289" t="s">
        <v>118</v>
      </c>
      <c r="K122" s="1111" t="s">
        <v>81</v>
      </c>
      <c r="L122" s="961">
        <v>8</v>
      </c>
      <c r="M122" s="952">
        <v>1394.81</v>
      </c>
      <c r="N122" s="292">
        <v>0</v>
      </c>
      <c r="O122" s="957">
        <v>130.78</v>
      </c>
      <c r="P122" s="252">
        <v>1540</v>
      </c>
      <c r="Q122" s="288">
        <f t="shared" si="8"/>
        <v>7.7732445628804249E-3</v>
      </c>
    </row>
    <row r="123" spans="1:17">
      <c r="A123" s="157" t="s">
        <v>33</v>
      </c>
      <c r="B123" s="1108"/>
      <c r="C123" s="1109"/>
      <c r="D123" s="947"/>
      <c r="E123" s="945"/>
      <c r="F123" s="945"/>
      <c r="G123" s="301"/>
      <c r="H123" s="1110"/>
      <c r="I123" s="279"/>
      <c r="J123" s="157" t="s">
        <v>33</v>
      </c>
      <c r="K123" s="1108"/>
      <c r="L123" s="1109"/>
      <c r="M123" s="954"/>
      <c r="N123" s="945"/>
      <c r="O123" s="958"/>
      <c r="P123" s="301"/>
      <c r="Q123" s="295"/>
    </row>
    <row r="124" spans="1:17" ht="13.4" customHeight="1">
      <c r="A124" s="1105" t="s">
        <v>396</v>
      </c>
      <c r="B124" s="1111" t="s">
        <v>81</v>
      </c>
      <c r="C124" s="1107">
        <v>7</v>
      </c>
      <c r="D124" s="302">
        <v>0</v>
      </c>
      <c r="E124" s="292">
        <v>0</v>
      </c>
      <c r="F124" s="951">
        <v>0</v>
      </c>
      <c r="G124" s="291">
        <v>553</v>
      </c>
      <c r="H124" s="288">
        <f t="shared" ref="H124:H128" si="9">IFERROR(G124/$G$146,0)</f>
        <v>4.245176849615109E-3</v>
      </c>
      <c r="I124" s="279"/>
      <c r="J124" s="289" t="s">
        <v>396</v>
      </c>
      <c r="K124" s="1111" t="s">
        <v>81</v>
      </c>
      <c r="L124" s="961">
        <v>11</v>
      </c>
      <c r="M124" s="952">
        <v>0</v>
      </c>
      <c r="N124" s="292">
        <v>0</v>
      </c>
      <c r="O124" s="957">
        <v>0</v>
      </c>
      <c r="P124" s="252">
        <v>869</v>
      </c>
      <c r="Q124" s="288">
        <f t="shared" si="8"/>
        <v>4.3863308604825254E-3</v>
      </c>
    </row>
    <row r="125" spans="1:17" ht="13.4" customHeight="1">
      <c r="A125" s="1105" t="s">
        <v>397</v>
      </c>
      <c r="B125" s="1111" t="s">
        <v>325</v>
      </c>
      <c r="C125" s="1107">
        <v>8</v>
      </c>
      <c r="D125" s="302">
        <v>0</v>
      </c>
      <c r="E125" s="292">
        <v>0</v>
      </c>
      <c r="F125" s="951">
        <v>0</v>
      </c>
      <c r="G125" s="291">
        <v>600</v>
      </c>
      <c r="H125" s="288">
        <f t="shared" si="9"/>
        <v>4.6059784986782377E-3</v>
      </c>
      <c r="I125" s="279"/>
      <c r="J125" s="289" t="s">
        <v>397</v>
      </c>
      <c r="K125" s="1111" t="s">
        <v>325</v>
      </c>
      <c r="L125" s="961">
        <v>6</v>
      </c>
      <c r="M125" s="952">
        <v>0</v>
      </c>
      <c r="N125" s="292">
        <v>0</v>
      </c>
      <c r="O125" s="957">
        <v>0</v>
      </c>
      <c r="P125" s="252">
        <v>458</v>
      </c>
      <c r="Q125" s="288">
        <f t="shared" si="8"/>
        <v>2.3117831232462565E-3</v>
      </c>
    </row>
    <row r="126" spans="1:17" ht="13.4" customHeight="1">
      <c r="A126" s="1105" t="s">
        <v>122</v>
      </c>
      <c r="B126" s="1115" t="s">
        <v>81</v>
      </c>
      <c r="C126" s="1107"/>
      <c r="D126" s="302"/>
      <c r="E126" s="944"/>
      <c r="F126" s="951"/>
      <c r="G126" s="291"/>
      <c r="H126" s="288">
        <f t="shared" si="9"/>
        <v>0</v>
      </c>
      <c r="I126" s="279"/>
      <c r="J126" s="289" t="s">
        <v>122</v>
      </c>
      <c r="K126" s="1115" t="s">
        <v>81</v>
      </c>
      <c r="L126" s="961">
        <v>4</v>
      </c>
      <c r="M126" s="952">
        <v>0</v>
      </c>
      <c r="N126" s="944">
        <v>0</v>
      </c>
      <c r="O126" s="957">
        <v>0</v>
      </c>
      <c r="P126" s="252">
        <v>280</v>
      </c>
      <c r="Q126" s="288">
        <f t="shared" si="8"/>
        <v>1.4133171932509865E-3</v>
      </c>
    </row>
    <row r="127" spans="1:17" ht="13.4" customHeight="1">
      <c r="A127" s="1105" t="s">
        <v>398</v>
      </c>
      <c r="B127" s="1111" t="s">
        <v>81</v>
      </c>
      <c r="C127" s="1107"/>
      <c r="D127" s="302"/>
      <c r="E127" s="944"/>
      <c r="F127" s="951"/>
      <c r="G127" s="291"/>
      <c r="H127" s="288">
        <f t="shared" si="9"/>
        <v>0</v>
      </c>
      <c r="I127" s="279"/>
      <c r="J127" s="289" t="s">
        <v>398</v>
      </c>
      <c r="K127" s="1111" t="s">
        <v>81</v>
      </c>
      <c r="L127" s="961">
        <v>3</v>
      </c>
      <c r="M127" s="952">
        <v>0</v>
      </c>
      <c r="N127" s="944">
        <v>0</v>
      </c>
      <c r="O127" s="957">
        <v>0</v>
      </c>
      <c r="P127" s="252">
        <v>1140</v>
      </c>
      <c r="Q127" s="288">
        <f t="shared" si="8"/>
        <v>5.7542200010933017E-3</v>
      </c>
    </row>
    <row r="128" spans="1:17" ht="13.4" customHeight="1">
      <c r="A128" s="1105" t="s">
        <v>399</v>
      </c>
      <c r="B128" s="1111" t="s">
        <v>81</v>
      </c>
      <c r="C128" s="1107">
        <v>17</v>
      </c>
      <c r="D128" s="302">
        <v>0</v>
      </c>
      <c r="E128" s="292">
        <v>0</v>
      </c>
      <c r="F128" s="951">
        <v>0</v>
      </c>
      <c r="G128" s="291">
        <v>833</v>
      </c>
      <c r="H128" s="288">
        <f t="shared" si="9"/>
        <v>6.3946334823316194E-3</v>
      </c>
      <c r="I128" s="279"/>
      <c r="J128" s="289" t="s">
        <v>399</v>
      </c>
      <c r="K128" s="1111" t="s">
        <v>81</v>
      </c>
      <c r="L128" s="961">
        <v>18</v>
      </c>
      <c r="M128" s="952">
        <v>0</v>
      </c>
      <c r="N128" s="292">
        <v>0</v>
      </c>
      <c r="O128" s="957">
        <v>0</v>
      </c>
      <c r="P128" s="252">
        <v>882</v>
      </c>
      <c r="Q128" s="288">
        <f t="shared" si="8"/>
        <v>4.4519491587406068E-3</v>
      </c>
    </row>
    <row r="129" spans="1:49">
      <c r="A129" s="157" t="s">
        <v>132</v>
      </c>
      <c r="B129" s="1108"/>
      <c r="C129" s="1109"/>
      <c r="D129" s="947"/>
      <c r="E129" s="945"/>
      <c r="F129" s="945"/>
      <c r="G129" s="203"/>
      <c r="H129" s="1110"/>
      <c r="I129" s="279"/>
      <c r="J129" s="157" t="s">
        <v>132</v>
      </c>
      <c r="K129" s="1108"/>
      <c r="L129" s="1109"/>
      <c r="M129" s="954"/>
      <c r="N129" s="945"/>
      <c r="O129" s="958"/>
      <c r="P129" s="203"/>
      <c r="Q129" s="295"/>
    </row>
    <row r="130" spans="1:49" ht="13.4" customHeight="1">
      <c r="A130" s="296" t="s">
        <v>400</v>
      </c>
      <c r="B130" s="1111" t="s">
        <v>81</v>
      </c>
      <c r="C130" s="1107"/>
      <c r="D130" s="302"/>
      <c r="E130" s="944"/>
      <c r="F130" s="951"/>
      <c r="G130" s="291"/>
      <c r="H130" s="288">
        <f t="shared" ref="H130:H134" si="10">IFERROR(G130/$G$146,0)</f>
        <v>0</v>
      </c>
      <c r="I130" s="279"/>
      <c r="J130" s="296" t="s">
        <v>400</v>
      </c>
      <c r="K130" s="1111" t="s">
        <v>81</v>
      </c>
      <c r="L130" s="961">
        <v>5</v>
      </c>
      <c r="M130" s="952">
        <v>121.81</v>
      </c>
      <c r="N130" s="944">
        <v>0</v>
      </c>
      <c r="O130" s="957">
        <v>-1.8</v>
      </c>
      <c r="P130" s="252">
        <v>290</v>
      </c>
      <c r="Q130" s="288">
        <f t="shared" si="8"/>
        <v>1.4637928072956646E-3</v>
      </c>
    </row>
    <row r="131" spans="1:49" ht="13.4" customHeight="1">
      <c r="A131" s="296" t="s">
        <v>401</v>
      </c>
      <c r="B131" s="1111" t="s">
        <v>81</v>
      </c>
      <c r="C131" s="1107">
        <v>4</v>
      </c>
      <c r="D131" s="299">
        <v>58.42</v>
      </c>
      <c r="E131" s="292">
        <v>2E-3</v>
      </c>
      <c r="F131" s="951">
        <v>-0.28999999999999998</v>
      </c>
      <c r="G131" s="873">
        <v>424</v>
      </c>
      <c r="H131" s="288">
        <f t="shared" si="10"/>
        <v>3.2548914723992879E-3</v>
      </c>
      <c r="I131" s="279"/>
      <c r="J131" s="296" t="s">
        <v>401</v>
      </c>
      <c r="K131" s="1111" t="s">
        <v>81</v>
      </c>
      <c r="L131" s="961" t="s">
        <v>280</v>
      </c>
      <c r="M131" s="952" t="s">
        <v>280</v>
      </c>
      <c r="N131" s="292" t="s">
        <v>280</v>
      </c>
      <c r="O131" s="957" t="s">
        <v>280</v>
      </c>
      <c r="P131" s="252"/>
      <c r="Q131" s="288">
        <f t="shared" si="8"/>
        <v>0</v>
      </c>
    </row>
    <row r="132" spans="1:49" ht="13.4" customHeight="1">
      <c r="A132" s="296" t="s">
        <v>402</v>
      </c>
      <c r="B132" s="1111" t="s">
        <v>81</v>
      </c>
      <c r="C132" s="1107">
        <v>2</v>
      </c>
      <c r="D132" s="299">
        <v>120.53</v>
      </c>
      <c r="E132" s="292">
        <v>1.6E-2</v>
      </c>
      <c r="F132" s="951">
        <v>-2.44</v>
      </c>
      <c r="G132" s="873">
        <v>212</v>
      </c>
      <c r="H132" s="288">
        <f t="shared" si="10"/>
        <v>1.6274457361996439E-3</v>
      </c>
      <c r="I132" s="279"/>
      <c r="J132" s="296" t="s">
        <v>402</v>
      </c>
      <c r="K132" s="1111" t="s">
        <v>81</v>
      </c>
      <c r="L132" s="961" t="s">
        <v>280</v>
      </c>
      <c r="M132" s="952" t="s">
        <v>280</v>
      </c>
      <c r="N132" s="292" t="s">
        <v>280</v>
      </c>
      <c r="O132" s="957" t="s">
        <v>280</v>
      </c>
      <c r="P132" s="252"/>
      <c r="Q132" s="288">
        <f t="shared" si="8"/>
        <v>0</v>
      </c>
    </row>
    <row r="133" spans="1:49" ht="13.4" customHeight="1">
      <c r="A133" s="296" t="s">
        <v>403</v>
      </c>
      <c r="B133" s="1111" t="s">
        <v>81</v>
      </c>
      <c r="C133" s="1107">
        <v>32</v>
      </c>
      <c r="D133" s="299">
        <v>642.79999999999995</v>
      </c>
      <c r="E133" s="292">
        <v>8.3000000000000004E-2</v>
      </c>
      <c r="F133" s="951">
        <v>-12.3</v>
      </c>
      <c r="G133" s="873">
        <v>384</v>
      </c>
      <c r="H133" s="288">
        <f t="shared" si="10"/>
        <v>2.9478262391540717E-3</v>
      </c>
      <c r="I133" s="279"/>
      <c r="J133" s="296" t="s">
        <v>403</v>
      </c>
      <c r="K133" s="1111" t="s">
        <v>81</v>
      </c>
      <c r="L133" s="961">
        <v>35</v>
      </c>
      <c r="M133" s="952">
        <v>385.69</v>
      </c>
      <c r="N133" s="292">
        <v>2.3E-2</v>
      </c>
      <c r="O133" s="957">
        <v>-5.92</v>
      </c>
      <c r="P133" s="252">
        <v>228</v>
      </c>
      <c r="Q133" s="288">
        <f t="shared" si="8"/>
        <v>1.1508440002186604E-3</v>
      </c>
    </row>
    <row r="134" spans="1:49" ht="13.4" customHeight="1">
      <c r="A134" s="296" t="s">
        <v>404</v>
      </c>
      <c r="B134" s="1111" t="s">
        <v>81</v>
      </c>
      <c r="C134" s="1107"/>
      <c r="D134" s="302"/>
      <c r="E134" s="944"/>
      <c r="F134" s="951"/>
      <c r="G134" s="291"/>
      <c r="H134" s="288">
        <f t="shared" si="10"/>
        <v>0</v>
      </c>
      <c r="I134" s="279"/>
      <c r="J134" s="296" t="s">
        <v>404</v>
      </c>
      <c r="K134" s="1111" t="s">
        <v>81</v>
      </c>
      <c r="L134" s="961">
        <v>45</v>
      </c>
      <c r="M134" s="952">
        <v>7.89</v>
      </c>
      <c r="N134" s="944">
        <v>4.7E-2</v>
      </c>
      <c r="O134" s="957">
        <v>-0.49</v>
      </c>
      <c r="P134" s="252">
        <v>540</v>
      </c>
      <c r="Q134" s="288">
        <f t="shared" si="8"/>
        <v>2.7256831584126168E-3</v>
      </c>
    </row>
    <row r="135" spans="1:49">
      <c r="A135" s="157" t="s">
        <v>35</v>
      </c>
      <c r="B135" s="1108"/>
      <c r="C135" s="1109"/>
      <c r="D135" s="947"/>
      <c r="E135" s="945"/>
      <c r="F135" s="945"/>
      <c r="G135" s="203"/>
      <c r="H135" s="1110"/>
      <c r="I135" s="279"/>
      <c r="J135" s="157" t="s">
        <v>35</v>
      </c>
      <c r="K135" s="1108"/>
      <c r="L135" s="1109"/>
      <c r="M135" s="954"/>
      <c r="N135" s="945"/>
      <c r="O135" s="958"/>
      <c r="P135" s="203"/>
      <c r="Q135" s="295"/>
    </row>
    <row r="136" spans="1:49" ht="13.4" customHeight="1">
      <c r="A136" s="289" t="s">
        <v>405</v>
      </c>
      <c r="B136" s="1111" t="s">
        <v>81</v>
      </c>
      <c r="C136" s="1107"/>
      <c r="D136" s="302"/>
      <c r="E136" s="944"/>
      <c r="F136" s="951"/>
      <c r="G136" s="291"/>
      <c r="H136" s="288">
        <f t="shared" ref="H136:H144" si="11">IFERROR(G136/$G$146,0)</f>
        <v>0</v>
      </c>
      <c r="I136" s="279"/>
      <c r="J136" s="289" t="s">
        <v>405</v>
      </c>
      <c r="K136" s="1111" t="s">
        <v>81</v>
      </c>
      <c r="L136" s="961"/>
      <c r="M136" s="952"/>
      <c r="N136" s="944"/>
      <c r="O136" s="957"/>
      <c r="P136" s="252"/>
      <c r="Q136" s="288">
        <f t="shared" si="8"/>
        <v>0</v>
      </c>
    </row>
    <row r="137" spans="1:49">
      <c r="A137" s="289" t="s">
        <v>406</v>
      </c>
      <c r="B137" s="1111" t="s">
        <v>81</v>
      </c>
      <c r="C137" s="1107"/>
      <c r="D137" s="302"/>
      <c r="E137" s="944"/>
      <c r="F137" s="951"/>
      <c r="G137" s="291"/>
      <c r="H137" s="288">
        <f t="shared" si="11"/>
        <v>0</v>
      </c>
      <c r="I137" s="279"/>
      <c r="J137" s="289" t="s">
        <v>406</v>
      </c>
      <c r="K137" s="1111" t="s">
        <v>81</v>
      </c>
      <c r="L137" s="961"/>
      <c r="M137" s="952"/>
      <c r="N137" s="944"/>
      <c r="O137" s="957"/>
      <c r="P137" s="252"/>
      <c r="Q137" s="288">
        <f t="shared" si="8"/>
        <v>0</v>
      </c>
    </row>
    <row r="138" spans="1:49">
      <c r="A138" s="289" t="s">
        <v>407</v>
      </c>
      <c r="B138" s="1111" t="s">
        <v>81</v>
      </c>
      <c r="C138" s="1107">
        <v>2</v>
      </c>
      <c r="D138" s="302">
        <v>280.8</v>
      </c>
      <c r="E138" s="944">
        <v>6.6600000000000006E-2</v>
      </c>
      <c r="F138" s="951">
        <v>-5.694</v>
      </c>
      <c r="G138" s="291">
        <v>190</v>
      </c>
      <c r="H138" s="288">
        <f t="shared" si="11"/>
        <v>1.4585598579147751E-3</v>
      </c>
      <c r="I138" s="279"/>
      <c r="J138" s="289" t="s">
        <v>407</v>
      </c>
      <c r="K138" s="1111" t="s">
        <v>81</v>
      </c>
      <c r="L138" s="961"/>
      <c r="M138" s="952"/>
      <c r="N138" s="944"/>
      <c r="O138" s="957"/>
      <c r="P138" s="252"/>
      <c r="Q138" s="288">
        <f t="shared" si="8"/>
        <v>0</v>
      </c>
    </row>
    <row r="139" spans="1:49">
      <c r="A139" s="289" t="s">
        <v>408</v>
      </c>
      <c r="B139" s="1111" t="s">
        <v>81</v>
      </c>
      <c r="C139" s="1107"/>
      <c r="D139" s="302"/>
      <c r="E139" s="944"/>
      <c r="F139" s="951"/>
      <c r="G139" s="291"/>
      <c r="H139" s="288">
        <f t="shared" si="11"/>
        <v>0</v>
      </c>
      <c r="I139" s="279"/>
      <c r="J139" s="289" t="s">
        <v>408</v>
      </c>
      <c r="K139" s="1111" t="s">
        <v>81</v>
      </c>
      <c r="L139" s="961"/>
      <c r="M139" s="952"/>
      <c r="N139" s="944"/>
      <c r="O139" s="957"/>
      <c r="P139" s="252"/>
      <c r="Q139" s="288">
        <f t="shared" si="8"/>
        <v>0</v>
      </c>
    </row>
    <row r="140" spans="1:49" s="66" customFormat="1">
      <c r="A140" s="303" t="s">
        <v>409</v>
      </c>
      <c r="B140" s="1116"/>
      <c r="C140" s="1117"/>
      <c r="D140" s="950"/>
      <c r="E140" s="965"/>
      <c r="F140" s="304"/>
      <c r="G140" s="295"/>
      <c r="H140" s="1118"/>
      <c r="I140" s="279"/>
      <c r="J140" s="303" t="s">
        <v>409</v>
      </c>
      <c r="K140" s="1116"/>
      <c r="L140" s="1117"/>
      <c r="M140" s="955"/>
      <c r="N140" s="965"/>
      <c r="O140" s="959"/>
      <c r="P140" s="295"/>
      <c r="Q140" s="29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row>
    <row r="141" spans="1:49">
      <c r="A141" s="305" t="s">
        <v>410</v>
      </c>
      <c r="B141" s="1111" t="s">
        <v>81</v>
      </c>
      <c r="C141" s="1107">
        <v>9</v>
      </c>
      <c r="D141" s="293" t="s">
        <v>280</v>
      </c>
      <c r="E141" s="944" t="s">
        <v>280</v>
      </c>
      <c r="F141" s="293" t="s">
        <v>280</v>
      </c>
      <c r="G141" s="291">
        <v>2496.6</v>
      </c>
      <c r="H141" s="288">
        <f t="shared" si="11"/>
        <v>1.9165476533000145E-2</v>
      </c>
      <c r="I141" s="279"/>
      <c r="J141" s="289" t="s">
        <v>410</v>
      </c>
      <c r="K141" s="1111" t="s">
        <v>81</v>
      </c>
      <c r="L141" s="961">
        <v>13</v>
      </c>
      <c r="M141" s="952">
        <v>0</v>
      </c>
      <c r="N141" s="944">
        <v>0</v>
      </c>
      <c r="O141" s="957">
        <v>0</v>
      </c>
      <c r="P141" s="252">
        <v>2796.72</v>
      </c>
      <c r="Q141" s="288">
        <f t="shared" ref="Q141:Q144" si="12">IFERROR(P141/$P$146,0)</f>
        <v>1.4116615931103209E-2</v>
      </c>
    </row>
    <row r="142" spans="1:49">
      <c r="A142" s="157" t="s">
        <v>36</v>
      </c>
      <c r="B142" s="1108"/>
      <c r="C142" s="1109"/>
      <c r="D142" s="203"/>
      <c r="E142" s="945"/>
      <c r="F142" s="203"/>
      <c r="G142" s="203"/>
      <c r="H142" s="1110"/>
      <c r="I142" s="279"/>
      <c r="J142" s="157" t="s">
        <v>36</v>
      </c>
      <c r="K142" s="1108"/>
      <c r="L142" s="1109"/>
      <c r="M142" s="954"/>
      <c r="N142" s="945"/>
      <c r="O142" s="958"/>
      <c r="P142" s="203"/>
      <c r="Q142" s="295"/>
    </row>
    <row r="143" spans="1:49">
      <c r="A143" s="1061" t="s">
        <v>411</v>
      </c>
      <c r="B143" s="991" t="s">
        <v>77</v>
      </c>
      <c r="C143" s="1107">
        <v>11</v>
      </c>
      <c r="D143" s="203"/>
      <c r="E143" s="945"/>
      <c r="F143" s="203"/>
      <c r="G143" s="291">
        <v>1540</v>
      </c>
      <c r="H143" s="288">
        <f t="shared" si="11"/>
        <v>1.182201147994081E-2</v>
      </c>
      <c r="I143" s="279"/>
      <c r="J143" s="158" t="s">
        <v>411</v>
      </c>
      <c r="K143" s="991" t="s">
        <v>77</v>
      </c>
      <c r="L143" s="961">
        <v>13</v>
      </c>
      <c r="M143" s="954"/>
      <c r="N143" s="945"/>
      <c r="O143" s="958"/>
      <c r="P143" s="252">
        <v>1800</v>
      </c>
      <c r="Q143" s="288">
        <f t="shared" si="12"/>
        <v>9.0856105280420554E-3</v>
      </c>
    </row>
    <row r="144" spans="1:49">
      <c r="A144" s="1061" t="s">
        <v>412</v>
      </c>
      <c r="B144" s="991" t="s">
        <v>77</v>
      </c>
      <c r="C144" s="1107"/>
      <c r="D144" s="203"/>
      <c r="E144" s="945"/>
      <c r="F144" s="203"/>
      <c r="G144" s="291"/>
      <c r="H144" s="288">
        <f t="shared" si="11"/>
        <v>0</v>
      </c>
      <c r="I144" s="279"/>
      <c r="J144" s="158" t="s">
        <v>412</v>
      </c>
      <c r="K144" s="991" t="s">
        <v>77</v>
      </c>
      <c r="L144" s="1107"/>
      <c r="M144" s="954"/>
      <c r="N144" s="945"/>
      <c r="O144" s="958"/>
      <c r="P144" s="252"/>
      <c r="Q144" s="288">
        <f t="shared" si="12"/>
        <v>0</v>
      </c>
    </row>
    <row r="145" spans="1:17">
      <c r="A145" s="306"/>
      <c r="B145" s="1108"/>
      <c r="C145" s="307"/>
      <c r="D145" s="307"/>
      <c r="E145" s="945"/>
      <c r="F145" s="307"/>
      <c r="G145" s="307"/>
      <c r="H145" s="1110"/>
      <c r="I145" s="279"/>
      <c r="J145" s="306"/>
      <c r="K145" s="1108"/>
      <c r="L145" s="307"/>
      <c r="M145" s="956"/>
      <c r="N145" s="945"/>
      <c r="O145" s="960"/>
      <c r="P145" s="307"/>
      <c r="Q145" s="1110"/>
    </row>
    <row r="146" spans="1:17" s="1491" customFormat="1" ht="13.5" thickBot="1">
      <c r="A146" s="1119" t="s">
        <v>150</v>
      </c>
      <c r="B146" s="1480"/>
      <c r="C146" s="1481"/>
      <c r="D146" s="1482">
        <f>SUM(D9:D144)</f>
        <v>10961.134799899999</v>
      </c>
      <c r="E146" s="1483">
        <f>SUM(E9:E144)</f>
        <v>6.8154870000000001</v>
      </c>
      <c r="F146" s="1484">
        <f t="shared" ref="F146:G146" si="13">SUM(F9:F144)</f>
        <v>429.002545</v>
      </c>
      <c r="G146" s="1485">
        <f t="shared" si="13"/>
        <v>130265.48000000001</v>
      </c>
      <c r="H146" s="1486">
        <f>SUM(H9:H144)</f>
        <v>1</v>
      </c>
      <c r="I146" s="1487"/>
      <c r="J146" s="1122" t="s">
        <v>150</v>
      </c>
      <c r="K146" s="1480"/>
      <c r="L146" s="1481"/>
      <c r="M146" s="1488">
        <f>SUM(M9:M144)</f>
        <v>26583.780000000002</v>
      </c>
      <c r="N146" s="1489">
        <f t="shared" ref="N146:P146" si="14">SUM(N9:N144)</f>
        <v>3.6799999999999997</v>
      </c>
      <c r="O146" s="1488">
        <f t="shared" si="14"/>
        <v>1631.1300000000003</v>
      </c>
      <c r="P146" s="1490">
        <f t="shared" si="14"/>
        <v>198115.47</v>
      </c>
      <c r="Q146" s="1486">
        <f>SUM(Q9:Q144)</f>
        <v>1.0000000000000002</v>
      </c>
    </row>
    <row r="147" spans="1:17">
      <c r="A147" s="161"/>
      <c r="B147" s="161"/>
      <c r="C147" s="161"/>
      <c r="D147" s="964"/>
      <c r="E147" s="964"/>
      <c r="F147" s="964"/>
      <c r="G147" s="964"/>
      <c r="H147" s="161"/>
      <c r="J147" s="161"/>
      <c r="K147" s="161"/>
      <c r="L147" s="161"/>
      <c r="M147" s="161"/>
      <c r="N147" s="161"/>
      <c r="O147" s="161"/>
      <c r="P147" s="161"/>
      <c r="Q147" s="161"/>
    </row>
    <row r="148" spans="1:17">
      <c r="A148" s="283" t="s">
        <v>152</v>
      </c>
      <c r="B148" s="308"/>
      <c r="C148" s="309" t="s">
        <v>10</v>
      </c>
      <c r="D148" s="909"/>
      <c r="E148" s="909"/>
      <c r="F148" s="909"/>
      <c r="G148" s="909"/>
      <c r="H148" s="311"/>
      <c r="I148" s="311"/>
      <c r="J148" s="283" t="s">
        <v>152</v>
      </c>
      <c r="K148" s="308"/>
      <c r="L148" s="309" t="s">
        <v>10</v>
      </c>
      <c r="M148" s="909"/>
      <c r="N148" s="909"/>
      <c r="O148" s="909"/>
      <c r="P148" s="314"/>
      <c r="Q148" s="311"/>
    </row>
    <row r="149" spans="1:17">
      <c r="A149" s="158" t="s">
        <v>154</v>
      </c>
      <c r="B149" s="991" t="s">
        <v>77</v>
      </c>
      <c r="C149" s="90">
        <v>10</v>
      </c>
      <c r="E149" s="310"/>
      <c r="F149" s="310"/>
      <c r="G149" s="311"/>
      <c r="H149" s="311"/>
      <c r="I149" s="311"/>
      <c r="J149" s="158" t="s">
        <v>154</v>
      </c>
      <c r="K149" s="991" t="s">
        <v>77</v>
      </c>
      <c r="L149" s="312">
        <v>13</v>
      </c>
      <c r="N149" s="310"/>
      <c r="O149" s="310"/>
      <c r="P149" s="313"/>
      <c r="Q149" s="311"/>
    </row>
    <row r="150" spans="1:17">
      <c r="A150" s="158" t="s">
        <v>155</v>
      </c>
      <c r="B150" s="991" t="s">
        <v>77</v>
      </c>
      <c r="C150" s="312">
        <v>0</v>
      </c>
      <c r="E150" s="962"/>
      <c r="F150" s="310"/>
      <c r="G150" s="311"/>
      <c r="H150" s="311"/>
      <c r="I150" s="311"/>
      <c r="J150" s="158" t="s">
        <v>155</v>
      </c>
      <c r="K150" s="991" t="s">
        <v>77</v>
      </c>
      <c r="L150" s="312">
        <v>0</v>
      </c>
      <c r="N150" s="310"/>
      <c r="O150" s="310"/>
      <c r="P150" s="311"/>
      <c r="Q150" s="311"/>
    </row>
    <row r="151" spans="1:17" ht="13.5" thickBot="1">
      <c r="A151" s="1122" t="s">
        <v>156</v>
      </c>
      <c r="B151" s="995" t="s">
        <v>77</v>
      </c>
      <c r="C151" s="1342">
        <f>SUM(C149:C150)</f>
        <v>10</v>
      </c>
      <c r="E151" s="314"/>
      <c r="F151" s="311"/>
      <c r="G151" s="311"/>
      <c r="H151" s="311"/>
      <c r="I151" s="311"/>
      <c r="J151" s="1122" t="s">
        <v>156</v>
      </c>
      <c r="K151" s="995" t="s">
        <v>77</v>
      </c>
      <c r="L151" s="1123">
        <f>SUM(L149:L150)</f>
        <v>13</v>
      </c>
      <c r="N151" s="314"/>
      <c r="O151" s="311"/>
      <c r="P151" s="311"/>
      <c r="Q151" s="311"/>
    </row>
    <row r="152" spans="1:17">
      <c r="A152" s="161"/>
      <c r="B152" s="161"/>
      <c r="C152" s="161"/>
      <c r="D152" s="161"/>
      <c r="E152" s="161"/>
      <c r="F152" s="161"/>
      <c r="G152" s="161"/>
      <c r="H152" s="161"/>
      <c r="J152" s="161"/>
      <c r="K152" s="161"/>
      <c r="L152" s="161"/>
      <c r="M152" s="161"/>
      <c r="N152" s="161"/>
      <c r="O152" s="161"/>
      <c r="P152" s="161"/>
      <c r="Q152" s="161"/>
    </row>
    <row r="153" spans="1:17" ht="12.75" customHeight="1" thickBot="1"/>
    <row r="154" spans="1:17" ht="14" thickBot="1">
      <c r="A154" s="162"/>
      <c r="B154" s="1547" t="s">
        <v>5</v>
      </c>
      <c r="C154" s="1548"/>
      <c r="D154" s="1549"/>
      <c r="E154" s="315"/>
      <c r="F154" s="179"/>
    </row>
    <row r="155" spans="1:17" ht="13.5" thickBot="1">
      <c r="A155" s="316" t="s">
        <v>413</v>
      </c>
      <c r="B155" s="317" t="s">
        <v>8</v>
      </c>
      <c r="C155" s="318" t="s">
        <v>9</v>
      </c>
      <c r="D155" s="319" t="s">
        <v>10</v>
      </c>
      <c r="E155" s="179"/>
      <c r="F155" s="320"/>
    </row>
    <row r="156" spans="1:17" ht="15">
      <c r="A156" s="321" t="s">
        <v>414</v>
      </c>
      <c r="B156" s="291">
        <f>B164+B165+B166+B168+B173</f>
        <v>221360.12500000006</v>
      </c>
      <c r="C156" s="291">
        <f>C164+C165+C166+C168+C173</f>
        <v>148111.73499999999</v>
      </c>
      <c r="D156" s="1124">
        <f>SUM(B156:C156)</f>
        <v>369471.86000000004</v>
      </c>
      <c r="E156" s="322"/>
    </row>
    <row r="157" spans="1:17" ht="15">
      <c r="A157" s="1125" t="s">
        <v>415</v>
      </c>
      <c r="B157" s="291">
        <f>B167</f>
        <v>262228.5</v>
      </c>
      <c r="C157" s="291">
        <f>C167</f>
        <v>262228.5</v>
      </c>
      <c r="D157" s="1124">
        <f t="shared" ref="D157:D158" si="15">SUM(B157:C157)</f>
        <v>524457</v>
      </c>
      <c r="E157" s="179"/>
      <c r="F157" s="179"/>
    </row>
    <row r="158" spans="1:17" ht="15.5" thickBot="1">
      <c r="A158" s="1126" t="s">
        <v>416</v>
      </c>
      <c r="B158" s="291">
        <f>B169+B170+B171+B172</f>
        <v>241957.9</v>
      </c>
      <c r="C158" s="291">
        <f>C169+C170+C171+C172</f>
        <v>243941.97000000003</v>
      </c>
      <c r="D158" s="1124">
        <f t="shared" si="15"/>
        <v>485899.87</v>
      </c>
      <c r="E158" s="271" t="s">
        <v>166</v>
      </c>
      <c r="F158" s="179"/>
    </row>
    <row r="159" spans="1:17" ht="13.5" thickBot="1">
      <c r="A159" s="239"/>
      <c r="B159" s="239"/>
      <c r="C159" s="323"/>
      <c r="D159" s="324"/>
      <c r="E159" s="179"/>
      <c r="F159" s="179"/>
    </row>
    <row r="160" spans="1:17" ht="13.5" thickBot="1">
      <c r="A160" s="240" t="s">
        <v>417</v>
      </c>
      <c r="B160" s="852">
        <f>SUM(B156:B158)</f>
        <v>725546.52500000002</v>
      </c>
      <c r="C160" s="853">
        <f>SUM(C156:C158)</f>
        <v>654282.20500000007</v>
      </c>
      <c r="D160" s="854">
        <f>SUM(D156:D158)</f>
        <v>1379828.73</v>
      </c>
      <c r="E160" s="179"/>
      <c r="F160" s="563"/>
      <c r="J160" s="963"/>
    </row>
    <row r="161" spans="1:10" ht="13.5" thickBot="1">
      <c r="A161" s="244"/>
      <c r="B161" s="829"/>
      <c r="C161" s="830"/>
      <c r="D161" s="830"/>
      <c r="E161" s="179"/>
      <c r="F161" s="179"/>
    </row>
    <row r="162" spans="1:10">
      <c r="A162" s="162"/>
      <c r="B162" s="1537" t="s">
        <v>5</v>
      </c>
      <c r="C162" s="1533"/>
      <c r="D162" s="1534"/>
    </row>
    <row r="163" spans="1:10" ht="13.5" thickBot="1">
      <c r="A163" s="1419" t="s">
        <v>413</v>
      </c>
      <c r="B163" s="1099" t="s">
        <v>8</v>
      </c>
      <c r="C163" s="1079" t="s">
        <v>9</v>
      </c>
      <c r="D163" s="1080" t="s">
        <v>10</v>
      </c>
    </row>
    <row r="164" spans="1:10">
      <c r="A164" s="325" t="s">
        <v>42</v>
      </c>
      <c r="B164" s="291">
        <v>742</v>
      </c>
      <c r="C164" s="291">
        <v>742</v>
      </c>
      <c r="D164" s="1124">
        <f>SUM(B164:C164)</f>
        <v>1484</v>
      </c>
      <c r="E164" s="322"/>
      <c r="F164" s="1300"/>
      <c r="G164" s="1300"/>
    </row>
    <row r="165" spans="1:10">
      <c r="A165" s="1127" t="s">
        <v>43</v>
      </c>
      <c r="B165" s="291">
        <v>61396.62</v>
      </c>
      <c r="C165" s="291">
        <v>61396.62</v>
      </c>
      <c r="D165" s="1124">
        <f t="shared" ref="D165:D173" si="16">SUM(B165:C165)</f>
        <v>122793.24</v>
      </c>
      <c r="F165" s="1300"/>
      <c r="G165" s="1300"/>
    </row>
    <row r="166" spans="1:10">
      <c r="A166" s="1127" t="s">
        <v>418</v>
      </c>
      <c r="B166" s="291">
        <v>85332.390000000029</v>
      </c>
      <c r="C166" s="291">
        <v>12084</v>
      </c>
      <c r="D166" s="1124">
        <f>SUM(B166:C166)</f>
        <v>97416.390000000029</v>
      </c>
      <c r="F166" s="1300"/>
      <c r="G166" s="1300"/>
    </row>
    <row r="167" spans="1:10">
      <c r="A167" s="326" t="s">
        <v>419</v>
      </c>
      <c r="B167" s="291">
        <v>262228.5</v>
      </c>
      <c r="C167" s="291">
        <v>262228.5</v>
      </c>
      <c r="D167" s="1124">
        <f t="shared" si="16"/>
        <v>524457</v>
      </c>
      <c r="F167" s="1300"/>
      <c r="G167" s="1300"/>
      <c r="H167" s="314"/>
    </row>
    <row r="168" spans="1:10">
      <c r="A168" s="327" t="s">
        <v>420</v>
      </c>
      <c r="B168" s="291">
        <v>68395.115000000005</v>
      </c>
      <c r="C168" s="291">
        <v>68395.115000000005</v>
      </c>
      <c r="D168" s="1124">
        <f t="shared" si="16"/>
        <v>136790.23000000001</v>
      </c>
      <c r="F168" s="1300"/>
      <c r="G168" s="1300"/>
    </row>
    <row r="169" spans="1:10">
      <c r="A169" s="327" t="s">
        <v>421</v>
      </c>
      <c r="B169" s="291">
        <v>123625.07</v>
      </c>
      <c r="C169" s="291">
        <v>122592.14</v>
      </c>
      <c r="D169" s="1124">
        <f t="shared" si="16"/>
        <v>246217.21000000002</v>
      </c>
      <c r="F169" s="1300"/>
      <c r="G169" s="1300"/>
    </row>
    <row r="170" spans="1:10">
      <c r="A170" s="1127" t="s">
        <v>422</v>
      </c>
      <c r="B170" s="291">
        <v>74789.180000000008</v>
      </c>
      <c r="C170" s="291">
        <v>73557.38</v>
      </c>
      <c r="D170" s="1124">
        <f t="shared" si="16"/>
        <v>148346.56</v>
      </c>
      <c r="F170" s="1300"/>
      <c r="G170" s="1300"/>
    </row>
    <row r="171" spans="1:10">
      <c r="A171" s="1127" t="s">
        <v>423</v>
      </c>
      <c r="B171" s="291">
        <v>37209</v>
      </c>
      <c r="C171" s="291">
        <v>38911</v>
      </c>
      <c r="D171" s="1124">
        <f>SUM(B171:C171)</f>
        <v>76120</v>
      </c>
      <c r="F171" s="1300"/>
      <c r="G171" s="1300"/>
    </row>
    <row r="172" spans="1:10">
      <c r="A172" s="326" t="s">
        <v>424</v>
      </c>
      <c r="B172" s="291">
        <v>6334.65</v>
      </c>
      <c r="C172" s="291">
        <v>8881.4499999999989</v>
      </c>
      <c r="D172" s="1124">
        <f t="shared" si="16"/>
        <v>15216.099999999999</v>
      </c>
      <c r="F172" s="1300"/>
      <c r="G172" s="1300"/>
    </row>
    <row r="173" spans="1:10" ht="13.5" thickBot="1">
      <c r="A173" s="327" t="s">
        <v>425</v>
      </c>
      <c r="B173" s="291">
        <v>5494</v>
      </c>
      <c r="C173" s="291">
        <v>5494</v>
      </c>
      <c r="D173" s="328">
        <f t="shared" si="16"/>
        <v>10988</v>
      </c>
      <c r="F173" s="1300"/>
      <c r="G173" s="1300"/>
    </row>
    <row r="174" spans="1:10" ht="13.5" thickBot="1">
      <c r="A174" s="240" t="s">
        <v>10</v>
      </c>
      <c r="B174" s="852">
        <f>SUM(B164:B173)</f>
        <v>725546.52500000014</v>
      </c>
      <c r="C174" s="853">
        <f>SUM(C164:C173)</f>
        <v>654282.20499999996</v>
      </c>
      <c r="D174" s="854">
        <f>SUM(D164:D173)</f>
        <v>1379828.7300000002</v>
      </c>
      <c r="E174" s="179"/>
      <c r="F174" s="563"/>
      <c r="J174" s="963"/>
    </row>
    <row r="175" spans="1:10" ht="15.5">
      <c r="A175" s="329" t="s">
        <v>426</v>
      </c>
    </row>
    <row r="176" spans="1:10" ht="15.5">
      <c r="A176" s="329" t="s">
        <v>427</v>
      </c>
    </row>
    <row r="177" spans="1:1" ht="15.5">
      <c r="A177" s="94" t="s">
        <v>428</v>
      </c>
    </row>
    <row r="180" spans="1:1">
      <c r="A180" s="180" t="s">
        <v>429</v>
      </c>
    </row>
  </sheetData>
  <mergeCells count="13">
    <mergeCell ref="L6:Q6"/>
    <mergeCell ref="B154:D154"/>
    <mergeCell ref="B162:D162"/>
    <mergeCell ref="A1:Q1"/>
    <mergeCell ref="A2:Q2"/>
    <mergeCell ref="A3:Q3"/>
    <mergeCell ref="A5:A7"/>
    <mergeCell ref="B5:B7"/>
    <mergeCell ref="C5:H5"/>
    <mergeCell ref="J5:J7"/>
    <mergeCell ref="K5:K7"/>
    <mergeCell ref="L5:Q5"/>
    <mergeCell ref="C6:H6"/>
  </mergeCells>
  <pageMargins left="0.7" right="0.7" top="0.75" bottom="0.25" header="0.05" footer="0.3"/>
  <pageSetup scale="46" fitToHeight="0" orientation="landscape" r:id="rId1"/>
  <headerFooter>
    <oddFooter>&amp;C&amp;11&amp;P of &amp;N</oddFooter>
  </headerFooter>
  <rowBreaks count="2" manualBreakCount="2">
    <brk id="72" max="16" man="1"/>
    <brk id="146"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78B6-2B1F-4B27-8E57-65EA99CF2EC2}">
  <sheetPr codeName="Sheet13">
    <pageSetUpPr fitToPage="1"/>
  </sheetPr>
  <dimension ref="A1:Q67"/>
  <sheetViews>
    <sheetView zoomScale="80" zoomScaleNormal="80" workbookViewId="0">
      <selection activeCell="J24" sqref="J24"/>
    </sheetView>
  </sheetViews>
  <sheetFormatPr defaultColWidth="8.54296875" defaultRowHeight="13"/>
  <cols>
    <col min="1" max="1" width="38.453125" style="94" bestFit="1" customWidth="1"/>
    <col min="2" max="2" width="11" style="94" customWidth="1"/>
    <col min="3" max="3" width="10.453125" style="94" bestFit="1" customWidth="1"/>
    <col min="4" max="4" width="11.1796875" style="94" customWidth="1"/>
    <col min="5" max="5" width="10.1796875" style="94" customWidth="1"/>
    <col min="6" max="6" width="10" style="94" customWidth="1"/>
    <col min="7" max="7" width="12.54296875" style="94" bestFit="1" customWidth="1"/>
    <col min="8" max="8" width="13.453125" style="94" customWidth="1"/>
    <col min="9" max="9" width="11" customWidth="1"/>
    <col min="10" max="10" width="34.453125" customWidth="1"/>
    <col min="11" max="11" width="11" customWidth="1"/>
    <col min="15" max="15" width="10.1796875" customWidth="1"/>
    <col min="16" max="16" width="12.54296875" customWidth="1"/>
    <col min="17" max="17" width="18.453125" customWidth="1"/>
  </cols>
  <sheetData>
    <row r="1" spans="1:17" ht="15.75" customHeight="1">
      <c r="A1" s="1524" t="s">
        <v>430</v>
      </c>
      <c r="B1" s="1524"/>
      <c r="C1" s="1524"/>
      <c r="D1" s="1524"/>
      <c r="E1" s="1524"/>
      <c r="F1" s="1524"/>
      <c r="G1" s="1524"/>
      <c r="H1" s="1524"/>
      <c r="I1" s="44"/>
      <c r="J1" s="44"/>
      <c r="K1" s="44"/>
      <c r="L1" s="44"/>
      <c r="M1" s="44"/>
      <c r="N1" s="44"/>
      <c r="O1" s="44"/>
      <c r="P1" s="44"/>
      <c r="Q1" s="44"/>
    </row>
    <row r="2" spans="1:17" ht="15.75" customHeight="1">
      <c r="A2" s="1504" t="str" cm="1">
        <f t="array" ref="A2">'ESA Summary'!A2:A2</f>
        <v>Southern California Edison</v>
      </c>
      <c r="B2" s="1504"/>
      <c r="C2" s="1504"/>
      <c r="D2" s="1504"/>
      <c r="E2" s="1504"/>
      <c r="F2" s="1504"/>
      <c r="G2" s="1504"/>
      <c r="H2" s="1504"/>
      <c r="I2" s="53"/>
      <c r="J2" s="53"/>
      <c r="K2" s="53"/>
      <c r="L2" s="53"/>
      <c r="M2" s="53"/>
      <c r="N2" s="53"/>
      <c r="O2" s="53"/>
      <c r="P2" s="53"/>
      <c r="Q2" s="53"/>
    </row>
    <row r="3" spans="1:17" ht="15.75" customHeight="1">
      <c r="A3" s="1504" t="str" cm="1">
        <f t="array" ref="A3">'ESA Summary'!A3:A3</f>
        <v>Through November 2024</v>
      </c>
      <c r="B3" s="1504"/>
      <c r="C3" s="1504"/>
      <c r="D3" s="1504"/>
      <c r="E3" s="1504"/>
      <c r="F3" s="1504"/>
      <c r="G3" s="1504"/>
      <c r="H3" s="1504"/>
      <c r="I3" s="54"/>
      <c r="J3" s="54"/>
      <c r="K3" s="54"/>
      <c r="L3" s="54"/>
      <c r="M3" s="54"/>
      <c r="N3" s="54"/>
      <c r="O3" s="54"/>
      <c r="P3" s="54"/>
      <c r="Q3" s="54"/>
    </row>
    <row r="4" spans="1:17" ht="9.75" customHeight="1" thickBot="1">
      <c r="A4" s="246"/>
      <c r="B4" s="246"/>
      <c r="C4" s="246"/>
      <c r="D4" s="246"/>
      <c r="E4" s="246"/>
      <c r="F4" s="246"/>
      <c r="G4" s="246"/>
      <c r="H4" s="246"/>
      <c r="I4" s="39"/>
      <c r="J4" s="39"/>
      <c r="K4" s="39"/>
      <c r="L4" s="39"/>
      <c r="M4" s="39"/>
      <c r="N4" s="39"/>
    </row>
    <row r="5" spans="1:17" s="45" customFormat="1" ht="19" thickBot="1">
      <c r="A5" s="1570" t="s">
        <v>65</v>
      </c>
      <c r="B5" s="1573" t="s">
        <v>68</v>
      </c>
      <c r="C5" s="1576" t="s">
        <v>431</v>
      </c>
      <c r="D5" s="1577"/>
      <c r="E5" s="1577"/>
      <c r="F5" s="1577"/>
      <c r="G5" s="1577"/>
      <c r="H5" s="1578"/>
    </row>
    <row r="6" spans="1:17" s="45" customFormat="1">
      <c r="A6" s="1571"/>
      <c r="B6" s="1574"/>
      <c r="C6" s="1567" t="s">
        <v>64</v>
      </c>
      <c r="D6" s="1568"/>
      <c r="E6" s="1568"/>
      <c r="F6" s="1568"/>
      <c r="G6" s="1568"/>
      <c r="H6" s="1569"/>
    </row>
    <row r="7" spans="1:17" s="45" customFormat="1" ht="28.5" thickBot="1">
      <c r="A7" s="1572" t="s">
        <v>65</v>
      </c>
      <c r="B7" s="1575" t="s">
        <v>68</v>
      </c>
      <c r="C7" s="1128" t="s">
        <v>69</v>
      </c>
      <c r="D7" s="1129" t="s">
        <v>432</v>
      </c>
      <c r="E7" s="1129" t="s">
        <v>187</v>
      </c>
      <c r="F7" s="1129" t="s">
        <v>188</v>
      </c>
      <c r="G7" s="1129" t="s">
        <v>73</v>
      </c>
      <c r="H7" s="1130" t="s">
        <v>74</v>
      </c>
    </row>
    <row r="8" spans="1:17" s="45" customFormat="1">
      <c r="A8" s="137" t="s">
        <v>26</v>
      </c>
      <c r="B8" s="247"/>
      <c r="C8" s="248"/>
      <c r="D8" s="249"/>
      <c r="E8" s="249"/>
      <c r="F8" s="249"/>
      <c r="G8" s="249"/>
      <c r="H8" s="250"/>
      <c r="J8" s="868"/>
    </row>
    <row r="9" spans="1:17" s="45" customFormat="1">
      <c r="A9" s="1131" t="s">
        <v>433</v>
      </c>
      <c r="B9" s="1131" t="s">
        <v>81</v>
      </c>
      <c r="C9" s="1132">
        <v>46</v>
      </c>
      <c r="D9" s="251">
        <v>-14012</v>
      </c>
      <c r="E9" s="251">
        <v>0</v>
      </c>
      <c r="F9" s="251">
        <v>696</v>
      </c>
      <c r="G9" s="252">
        <v>59685</v>
      </c>
      <c r="H9" s="1133">
        <f>IF($G$31&lt;&gt;0,G9/$G$31,0)</f>
        <v>3.1302084917623887E-2</v>
      </c>
      <c r="I9" s="49"/>
    </row>
    <row r="10" spans="1:17" s="45" customFormat="1">
      <c r="A10" s="1131" t="s">
        <v>434</v>
      </c>
      <c r="B10" s="1131" t="s">
        <v>81</v>
      </c>
      <c r="C10" s="1132">
        <v>1</v>
      </c>
      <c r="D10" s="251">
        <v>-245</v>
      </c>
      <c r="E10" s="251">
        <v>0</v>
      </c>
      <c r="F10" s="251">
        <v>13</v>
      </c>
      <c r="G10" s="252">
        <v>2120</v>
      </c>
      <c r="H10" s="1133">
        <f t="shared" ref="H10:H29" si="0">IF($G$31&lt;&gt;0,G10/$G$31,0)</f>
        <v>1.1118441823802067E-3</v>
      </c>
      <c r="I10" s="63"/>
      <c r="J10" s="63"/>
    </row>
    <row r="11" spans="1:17" s="45" customFormat="1">
      <c r="A11" s="1131" t="s">
        <v>435</v>
      </c>
      <c r="B11" s="1131" t="s">
        <v>81</v>
      </c>
      <c r="C11" s="1132">
        <v>4</v>
      </c>
      <c r="D11" s="251">
        <v>-360</v>
      </c>
      <c r="E11" s="251">
        <v>0</v>
      </c>
      <c r="F11" s="251">
        <v>23</v>
      </c>
      <c r="G11" s="252">
        <v>7145</v>
      </c>
      <c r="H11" s="1133">
        <f t="shared" si="0"/>
        <v>3.7472295675031022E-3</v>
      </c>
    </row>
    <row r="12" spans="1:17" s="45" customFormat="1">
      <c r="A12" s="1131" t="s">
        <v>436</v>
      </c>
      <c r="B12" s="1131" t="s">
        <v>81</v>
      </c>
      <c r="C12" s="1132">
        <v>31</v>
      </c>
      <c r="D12" s="251">
        <v>-6417</v>
      </c>
      <c r="E12" s="251">
        <v>0</v>
      </c>
      <c r="F12" s="251">
        <v>443</v>
      </c>
      <c r="G12" s="252">
        <v>64852</v>
      </c>
      <c r="H12" s="1133">
        <f t="shared" si="0"/>
        <v>3.4011942884774132E-2</v>
      </c>
    </row>
    <row r="13" spans="1:17" s="45" customFormat="1">
      <c r="A13" s="1050" t="s">
        <v>30</v>
      </c>
      <c r="B13" s="1134"/>
      <c r="C13" s="1135"/>
      <c r="D13" s="253"/>
      <c r="E13" s="253"/>
      <c r="F13" s="253"/>
      <c r="G13" s="253"/>
      <c r="H13" s="1136"/>
    </row>
    <row r="14" spans="1:17" s="45" customFormat="1">
      <c r="A14" s="1131" t="s">
        <v>94</v>
      </c>
      <c r="B14" s="1131" t="s">
        <v>81</v>
      </c>
      <c r="C14" s="1132">
        <v>93</v>
      </c>
      <c r="D14" s="251">
        <v>-116730</v>
      </c>
      <c r="E14" s="251">
        <v>0</v>
      </c>
      <c r="F14" s="251">
        <v>15615</v>
      </c>
      <c r="G14" s="252">
        <v>474510</v>
      </c>
      <c r="H14" s="1133">
        <f t="shared" si="0"/>
        <v>0.24885904857605276</v>
      </c>
    </row>
    <row r="15" spans="1:17" s="45" customFormat="1">
      <c r="A15" s="1050" t="s">
        <v>31</v>
      </c>
      <c r="B15" s="1134"/>
      <c r="C15" s="1135"/>
      <c r="D15" s="253"/>
      <c r="E15" s="253"/>
      <c r="F15" s="253"/>
      <c r="G15" s="253"/>
      <c r="H15" s="1136"/>
    </row>
    <row r="16" spans="1:17" s="45" customFormat="1">
      <c r="A16" s="1131" t="s">
        <v>101</v>
      </c>
      <c r="B16" s="1131" t="s">
        <v>77</v>
      </c>
      <c r="C16" s="1132">
        <v>1</v>
      </c>
      <c r="D16" s="251">
        <v>38</v>
      </c>
      <c r="E16" s="251">
        <v>0</v>
      </c>
      <c r="F16" s="251">
        <v>0</v>
      </c>
      <c r="G16" s="252">
        <v>1978</v>
      </c>
      <c r="H16" s="1133">
        <f t="shared" si="0"/>
        <v>1.0373716003528532E-3</v>
      </c>
      <c r="I16" s="49"/>
    </row>
    <row r="17" spans="1:10" s="45" customFormat="1">
      <c r="A17" s="1050" t="s">
        <v>32</v>
      </c>
      <c r="B17" s="1134"/>
      <c r="C17" s="1135"/>
      <c r="D17" s="253"/>
      <c r="E17" s="253"/>
      <c r="F17" s="253"/>
      <c r="G17" s="253"/>
      <c r="H17" s="1136"/>
    </row>
    <row r="18" spans="1:10" s="45" customFormat="1">
      <c r="A18" s="1131" t="s">
        <v>437</v>
      </c>
      <c r="B18" s="1131" t="s">
        <v>81</v>
      </c>
      <c r="C18" s="1132">
        <v>99</v>
      </c>
      <c r="D18" s="251">
        <v>-117240</v>
      </c>
      <c r="E18" s="251">
        <v>0</v>
      </c>
      <c r="F18" s="251">
        <v>20395</v>
      </c>
      <c r="G18" s="252">
        <v>1204920</v>
      </c>
      <c r="H18" s="1133">
        <f t="shared" si="0"/>
        <v>0.63192608124224459</v>
      </c>
    </row>
    <row r="19" spans="1:10" s="45" customFormat="1">
      <c r="A19" s="1131" t="s">
        <v>438</v>
      </c>
      <c r="B19" s="1131" t="s">
        <v>81</v>
      </c>
      <c r="C19" s="1132">
        <v>64</v>
      </c>
      <c r="D19" s="251">
        <v>0</v>
      </c>
      <c r="E19" s="251">
        <v>0</v>
      </c>
      <c r="F19" s="251">
        <v>0</v>
      </c>
      <c r="G19" s="252">
        <v>24320</v>
      </c>
      <c r="H19" s="1133">
        <f t="shared" si="0"/>
        <v>1.2754740809191804E-2</v>
      </c>
    </row>
    <row r="20" spans="1:10" s="45" customFormat="1">
      <c r="A20" s="1131" t="s">
        <v>118</v>
      </c>
      <c r="B20" s="1131" t="s">
        <v>81</v>
      </c>
      <c r="C20" s="1132">
        <v>24</v>
      </c>
      <c r="D20" s="251">
        <v>1317</v>
      </c>
      <c r="E20" s="251">
        <v>0</v>
      </c>
      <c r="F20" s="251">
        <v>0</v>
      </c>
      <c r="G20" s="252">
        <v>6720</v>
      </c>
      <c r="H20" s="1133">
        <f t="shared" si="0"/>
        <v>3.5243362762240513E-3</v>
      </c>
    </row>
    <row r="21" spans="1:10" s="45" customFormat="1" ht="15.5">
      <c r="A21" s="1050" t="s">
        <v>439</v>
      </c>
      <c r="B21" s="1134"/>
      <c r="C21" s="1135"/>
      <c r="D21" s="253"/>
      <c r="E21" s="253"/>
      <c r="F21" s="253"/>
      <c r="G21" s="253"/>
      <c r="H21" s="1136"/>
    </row>
    <row r="22" spans="1:10" s="45" customFormat="1">
      <c r="A22" s="1131" t="s">
        <v>440</v>
      </c>
      <c r="B22" s="1131" t="s">
        <v>77</v>
      </c>
      <c r="C22" s="1132">
        <v>0</v>
      </c>
      <c r="D22" s="253"/>
      <c r="E22" s="253"/>
      <c r="F22" s="253"/>
      <c r="G22" s="252">
        <v>0</v>
      </c>
      <c r="H22" s="1133">
        <f t="shared" si="0"/>
        <v>0</v>
      </c>
    </row>
    <row r="23" spans="1:10" s="45" customFormat="1">
      <c r="A23" s="1131" t="s">
        <v>441</v>
      </c>
      <c r="B23" s="1131" t="s">
        <v>81</v>
      </c>
      <c r="C23" s="1132">
        <v>342</v>
      </c>
      <c r="D23" s="253"/>
      <c r="E23" s="253"/>
      <c r="F23" s="253"/>
      <c r="G23" s="252">
        <v>27792</v>
      </c>
      <c r="H23" s="1133">
        <f t="shared" si="0"/>
        <v>1.4575647885240899E-2</v>
      </c>
    </row>
    <row r="24" spans="1:10" s="45" customFormat="1">
      <c r="A24" s="1131" t="s">
        <v>442</v>
      </c>
      <c r="B24" s="1131" t="s">
        <v>81</v>
      </c>
      <c r="C24" s="1132">
        <v>0</v>
      </c>
      <c r="D24" s="253"/>
      <c r="E24" s="253"/>
      <c r="F24" s="253"/>
      <c r="G24" s="252">
        <v>0</v>
      </c>
      <c r="H24" s="1133">
        <f t="shared" si="0"/>
        <v>0</v>
      </c>
    </row>
    <row r="25" spans="1:10" s="45" customFormat="1">
      <c r="A25" s="1131" t="s">
        <v>443</v>
      </c>
      <c r="B25" s="1131" t="s">
        <v>81</v>
      </c>
      <c r="C25" s="1132">
        <v>0</v>
      </c>
      <c r="D25" s="253"/>
      <c r="E25" s="253"/>
      <c r="F25" s="253"/>
      <c r="G25" s="252">
        <v>0</v>
      </c>
      <c r="H25" s="1133">
        <f t="shared" si="0"/>
        <v>0</v>
      </c>
    </row>
    <row r="26" spans="1:10" s="45" customFormat="1">
      <c r="A26" s="1131" t="s">
        <v>444</v>
      </c>
      <c r="B26" s="1131" t="s">
        <v>81</v>
      </c>
      <c r="C26" s="1132">
        <v>0</v>
      </c>
      <c r="D26" s="253"/>
      <c r="E26" s="253"/>
      <c r="F26" s="253"/>
      <c r="G26" s="252">
        <v>0</v>
      </c>
      <c r="H26" s="1133">
        <f t="shared" si="0"/>
        <v>0</v>
      </c>
    </row>
    <row r="27" spans="1:10" s="45" customFormat="1">
      <c r="A27" s="1131" t="s">
        <v>445</v>
      </c>
      <c r="B27" s="1131" t="s">
        <v>77</v>
      </c>
      <c r="C27" s="1132">
        <v>30</v>
      </c>
      <c r="D27" s="253"/>
      <c r="E27" s="253"/>
      <c r="F27" s="253"/>
      <c r="G27" s="252">
        <v>4500</v>
      </c>
      <c r="H27" s="1133">
        <f t="shared" si="0"/>
        <v>2.3600466135428916E-3</v>
      </c>
    </row>
    <row r="28" spans="1:10" s="45" customFormat="1">
      <c r="A28" s="1050" t="s">
        <v>36</v>
      </c>
      <c r="B28" s="1134"/>
      <c r="C28" s="1135"/>
      <c r="D28" s="253"/>
      <c r="E28" s="253"/>
      <c r="F28" s="253"/>
      <c r="G28" s="253"/>
      <c r="H28" s="1136"/>
    </row>
    <row r="29" spans="1:10" s="45" customFormat="1">
      <c r="A29" s="1061" t="s">
        <v>446</v>
      </c>
      <c r="B29" s="1131" t="s">
        <v>77</v>
      </c>
      <c r="C29" s="1132">
        <v>94</v>
      </c>
      <c r="D29" s="253"/>
      <c r="E29" s="253"/>
      <c r="F29" s="253"/>
      <c r="G29" s="252">
        <v>28200</v>
      </c>
      <c r="H29" s="1133">
        <f t="shared" si="0"/>
        <v>1.4789625444868787E-2</v>
      </c>
    </row>
    <row r="30" spans="1:10" s="45" customFormat="1">
      <c r="A30" s="1134"/>
      <c r="B30" s="1134"/>
      <c r="C30" s="867"/>
      <c r="D30" s="254"/>
      <c r="E30" s="253"/>
      <c r="F30" s="254"/>
      <c r="G30" s="254"/>
      <c r="H30" s="1136"/>
    </row>
    <row r="31" spans="1:10" s="1497" customFormat="1" ht="13.5" thickBot="1">
      <c r="A31" s="1119" t="s">
        <v>150</v>
      </c>
      <c r="B31" s="1492"/>
      <c r="C31" s="1493"/>
      <c r="D31" s="1494">
        <f>SUM(D9:D20)</f>
        <v>-253649</v>
      </c>
      <c r="E31" s="1494">
        <f t="shared" ref="E31:F31" si="1">SUM(E9:E20)</f>
        <v>0</v>
      </c>
      <c r="F31" s="1494">
        <f t="shared" si="1"/>
        <v>37185</v>
      </c>
      <c r="G31" s="1495">
        <f>SUM(G9:G30)</f>
        <v>1906742</v>
      </c>
      <c r="H31" s="1496">
        <f>IF($G$31&lt;&gt;0,G31/$G$31,0)</f>
        <v>1</v>
      </c>
    </row>
    <row r="32" spans="1:10" s="45" customFormat="1" ht="15.5" thickBot="1">
      <c r="A32" s="1119" t="s">
        <v>447</v>
      </c>
      <c r="B32" s="1139"/>
      <c r="C32" s="1140"/>
      <c r="D32" s="1138">
        <f>D31+(F31*29.3)</f>
        <v>835871.5</v>
      </c>
      <c r="E32" s="1141"/>
      <c r="F32" s="1141"/>
      <c r="G32" s="1142"/>
      <c r="H32" s="1143"/>
      <c r="J32" s="868"/>
    </row>
    <row r="33" spans="1:10" s="45" customFormat="1" ht="13.5" thickBot="1">
      <c r="A33" s="255"/>
      <c r="B33" s="255"/>
      <c r="C33" s="255"/>
      <c r="D33" s="255"/>
      <c r="E33" s="255"/>
      <c r="F33" s="255"/>
      <c r="G33" s="255"/>
      <c r="H33" s="255"/>
    </row>
    <row r="34" spans="1:10" s="45" customFormat="1" ht="13.5" thickBot="1">
      <c r="A34" s="256" t="s">
        <v>152</v>
      </c>
      <c r="B34" s="257"/>
      <c r="C34" s="843" t="s">
        <v>10</v>
      </c>
      <c r="D34" s="258"/>
      <c r="E34" s="259"/>
      <c r="F34" s="259"/>
      <c r="G34" s="260"/>
      <c r="H34" s="260"/>
    </row>
    <row r="35" spans="1:10" s="45" customFormat="1">
      <c r="A35" s="261" t="s">
        <v>448</v>
      </c>
      <c r="B35" s="1317" t="s">
        <v>77</v>
      </c>
      <c r="C35" s="262">
        <f>C29</f>
        <v>94</v>
      </c>
      <c r="D35" s="258"/>
      <c r="E35" s="259"/>
      <c r="F35" s="259"/>
      <c r="G35" s="1343"/>
      <c r="H35" s="260"/>
    </row>
    <row r="36" spans="1:10" s="45" customFormat="1" ht="15.5">
      <c r="A36" s="1144" t="s">
        <v>449</v>
      </c>
      <c r="B36" s="1137" t="s">
        <v>77</v>
      </c>
      <c r="C36" s="1145">
        <v>823</v>
      </c>
      <c r="D36" s="1298"/>
      <c r="E36" s="259"/>
      <c r="F36" s="259"/>
      <c r="G36" s="1343"/>
      <c r="H36" s="260"/>
    </row>
    <row r="37" spans="1:10" s="45" customFormat="1">
      <c r="A37" s="255"/>
      <c r="B37" s="255"/>
      <c r="C37" s="255"/>
      <c r="D37" s="255"/>
      <c r="E37" s="255"/>
      <c r="F37" s="255"/>
      <c r="G37" s="255"/>
      <c r="H37" s="255"/>
    </row>
    <row r="38" spans="1:10" s="45" customFormat="1" ht="13.5" thickBot="1">
      <c r="A38" s="263"/>
      <c r="B38" s="263"/>
      <c r="C38" s="263"/>
      <c r="D38" s="263"/>
      <c r="E38" s="263"/>
      <c r="F38" s="263"/>
      <c r="G38" s="263"/>
      <c r="H38" s="263"/>
    </row>
    <row r="39" spans="1:10" s="45" customFormat="1">
      <c r="A39" s="162"/>
      <c r="B39" s="1537" t="s">
        <v>5</v>
      </c>
      <c r="C39" s="1533"/>
      <c r="D39" s="1534"/>
      <c r="E39" s="94"/>
      <c r="F39" s="263"/>
      <c r="G39" s="263"/>
      <c r="H39" s="263"/>
    </row>
    <row r="40" spans="1:10" s="45" customFormat="1" ht="13.5" thickBot="1">
      <c r="A40" s="1419" t="s">
        <v>450</v>
      </c>
      <c r="B40" s="1099" t="s">
        <v>8</v>
      </c>
      <c r="C40" s="1079" t="s">
        <v>9</v>
      </c>
      <c r="D40" s="1080" t="s">
        <v>10</v>
      </c>
      <c r="E40" s="94"/>
      <c r="F40" s="263"/>
      <c r="G40" s="263"/>
      <c r="H40" s="263"/>
    </row>
    <row r="41" spans="1:10" s="45" customFormat="1" ht="13.5">
      <c r="A41" s="264" t="s">
        <v>270</v>
      </c>
      <c r="B41" s="265">
        <v>251617.06000000014</v>
      </c>
      <c r="C41" s="1318"/>
      <c r="D41" s="266">
        <f>B41+C41</f>
        <v>251617.06000000014</v>
      </c>
      <c r="E41" s="171"/>
      <c r="F41" s="263"/>
      <c r="G41" s="910"/>
      <c r="H41" s="263"/>
      <c r="J41" s="868"/>
    </row>
    <row r="42" spans="1:10" s="45" customFormat="1" ht="15">
      <c r="A42" s="1146" t="s">
        <v>451</v>
      </c>
      <c r="B42" s="1147">
        <v>178359.34000000037</v>
      </c>
      <c r="C42" s="267"/>
      <c r="D42" s="1148">
        <f t="shared" ref="D42:D43" si="2">B42+C42</f>
        <v>178359.34000000037</v>
      </c>
      <c r="E42" s="94"/>
      <c r="F42" s="268"/>
      <c r="G42" s="911"/>
      <c r="H42" s="263"/>
    </row>
    <row r="43" spans="1:10" s="45" customFormat="1" ht="15.5" thickBot="1">
      <c r="A43" s="1126" t="s">
        <v>452</v>
      </c>
      <c r="B43" s="269">
        <v>1543194.9300000002</v>
      </c>
      <c r="C43" s="267"/>
      <c r="D43" s="270">
        <f t="shared" si="2"/>
        <v>1543194.9300000002</v>
      </c>
      <c r="E43" s="271" t="s">
        <v>166</v>
      </c>
      <c r="F43" s="263"/>
      <c r="G43" s="911"/>
      <c r="H43" s="263"/>
    </row>
    <row r="44" spans="1:10" s="45" customFormat="1" ht="13.5" thickBot="1">
      <c r="A44" s="239"/>
      <c r="B44" s="239"/>
      <c r="C44" s="323"/>
      <c r="D44" s="324"/>
      <c r="E44" s="94"/>
      <c r="F44" s="263"/>
      <c r="G44" s="263"/>
      <c r="H44" s="263"/>
    </row>
    <row r="45" spans="1:10" s="45" customFormat="1" ht="16" thickBot="1">
      <c r="A45" s="240" t="s">
        <v>453</v>
      </c>
      <c r="B45" s="272">
        <f>SUM(B41:B43)</f>
        <v>1973171.3300000005</v>
      </c>
      <c r="C45" s="272">
        <f>SUM(C41:C43)</f>
        <v>0</v>
      </c>
      <c r="D45" s="273">
        <f>SUM(D41:D43)</f>
        <v>1973171.3300000005</v>
      </c>
      <c r="E45" s="970"/>
      <c r="F45" s="1414"/>
      <c r="G45" s="263"/>
      <c r="H45" s="263"/>
    </row>
    <row r="46" spans="1:10" s="45" customFormat="1">
      <c r="A46" s="263"/>
      <c r="B46" s="263"/>
      <c r="C46" s="263"/>
      <c r="D46" s="263"/>
      <c r="E46" s="263"/>
      <c r="F46" s="263"/>
      <c r="G46" s="263"/>
      <c r="H46" s="263"/>
    </row>
    <row r="47" spans="1:10" s="45" customFormat="1" ht="17.149999999999999" customHeight="1">
      <c r="A47" s="1579" t="s">
        <v>454</v>
      </c>
      <c r="B47" s="1579"/>
      <c r="C47" s="1579"/>
      <c r="D47" s="1579"/>
      <c r="E47" s="1579"/>
      <c r="F47" s="1579"/>
      <c r="G47" s="1579"/>
      <c r="H47" s="1579"/>
    </row>
    <row r="48" spans="1:10" s="45" customFormat="1" ht="20.149999999999999" customHeight="1">
      <c r="A48" s="1580" t="s">
        <v>455</v>
      </c>
      <c r="B48" s="1580"/>
      <c r="C48" s="1580"/>
      <c r="D48" s="1580"/>
      <c r="E48" s="1580"/>
      <c r="F48" s="1580"/>
      <c r="G48" s="1580"/>
      <c r="H48" s="1580"/>
    </row>
    <row r="49" spans="1:8" s="45" customFormat="1" ht="30.65" customHeight="1">
      <c r="A49" s="1580" t="s">
        <v>456</v>
      </c>
      <c r="B49" s="1580"/>
      <c r="C49" s="1580"/>
      <c r="D49" s="1580"/>
      <c r="E49" s="1580"/>
      <c r="F49" s="1580"/>
      <c r="G49" s="1580"/>
      <c r="H49" s="1580"/>
    </row>
    <row r="50" spans="1:8" s="45" customFormat="1" ht="35.15" customHeight="1">
      <c r="A50" s="1581" t="s">
        <v>457</v>
      </c>
      <c r="B50" s="1580"/>
      <c r="C50" s="1580"/>
      <c r="D50" s="1580"/>
      <c r="E50" s="1580"/>
      <c r="F50" s="1580"/>
      <c r="G50" s="1580"/>
      <c r="H50" s="1580"/>
    </row>
    <row r="51" spans="1:8" s="45" customFormat="1" ht="50.15" customHeight="1">
      <c r="A51" s="1581" t="s">
        <v>458</v>
      </c>
      <c r="B51" s="1580"/>
      <c r="C51" s="1580"/>
      <c r="D51" s="1580"/>
      <c r="E51" s="1580"/>
      <c r="F51" s="1580"/>
      <c r="G51" s="1580"/>
      <c r="H51" s="1580"/>
    </row>
    <row r="52" spans="1:8" s="45" customFormat="1" ht="17.5" customHeight="1">
      <c r="A52" s="1581" t="s">
        <v>459</v>
      </c>
      <c r="B52" s="1580"/>
      <c r="C52" s="1580"/>
      <c r="D52" s="1580"/>
      <c r="E52" s="1580"/>
      <c r="F52" s="1580"/>
      <c r="G52" s="1580"/>
      <c r="H52" s="1580"/>
    </row>
    <row r="53" spans="1:8" s="45" customFormat="1" ht="44.25" customHeight="1">
      <c r="A53" s="1581" t="s">
        <v>460</v>
      </c>
      <c r="B53" s="1580"/>
      <c r="C53" s="1580"/>
      <c r="D53" s="1580"/>
      <c r="E53" s="1580"/>
      <c r="F53" s="1580"/>
      <c r="G53" s="1580"/>
      <c r="H53" s="1580"/>
    </row>
    <row r="54" spans="1:8">
      <c r="A54" s="1582"/>
      <c r="B54" s="1579"/>
      <c r="C54" s="1579"/>
      <c r="D54" s="1579"/>
      <c r="E54" s="1579"/>
      <c r="F54" s="1579"/>
      <c r="G54" s="1579"/>
      <c r="H54" s="1579"/>
    </row>
    <row r="58" spans="1:8">
      <c r="D58" s="274"/>
    </row>
    <row r="67" spans="1:4">
      <c r="A67" s="179"/>
      <c r="B67" s="179"/>
      <c r="D67" s="275"/>
    </row>
  </sheetData>
  <mergeCells count="16">
    <mergeCell ref="B39:D39"/>
    <mergeCell ref="A47:H47"/>
    <mergeCell ref="A49:H49"/>
    <mergeCell ref="A51:H51"/>
    <mergeCell ref="A54:H54"/>
    <mergeCell ref="A53:H53"/>
    <mergeCell ref="A52:H52"/>
    <mergeCell ref="A48:H48"/>
    <mergeCell ref="A50:H50"/>
    <mergeCell ref="C6:H6"/>
    <mergeCell ref="A5:A7"/>
    <mergeCell ref="B5:B7"/>
    <mergeCell ref="C5:H5"/>
    <mergeCell ref="A1:H1"/>
    <mergeCell ref="A2:H2"/>
    <mergeCell ref="A3:H3"/>
  </mergeCells>
  <pageMargins left="0.7" right="0.7" top="0.75" bottom="0.75" header="0.3" footer="0.3"/>
  <pageSetup scale="77" orientation="portrait" r:id="rId1"/>
  <headerFooter>
    <oddFooter>&amp;C&amp;11&amp;P of &amp;N</oddFooter>
  </headerFooter>
  <rowBreaks count="1" manualBreakCount="1">
    <brk id="3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0778-071D-41D8-A961-7E75D80238E3}">
  <sheetPr codeName="Sheet14">
    <pageSetUpPr fitToPage="1"/>
  </sheetPr>
  <dimension ref="A1:O48"/>
  <sheetViews>
    <sheetView zoomScale="80" zoomScaleNormal="80" workbookViewId="0">
      <selection activeCell="F9" sqref="F9"/>
    </sheetView>
  </sheetViews>
  <sheetFormatPr defaultColWidth="9.453125" defaultRowHeight="13"/>
  <cols>
    <col min="1" max="1" width="47.54296875" style="94" customWidth="1"/>
    <col min="2" max="2" width="10.1796875" style="94" customWidth="1"/>
    <col min="3" max="3" width="11.54296875" style="94" customWidth="1"/>
    <col min="4" max="4" width="14.54296875" style="94" customWidth="1"/>
    <col min="5" max="5" width="15.54296875" style="94" customWidth="1"/>
    <col min="6" max="6" width="14.453125" style="94" customWidth="1"/>
    <col min="7" max="7" width="11.54296875" style="94" customWidth="1"/>
    <col min="8" max="8" width="10.54296875" style="94" bestFit="1" customWidth="1"/>
  </cols>
  <sheetData>
    <row r="1" spans="1:15" ht="15.5">
      <c r="A1" s="1524" t="s">
        <v>461</v>
      </c>
      <c r="B1" s="1524"/>
      <c r="C1" s="1524"/>
      <c r="D1" s="1524"/>
      <c r="E1" s="1524"/>
      <c r="F1" s="1524"/>
      <c r="G1" s="1524"/>
      <c r="H1" s="1524"/>
      <c r="I1" s="44"/>
      <c r="J1" s="44"/>
      <c r="K1" s="44"/>
      <c r="L1" s="44"/>
      <c r="M1" s="44"/>
      <c r="N1" s="44"/>
      <c r="O1" s="44"/>
    </row>
    <row r="2" spans="1:15" ht="15.5">
      <c r="A2" s="1524" t="str" cm="1">
        <f t="array" ref="A2">'ESA Summary'!A2:A2</f>
        <v>Southern California Edison</v>
      </c>
      <c r="B2" s="1524"/>
      <c r="C2" s="1524"/>
      <c r="D2" s="1524"/>
      <c r="E2" s="1524"/>
      <c r="F2" s="1524"/>
      <c r="G2" s="1524"/>
      <c r="H2" s="1524"/>
      <c r="I2" s="1583"/>
      <c r="J2" s="1583"/>
      <c r="K2" s="1583"/>
      <c r="L2" s="1583"/>
      <c r="M2" s="1583"/>
      <c r="N2" s="1583"/>
      <c r="O2" s="1583"/>
    </row>
    <row r="3" spans="1:15" ht="15.5">
      <c r="A3" s="1524" t="str" cm="1">
        <f t="array" ref="A3">'ESA Summary'!A3:A3</f>
        <v>Through November 2024</v>
      </c>
      <c r="B3" s="1524"/>
      <c r="C3" s="1524"/>
      <c r="D3" s="1524"/>
      <c r="E3" s="1524"/>
      <c r="F3" s="1524"/>
      <c r="G3" s="1524"/>
      <c r="H3" s="1524"/>
      <c r="I3" s="1583"/>
      <c r="J3" s="1583"/>
      <c r="K3" s="1583"/>
      <c r="L3" s="1583"/>
      <c r="M3" s="1583"/>
      <c r="N3" s="1583"/>
      <c r="O3" s="1583"/>
    </row>
    <row r="5" spans="1:15" ht="15">
      <c r="A5" s="1584" t="s">
        <v>462</v>
      </c>
      <c r="B5" s="1584" t="s">
        <v>68</v>
      </c>
      <c r="C5" s="1585" t="s">
        <v>463</v>
      </c>
      <c r="D5" s="1585"/>
      <c r="E5" s="1585"/>
      <c r="F5" s="1585"/>
      <c r="G5" s="1585"/>
      <c r="H5" s="1585"/>
    </row>
    <row r="6" spans="1:15" s="3" customFormat="1" ht="67">
      <c r="A6" s="1584" t="s">
        <v>462</v>
      </c>
      <c r="B6" s="1584"/>
      <c r="C6" s="331" t="s">
        <v>464</v>
      </c>
      <c r="D6" s="331" t="s">
        <v>465</v>
      </c>
      <c r="E6" s="331" t="s">
        <v>466</v>
      </c>
      <c r="F6" s="331" t="s">
        <v>467</v>
      </c>
      <c r="G6" s="331" t="s">
        <v>468</v>
      </c>
      <c r="H6" s="331" t="s">
        <v>469</v>
      </c>
    </row>
    <row r="7" spans="1:15">
      <c r="A7" s="200" t="s">
        <v>470</v>
      </c>
      <c r="B7" s="200" t="s">
        <v>471</v>
      </c>
      <c r="C7" s="200">
        <v>0</v>
      </c>
      <c r="D7" s="200">
        <v>0</v>
      </c>
      <c r="E7" s="200">
        <v>19</v>
      </c>
      <c r="F7" s="200">
        <v>917</v>
      </c>
      <c r="G7" s="332"/>
      <c r="H7" s="333"/>
      <c r="I7" s="5"/>
    </row>
    <row r="8" spans="1:15">
      <c r="A8" s="200" t="s">
        <v>472</v>
      </c>
      <c r="B8" s="200" t="s">
        <v>471</v>
      </c>
      <c r="C8" s="200">
        <v>2</v>
      </c>
      <c r="D8" s="200">
        <v>134</v>
      </c>
      <c r="E8" s="200">
        <v>7</v>
      </c>
      <c r="F8" s="200">
        <v>451</v>
      </c>
      <c r="G8" s="332"/>
      <c r="H8" s="333"/>
      <c r="I8" s="5"/>
    </row>
    <row r="9" spans="1:15">
      <c r="A9" s="200" t="s">
        <v>473</v>
      </c>
      <c r="B9" s="200" t="s">
        <v>471</v>
      </c>
      <c r="C9" s="1456"/>
      <c r="D9" s="200" t="s">
        <v>280</v>
      </c>
      <c r="E9" s="200" t="s">
        <v>280</v>
      </c>
      <c r="F9" s="200" t="s">
        <v>280</v>
      </c>
      <c r="G9" s="1271">
        <v>0</v>
      </c>
      <c r="H9" s="200" t="s">
        <v>280</v>
      </c>
    </row>
    <row r="10" spans="1:15">
      <c r="A10" s="200" t="s">
        <v>474</v>
      </c>
      <c r="B10" s="200" t="s">
        <v>471</v>
      </c>
      <c r="C10" s="200" t="s">
        <v>280</v>
      </c>
      <c r="D10" s="200" t="s">
        <v>280</v>
      </c>
      <c r="E10" s="200" t="s">
        <v>280</v>
      </c>
      <c r="F10" s="200" t="s">
        <v>280</v>
      </c>
      <c r="G10" s="1271">
        <v>0</v>
      </c>
      <c r="H10" s="200" t="s">
        <v>280</v>
      </c>
      <c r="J10" s="12"/>
    </row>
    <row r="11" spans="1:15" ht="16.5">
      <c r="A11" s="200" t="s">
        <v>475</v>
      </c>
      <c r="B11" s="200" t="s">
        <v>471</v>
      </c>
      <c r="C11" s="200">
        <v>0</v>
      </c>
      <c r="D11" s="200">
        <v>0</v>
      </c>
      <c r="E11" s="200">
        <v>3</v>
      </c>
      <c r="F11" s="200">
        <v>80</v>
      </c>
      <c r="G11" s="1302">
        <v>150000</v>
      </c>
      <c r="H11" s="443">
        <v>4.965E-2</v>
      </c>
      <c r="J11" s="1341"/>
    </row>
    <row r="12" spans="1:15">
      <c r="A12" s="200" t="s">
        <v>476</v>
      </c>
      <c r="B12" s="200" t="s">
        <v>471</v>
      </c>
      <c r="C12" s="200" t="s">
        <v>280</v>
      </c>
      <c r="D12" s="200" t="s">
        <v>280</v>
      </c>
      <c r="E12" s="200" t="s">
        <v>280</v>
      </c>
      <c r="F12" s="200" t="s">
        <v>280</v>
      </c>
      <c r="G12" s="1271">
        <v>0</v>
      </c>
      <c r="H12" s="200" t="s">
        <v>280</v>
      </c>
    </row>
    <row r="13" spans="1:15">
      <c r="A13" s="200" t="s">
        <v>477</v>
      </c>
      <c r="B13" s="200" t="s">
        <v>471</v>
      </c>
      <c r="C13" s="200">
        <v>4</v>
      </c>
      <c r="D13" s="200">
        <v>246</v>
      </c>
      <c r="E13" s="200">
        <v>5</v>
      </c>
      <c r="F13" s="200">
        <v>306</v>
      </c>
      <c r="G13" s="1271">
        <v>125000</v>
      </c>
      <c r="H13" s="443">
        <v>0.03</v>
      </c>
    </row>
    <row r="14" spans="1:15">
      <c r="A14" s="200" t="s">
        <v>478</v>
      </c>
      <c r="B14" s="200" t="s">
        <v>471</v>
      </c>
      <c r="C14" s="200" t="s">
        <v>280</v>
      </c>
      <c r="D14" s="200"/>
      <c r="E14" s="200" t="s">
        <v>280</v>
      </c>
      <c r="F14" s="200" t="s">
        <v>280</v>
      </c>
      <c r="G14" s="1271">
        <v>0</v>
      </c>
      <c r="H14" s="200" t="s">
        <v>280</v>
      </c>
    </row>
    <row r="15" spans="1:15">
      <c r="A15" s="200"/>
      <c r="B15" s="200" t="s">
        <v>280</v>
      </c>
      <c r="C15" s="200" t="s">
        <v>280</v>
      </c>
      <c r="D15" s="200" t="s">
        <v>280</v>
      </c>
      <c r="E15" s="200" t="s">
        <v>280</v>
      </c>
      <c r="F15" s="200" t="s">
        <v>280</v>
      </c>
      <c r="G15" s="1271" t="s">
        <v>280</v>
      </c>
      <c r="H15" s="200" t="s">
        <v>280</v>
      </c>
    </row>
    <row r="16" spans="1:15" s="4" customFormat="1">
      <c r="A16" s="334" t="s">
        <v>150</v>
      </c>
      <c r="B16" s="334" t="s">
        <v>280</v>
      </c>
      <c r="C16" s="334" t="s">
        <v>280</v>
      </c>
      <c r="D16" s="334" t="s">
        <v>479</v>
      </c>
      <c r="E16" s="334" t="s">
        <v>280</v>
      </c>
      <c r="F16" s="334"/>
      <c r="G16" s="1498">
        <f>SUM(G9:G15)</f>
        <v>275000</v>
      </c>
      <c r="H16" s="1411">
        <f>SUM(H9:H15)</f>
        <v>7.9649999999999999E-2</v>
      </c>
    </row>
    <row r="17" spans="1:9">
      <c r="A17" s="335"/>
      <c r="B17" s="336" t="s">
        <v>280</v>
      </c>
      <c r="C17" s="335"/>
      <c r="D17" s="335"/>
      <c r="E17" s="335"/>
      <c r="F17" s="335"/>
      <c r="G17" s="335"/>
      <c r="H17" s="335"/>
    </row>
    <row r="18" spans="1:9">
      <c r="A18" s="1588" t="s">
        <v>480</v>
      </c>
      <c r="B18" s="1589"/>
      <c r="C18" s="1589"/>
      <c r="D18" s="1589"/>
      <c r="E18" s="1589"/>
      <c r="F18" s="1589"/>
      <c r="G18" s="1589"/>
      <c r="H18" s="1589"/>
    </row>
    <row r="19" spans="1:9" ht="62.15" customHeight="1">
      <c r="A19" s="1590" t="s">
        <v>481</v>
      </c>
      <c r="B19" s="1590"/>
      <c r="C19" s="1590"/>
      <c r="D19" s="1590"/>
      <c r="E19" s="1590"/>
      <c r="F19" s="1590"/>
      <c r="G19" s="1590"/>
      <c r="H19" s="1590"/>
    </row>
    <row r="20" spans="1:9" ht="14.5" customHeight="1">
      <c r="A20" s="1591" t="s">
        <v>482</v>
      </c>
      <c r="B20" s="1591"/>
      <c r="C20" s="1591"/>
      <c r="D20" s="1591"/>
      <c r="E20" s="1591"/>
      <c r="F20" s="1591"/>
      <c r="G20" s="1591"/>
      <c r="H20" s="1591"/>
    </row>
    <row r="21" spans="1:9" ht="15.65" customHeight="1">
      <c r="A21" s="94" t="s">
        <v>483</v>
      </c>
      <c r="B21" s="1261"/>
      <c r="C21" s="1261"/>
      <c r="D21" s="1261"/>
      <c r="E21" s="1261"/>
      <c r="F21" s="1261"/>
      <c r="G21" s="1261"/>
      <c r="H21" s="1261"/>
    </row>
    <row r="23" spans="1:9" ht="26">
      <c r="A23" s="337" t="s">
        <v>484</v>
      </c>
      <c r="B23" s="338" t="s">
        <v>68</v>
      </c>
      <c r="C23" s="338" t="s">
        <v>485</v>
      </c>
      <c r="D23" s="338" t="s">
        <v>486</v>
      </c>
    </row>
    <row r="24" spans="1:9" ht="26">
      <c r="A24" s="339" t="s">
        <v>487</v>
      </c>
      <c r="B24" s="340" t="s">
        <v>488</v>
      </c>
      <c r="C24" s="341">
        <v>0</v>
      </c>
      <c r="D24" s="341">
        <v>2</v>
      </c>
    </row>
    <row r="25" spans="1:9" ht="26">
      <c r="A25" s="339" t="s">
        <v>489</v>
      </c>
      <c r="B25" s="340" t="s">
        <v>490</v>
      </c>
      <c r="C25" s="341">
        <v>0</v>
      </c>
      <c r="D25" s="341" t="s">
        <v>491</v>
      </c>
    </row>
    <row r="26" spans="1:9" ht="15" customHeight="1">
      <c r="A26" s="1586" t="s">
        <v>492</v>
      </c>
      <c r="B26" s="1586"/>
      <c r="C26" s="1586"/>
      <c r="D26" s="1586"/>
    </row>
    <row r="27" spans="1:9" ht="15" customHeight="1">
      <c r="A27" s="1587"/>
      <c r="B27" s="1587"/>
      <c r="C27" s="1587"/>
      <c r="D27" s="1587"/>
    </row>
    <row r="29" spans="1:9" ht="45" customHeight="1">
      <c r="A29" s="338" t="s">
        <v>493</v>
      </c>
      <c r="B29" s="338" t="s">
        <v>68</v>
      </c>
      <c r="C29" s="338" t="s">
        <v>494</v>
      </c>
      <c r="D29" s="338" t="s">
        <v>495</v>
      </c>
      <c r="E29" s="338" t="s">
        <v>496</v>
      </c>
      <c r="F29" s="338" t="s">
        <v>497</v>
      </c>
      <c r="G29" s="338" t="s">
        <v>468</v>
      </c>
      <c r="H29" s="338" t="s">
        <v>469</v>
      </c>
      <c r="I29" s="56"/>
    </row>
    <row r="30" spans="1:9">
      <c r="A30" s="342" t="s">
        <v>498</v>
      </c>
      <c r="B30" s="342" t="s">
        <v>499</v>
      </c>
      <c r="C30" s="342">
        <v>0</v>
      </c>
      <c r="D30" s="342" t="s">
        <v>280</v>
      </c>
      <c r="E30" s="342" t="s">
        <v>280</v>
      </c>
      <c r="F30" s="342" t="s">
        <v>280</v>
      </c>
      <c r="G30" s="342" t="s">
        <v>500</v>
      </c>
      <c r="H30" s="343">
        <v>0</v>
      </c>
      <c r="I30" s="56"/>
    </row>
    <row r="31" spans="1:9">
      <c r="A31" s="342" t="s">
        <v>501</v>
      </c>
      <c r="B31" s="342" t="s">
        <v>499</v>
      </c>
      <c r="C31" s="342">
        <v>0</v>
      </c>
      <c r="D31" s="342" t="s">
        <v>280</v>
      </c>
      <c r="E31" s="342" t="s">
        <v>280</v>
      </c>
      <c r="F31" s="342" t="s">
        <v>280</v>
      </c>
      <c r="G31" s="342" t="s">
        <v>502</v>
      </c>
      <c r="H31" s="343">
        <v>0</v>
      </c>
      <c r="I31" s="56"/>
    </row>
    <row r="32" spans="1:9">
      <c r="A32" s="827" t="s">
        <v>150</v>
      </c>
      <c r="B32" s="345" t="s">
        <v>280</v>
      </c>
      <c r="C32" s="345" t="s">
        <v>280</v>
      </c>
      <c r="D32" s="345" t="s">
        <v>503</v>
      </c>
      <c r="E32" s="344" t="s">
        <v>280</v>
      </c>
      <c r="F32" s="344" t="s">
        <v>280</v>
      </c>
      <c r="G32" s="345" t="s">
        <v>502</v>
      </c>
      <c r="H32" s="346">
        <v>0</v>
      </c>
      <c r="I32" s="56"/>
    </row>
    <row r="33" spans="1:8" ht="13.4" customHeight="1">
      <c r="A33" s="1337" t="s">
        <v>504</v>
      </c>
      <c r="B33" s="1336"/>
      <c r="C33" s="1336"/>
      <c r="D33" s="1336"/>
      <c r="E33" s="1336"/>
      <c r="F33" s="1336"/>
      <c r="G33" s="1336"/>
      <c r="H33" s="1336"/>
    </row>
    <row r="34" spans="1:8" ht="13.4" customHeight="1">
      <c r="A34" s="828"/>
      <c r="B34" s="828"/>
      <c r="C34" s="828"/>
      <c r="D34" s="828"/>
      <c r="E34" s="828"/>
      <c r="F34" s="828"/>
      <c r="G34" s="828"/>
      <c r="H34" s="828"/>
    </row>
    <row r="35" spans="1:8">
      <c r="A35" s="95"/>
      <c r="B35" s="828"/>
      <c r="C35" s="711"/>
      <c r="D35" s="711"/>
    </row>
    <row r="36" spans="1:8">
      <c r="A36" s="338"/>
      <c r="B36" s="842" t="s">
        <v>5</v>
      </c>
      <c r="C36" s="337"/>
      <c r="D36" s="338"/>
    </row>
    <row r="37" spans="1:8">
      <c r="A37" s="338" t="s">
        <v>505</v>
      </c>
      <c r="B37" s="338" t="s">
        <v>8</v>
      </c>
      <c r="C37" s="338" t="s">
        <v>9</v>
      </c>
      <c r="D37" s="338" t="s">
        <v>10</v>
      </c>
      <c r="E37" s="171"/>
    </row>
    <row r="38" spans="1:8">
      <c r="A38" s="347" t="s">
        <v>270</v>
      </c>
      <c r="B38" s="348">
        <v>104075.75999999997</v>
      </c>
      <c r="C38" s="348">
        <v>0</v>
      </c>
      <c r="D38" s="348">
        <f>B38+C38</f>
        <v>104075.75999999997</v>
      </c>
      <c r="E38" s="171"/>
    </row>
    <row r="39" spans="1:8">
      <c r="A39" s="349" t="s">
        <v>164</v>
      </c>
      <c r="B39" s="267">
        <v>362964.86000000004</v>
      </c>
      <c r="C39" s="267">
        <v>0</v>
      </c>
      <c r="D39" s="348">
        <f t="shared" ref="D39:D40" si="0">B39+C39</f>
        <v>362964.86000000004</v>
      </c>
    </row>
    <row r="40" spans="1:8">
      <c r="A40" s="349" t="s">
        <v>165</v>
      </c>
      <c r="B40" s="267">
        <v>0</v>
      </c>
      <c r="C40" s="267">
        <v>0</v>
      </c>
      <c r="D40" s="348">
        <f t="shared" si="0"/>
        <v>0</v>
      </c>
      <c r="E40" s="271" t="s">
        <v>166</v>
      </c>
    </row>
    <row r="41" spans="1:8">
      <c r="A41" s="350"/>
      <c r="B41" s="350"/>
      <c r="C41" s="350"/>
      <c r="D41" s="350"/>
    </row>
    <row r="42" spans="1:8" ht="15.5">
      <c r="A42" s="351" t="s">
        <v>506</v>
      </c>
      <c r="B42" s="352">
        <f>SUM(B38:B40)</f>
        <v>467040.62</v>
      </c>
      <c r="C42" s="106">
        <f>SUM(C38:C40)</f>
        <v>0</v>
      </c>
      <c r="D42" s="106">
        <f>SUM(D38:D40)</f>
        <v>467040.62</v>
      </c>
      <c r="E42" s="970"/>
      <c r="F42" s="969"/>
    </row>
    <row r="44" spans="1:8">
      <c r="A44" s="828"/>
      <c r="B44" s="828"/>
      <c r="C44" s="828"/>
      <c r="D44" s="828"/>
      <c r="E44" s="828"/>
      <c r="F44" s="828"/>
    </row>
    <row r="45" spans="1:8">
      <c r="A45" s="828"/>
      <c r="B45" s="828"/>
      <c r="C45" s="828"/>
      <c r="D45" s="828"/>
      <c r="E45" s="828"/>
      <c r="F45" s="828"/>
    </row>
    <row r="48" spans="1:8">
      <c r="D48" s="123"/>
    </row>
  </sheetData>
  <mergeCells count="12">
    <mergeCell ref="B5:B6"/>
    <mergeCell ref="C5:H5"/>
    <mergeCell ref="A5:A6"/>
    <mergeCell ref="A26:D27"/>
    <mergeCell ref="A18:H18"/>
    <mergeCell ref="A19:H19"/>
    <mergeCell ref="A20:H20"/>
    <mergeCell ref="A1:H1"/>
    <mergeCell ref="A2:H2"/>
    <mergeCell ref="I2:O2"/>
    <mergeCell ref="A3:H3"/>
    <mergeCell ref="I3:O3"/>
  </mergeCells>
  <hyperlinks>
    <hyperlink ref="A2" r:id="rId1" display="=@'ESA Summary'!$A$2:$A$2" xr:uid="{9A71D67D-FC53-47C0-BB06-28788F3B6687}"/>
    <hyperlink ref="A3" r:id="rId2" display="=@'ESA Summary'!$A$2:$A$2" xr:uid="{6A1C0C10-5E87-485B-8D5E-29A276EC4E69}"/>
  </hyperlinks>
  <pageMargins left="0.7" right="0.7" top="0.75" bottom="0.75" header="0.3" footer="0.3"/>
  <pageSetup scale="67" fitToHeight="0" orientation="portrait" r:id="rId3"/>
  <headerFooter>
    <oddFooter>&amp;C&amp;11&amp;P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974A-0D06-42C4-8E7B-E1DAD82B7937}">
  <sheetPr codeName="Sheet5">
    <tabColor rgb="FFFFFF00"/>
  </sheetPr>
  <dimension ref="A1"/>
  <sheetViews>
    <sheetView workbookViewId="0"/>
  </sheetViews>
  <sheetFormatPr defaultRowHeight="1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045B-9D38-4C30-A907-4D142BF99853}">
  <sheetPr codeName="Sheet15">
    <pageSetUpPr fitToPage="1"/>
  </sheetPr>
  <dimension ref="A1:L98"/>
  <sheetViews>
    <sheetView zoomScale="80" zoomScaleNormal="80" workbookViewId="0">
      <selection activeCell="O13" sqref="O13"/>
    </sheetView>
  </sheetViews>
  <sheetFormatPr defaultRowHeight="13"/>
  <cols>
    <col min="1" max="1" width="49.81640625" style="94" bestFit="1" customWidth="1"/>
    <col min="2" max="4" width="8.1796875" style="94" customWidth="1"/>
    <col min="5" max="8" width="8.81640625" style="94"/>
    <col min="9" max="9" width="9.81640625" style="94" customWidth="1"/>
    <col min="10" max="10" width="11.81640625" style="94" customWidth="1"/>
  </cols>
  <sheetData>
    <row r="1" spans="1:12" ht="15">
      <c r="A1" s="1594" t="s">
        <v>507</v>
      </c>
      <c r="B1" s="1594"/>
      <c r="C1" s="1594"/>
      <c r="D1" s="1594"/>
      <c r="E1" s="1594"/>
      <c r="F1" s="1594"/>
      <c r="G1" s="1594"/>
      <c r="H1" s="1594"/>
      <c r="I1" s="1594"/>
      <c r="J1" s="1594"/>
    </row>
    <row r="2" spans="1:12" ht="15">
      <c r="A2" s="1594" t="str" cm="1">
        <f t="array" ref="A2">'ESA Summary'!A2:A2</f>
        <v>Southern California Edison</v>
      </c>
      <c r="B2" s="1594"/>
      <c r="C2" s="1594"/>
      <c r="D2" s="1594"/>
      <c r="E2" s="1594"/>
      <c r="F2" s="1594"/>
      <c r="G2" s="1594"/>
      <c r="H2" s="1594"/>
      <c r="I2" s="1594"/>
      <c r="J2" s="1594"/>
    </row>
    <row r="3" spans="1:12" ht="15">
      <c r="A3" s="1594" t="str" cm="1">
        <f t="array" ref="A3">'ESA Summary'!A3:A3</f>
        <v>Through November 2024</v>
      </c>
      <c r="B3" s="1594"/>
      <c r="C3" s="1594"/>
      <c r="D3" s="1594"/>
      <c r="E3" s="1594"/>
      <c r="F3" s="1594"/>
      <c r="G3" s="1594"/>
      <c r="H3" s="1594"/>
      <c r="I3" s="1594"/>
      <c r="J3" s="1594"/>
    </row>
    <row r="4" spans="1:12" ht="15.75" customHeight="1" thickBot="1">
      <c r="A4" s="125"/>
      <c r="B4" s="125"/>
      <c r="C4" s="125"/>
      <c r="D4" s="125"/>
      <c r="E4" s="126"/>
      <c r="F4" s="126"/>
      <c r="G4" s="126"/>
      <c r="H4" s="126"/>
      <c r="I4" s="126"/>
      <c r="J4" s="126"/>
    </row>
    <row r="5" spans="1:12" ht="13.5" thickBot="1">
      <c r="A5" s="825"/>
      <c r="B5" s="825"/>
      <c r="C5" s="825"/>
      <c r="D5" s="1592" t="s">
        <v>508</v>
      </c>
      <c r="E5" s="1592"/>
      <c r="F5" s="1592"/>
      <c r="G5" s="1592"/>
      <c r="H5" s="1592"/>
      <c r="I5" s="1592"/>
      <c r="J5" s="1593"/>
      <c r="L5" s="1"/>
    </row>
    <row r="6" spans="1:12" ht="12.75" customHeight="1" thickBot="1">
      <c r="A6" s="128"/>
      <c r="B6" s="128"/>
      <c r="C6" s="128"/>
      <c r="D6" s="128"/>
      <c r="E6" s="1531" t="s">
        <v>64</v>
      </c>
      <c r="F6" s="1531"/>
      <c r="G6" s="1531"/>
      <c r="H6" s="1531"/>
      <c r="I6" s="1531"/>
      <c r="J6" s="1532"/>
    </row>
    <row r="7" spans="1:12" ht="26">
      <c r="A7" s="131" t="s">
        <v>509</v>
      </c>
      <c r="B7" s="353" t="s">
        <v>66</v>
      </c>
      <c r="C7" s="353" t="s">
        <v>67</v>
      </c>
      <c r="D7" s="134" t="s">
        <v>68</v>
      </c>
      <c r="E7" s="135" t="s">
        <v>69</v>
      </c>
      <c r="F7" s="135" t="s">
        <v>186</v>
      </c>
      <c r="G7" s="135" t="s">
        <v>187</v>
      </c>
      <c r="H7" s="135" t="s">
        <v>510</v>
      </c>
      <c r="I7" s="136" t="s">
        <v>73</v>
      </c>
      <c r="J7" s="135" t="s">
        <v>74</v>
      </c>
    </row>
    <row r="8" spans="1:12" ht="12.75" customHeight="1">
      <c r="A8" s="354" t="s">
        <v>26</v>
      </c>
      <c r="B8" s="354"/>
      <c r="C8" s="354"/>
      <c r="D8" s="152"/>
      <c r="E8" s="1043"/>
      <c r="F8" s="1043"/>
      <c r="G8" s="1043"/>
      <c r="H8" s="1043"/>
      <c r="I8" s="1043"/>
      <c r="J8" s="1043"/>
    </row>
    <row r="9" spans="1:12">
      <c r="A9" s="1044" t="s">
        <v>75</v>
      </c>
      <c r="B9" s="1044"/>
      <c r="C9" s="1044"/>
      <c r="D9" s="1044" t="s">
        <v>81</v>
      </c>
      <c r="E9" s="1047">
        <v>0</v>
      </c>
      <c r="F9" s="1047">
        <v>0</v>
      </c>
      <c r="G9" s="1047">
        <v>0</v>
      </c>
      <c r="H9" s="1047">
        <v>0</v>
      </c>
      <c r="I9" s="1047">
        <v>0</v>
      </c>
      <c r="J9" s="1047">
        <v>0</v>
      </c>
    </row>
    <row r="10" spans="1:12">
      <c r="A10" s="1044" t="s">
        <v>78</v>
      </c>
      <c r="B10" s="1044"/>
      <c r="C10" s="1044"/>
      <c r="D10" s="1044" t="s">
        <v>81</v>
      </c>
      <c r="E10" s="1047">
        <v>0</v>
      </c>
      <c r="F10" s="1047">
        <v>0</v>
      </c>
      <c r="G10" s="1047">
        <v>0</v>
      </c>
      <c r="H10" s="1047">
        <v>0</v>
      </c>
      <c r="I10" s="1047">
        <v>0</v>
      </c>
      <c r="J10" s="1047">
        <v>0</v>
      </c>
    </row>
    <row r="11" spans="1:12" ht="12.75" customHeight="1">
      <c r="A11" s="1044" t="s">
        <v>511</v>
      </c>
      <c r="B11" s="1044"/>
      <c r="C11" s="1044"/>
      <c r="D11" s="1044" t="s">
        <v>81</v>
      </c>
      <c r="E11" s="1047">
        <v>0</v>
      </c>
      <c r="F11" s="1047">
        <v>0</v>
      </c>
      <c r="G11" s="1047">
        <v>0</v>
      </c>
      <c r="H11" s="1047">
        <v>0</v>
      </c>
      <c r="I11" s="1047">
        <v>0</v>
      </c>
      <c r="J11" s="1047">
        <v>0</v>
      </c>
    </row>
    <row r="12" spans="1:12" ht="12.75" customHeight="1">
      <c r="A12" s="1044" t="s">
        <v>512</v>
      </c>
      <c r="B12" s="1044"/>
      <c r="C12" s="1044"/>
      <c r="D12" s="1044" t="s">
        <v>81</v>
      </c>
      <c r="E12" s="1047">
        <v>0</v>
      </c>
      <c r="F12" s="1047">
        <v>0</v>
      </c>
      <c r="G12" s="1047">
        <v>0</v>
      </c>
      <c r="H12" s="1047">
        <v>0</v>
      </c>
      <c r="I12" s="1047">
        <v>0</v>
      </c>
      <c r="J12" s="1047">
        <v>0</v>
      </c>
    </row>
    <row r="13" spans="1:12" ht="12.75" customHeight="1">
      <c r="A13" s="1044" t="s">
        <v>513</v>
      </c>
      <c r="B13" s="1044"/>
      <c r="C13" s="1044"/>
      <c r="D13" s="1044" t="s">
        <v>81</v>
      </c>
      <c r="E13" s="1047">
        <v>0</v>
      </c>
      <c r="F13" s="1047">
        <v>0</v>
      </c>
      <c r="G13" s="1047">
        <v>0</v>
      </c>
      <c r="H13" s="1047">
        <v>0</v>
      </c>
      <c r="I13" s="1047">
        <v>0</v>
      </c>
      <c r="J13" s="1047">
        <v>0</v>
      </c>
    </row>
    <row r="14" spans="1:12">
      <c r="A14" s="1149" t="s">
        <v>30</v>
      </c>
      <c r="B14" s="1149"/>
      <c r="C14" s="1149"/>
      <c r="D14" s="1150"/>
      <c r="E14" s="1052"/>
      <c r="F14" s="1052"/>
      <c r="G14" s="1052"/>
      <c r="H14" s="1052"/>
      <c r="I14" s="1052"/>
      <c r="J14" s="1052"/>
    </row>
    <row r="15" spans="1:12">
      <c r="A15" s="1044" t="s">
        <v>84</v>
      </c>
      <c r="B15" s="1044"/>
      <c r="C15" s="1044"/>
      <c r="D15" s="1044" t="s">
        <v>77</v>
      </c>
      <c r="E15" s="1047">
        <v>0</v>
      </c>
      <c r="F15" s="1047">
        <v>0</v>
      </c>
      <c r="G15" s="1047">
        <v>0</v>
      </c>
      <c r="H15" s="1047">
        <v>0</v>
      </c>
      <c r="I15" s="1047">
        <v>0</v>
      </c>
      <c r="J15" s="1047">
        <v>0</v>
      </c>
    </row>
    <row r="16" spans="1:12">
      <c r="A16" s="1044" t="s">
        <v>86</v>
      </c>
      <c r="B16" s="1044"/>
      <c r="C16" s="1044"/>
      <c r="D16" s="1044" t="s">
        <v>77</v>
      </c>
      <c r="E16" s="1047">
        <v>0</v>
      </c>
      <c r="F16" s="1047">
        <v>0</v>
      </c>
      <c r="G16" s="1047">
        <v>0</v>
      </c>
      <c r="H16" s="1047">
        <v>0</v>
      </c>
      <c r="I16" s="1047">
        <v>0</v>
      </c>
      <c r="J16" s="1047">
        <v>0</v>
      </c>
    </row>
    <row r="17" spans="1:10">
      <c r="A17" s="1044" t="s">
        <v>87</v>
      </c>
      <c r="B17" s="1044"/>
      <c r="C17" s="1044"/>
      <c r="D17" s="1044" t="s">
        <v>81</v>
      </c>
      <c r="E17" s="1047">
        <v>0</v>
      </c>
      <c r="F17" s="1047">
        <v>0</v>
      </c>
      <c r="G17" s="1047">
        <v>0</v>
      </c>
      <c r="H17" s="1047">
        <v>0</v>
      </c>
      <c r="I17" s="1047">
        <v>0</v>
      </c>
      <c r="J17" s="1047">
        <v>0</v>
      </c>
    </row>
    <row r="18" spans="1:10">
      <c r="A18" s="1044" t="s">
        <v>514</v>
      </c>
      <c r="B18" s="1044"/>
      <c r="C18" s="1044"/>
      <c r="D18" s="1044" t="s">
        <v>77</v>
      </c>
      <c r="E18" s="1047">
        <v>0</v>
      </c>
      <c r="F18" s="1047">
        <v>0</v>
      </c>
      <c r="G18" s="1047">
        <v>0</v>
      </c>
      <c r="H18" s="1047">
        <v>0</v>
      </c>
      <c r="I18" s="1047">
        <v>0</v>
      </c>
      <c r="J18" s="1047">
        <v>0</v>
      </c>
    </row>
    <row r="19" spans="1:10">
      <c r="A19" s="1044" t="s">
        <v>94</v>
      </c>
      <c r="B19" s="1044"/>
      <c r="C19" s="1044"/>
      <c r="D19" s="1044" t="s">
        <v>81</v>
      </c>
      <c r="E19" s="1047">
        <v>0</v>
      </c>
      <c r="F19" s="1047">
        <v>0</v>
      </c>
      <c r="G19" s="1047">
        <v>0</v>
      </c>
      <c r="H19" s="1047">
        <v>0</v>
      </c>
      <c r="I19" s="1047">
        <v>0</v>
      </c>
      <c r="J19" s="1047">
        <v>0</v>
      </c>
    </row>
    <row r="20" spans="1:10">
      <c r="A20" s="1044" t="s">
        <v>95</v>
      </c>
      <c r="B20" s="1044"/>
      <c r="C20" s="1044"/>
      <c r="D20" s="1044" t="s">
        <v>77</v>
      </c>
      <c r="E20" s="1047">
        <v>0</v>
      </c>
      <c r="F20" s="1047">
        <v>0</v>
      </c>
      <c r="G20" s="1047">
        <v>0</v>
      </c>
      <c r="H20" s="1047">
        <v>0</v>
      </c>
      <c r="I20" s="1047">
        <v>0</v>
      </c>
      <c r="J20" s="1047">
        <v>0</v>
      </c>
    </row>
    <row r="21" spans="1:10">
      <c r="A21" s="1044" t="s">
        <v>96</v>
      </c>
      <c r="B21" s="1044"/>
      <c r="C21" s="1044"/>
      <c r="D21" s="1044" t="s">
        <v>77</v>
      </c>
      <c r="E21" s="1047">
        <v>0</v>
      </c>
      <c r="F21" s="1047">
        <v>0</v>
      </c>
      <c r="G21" s="1047">
        <v>0</v>
      </c>
      <c r="H21" s="1047">
        <v>0</v>
      </c>
      <c r="I21" s="1047">
        <v>0</v>
      </c>
      <c r="J21" s="1047">
        <v>0</v>
      </c>
    </row>
    <row r="22" spans="1:10">
      <c r="A22" s="1044" t="s">
        <v>515</v>
      </c>
      <c r="B22" s="1044"/>
      <c r="C22" s="1044"/>
      <c r="D22" s="1044"/>
      <c r="E22" s="1047"/>
      <c r="F22" s="1047">
        <v>0</v>
      </c>
      <c r="G22" s="1047">
        <v>0</v>
      </c>
      <c r="H22" s="1047">
        <v>0</v>
      </c>
      <c r="I22" s="1047">
        <v>0</v>
      </c>
      <c r="J22" s="1047">
        <v>0</v>
      </c>
    </row>
    <row r="23" spans="1:10">
      <c r="A23" s="1149" t="s">
        <v>31</v>
      </c>
      <c r="B23" s="1149"/>
      <c r="C23" s="1149"/>
      <c r="D23" s="1150"/>
      <c r="E23" s="1052"/>
      <c r="F23" s="1052"/>
      <c r="G23" s="1052"/>
      <c r="H23" s="1052"/>
      <c r="I23" s="1052"/>
      <c r="J23" s="1052"/>
    </row>
    <row r="24" spans="1:10">
      <c r="A24" s="1044" t="s">
        <v>516</v>
      </c>
      <c r="B24" s="1044"/>
      <c r="C24" s="1044"/>
      <c r="D24" s="1044" t="s">
        <v>77</v>
      </c>
      <c r="E24" s="1047">
        <v>0</v>
      </c>
      <c r="F24" s="1047">
        <v>0</v>
      </c>
      <c r="G24" s="1047">
        <v>0</v>
      </c>
      <c r="H24" s="1047">
        <v>0</v>
      </c>
      <c r="I24" s="1047">
        <v>0</v>
      </c>
      <c r="J24" s="1047">
        <v>0</v>
      </c>
    </row>
    <row r="25" spans="1:10">
      <c r="A25" s="1044" t="s">
        <v>99</v>
      </c>
      <c r="B25" s="1044"/>
      <c r="C25" s="1044"/>
      <c r="D25" s="1044" t="s">
        <v>77</v>
      </c>
      <c r="E25" s="1047">
        <v>0</v>
      </c>
      <c r="F25" s="1047">
        <v>0</v>
      </c>
      <c r="G25" s="1047">
        <v>0</v>
      </c>
      <c r="H25" s="1047">
        <v>0</v>
      </c>
      <c r="I25" s="1047">
        <v>0</v>
      </c>
      <c r="J25" s="1047">
        <v>0</v>
      </c>
    </row>
    <row r="26" spans="1:10">
      <c r="A26" s="1044" t="s">
        <v>517</v>
      </c>
      <c r="B26" s="1044"/>
      <c r="C26" s="1044"/>
      <c r="D26" s="1044" t="s">
        <v>77</v>
      </c>
      <c r="E26" s="1047">
        <v>0</v>
      </c>
      <c r="F26" s="1047">
        <v>0</v>
      </c>
      <c r="G26" s="1047">
        <v>0</v>
      </c>
      <c r="H26" s="1047">
        <v>0</v>
      </c>
      <c r="I26" s="1047">
        <v>0</v>
      </c>
      <c r="J26" s="1047">
        <v>0</v>
      </c>
    </row>
    <row r="27" spans="1:10" s="826" customFormat="1">
      <c r="A27" s="1044" t="s">
        <v>101</v>
      </c>
      <c r="B27" s="1044"/>
      <c r="C27" s="1044"/>
      <c r="D27" s="1044" t="s">
        <v>77</v>
      </c>
      <c r="E27" s="1047">
        <v>0</v>
      </c>
      <c r="F27" s="1047">
        <v>0</v>
      </c>
      <c r="G27" s="1047">
        <v>0</v>
      </c>
      <c r="H27" s="1047">
        <v>0</v>
      </c>
      <c r="I27" s="1047">
        <v>0</v>
      </c>
      <c r="J27" s="1047">
        <v>0</v>
      </c>
    </row>
    <row r="28" spans="1:10" s="826" customFormat="1">
      <c r="A28" s="1044" t="s">
        <v>518</v>
      </c>
      <c r="B28" s="1044"/>
      <c r="C28" s="1044"/>
      <c r="D28" s="1044" t="s">
        <v>77</v>
      </c>
      <c r="E28" s="1047">
        <v>0</v>
      </c>
      <c r="F28" s="1047">
        <v>0</v>
      </c>
      <c r="G28" s="1047">
        <v>0</v>
      </c>
      <c r="H28" s="1047">
        <v>0</v>
      </c>
      <c r="I28" s="1047">
        <v>0</v>
      </c>
      <c r="J28" s="1047">
        <v>0</v>
      </c>
    </row>
    <row r="29" spans="1:10">
      <c r="A29" s="1149" t="s">
        <v>32</v>
      </c>
      <c r="B29" s="1149"/>
      <c r="C29" s="1149"/>
      <c r="D29" s="1150"/>
      <c r="E29" s="1052"/>
      <c r="F29" s="1052"/>
      <c r="G29" s="1052"/>
      <c r="H29" s="1052"/>
      <c r="I29" s="1052"/>
      <c r="J29" s="1052"/>
    </row>
    <row r="30" spans="1:10">
      <c r="A30" s="1044" t="s">
        <v>519</v>
      </c>
      <c r="B30" s="1044"/>
      <c r="C30" s="1044"/>
      <c r="D30" s="1044" t="s">
        <v>81</v>
      </c>
      <c r="E30" s="1047">
        <v>0</v>
      </c>
      <c r="F30" s="1047">
        <v>0</v>
      </c>
      <c r="G30" s="1047">
        <v>0</v>
      </c>
      <c r="H30" s="1047">
        <v>0</v>
      </c>
      <c r="I30" s="1047">
        <v>0</v>
      </c>
      <c r="J30" s="1047">
        <v>0</v>
      </c>
    </row>
    <row r="31" spans="1:10">
      <c r="A31" s="1044" t="s">
        <v>105</v>
      </c>
      <c r="B31" s="1044"/>
      <c r="C31" s="1044"/>
      <c r="D31" s="1044" t="s">
        <v>81</v>
      </c>
      <c r="E31" s="1047">
        <v>0</v>
      </c>
      <c r="F31" s="1047">
        <v>0</v>
      </c>
      <c r="G31" s="1047">
        <v>0</v>
      </c>
      <c r="H31" s="1047">
        <v>0</v>
      </c>
      <c r="I31" s="1047">
        <v>0</v>
      </c>
      <c r="J31" s="1047">
        <v>0</v>
      </c>
    </row>
    <row r="32" spans="1:10">
      <c r="A32" s="1044" t="s">
        <v>520</v>
      </c>
      <c r="B32" s="1044"/>
      <c r="C32" s="1044"/>
      <c r="D32" s="1044" t="s">
        <v>81</v>
      </c>
      <c r="E32" s="1047">
        <v>0</v>
      </c>
      <c r="F32" s="1047">
        <v>0</v>
      </c>
      <c r="G32" s="1047">
        <v>0</v>
      </c>
      <c r="H32" s="1047">
        <v>0</v>
      </c>
      <c r="I32" s="1047">
        <v>0</v>
      </c>
      <c r="J32" s="1047">
        <v>0</v>
      </c>
    </row>
    <row r="33" spans="1:10">
      <c r="A33" s="1044" t="s">
        <v>107</v>
      </c>
      <c r="B33" s="1044"/>
      <c r="C33" s="1044"/>
      <c r="D33" s="1044" t="s">
        <v>81</v>
      </c>
      <c r="E33" s="1047">
        <v>0</v>
      </c>
      <c r="F33" s="1047">
        <v>0</v>
      </c>
      <c r="G33" s="1047">
        <v>0</v>
      </c>
      <c r="H33" s="1047">
        <v>0</v>
      </c>
      <c r="I33" s="1047">
        <v>0</v>
      </c>
      <c r="J33" s="1047">
        <v>0</v>
      </c>
    </row>
    <row r="34" spans="1:10">
      <c r="A34" s="1044" t="s">
        <v>521</v>
      </c>
      <c r="B34" s="1044"/>
      <c r="C34" s="1044"/>
      <c r="D34" s="1044" t="s">
        <v>81</v>
      </c>
      <c r="E34" s="1047">
        <v>0</v>
      </c>
      <c r="F34" s="1047">
        <v>0</v>
      </c>
      <c r="G34" s="1047">
        <v>0</v>
      </c>
      <c r="H34" s="1047">
        <v>0</v>
      </c>
      <c r="I34" s="1047">
        <v>0</v>
      </c>
      <c r="J34" s="1047">
        <v>0</v>
      </c>
    </row>
    <row r="35" spans="1:10">
      <c r="A35" s="1044" t="s">
        <v>522</v>
      </c>
      <c r="B35" s="1044"/>
      <c r="C35" s="1044"/>
      <c r="D35" s="1044" t="s">
        <v>81</v>
      </c>
      <c r="E35" s="1047">
        <v>0</v>
      </c>
      <c r="F35" s="1047">
        <v>0</v>
      </c>
      <c r="G35" s="1047">
        <v>0</v>
      </c>
      <c r="H35" s="1047">
        <v>0</v>
      </c>
      <c r="I35" s="1047">
        <v>0</v>
      </c>
      <c r="J35" s="1047">
        <v>0</v>
      </c>
    </row>
    <row r="36" spans="1:10">
      <c r="A36" s="1044" t="s">
        <v>523</v>
      </c>
      <c r="B36" s="1044"/>
      <c r="C36" s="1044"/>
      <c r="D36" s="1044" t="s">
        <v>81</v>
      </c>
      <c r="E36" s="1047">
        <v>0</v>
      </c>
      <c r="F36" s="1047">
        <v>0</v>
      </c>
      <c r="G36" s="1047">
        <v>0</v>
      </c>
      <c r="H36" s="1047">
        <v>0</v>
      </c>
      <c r="I36" s="1047">
        <v>0</v>
      </c>
      <c r="J36" s="1047">
        <v>0</v>
      </c>
    </row>
    <row r="37" spans="1:10">
      <c r="A37" s="1044" t="s">
        <v>524</v>
      </c>
      <c r="B37" s="1044"/>
      <c r="C37" s="1044"/>
      <c r="D37" s="1044" t="s">
        <v>77</v>
      </c>
      <c r="E37" s="1047">
        <v>0</v>
      </c>
      <c r="F37" s="1047">
        <v>0</v>
      </c>
      <c r="G37" s="1047">
        <v>0</v>
      </c>
      <c r="H37" s="1047">
        <v>0</v>
      </c>
      <c r="I37" s="1047">
        <v>0</v>
      </c>
      <c r="J37" s="1047">
        <v>0</v>
      </c>
    </row>
    <row r="38" spans="1:10">
      <c r="A38" s="1044" t="s">
        <v>525</v>
      </c>
      <c r="B38" s="1044"/>
      <c r="C38" s="1044"/>
      <c r="D38" s="1044" t="s">
        <v>77</v>
      </c>
      <c r="E38" s="1047">
        <v>0</v>
      </c>
      <c r="F38" s="1047">
        <v>0</v>
      </c>
      <c r="G38" s="1047">
        <v>0</v>
      </c>
      <c r="H38" s="1047">
        <v>0</v>
      </c>
      <c r="I38" s="1047">
        <v>0</v>
      </c>
      <c r="J38" s="1047">
        <v>0</v>
      </c>
    </row>
    <row r="39" spans="1:10">
      <c r="A39" s="1044" t="s">
        <v>115</v>
      </c>
      <c r="B39" s="1044"/>
      <c r="C39" s="1044"/>
      <c r="D39" s="1044" t="s">
        <v>77</v>
      </c>
      <c r="E39" s="1047">
        <v>0</v>
      </c>
      <c r="F39" s="1047">
        <v>0</v>
      </c>
      <c r="G39" s="1047">
        <v>0</v>
      </c>
      <c r="H39" s="1047">
        <v>0</v>
      </c>
      <c r="I39" s="1047">
        <v>0</v>
      </c>
      <c r="J39" s="1047">
        <v>0</v>
      </c>
    </row>
    <row r="40" spans="1:10">
      <c r="A40" s="1044" t="s">
        <v>526</v>
      </c>
      <c r="B40" s="1044"/>
      <c r="C40" s="1044"/>
      <c r="D40" s="1044" t="s">
        <v>77</v>
      </c>
      <c r="E40" s="1047">
        <v>0</v>
      </c>
      <c r="F40" s="1047">
        <v>0</v>
      </c>
      <c r="G40" s="1047">
        <v>0</v>
      </c>
      <c r="H40" s="1047">
        <v>0</v>
      </c>
      <c r="I40" s="1047">
        <v>0</v>
      </c>
      <c r="J40" s="1047">
        <v>0</v>
      </c>
    </row>
    <row r="41" spans="1:10">
      <c r="A41" s="1044" t="s">
        <v>527</v>
      </c>
      <c r="B41" s="1044"/>
      <c r="C41" s="1044"/>
      <c r="D41" s="1044" t="s">
        <v>77</v>
      </c>
      <c r="E41" s="1047">
        <v>0</v>
      </c>
      <c r="F41" s="1047">
        <v>0</v>
      </c>
      <c r="G41" s="1047">
        <v>0</v>
      </c>
      <c r="H41" s="1047">
        <v>0</v>
      </c>
      <c r="I41" s="1047">
        <v>0</v>
      </c>
      <c r="J41" s="1047">
        <v>0</v>
      </c>
    </row>
    <row r="42" spans="1:10">
      <c r="A42" s="1044" t="s">
        <v>118</v>
      </c>
      <c r="B42" s="1044"/>
      <c r="C42" s="1044"/>
      <c r="D42" s="1044" t="s">
        <v>77</v>
      </c>
      <c r="E42" s="1047">
        <v>0</v>
      </c>
      <c r="F42" s="1047">
        <v>0</v>
      </c>
      <c r="G42" s="1047">
        <v>0</v>
      </c>
      <c r="H42" s="1047">
        <v>0</v>
      </c>
      <c r="I42" s="1047">
        <v>0</v>
      </c>
      <c r="J42" s="1047">
        <v>0</v>
      </c>
    </row>
    <row r="43" spans="1:10">
      <c r="A43" s="1044" t="s">
        <v>528</v>
      </c>
      <c r="B43" s="1044"/>
      <c r="C43" s="1044"/>
      <c r="D43" s="1044" t="s">
        <v>81</v>
      </c>
      <c r="E43" s="1047">
        <v>0</v>
      </c>
      <c r="F43" s="1047">
        <v>0</v>
      </c>
      <c r="G43" s="1047">
        <v>0</v>
      </c>
      <c r="H43" s="1047">
        <v>0</v>
      </c>
      <c r="I43" s="1047">
        <v>0</v>
      </c>
      <c r="J43" s="1047">
        <v>0</v>
      </c>
    </row>
    <row r="44" spans="1:10">
      <c r="A44" s="1044" t="s">
        <v>529</v>
      </c>
      <c r="B44" s="355"/>
      <c r="C44" s="355"/>
      <c r="D44" s="356" t="s">
        <v>81</v>
      </c>
      <c r="E44" s="1047">
        <v>0</v>
      </c>
      <c r="F44" s="1047">
        <v>0</v>
      </c>
      <c r="G44" s="1047">
        <v>0</v>
      </c>
      <c r="H44" s="1047">
        <v>0</v>
      </c>
      <c r="I44" s="1047">
        <v>0</v>
      </c>
      <c r="J44" s="1047">
        <v>0</v>
      </c>
    </row>
    <row r="45" spans="1:10">
      <c r="A45" s="1044" t="s">
        <v>530</v>
      </c>
      <c r="B45" s="1044"/>
      <c r="C45" s="1044"/>
      <c r="D45" s="1044" t="s">
        <v>81</v>
      </c>
      <c r="E45" s="1047">
        <v>0</v>
      </c>
      <c r="F45" s="1047">
        <v>0</v>
      </c>
      <c r="G45" s="1047">
        <v>0</v>
      </c>
      <c r="H45" s="1047">
        <v>0</v>
      </c>
      <c r="I45" s="1047">
        <v>0</v>
      </c>
      <c r="J45" s="1047">
        <v>0</v>
      </c>
    </row>
    <row r="46" spans="1:10">
      <c r="A46" s="1149" t="s">
        <v>33</v>
      </c>
      <c r="B46" s="1149"/>
      <c r="C46" s="1149"/>
      <c r="D46" s="1150"/>
      <c r="E46" s="1052"/>
      <c r="F46" s="1052"/>
      <c r="G46" s="1052"/>
      <c r="H46" s="1052"/>
      <c r="I46" s="1052"/>
      <c r="J46" s="1052"/>
    </row>
    <row r="47" spans="1:10">
      <c r="A47" s="1044" t="s">
        <v>531</v>
      </c>
      <c r="B47" s="1044"/>
      <c r="C47" s="1044"/>
      <c r="D47" s="1044" t="s">
        <v>77</v>
      </c>
      <c r="E47" s="1047">
        <v>0</v>
      </c>
      <c r="F47" s="1047">
        <v>0</v>
      </c>
      <c r="G47" s="1047">
        <v>0</v>
      </c>
      <c r="H47" s="1047">
        <v>0</v>
      </c>
      <c r="I47" s="1047">
        <v>0</v>
      </c>
      <c r="J47" s="1047">
        <v>0</v>
      </c>
    </row>
    <row r="48" spans="1:10">
      <c r="A48" s="1044" t="s">
        <v>532</v>
      </c>
      <c r="B48" s="1044"/>
      <c r="C48" s="1044"/>
      <c r="D48" s="1044" t="s">
        <v>77</v>
      </c>
      <c r="E48" s="1047">
        <v>0</v>
      </c>
      <c r="F48" s="1047">
        <v>0</v>
      </c>
      <c r="G48" s="1047">
        <v>0</v>
      </c>
      <c r="H48" s="1047">
        <v>0</v>
      </c>
      <c r="I48" s="1047">
        <v>0</v>
      </c>
      <c r="J48" s="1047">
        <v>0</v>
      </c>
    </row>
    <row r="49" spans="1:10">
      <c r="A49" s="1044" t="s">
        <v>533</v>
      </c>
      <c r="B49" s="1044"/>
      <c r="C49" s="1044"/>
      <c r="D49" s="1044" t="s">
        <v>77</v>
      </c>
      <c r="E49" s="1047">
        <v>0</v>
      </c>
      <c r="F49" s="1047">
        <v>0</v>
      </c>
      <c r="G49" s="1047">
        <v>0</v>
      </c>
      <c r="H49" s="1047">
        <v>0</v>
      </c>
      <c r="I49" s="1047">
        <v>0</v>
      </c>
      <c r="J49" s="1047">
        <v>0</v>
      </c>
    </row>
    <row r="50" spans="1:10">
      <c r="A50" s="1149" t="s">
        <v>132</v>
      </c>
      <c r="B50" s="1149"/>
      <c r="C50" s="1149"/>
      <c r="D50" s="1150"/>
      <c r="E50" s="1052"/>
      <c r="F50" s="1052"/>
      <c r="G50" s="1052"/>
      <c r="H50" s="1052"/>
      <c r="I50" s="1052"/>
      <c r="J50" s="1052"/>
    </row>
    <row r="51" spans="1:10">
      <c r="A51" s="1044" t="s">
        <v>534</v>
      </c>
      <c r="B51" s="1044"/>
      <c r="C51" s="1044"/>
      <c r="D51" s="1044" t="s">
        <v>81</v>
      </c>
      <c r="E51" s="1047">
        <v>0</v>
      </c>
      <c r="F51" s="1047">
        <v>0</v>
      </c>
      <c r="G51" s="1047">
        <v>0</v>
      </c>
      <c r="H51" s="1047">
        <v>0</v>
      </c>
      <c r="I51" s="1047">
        <v>0</v>
      </c>
      <c r="J51" s="1047">
        <v>0</v>
      </c>
    </row>
    <row r="52" spans="1:10">
      <c r="A52" s="1044" t="s">
        <v>134</v>
      </c>
      <c r="B52" s="1044"/>
      <c r="C52" s="1044"/>
      <c r="D52" s="1044" t="s">
        <v>81</v>
      </c>
      <c r="E52" s="1047">
        <v>0</v>
      </c>
      <c r="F52" s="1047">
        <v>0</v>
      </c>
      <c r="G52" s="1047">
        <v>0</v>
      </c>
      <c r="H52" s="1047">
        <v>0</v>
      </c>
      <c r="I52" s="1047">
        <v>0</v>
      </c>
      <c r="J52" s="1047">
        <v>0</v>
      </c>
    </row>
    <row r="53" spans="1:10">
      <c r="A53" s="1044" t="s">
        <v>535</v>
      </c>
      <c r="B53" s="1044"/>
      <c r="C53" s="1044"/>
      <c r="D53" s="1044" t="s">
        <v>81</v>
      </c>
      <c r="E53" s="1047">
        <v>0</v>
      </c>
      <c r="F53" s="1047">
        <v>0</v>
      </c>
      <c r="G53" s="1047">
        <v>0</v>
      </c>
      <c r="H53" s="1047">
        <v>0</v>
      </c>
      <c r="I53" s="1047">
        <v>0</v>
      </c>
      <c r="J53" s="1047">
        <v>0</v>
      </c>
    </row>
    <row r="54" spans="1:10">
      <c r="A54" s="1044" t="s">
        <v>536</v>
      </c>
      <c r="B54" s="1044"/>
      <c r="C54" s="1044"/>
      <c r="D54" s="1044" t="s">
        <v>81</v>
      </c>
      <c r="E54" s="1047">
        <v>0</v>
      </c>
      <c r="F54" s="1047">
        <v>0</v>
      </c>
      <c r="G54" s="1047">
        <v>0</v>
      </c>
      <c r="H54" s="1047">
        <v>0</v>
      </c>
      <c r="I54" s="1047">
        <v>0</v>
      </c>
      <c r="J54" s="1047">
        <v>0</v>
      </c>
    </row>
    <row r="55" spans="1:10">
      <c r="A55" s="1044" t="s">
        <v>537</v>
      </c>
      <c r="B55" s="1044"/>
      <c r="C55" s="1044"/>
      <c r="D55" s="1044" t="s">
        <v>81</v>
      </c>
      <c r="E55" s="1047">
        <v>0</v>
      </c>
      <c r="F55" s="1047">
        <v>0</v>
      </c>
      <c r="G55" s="1047">
        <v>0</v>
      </c>
      <c r="H55" s="1047">
        <v>0</v>
      </c>
      <c r="I55" s="1047">
        <v>0</v>
      </c>
      <c r="J55" s="1047">
        <v>0</v>
      </c>
    </row>
    <row r="56" spans="1:10">
      <c r="A56" s="1044" t="s">
        <v>138</v>
      </c>
      <c r="B56" s="1044"/>
      <c r="C56" s="1044"/>
      <c r="D56" s="1044" t="s">
        <v>81</v>
      </c>
      <c r="E56" s="1047">
        <v>0</v>
      </c>
      <c r="F56" s="1047">
        <v>0</v>
      </c>
      <c r="G56" s="1047">
        <v>0</v>
      </c>
      <c r="H56" s="1047">
        <v>0</v>
      </c>
      <c r="I56" s="1047">
        <v>0</v>
      </c>
      <c r="J56" s="1047">
        <v>0</v>
      </c>
    </row>
    <row r="57" spans="1:10">
      <c r="A57" s="1044" t="s">
        <v>139</v>
      </c>
      <c r="B57" s="1044"/>
      <c r="C57" s="1044"/>
      <c r="D57" s="1044" t="s">
        <v>81</v>
      </c>
      <c r="E57" s="1047">
        <v>0</v>
      </c>
      <c r="F57" s="1047">
        <v>0</v>
      </c>
      <c r="G57" s="1047">
        <v>0</v>
      </c>
      <c r="H57" s="1047">
        <v>0</v>
      </c>
      <c r="I57" s="1047">
        <v>0</v>
      </c>
      <c r="J57" s="1047">
        <v>0</v>
      </c>
    </row>
    <row r="58" spans="1:10">
      <c r="A58" s="1149" t="s">
        <v>35</v>
      </c>
      <c r="B58" s="1149"/>
      <c r="C58" s="1149"/>
      <c r="D58" s="1150"/>
      <c r="E58" s="1052"/>
      <c r="F58" s="1052"/>
      <c r="G58" s="1052"/>
      <c r="H58" s="1052"/>
      <c r="I58" s="1052"/>
      <c r="J58" s="1052"/>
    </row>
    <row r="59" spans="1:10">
      <c r="A59" s="1044" t="s">
        <v>538</v>
      </c>
      <c r="B59" s="1044"/>
      <c r="C59" s="1044"/>
      <c r="D59" s="1044" t="s">
        <v>81</v>
      </c>
      <c r="E59" s="1047">
        <v>0</v>
      </c>
      <c r="F59" s="1047">
        <v>0</v>
      </c>
      <c r="G59" s="1047">
        <v>0</v>
      </c>
      <c r="H59" s="1047">
        <v>0</v>
      </c>
      <c r="I59" s="1047">
        <v>0</v>
      </c>
      <c r="J59" s="1047">
        <v>0</v>
      </c>
    </row>
    <row r="60" spans="1:10">
      <c r="A60" s="1044" t="s">
        <v>539</v>
      </c>
      <c r="B60" s="1044"/>
      <c r="C60" s="1044"/>
      <c r="D60" s="1044" t="s">
        <v>81</v>
      </c>
      <c r="E60" s="1047">
        <v>0</v>
      </c>
      <c r="F60" s="1047">
        <v>0</v>
      </c>
      <c r="G60" s="1047">
        <v>0</v>
      </c>
      <c r="H60" s="1047">
        <v>0</v>
      </c>
      <c r="I60" s="1047">
        <v>0</v>
      </c>
      <c r="J60" s="1047">
        <v>0</v>
      </c>
    </row>
    <row r="61" spans="1:10">
      <c r="A61" s="1044" t="s">
        <v>142</v>
      </c>
      <c r="B61" s="1044"/>
      <c r="C61" s="1044"/>
      <c r="D61" s="1044" t="s">
        <v>81</v>
      </c>
      <c r="E61" s="1047">
        <v>0</v>
      </c>
      <c r="F61" s="1047">
        <v>0</v>
      </c>
      <c r="G61" s="1047">
        <v>0</v>
      </c>
      <c r="H61" s="1047">
        <v>0</v>
      </c>
      <c r="I61" s="1047">
        <v>0</v>
      </c>
      <c r="J61" s="1047">
        <v>0</v>
      </c>
    </row>
    <row r="62" spans="1:10">
      <c r="A62" s="1044" t="s">
        <v>540</v>
      </c>
      <c r="B62" s="1044"/>
      <c r="C62" s="1044"/>
      <c r="D62" s="1044" t="s">
        <v>77</v>
      </c>
      <c r="E62" s="1047">
        <v>0</v>
      </c>
      <c r="F62" s="1047">
        <v>0</v>
      </c>
      <c r="G62" s="1047">
        <v>0</v>
      </c>
      <c r="H62" s="1047">
        <v>0</v>
      </c>
      <c r="I62" s="1047">
        <v>0</v>
      </c>
      <c r="J62" s="1047">
        <v>0</v>
      </c>
    </row>
    <row r="63" spans="1:10">
      <c r="A63" s="1044" t="s">
        <v>541</v>
      </c>
      <c r="B63" s="1044"/>
      <c r="C63" s="1044"/>
      <c r="D63" s="1044" t="s">
        <v>81</v>
      </c>
      <c r="E63" s="1047">
        <v>0</v>
      </c>
      <c r="F63" s="1047">
        <v>0</v>
      </c>
      <c r="G63" s="1047">
        <v>0</v>
      </c>
      <c r="H63" s="1047">
        <v>0</v>
      </c>
      <c r="I63" s="1047">
        <v>0</v>
      </c>
      <c r="J63" s="1047">
        <v>0</v>
      </c>
    </row>
    <row r="64" spans="1:10">
      <c r="A64" s="1044" t="s">
        <v>542</v>
      </c>
      <c r="B64" s="1044"/>
      <c r="C64" s="1044"/>
      <c r="D64" s="1044" t="s">
        <v>77</v>
      </c>
      <c r="E64" s="1047">
        <v>0</v>
      </c>
      <c r="F64" s="1047">
        <v>0</v>
      </c>
      <c r="G64" s="1047">
        <v>0</v>
      </c>
      <c r="H64" s="1047">
        <v>0</v>
      </c>
      <c r="I64" s="1047">
        <v>0</v>
      </c>
      <c r="J64" s="1047">
        <v>0</v>
      </c>
    </row>
    <row r="65" spans="1:10" ht="13.5" thickBot="1">
      <c r="A65" s="1151" t="s">
        <v>543</v>
      </c>
      <c r="B65" s="1151"/>
      <c r="C65" s="1151"/>
      <c r="D65" s="1151" t="s">
        <v>81</v>
      </c>
      <c r="E65" s="1123">
        <v>0</v>
      </c>
      <c r="F65" s="1123">
        <v>0</v>
      </c>
      <c r="G65" s="1123">
        <v>0</v>
      </c>
      <c r="H65" s="1123">
        <v>0</v>
      </c>
      <c r="I65" s="1123">
        <v>0</v>
      </c>
      <c r="J65" s="1123">
        <v>0</v>
      </c>
    </row>
    <row r="66" spans="1:10">
      <c r="A66" s="281" t="s">
        <v>147</v>
      </c>
      <c r="B66" s="281"/>
      <c r="C66" s="281"/>
      <c r="D66" s="156"/>
      <c r="E66" s="156"/>
      <c r="F66" s="156"/>
      <c r="G66" s="156"/>
      <c r="H66" s="156"/>
      <c r="I66" s="156"/>
      <c r="J66" s="156"/>
    </row>
    <row r="67" spans="1:10">
      <c r="A67" s="1047">
        <v>0</v>
      </c>
      <c r="B67" s="1047"/>
      <c r="C67" s="1047"/>
      <c r="D67" s="1047">
        <v>0</v>
      </c>
      <c r="E67" s="1047">
        <v>0</v>
      </c>
      <c r="F67" s="1047">
        <v>0</v>
      </c>
      <c r="G67" s="1047">
        <v>0</v>
      </c>
      <c r="H67" s="1047">
        <v>0</v>
      </c>
      <c r="I67" s="1047">
        <v>0</v>
      </c>
      <c r="J67" s="1047">
        <v>0</v>
      </c>
    </row>
    <row r="68" spans="1:10">
      <c r="A68" s="1050" t="s">
        <v>36</v>
      </c>
      <c r="B68" s="1050"/>
      <c r="C68" s="1050"/>
      <c r="D68" s="1052"/>
      <c r="E68" s="1052"/>
      <c r="F68" s="1052"/>
      <c r="G68" s="1052"/>
      <c r="H68" s="1052"/>
      <c r="I68" s="1052"/>
      <c r="J68" s="1052"/>
    </row>
    <row r="69" spans="1:10">
      <c r="A69" s="1061" t="s">
        <v>148</v>
      </c>
      <c r="B69" s="1061"/>
      <c r="C69" s="1061"/>
      <c r="D69" s="1061" t="s">
        <v>77</v>
      </c>
      <c r="E69" s="1047">
        <v>0</v>
      </c>
      <c r="F69" s="1064"/>
      <c r="G69" s="1064"/>
      <c r="H69" s="1064"/>
      <c r="I69" s="1047">
        <v>0</v>
      </c>
      <c r="J69" s="1047">
        <v>0</v>
      </c>
    </row>
    <row r="70" spans="1:10">
      <c r="A70" s="1061" t="s">
        <v>149</v>
      </c>
      <c r="B70" s="1061"/>
      <c r="C70" s="1061"/>
      <c r="D70" s="1061" t="s">
        <v>77</v>
      </c>
      <c r="E70" s="1047">
        <v>0</v>
      </c>
      <c r="F70" s="1064"/>
      <c r="G70" s="1064"/>
      <c r="H70" s="1064"/>
      <c r="I70" s="1047">
        <v>0</v>
      </c>
      <c r="J70" s="1047">
        <v>0</v>
      </c>
    </row>
    <row r="71" spans="1:10">
      <c r="A71" s="1052"/>
      <c r="B71" s="1052"/>
      <c r="C71" s="1052"/>
      <c r="D71" s="1052"/>
      <c r="E71" s="1052"/>
      <c r="F71" s="1052"/>
      <c r="G71" s="1064"/>
      <c r="H71" s="1052"/>
      <c r="I71" s="1052"/>
      <c r="J71" s="1052"/>
    </row>
    <row r="72" spans="1:10">
      <c r="A72" s="1066" t="s">
        <v>150</v>
      </c>
      <c r="B72" s="1066"/>
      <c r="C72" s="1066"/>
      <c r="D72" s="1047">
        <v>0</v>
      </c>
      <c r="E72" s="1047">
        <v>0</v>
      </c>
      <c r="F72" s="1047">
        <v>0</v>
      </c>
      <c r="G72" s="1047">
        <v>0</v>
      </c>
      <c r="H72" s="1047">
        <v>0</v>
      </c>
      <c r="I72" s="1047">
        <v>0</v>
      </c>
      <c r="J72" s="1052"/>
    </row>
    <row r="73" spans="1:10">
      <c r="A73" s="152"/>
      <c r="B73" s="152"/>
      <c r="C73" s="152"/>
      <c r="D73" s="152"/>
      <c r="E73" s="152"/>
      <c r="F73" s="1047">
        <v>0</v>
      </c>
      <c r="G73" s="1047">
        <v>0</v>
      </c>
      <c r="H73" s="1047">
        <v>0</v>
      </c>
      <c r="I73" s="1047">
        <v>0</v>
      </c>
      <c r="J73" s="1047">
        <v>0</v>
      </c>
    </row>
    <row r="74" spans="1:10" ht="13.5" thickBot="1">
      <c r="A74" s="1070" t="s">
        <v>544</v>
      </c>
      <c r="B74" s="1070"/>
      <c r="C74" s="1070"/>
      <c r="D74" s="1123">
        <v>0</v>
      </c>
      <c r="E74" s="1123">
        <v>0</v>
      </c>
      <c r="F74" s="1123">
        <v>0</v>
      </c>
      <c r="G74" s="1123">
        <v>0</v>
      </c>
      <c r="H74" s="1123">
        <v>0</v>
      </c>
      <c r="I74" s="1123">
        <v>0</v>
      </c>
      <c r="J74" s="1123">
        <v>0</v>
      </c>
    </row>
    <row r="75" spans="1:10">
      <c r="A75" s="213"/>
    </row>
    <row r="76" spans="1:10" ht="13.5" thickBot="1">
      <c r="A76" s="213"/>
    </row>
    <row r="77" spans="1:10">
      <c r="A77" s="357" t="s">
        <v>545</v>
      </c>
      <c r="B77" s="358" t="s">
        <v>10</v>
      </c>
    </row>
    <row r="78" spans="1:10">
      <c r="A78" s="1047">
        <v>0</v>
      </c>
      <c r="B78" s="1047">
        <v>0</v>
      </c>
    </row>
    <row r="79" spans="1:10" ht="13.5" thickBot="1">
      <c r="A79" s="1123">
        <v>0</v>
      </c>
      <c r="B79" s="1123">
        <v>0</v>
      </c>
    </row>
    <row r="80" spans="1:10">
      <c r="A80" s="213"/>
    </row>
    <row r="81" spans="1:10" ht="13.5" thickBot="1">
      <c r="A81" s="213"/>
    </row>
    <row r="82" spans="1:10">
      <c r="A82" s="359"/>
      <c r="B82" s="1533" t="s">
        <v>546</v>
      </c>
      <c r="C82" s="1533"/>
      <c r="D82" s="1534"/>
    </row>
    <row r="83" spans="1:10" ht="13.5" thickBot="1">
      <c r="A83" s="1423" t="s">
        <v>508</v>
      </c>
      <c r="B83" s="164" t="s">
        <v>8</v>
      </c>
      <c r="C83" s="1079" t="s">
        <v>9</v>
      </c>
      <c r="D83" s="1080" t="s">
        <v>10</v>
      </c>
    </row>
    <row r="84" spans="1:10">
      <c r="A84" s="360" t="s">
        <v>270</v>
      </c>
      <c r="B84" s="361">
        <v>0</v>
      </c>
      <c r="C84" s="1319"/>
      <c r="D84" s="170">
        <f>B84+C84</f>
        <v>0</v>
      </c>
    </row>
    <row r="85" spans="1:10">
      <c r="A85" s="1152" t="s">
        <v>164</v>
      </c>
      <c r="B85" s="168">
        <v>0</v>
      </c>
      <c r="C85" s="169"/>
      <c r="D85" s="1081">
        <f t="shared" ref="D85:D86" si="0">B85+C85</f>
        <v>0</v>
      </c>
    </row>
    <row r="86" spans="1:10" ht="13.5" thickBot="1">
      <c r="A86" s="1153" t="s">
        <v>165</v>
      </c>
      <c r="B86" s="362">
        <v>0</v>
      </c>
      <c r="C86" s="1154"/>
      <c r="D86" s="1083">
        <f t="shared" si="0"/>
        <v>0</v>
      </c>
    </row>
    <row r="87" spans="1:10" ht="13.5" thickBot="1">
      <c r="A87" s="363"/>
      <c r="B87" s="878"/>
      <c r="C87" s="878"/>
      <c r="D87" s="364"/>
    </row>
    <row r="88" spans="1:10" ht="13.5" thickBot="1">
      <c r="A88" s="365" t="s">
        <v>547</v>
      </c>
      <c r="B88" s="1314">
        <f>SUM(B84:B86)</f>
        <v>0</v>
      </c>
      <c r="C88" s="901">
        <f>SUM(C84:C86)</f>
        <v>0</v>
      </c>
      <c r="D88" s="902">
        <f>SUM(D84:D86)</f>
        <v>0</v>
      </c>
    </row>
    <row r="91" spans="1:10">
      <c r="D91" s="180"/>
      <c r="E91" s="180"/>
      <c r="F91" s="180"/>
      <c r="G91" s="180"/>
      <c r="H91" s="180"/>
      <c r="I91" s="180"/>
      <c r="J91" s="180"/>
    </row>
    <row r="92" spans="1:10">
      <c r="D92" s="180"/>
      <c r="E92" s="180"/>
      <c r="F92" s="180"/>
      <c r="G92" s="180"/>
      <c r="H92" s="180"/>
      <c r="I92" s="180"/>
      <c r="J92" s="180"/>
    </row>
    <row r="96" spans="1:10">
      <c r="A96" s="1525"/>
      <c r="B96" s="1525"/>
      <c r="C96" s="1525"/>
      <c r="D96" s="1525"/>
      <c r="E96" s="1525"/>
      <c r="F96" s="1525"/>
      <c r="G96" s="1525"/>
      <c r="H96" s="1525"/>
      <c r="I96" s="1525"/>
      <c r="J96" s="1525"/>
    </row>
    <row r="97" spans="1:9">
      <c r="A97" s="1527"/>
      <c r="B97" s="1527"/>
      <c r="C97" s="1527"/>
      <c r="D97" s="1527"/>
      <c r="E97" s="1527"/>
      <c r="F97" s="1527"/>
      <c r="G97" s="1527"/>
      <c r="H97" s="1527"/>
      <c r="I97" s="1527"/>
    </row>
    <row r="98" spans="1:9">
      <c r="A98" s="180"/>
      <c r="B98" s="180"/>
      <c r="C98" s="180"/>
    </row>
  </sheetData>
  <mergeCells count="8">
    <mergeCell ref="A97:I97"/>
    <mergeCell ref="D5:J5"/>
    <mergeCell ref="E6:J6"/>
    <mergeCell ref="A1:J1"/>
    <mergeCell ref="A2:J2"/>
    <mergeCell ref="A3:J3"/>
    <mergeCell ref="B82:D82"/>
    <mergeCell ref="A96:J96"/>
  </mergeCells>
  <printOptions horizontalCentered="1"/>
  <pageMargins left="0.7" right="0.7" top="0.75" bottom="0" header="0.3" footer="0"/>
  <pageSetup scale="59" orientation="portrait" r:id="rId1"/>
  <headerFooter>
    <oddFooter>&amp;C&amp;11&amp;P of &amp;N</oddFooter>
  </headerFooter>
  <rowBreaks count="2" manualBreakCount="2">
    <brk id="65" max="9" man="1"/>
    <brk id="9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5C37-4664-4F17-86B9-446ADD28CF54}">
  <sheetPr codeName="Sheet16">
    <pageSetUpPr fitToPage="1"/>
  </sheetPr>
  <dimension ref="A1:N94"/>
  <sheetViews>
    <sheetView zoomScale="80" zoomScaleNormal="80" workbookViewId="0">
      <selection activeCell="A87" sqref="A87"/>
    </sheetView>
  </sheetViews>
  <sheetFormatPr defaultColWidth="8.54296875" defaultRowHeight="13"/>
  <cols>
    <col min="1" max="1" width="61.1796875" style="94" customWidth="1"/>
    <col min="2" max="2" width="16" style="94" customWidth="1"/>
    <col min="3" max="3" width="5.453125" customWidth="1"/>
    <col min="4" max="4" width="25.453125" bestFit="1" customWidth="1"/>
    <col min="5" max="5" width="16.1796875" bestFit="1" customWidth="1"/>
    <col min="6" max="6" width="10.1796875" bestFit="1" customWidth="1"/>
    <col min="9" max="9" width="12.54296875" customWidth="1"/>
  </cols>
  <sheetData>
    <row r="1" spans="1:14" ht="28.5" customHeight="1">
      <c r="A1" s="1595" t="s">
        <v>548</v>
      </c>
      <c r="B1" s="1595"/>
    </row>
    <row r="2" spans="1:14" ht="15">
      <c r="A2" s="1524" t="str" cm="1">
        <f t="array" ref="A2">'ESA Summary'!A2:A2</f>
        <v>Southern California Edison</v>
      </c>
      <c r="B2" s="1596"/>
      <c r="C2" s="3"/>
      <c r="D2" s="3"/>
      <c r="E2" s="3"/>
      <c r="F2" s="3"/>
      <c r="G2" s="3"/>
      <c r="H2" s="3"/>
      <c r="I2" s="3"/>
      <c r="J2" s="3"/>
      <c r="K2" s="3"/>
      <c r="L2" s="3"/>
      <c r="M2" s="3"/>
      <c r="N2" s="3"/>
    </row>
    <row r="3" spans="1:14" ht="15">
      <c r="A3" s="1524" t="str" cm="1">
        <f t="array" ref="A3">'ESA Summary'!A3:A3</f>
        <v>Through November 2024</v>
      </c>
      <c r="B3" s="1596"/>
      <c r="C3" s="24"/>
      <c r="D3" s="24"/>
      <c r="E3" s="24"/>
      <c r="F3" s="24"/>
      <c r="G3" s="24"/>
      <c r="H3" s="24"/>
      <c r="I3" s="24"/>
      <c r="J3" s="24"/>
      <c r="K3" s="24"/>
      <c r="L3" s="24"/>
      <c r="M3" s="24"/>
      <c r="N3" s="24"/>
    </row>
    <row r="4" spans="1:14" ht="15.5" thickBot="1">
      <c r="A4" s="366"/>
      <c r="B4" s="178"/>
      <c r="C4" s="24"/>
      <c r="D4" s="24"/>
      <c r="E4" s="24"/>
      <c r="F4" s="24"/>
      <c r="G4" s="24"/>
      <c r="H4" s="24"/>
      <c r="I4" s="24"/>
      <c r="J4" s="24"/>
      <c r="K4" s="24"/>
      <c r="L4" s="24"/>
      <c r="M4" s="24"/>
      <c r="N4" s="24"/>
    </row>
    <row r="5" spans="1:14" ht="13.5" thickBot="1">
      <c r="A5" s="1597" t="s">
        <v>549</v>
      </c>
      <c r="B5" s="1598"/>
      <c r="C5" s="24"/>
      <c r="D5" s="24"/>
      <c r="E5" s="1601"/>
      <c r="F5" s="1601"/>
      <c r="G5" s="1601"/>
      <c r="H5" s="1601"/>
      <c r="I5" s="24"/>
      <c r="J5" s="24"/>
      <c r="K5" s="24"/>
      <c r="L5" s="24"/>
      <c r="M5" s="24"/>
      <c r="N5" s="24"/>
    </row>
    <row r="6" spans="1:14">
      <c r="A6" s="287" t="s">
        <v>550</v>
      </c>
      <c r="B6" s="367">
        <v>19323774.213102765</v>
      </c>
      <c r="C6" s="58"/>
      <c r="D6" s="58"/>
    </row>
    <row r="7" spans="1:14">
      <c r="A7" s="1094" t="s">
        <v>551</v>
      </c>
      <c r="B7" s="367">
        <v>0</v>
      </c>
      <c r="C7" s="58"/>
    </row>
    <row r="8" spans="1:14">
      <c r="A8" s="1094" t="s">
        <v>552</v>
      </c>
      <c r="B8" s="367">
        <v>132673415.52308205</v>
      </c>
    </row>
    <row r="9" spans="1:14">
      <c r="A9" s="1094" t="s">
        <v>553</v>
      </c>
      <c r="B9" s="367">
        <v>0</v>
      </c>
    </row>
    <row r="10" spans="1:14" ht="15.5">
      <c r="A10" s="1155" t="s">
        <v>554</v>
      </c>
      <c r="B10" s="369">
        <v>0.20698642811011236</v>
      </c>
      <c r="C10" s="799"/>
      <c r="D10" s="799"/>
      <c r="E10" s="799"/>
    </row>
    <row r="11" spans="1:14">
      <c r="A11" s="1155" t="s">
        <v>555</v>
      </c>
      <c r="B11" s="369">
        <v>0</v>
      </c>
      <c r="C11" s="799"/>
      <c r="D11" s="799"/>
    </row>
    <row r="12" spans="1:14">
      <c r="A12" s="1094" t="s">
        <v>556</v>
      </c>
      <c r="B12" s="370">
        <f>(B6*B10)/'ESA Table 2'!$E$94</f>
        <v>89.518117364795742</v>
      </c>
      <c r="D12" s="1328"/>
      <c r="E12" s="1328"/>
    </row>
    <row r="13" spans="1:14" ht="13.5" thickBot="1">
      <c r="A13" s="1156" t="s">
        <v>557</v>
      </c>
      <c r="B13" s="1329">
        <f>(B8*B10)/'ESA Table 2'!$E$94</f>
        <v>614.614632266321</v>
      </c>
      <c r="C13" s="799"/>
      <c r="D13" s="1328"/>
      <c r="E13" s="1328"/>
    </row>
    <row r="14" spans="1:14" ht="13.5" thickBot="1"/>
    <row r="15" spans="1:14" ht="13.5" thickBot="1">
      <c r="A15" s="1597" t="s">
        <v>558</v>
      </c>
      <c r="B15" s="1598"/>
    </row>
    <row r="16" spans="1:14">
      <c r="A16" s="287" t="s">
        <v>550</v>
      </c>
      <c r="B16" s="367">
        <v>321026.27230000001</v>
      </c>
      <c r="C16" s="58"/>
      <c r="D16" s="5"/>
    </row>
    <row r="17" spans="1:5">
      <c r="A17" s="1094" t="s">
        <v>551</v>
      </c>
      <c r="B17" s="367">
        <v>14997.507100000001</v>
      </c>
      <c r="C17" s="5"/>
      <c r="D17" s="5"/>
    </row>
    <row r="18" spans="1:5">
      <c r="A18" s="1094" t="s">
        <v>552</v>
      </c>
      <c r="B18" s="367">
        <v>961302.91150000005</v>
      </c>
      <c r="C18" s="824"/>
      <c r="D18" s="824"/>
    </row>
    <row r="19" spans="1:5">
      <c r="A19" s="1094" t="s">
        <v>553</v>
      </c>
      <c r="B19" s="367">
        <v>148683.36508300001</v>
      </c>
    </row>
    <row r="20" spans="1:5" ht="15.5">
      <c r="A20" s="1155" t="s">
        <v>554</v>
      </c>
      <c r="B20" s="369">
        <v>0.20698642811011236</v>
      </c>
      <c r="C20" s="824"/>
      <c r="D20" s="824"/>
    </row>
    <row r="21" spans="1:5">
      <c r="A21" s="1155" t="s">
        <v>555</v>
      </c>
      <c r="B21" s="369">
        <v>1.38</v>
      </c>
    </row>
    <row r="22" spans="1:5">
      <c r="A22" s="1094" t="s">
        <v>559</v>
      </c>
      <c r="B22" s="1364">
        <f>(B16*B20)/'ESA Table 2A'!$B$108+(B17*B21)/'ESA Table 2A'!$B$108</f>
        <v>69.217348078539572</v>
      </c>
    </row>
    <row r="23" spans="1:5" ht="13.5" thickBot="1">
      <c r="A23" s="1156" t="s">
        <v>560</v>
      </c>
      <c r="B23" s="1424">
        <f>(B18*B20)/'ESA Table 2A'!$B$108+(B19*B21)/'ESA Table 2A'!$B$108</f>
        <v>321.01644145971125</v>
      </c>
    </row>
    <row r="24" spans="1:5">
      <c r="A24" s="1604"/>
      <c r="B24" s="1604"/>
    </row>
    <row r="25" spans="1:5" ht="13.5" thickBot="1">
      <c r="A25" s="908"/>
      <c r="B25" s="908"/>
    </row>
    <row r="26" spans="1:5" ht="13.5" thickBot="1">
      <c r="A26" s="1597" t="s">
        <v>561</v>
      </c>
      <c r="B26" s="1598"/>
      <c r="E26" s="1"/>
    </row>
    <row r="27" spans="1:5">
      <c r="A27" s="287" t="s">
        <v>550</v>
      </c>
      <c r="B27" s="367">
        <v>0</v>
      </c>
      <c r="C27" s="58"/>
      <c r="D27" s="5"/>
    </row>
    <row r="28" spans="1:5">
      <c r="A28" s="1094" t="s">
        <v>551</v>
      </c>
      <c r="B28" s="367">
        <v>0</v>
      </c>
      <c r="C28" s="5"/>
      <c r="D28" s="5"/>
    </row>
    <row r="29" spans="1:5">
      <c r="A29" s="1094" t="s">
        <v>552</v>
      </c>
      <c r="B29" s="367">
        <v>0</v>
      </c>
      <c r="C29" s="824"/>
      <c r="D29" s="824"/>
    </row>
    <row r="30" spans="1:5">
      <c r="A30" s="1094" t="s">
        <v>553</v>
      </c>
      <c r="B30" s="367">
        <v>0</v>
      </c>
    </row>
    <row r="31" spans="1:5">
      <c r="A31" s="1155" t="s">
        <v>562</v>
      </c>
      <c r="B31" s="369">
        <v>0</v>
      </c>
      <c r="C31" s="824"/>
      <c r="D31" s="824"/>
    </row>
    <row r="32" spans="1:5">
      <c r="A32" s="1155" t="s">
        <v>555</v>
      </c>
      <c r="B32" s="369">
        <v>0</v>
      </c>
    </row>
    <row r="33" spans="1:4">
      <c r="A33" s="1094" t="s">
        <v>559</v>
      </c>
      <c r="B33" s="369">
        <v>0</v>
      </c>
    </row>
    <row r="34" spans="1:4" ht="13.5" thickBot="1">
      <c r="A34" s="1156" t="s">
        <v>560</v>
      </c>
      <c r="B34" s="1425">
        <v>0</v>
      </c>
    </row>
    <row r="35" spans="1:4">
      <c r="A35" s="368" t="s">
        <v>563</v>
      </c>
    </row>
    <row r="36" spans="1:4">
      <c r="A36" s="1527"/>
      <c r="B36" s="1527"/>
      <c r="C36" s="835"/>
    </row>
    <row r="37" spans="1:4" ht="13.5" thickBot="1">
      <c r="C37" s="835"/>
    </row>
    <row r="38" spans="1:4" ht="13.5" thickBot="1">
      <c r="A38" s="1597" t="s">
        <v>564</v>
      </c>
      <c r="B38" s="1598"/>
    </row>
    <row r="39" spans="1:4">
      <c r="A39" s="287" t="s">
        <v>550</v>
      </c>
      <c r="B39" s="367">
        <f>'ESA Table 2B'!D146</f>
        <v>10961.134799899999</v>
      </c>
      <c r="C39" s="5"/>
    </row>
    <row r="40" spans="1:4">
      <c r="A40" s="1094" t="s">
        <v>551</v>
      </c>
      <c r="B40" s="367">
        <f>'ESA Table 2B'!F146</f>
        <v>429.002545</v>
      </c>
      <c r="C40" s="5"/>
    </row>
    <row r="41" spans="1:4">
      <c r="A41" s="1094" t="s">
        <v>552</v>
      </c>
      <c r="B41" s="367">
        <f>B39*10</f>
        <v>109611.34799899999</v>
      </c>
      <c r="C41" s="5"/>
    </row>
    <row r="42" spans="1:4">
      <c r="A42" s="1094" t="s">
        <v>553</v>
      </c>
      <c r="B42" s="367">
        <f>B40*10</f>
        <v>4290.0254500000001</v>
      </c>
      <c r="C42" s="5"/>
    </row>
    <row r="43" spans="1:4" ht="15.5">
      <c r="A43" s="1155" t="s">
        <v>554</v>
      </c>
      <c r="B43" s="369">
        <v>0.20698642811011236</v>
      </c>
      <c r="C43" s="5"/>
    </row>
    <row r="44" spans="1:4">
      <c r="A44" s="1155" t="s">
        <v>555</v>
      </c>
      <c r="B44" s="369">
        <v>1.38</v>
      </c>
      <c r="C44" s="5"/>
    </row>
    <row r="45" spans="1:4">
      <c r="A45" s="1094" t="s">
        <v>559</v>
      </c>
      <c r="B45" s="370">
        <v>286.08272166148731</v>
      </c>
      <c r="D45" s="1328"/>
    </row>
    <row r="46" spans="1:4" ht="13.5" thickBot="1">
      <c r="A46" s="1156" t="s">
        <v>560</v>
      </c>
      <c r="B46" s="1426">
        <v>2860.8272166148731</v>
      </c>
      <c r="D46" s="1328"/>
    </row>
    <row r="48" spans="1:4" ht="13.5" thickBot="1"/>
    <row r="49" spans="1:4" ht="13.5" thickBot="1">
      <c r="A49" s="1597" t="s">
        <v>565</v>
      </c>
      <c r="B49" s="1598"/>
      <c r="C49" s="5"/>
    </row>
    <row r="50" spans="1:4">
      <c r="A50" s="287" t="s">
        <v>550</v>
      </c>
      <c r="B50" s="367">
        <f>'ESA Table 2B'!M146</f>
        <v>26583.780000000002</v>
      </c>
      <c r="C50" s="5"/>
    </row>
    <row r="51" spans="1:4">
      <c r="A51" s="1094" t="s">
        <v>551</v>
      </c>
      <c r="B51" s="367">
        <f>'ESA Table 2B'!O146</f>
        <v>1631.1300000000003</v>
      </c>
      <c r="C51" s="5"/>
    </row>
    <row r="52" spans="1:4">
      <c r="A52" s="1094" t="s">
        <v>552</v>
      </c>
      <c r="B52" s="367">
        <f>B50*10</f>
        <v>265837.80000000005</v>
      </c>
      <c r="C52" s="5"/>
    </row>
    <row r="53" spans="1:4">
      <c r="A53" s="1094" t="s">
        <v>553</v>
      </c>
      <c r="B53" s="367">
        <f>B51*10</f>
        <v>16311.300000000003</v>
      </c>
      <c r="C53" s="5"/>
    </row>
    <row r="54" spans="1:4" ht="15.5">
      <c r="A54" s="1155" t="s">
        <v>554</v>
      </c>
      <c r="B54" s="369">
        <v>0.20698642811011236</v>
      </c>
      <c r="C54" s="5"/>
    </row>
    <row r="55" spans="1:4">
      <c r="A55" s="1155" t="s">
        <v>555</v>
      </c>
      <c r="B55" s="369">
        <v>1.38</v>
      </c>
      <c r="C55" s="5"/>
    </row>
    <row r="56" spans="1:4">
      <c r="A56" s="1094" t="s">
        <v>559</v>
      </c>
      <c r="B56" s="370">
        <v>596.41854368192571</v>
      </c>
    </row>
    <row r="57" spans="1:4" ht="13.5" thickBot="1">
      <c r="A57" s="1156" t="s">
        <v>560</v>
      </c>
      <c r="B57" s="1426">
        <v>5964.1854368192571</v>
      </c>
    </row>
    <row r="58" spans="1:4">
      <c r="B58" s="371"/>
      <c r="C58" s="835"/>
    </row>
    <row r="59" spans="1:4" ht="13.5" thickBot="1">
      <c r="B59" s="372"/>
    </row>
    <row r="60" spans="1:4" ht="15.5" thickBot="1">
      <c r="A60" s="1597" t="s">
        <v>566</v>
      </c>
      <c r="B60" s="1598"/>
    </row>
    <row r="61" spans="1:4">
      <c r="A61" s="287" t="s">
        <v>550</v>
      </c>
      <c r="B61" s="367">
        <f>'ESA Table 2C'!D32</f>
        <v>835871.5</v>
      </c>
      <c r="C61" s="5"/>
      <c r="D61" s="5"/>
    </row>
    <row r="62" spans="1:4">
      <c r="A62" s="1094" t="s">
        <v>551</v>
      </c>
      <c r="B62" s="367">
        <f>'ESA Table 2C'!F31</f>
        <v>37185</v>
      </c>
    </row>
    <row r="63" spans="1:4">
      <c r="A63" s="1094" t="s">
        <v>552</v>
      </c>
      <c r="B63" s="367">
        <f>-3193165+(B64*29.3)</f>
        <v>10813524.200000001</v>
      </c>
      <c r="C63" s="824"/>
      <c r="D63" s="824"/>
    </row>
    <row r="64" spans="1:4">
      <c r="A64" s="1094" t="s">
        <v>553</v>
      </c>
      <c r="B64" s="367">
        <v>478044</v>
      </c>
    </row>
    <row r="65" spans="1:4" ht="15.5">
      <c r="A65" s="1155" t="s">
        <v>554</v>
      </c>
      <c r="B65" s="1333">
        <v>0.20698642811011236</v>
      </c>
      <c r="C65" s="49"/>
      <c r="D65" s="49"/>
    </row>
    <row r="66" spans="1:4">
      <c r="A66" s="1155" t="s">
        <v>555</v>
      </c>
      <c r="B66" s="369">
        <v>0</v>
      </c>
    </row>
    <row r="67" spans="1:4">
      <c r="A67" s="1094" t="s">
        <v>567</v>
      </c>
      <c r="B67" s="370">
        <f>(B61*B65)/'ESA Table 2C'!C35</f>
        <v>1840.5750653621467</v>
      </c>
    </row>
    <row r="68" spans="1:4" ht="13.5" thickBot="1">
      <c r="A68" s="1156" t="s">
        <v>568</v>
      </c>
      <c r="B68" s="1426">
        <f>(B63*B65)/'ESA Table 2C'!C35</f>
        <v>23811.199462130433</v>
      </c>
    </row>
    <row r="70" spans="1:4" ht="13.5" thickBot="1">
      <c r="B70" s="372"/>
    </row>
    <row r="71" spans="1:4" ht="13.5" thickBot="1">
      <c r="A71" s="1597" t="s">
        <v>569</v>
      </c>
      <c r="B71" s="1598"/>
    </row>
    <row r="72" spans="1:4">
      <c r="A72" s="287" t="s">
        <v>550</v>
      </c>
      <c r="B72" s="367">
        <v>0</v>
      </c>
    </row>
    <row r="73" spans="1:4">
      <c r="A73" s="1094" t="s">
        <v>551</v>
      </c>
      <c r="B73" s="367">
        <v>0</v>
      </c>
    </row>
    <row r="74" spans="1:4">
      <c r="A74" s="1094" t="s">
        <v>552</v>
      </c>
      <c r="B74" s="367">
        <v>0</v>
      </c>
    </row>
    <row r="75" spans="1:4">
      <c r="A75" s="1094" t="s">
        <v>553</v>
      </c>
      <c r="B75" s="367">
        <v>0</v>
      </c>
    </row>
    <row r="76" spans="1:4">
      <c r="A76" s="1155" t="s">
        <v>562</v>
      </c>
      <c r="B76" s="369">
        <v>0</v>
      </c>
    </row>
    <row r="77" spans="1:4">
      <c r="A77" s="1155" t="s">
        <v>555</v>
      </c>
      <c r="B77" s="369">
        <v>0</v>
      </c>
    </row>
    <row r="78" spans="1:4">
      <c r="A78" s="1094" t="s">
        <v>567</v>
      </c>
      <c r="B78" s="369">
        <v>0</v>
      </c>
    </row>
    <row r="79" spans="1:4" ht="13.5" thickBot="1">
      <c r="A79" s="1156" t="s">
        <v>568</v>
      </c>
      <c r="B79" s="1425">
        <v>0</v>
      </c>
    </row>
    <row r="80" spans="1:4" ht="13.5" thickBot="1">
      <c r="B80" s="372"/>
    </row>
    <row r="81" spans="1:6" ht="13.5" thickBot="1">
      <c r="A81" s="1602" t="s">
        <v>570</v>
      </c>
      <c r="B81" s="1603"/>
    </row>
    <row r="82" spans="1:6">
      <c r="A82" s="287" t="s">
        <v>550</v>
      </c>
      <c r="B82" s="367">
        <f>+B6+B16+B27+B39+B50</f>
        <v>19682345.400202669</v>
      </c>
      <c r="C82" s="5"/>
      <c r="D82" s="5"/>
    </row>
    <row r="83" spans="1:6">
      <c r="A83" s="1094" t="s">
        <v>551</v>
      </c>
      <c r="B83" s="367">
        <f>+B7+B17+B28+B40+B51</f>
        <v>17057.639644999999</v>
      </c>
    </row>
    <row r="84" spans="1:6" ht="15" customHeight="1">
      <c r="A84" s="1094" t="s">
        <v>552</v>
      </c>
      <c r="B84" s="367">
        <f>+B8+B18+B29+B41+B52</f>
        <v>134010167.58258106</v>
      </c>
      <c r="C84" s="824"/>
      <c r="D84" s="824"/>
    </row>
    <row r="85" spans="1:6">
      <c r="A85" s="1094" t="s">
        <v>553</v>
      </c>
      <c r="B85" s="367">
        <f>+B9+B19+B30+B42+B53</f>
        <v>169284.69053299999</v>
      </c>
    </row>
    <row r="86" spans="1:6" ht="15.5">
      <c r="A86" s="1155" t="s">
        <v>554</v>
      </c>
      <c r="B86" s="369">
        <f>B10</f>
        <v>0.20698642811011236</v>
      </c>
    </row>
    <row r="87" spans="1:6">
      <c r="A87" s="1155" t="s">
        <v>555</v>
      </c>
      <c r="B87" s="369">
        <v>1.38</v>
      </c>
    </row>
    <row r="88" spans="1:6">
      <c r="A88" s="1094" t="s">
        <v>571</v>
      </c>
      <c r="B88" s="370">
        <f>+B12+B33+B45+B56</f>
        <v>972.0193827082087</v>
      </c>
    </row>
    <row r="89" spans="1:6" ht="13.5" thickBot="1">
      <c r="A89" s="1156" t="s">
        <v>568</v>
      </c>
      <c r="B89" s="1426">
        <f>+B13+B34+B46+B57</f>
        <v>9439.6272857004515</v>
      </c>
    </row>
    <row r="90" spans="1:6" ht="30" customHeight="1">
      <c r="A90" s="1527" t="s">
        <v>572</v>
      </c>
      <c r="B90" s="1527"/>
    </row>
    <row r="91" spans="1:6" ht="15.5">
      <c r="A91" s="1600" t="s">
        <v>573</v>
      </c>
      <c r="B91" s="1600"/>
    </row>
    <row r="92" spans="1:6" ht="13" customHeight="1">
      <c r="A92" s="1599" t="s">
        <v>574</v>
      </c>
      <c r="B92" s="1599"/>
      <c r="F92" s="50"/>
    </row>
    <row r="93" spans="1:6" ht="28.5" customHeight="1">
      <c r="A93" s="1501"/>
      <c r="B93" s="1501"/>
    </row>
    <row r="94" spans="1:6" ht="12.65" customHeight="1">
      <c r="A94" s="839"/>
      <c r="B94" s="839"/>
    </row>
  </sheetData>
  <mergeCells count="18">
    <mergeCell ref="A93:B93"/>
    <mergeCell ref="E5:H5"/>
    <mergeCell ref="A60:B60"/>
    <mergeCell ref="A71:B71"/>
    <mergeCell ref="A81:B81"/>
    <mergeCell ref="A15:B15"/>
    <mergeCell ref="A26:B26"/>
    <mergeCell ref="A38:B38"/>
    <mergeCell ref="A49:B49"/>
    <mergeCell ref="A24:B24"/>
    <mergeCell ref="A1:B1"/>
    <mergeCell ref="A2:B2"/>
    <mergeCell ref="A3:B3"/>
    <mergeCell ref="A5:B5"/>
    <mergeCell ref="A92:B92"/>
    <mergeCell ref="A90:B90"/>
    <mergeCell ref="A36:B36"/>
    <mergeCell ref="A91:B91"/>
  </mergeCells>
  <printOptions horizontalCentered="1"/>
  <pageMargins left="0.7" right="0.7" top="0.75" bottom="0.75" header="0.3" footer="0.3"/>
  <pageSetup fitToHeight="0" orientation="portrait" r:id="rId1"/>
  <headerFooter>
    <oddFooter>&amp;C&amp;11&amp;P of &amp;N</oddFooter>
  </headerFooter>
  <rowBreaks count="1" manualBreakCount="1">
    <brk id="47" max="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8039-BFCD-491C-AC45-C2EF68413931}">
  <sheetPr codeName="Sheet17">
    <pageSetUpPr fitToPage="1"/>
  </sheetPr>
  <dimension ref="A1:K67"/>
  <sheetViews>
    <sheetView zoomScale="80" zoomScaleNormal="80" workbookViewId="0">
      <selection activeCell="D30" sqref="D30"/>
    </sheetView>
  </sheetViews>
  <sheetFormatPr defaultColWidth="8.54296875" defaultRowHeight="13"/>
  <cols>
    <col min="1" max="1" width="16.1796875" style="94" bestFit="1" customWidth="1"/>
    <col min="2" max="7" width="11.453125" style="94" customWidth="1"/>
    <col min="8" max="8" width="11.1796875" bestFit="1" customWidth="1"/>
  </cols>
  <sheetData>
    <row r="1" spans="1:11" s="710" customFormat="1" ht="15.5">
      <c r="A1" s="1610" t="s">
        <v>575</v>
      </c>
      <c r="B1" s="1611"/>
      <c r="C1" s="1611"/>
      <c r="D1" s="1611"/>
      <c r="E1" s="1611"/>
      <c r="F1" s="1611"/>
      <c r="G1" s="1612"/>
    </row>
    <row r="2" spans="1:11" s="710" customFormat="1" ht="15.5">
      <c r="A2" s="1613" t="str" cm="1">
        <f t="array" ref="A2">'ESA Summary'!A2:A2</f>
        <v>Southern California Edison</v>
      </c>
      <c r="B2" s="1614"/>
      <c r="C2" s="1614"/>
      <c r="D2" s="1614"/>
      <c r="E2" s="1614"/>
      <c r="F2" s="1614"/>
      <c r="G2" s="1615"/>
    </row>
    <row r="3" spans="1:11" s="710" customFormat="1" ht="15.5">
      <c r="A3" s="1613" t="str" cm="1">
        <f t="array" ref="A3">'ESA Summary'!A3:A3</f>
        <v>Through November 2024</v>
      </c>
      <c r="B3" s="1614"/>
      <c r="C3" s="1614"/>
      <c r="D3" s="1614"/>
      <c r="E3" s="1614"/>
      <c r="F3" s="1614"/>
      <c r="G3" s="1615"/>
    </row>
    <row r="4" spans="1:11" ht="13.5" thickBot="1">
      <c r="A4" s="373"/>
      <c r="B4" s="178"/>
      <c r="C4" s="178"/>
      <c r="D4" s="178"/>
      <c r="E4" s="178"/>
      <c r="F4" s="178"/>
      <c r="G4" s="178"/>
    </row>
    <row r="5" spans="1:11">
      <c r="A5" s="1616" t="s">
        <v>576</v>
      </c>
      <c r="B5" s="1617"/>
      <c r="C5" s="1617"/>
      <c r="D5" s="1617"/>
      <c r="E5" s="1617"/>
      <c r="F5" s="1617"/>
      <c r="G5" s="1618"/>
    </row>
    <row r="6" spans="1:11" ht="13.5" thickBot="1">
      <c r="A6" s="1427"/>
      <c r="B6" s="1608" t="s">
        <v>577</v>
      </c>
      <c r="C6" s="1608"/>
      <c r="D6" s="1608"/>
      <c r="E6" s="1608" t="s">
        <v>578</v>
      </c>
      <c r="F6" s="1608"/>
      <c r="G6" s="1609"/>
    </row>
    <row r="7" spans="1:11" ht="15">
      <c r="A7" s="374" t="s">
        <v>579</v>
      </c>
      <c r="B7" s="1320" t="s">
        <v>580</v>
      </c>
      <c r="C7" s="375" t="s">
        <v>581</v>
      </c>
      <c r="D7" s="1309" t="s">
        <v>10</v>
      </c>
      <c r="E7" s="375" t="s">
        <v>582</v>
      </c>
      <c r="F7" s="375" t="s">
        <v>581</v>
      </c>
      <c r="G7" s="376" t="s">
        <v>10</v>
      </c>
      <c r="K7" s="823"/>
    </row>
    <row r="8" spans="1:11" ht="13.4" customHeight="1">
      <c r="A8" s="1155" t="s">
        <v>583</v>
      </c>
      <c r="B8" s="377">
        <v>0</v>
      </c>
      <c r="C8" s="377">
        <v>826</v>
      </c>
      <c r="D8" s="377">
        <f t="shared" ref="D8:D23" si="0">SUM(B8:C8)</f>
        <v>826</v>
      </c>
      <c r="E8" s="377">
        <v>0</v>
      </c>
      <c r="F8" s="377">
        <v>0</v>
      </c>
      <c r="G8" s="1339">
        <f>SUM(E8:F8)</f>
        <v>0</v>
      </c>
      <c r="H8" s="67"/>
      <c r="K8" s="823"/>
    </row>
    <row r="9" spans="1:11" ht="13.4" customHeight="1">
      <c r="A9" s="1155" t="s">
        <v>584</v>
      </c>
      <c r="B9" s="377">
        <v>298</v>
      </c>
      <c r="C9" s="377">
        <v>0</v>
      </c>
      <c r="D9" s="377">
        <f t="shared" si="0"/>
        <v>298</v>
      </c>
      <c r="E9" s="377">
        <v>0</v>
      </c>
      <c r="F9" s="377">
        <v>0</v>
      </c>
      <c r="G9" s="1339">
        <f t="shared" ref="G9:G23" si="1">SUM(E9:F9)</f>
        <v>0</v>
      </c>
      <c r="H9" s="58"/>
      <c r="K9" s="823"/>
    </row>
    <row r="10" spans="1:11" ht="13.4" customHeight="1">
      <c r="A10" s="1155" t="s">
        <v>585</v>
      </c>
      <c r="B10" s="377">
        <v>2095</v>
      </c>
      <c r="C10" s="377">
        <v>11</v>
      </c>
      <c r="D10" s="377">
        <f t="shared" si="0"/>
        <v>2106</v>
      </c>
      <c r="E10" s="377">
        <f>0+1</f>
        <v>1</v>
      </c>
      <c r="F10" s="377">
        <v>0</v>
      </c>
      <c r="G10" s="1339">
        <f t="shared" si="1"/>
        <v>1</v>
      </c>
      <c r="H10" s="68"/>
      <c r="K10" s="823"/>
    </row>
    <row r="11" spans="1:11">
      <c r="A11" s="1155" t="s">
        <v>586</v>
      </c>
      <c r="B11" s="377">
        <v>19863</v>
      </c>
      <c r="C11" s="377">
        <v>15756</v>
      </c>
      <c r="D11" s="377">
        <f t="shared" si="0"/>
        <v>35619</v>
      </c>
      <c r="E11" s="377">
        <v>669</v>
      </c>
      <c r="F11" s="377">
        <v>39</v>
      </c>
      <c r="G11" s="1339">
        <f t="shared" si="1"/>
        <v>708</v>
      </c>
      <c r="H11" s="68"/>
      <c r="K11" s="823"/>
    </row>
    <row r="12" spans="1:11">
      <c r="A12" s="1155" t="s">
        <v>587</v>
      </c>
      <c r="B12" s="377">
        <v>11276</v>
      </c>
      <c r="C12" s="377">
        <v>0</v>
      </c>
      <c r="D12" s="377">
        <f t="shared" si="0"/>
        <v>11276</v>
      </c>
      <c r="E12" s="377">
        <v>681</v>
      </c>
      <c r="F12" s="377">
        <v>0</v>
      </c>
      <c r="G12" s="1339">
        <f t="shared" si="1"/>
        <v>681</v>
      </c>
      <c r="H12" s="68"/>
      <c r="K12" s="823"/>
    </row>
    <row r="13" spans="1:11">
      <c r="A13" s="1155" t="s">
        <v>588</v>
      </c>
      <c r="B13" s="377">
        <v>3542</v>
      </c>
      <c r="C13" s="377">
        <v>678712</v>
      </c>
      <c r="D13" s="377">
        <f t="shared" si="0"/>
        <v>682254</v>
      </c>
      <c r="E13" s="377">
        <v>234</v>
      </c>
      <c r="F13" s="377">
        <v>20961</v>
      </c>
      <c r="G13" s="1339">
        <f t="shared" si="1"/>
        <v>21195</v>
      </c>
      <c r="H13" s="68"/>
      <c r="K13" s="823"/>
    </row>
    <row r="14" spans="1:11" ht="13.4" customHeight="1">
      <c r="A14" s="1155" t="s">
        <v>589</v>
      </c>
      <c r="B14" s="377">
        <v>0</v>
      </c>
      <c r="C14" s="377">
        <v>2</v>
      </c>
      <c r="D14" s="377">
        <f t="shared" si="0"/>
        <v>2</v>
      </c>
      <c r="E14" s="377">
        <v>0</v>
      </c>
      <c r="F14" s="377">
        <v>0</v>
      </c>
      <c r="G14" s="1339">
        <f t="shared" si="1"/>
        <v>0</v>
      </c>
      <c r="H14" s="68"/>
      <c r="K14" s="823"/>
    </row>
    <row r="15" spans="1:11" ht="13.4" customHeight="1">
      <c r="A15" s="1155" t="s">
        <v>590</v>
      </c>
      <c r="B15" s="377">
        <v>1</v>
      </c>
      <c r="C15" s="377">
        <v>0</v>
      </c>
      <c r="D15" s="377">
        <v>0</v>
      </c>
      <c r="E15" s="377">
        <v>0</v>
      </c>
      <c r="F15" s="377">
        <v>0</v>
      </c>
      <c r="G15" s="1339">
        <f>SUM(E15:F15)</f>
        <v>0</v>
      </c>
      <c r="H15" s="68"/>
      <c r="K15" s="823"/>
    </row>
    <row r="16" spans="1:11" ht="13.4" customHeight="1">
      <c r="A16" s="1155" t="s">
        <v>591</v>
      </c>
      <c r="B16" s="377">
        <v>3671</v>
      </c>
      <c r="C16" s="377">
        <v>0</v>
      </c>
      <c r="D16" s="377">
        <f t="shared" si="0"/>
        <v>3671</v>
      </c>
      <c r="E16" s="377">
        <v>22</v>
      </c>
      <c r="F16" s="377">
        <v>0</v>
      </c>
      <c r="G16" s="1339">
        <f t="shared" si="1"/>
        <v>22</v>
      </c>
      <c r="H16" s="68"/>
      <c r="K16" s="823"/>
    </row>
    <row r="17" spans="1:11" ht="13.4" customHeight="1">
      <c r="A17" s="1155" t="s">
        <v>592</v>
      </c>
      <c r="B17" s="377">
        <v>1</v>
      </c>
      <c r="C17" s="377">
        <v>275838</v>
      </c>
      <c r="D17" s="377">
        <f t="shared" si="0"/>
        <v>275839</v>
      </c>
      <c r="E17" s="377">
        <v>0</v>
      </c>
      <c r="F17" s="377">
        <v>2724</v>
      </c>
      <c r="G17" s="1339">
        <f t="shared" si="1"/>
        <v>2724</v>
      </c>
      <c r="H17" s="68"/>
      <c r="K17" s="823"/>
    </row>
    <row r="18" spans="1:11">
      <c r="A18" s="1155" t="s">
        <v>593</v>
      </c>
      <c r="B18" s="377">
        <v>121767</v>
      </c>
      <c r="C18" s="377">
        <v>118244</v>
      </c>
      <c r="D18" s="377">
        <f t="shared" si="0"/>
        <v>240011</v>
      </c>
      <c r="E18" s="377">
        <v>1793</v>
      </c>
      <c r="F18" s="377">
        <v>4016</v>
      </c>
      <c r="G18" s="1339">
        <f t="shared" si="1"/>
        <v>5809</v>
      </c>
      <c r="H18" s="68"/>
      <c r="K18" s="823"/>
    </row>
    <row r="19" spans="1:11" ht="13.4" customHeight="1">
      <c r="A19" s="1155" t="s">
        <v>594</v>
      </c>
      <c r="B19" s="377">
        <v>50024</v>
      </c>
      <c r="C19" s="377">
        <v>236393</v>
      </c>
      <c r="D19" s="377">
        <f t="shared" si="0"/>
        <v>286417</v>
      </c>
      <c r="E19" s="377">
        <v>1610</v>
      </c>
      <c r="F19" s="377">
        <v>6582</v>
      </c>
      <c r="G19" s="1339">
        <f t="shared" si="1"/>
        <v>8192</v>
      </c>
      <c r="H19" s="68"/>
      <c r="K19" s="823"/>
    </row>
    <row r="20" spans="1:11" ht="13.4" customHeight="1">
      <c r="A20" s="1155" t="s">
        <v>595</v>
      </c>
      <c r="B20" s="377">
        <v>1</v>
      </c>
      <c r="C20" s="377">
        <v>0</v>
      </c>
      <c r="D20" s="377">
        <f t="shared" si="0"/>
        <v>1</v>
      </c>
      <c r="E20" s="377">
        <v>0</v>
      </c>
      <c r="F20" s="377">
        <v>0</v>
      </c>
      <c r="G20" s="1339">
        <f t="shared" si="1"/>
        <v>0</v>
      </c>
      <c r="H20" s="68"/>
      <c r="K20" s="823"/>
    </row>
    <row r="21" spans="1:11" ht="13.4" customHeight="1">
      <c r="A21" s="1155" t="s">
        <v>596</v>
      </c>
      <c r="B21" s="377">
        <v>0</v>
      </c>
      <c r="C21" s="377">
        <v>24091</v>
      </c>
      <c r="D21" s="377">
        <f t="shared" si="0"/>
        <v>24091</v>
      </c>
      <c r="E21" s="377">
        <v>0</v>
      </c>
      <c r="F21" s="377">
        <v>2</v>
      </c>
      <c r="G21" s="1339">
        <f t="shared" si="1"/>
        <v>2</v>
      </c>
      <c r="H21" s="68"/>
      <c r="K21" s="823"/>
    </row>
    <row r="22" spans="1:11" ht="13.4" customHeight="1">
      <c r="A22" s="1155" t="s">
        <v>597</v>
      </c>
      <c r="B22" s="377">
        <v>51069</v>
      </c>
      <c r="C22" s="377">
        <v>17089</v>
      </c>
      <c r="D22" s="377">
        <f t="shared" si="0"/>
        <v>68158</v>
      </c>
      <c r="E22" s="377">
        <v>2888</v>
      </c>
      <c r="F22" s="377">
        <v>947</v>
      </c>
      <c r="G22" s="1339">
        <f t="shared" si="1"/>
        <v>3835</v>
      </c>
      <c r="H22" s="68"/>
      <c r="K22" s="823"/>
    </row>
    <row r="23" spans="1:11" ht="13.5" thickBot="1">
      <c r="A23" s="1155" t="s">
        <v>598</v>
      </c>
      <c r="B23" s="377">
        <v>2962</v>
      </c>
      <c r="C23" s="377">
        <v>84312</v>
      </c>
      <c r="D23" s="377">
        <f t="shared" si="0"/>
        <v>87274</v>
      </c>
      <c r="E23" s="377">
        <v>31</v>
      </c>
      <c r="F23" s="377">
        <v>1481</v>
      </c>
      <c r="G23" s="1338">
        <f t="shared" si="1"/>
        <v>1512</v>
      </c>
      <c r="H23" s="68"/>
    </row>
    <row r="24" spans="1:11" ht="13.5" thickBot="1">
      <c r="A24" s="378" t="s">
        <v>10</v>
      </c>
      <c r="B24" s="379">
        <f t="shared" ref="B24:G24" si="2">SUM(B8:B23)</f>
        <v>266570</v>
      </c>
      <c r="C24" s="379">
        <f t="shared" si="2"/>
        <v>1451274</v>
      </c>
      <c r="D24" s="379">
        <f t="shared" si="2"/>
        <v>1717843</v>
      </c>
      <c r="E24" s="379">
        <f t="shared" si="2"/>
        <v>7929</v>
      </c>
      <c r="F24" s="379">
        <f>SUM(F8:F23)</f>
        <v>36752</v>
      </c>
      <c r="G24" s="380">
        <f t="shared" si="2"/>
        <v>44681</v>
      </c>
      <c r="H24" s="5"/>
    </row>
    <row r="25" spans="1:11" ht="13.5" thickBot="1">
      <c r="A25" s="395"/>
      <c r="B25" s="395"/>
      <c r="D25" s="381"/>
    </row>
    <row r="26" spans="1:11">
      <c r="A26" s="1616" t="s">
        <v>599</v>
      </c>
      <c r="B26" s="1617"/>
      <c r="C26" s="1617"/>
      <c r="D26" s="1617"/>
      <c r="E26" s="1617"/>
      <c r="F26" s="1617"/>
      <c r="G26" s="1618"/>
    </row>
    <row r="27" spans="1:11" ht="15.5" thickBot="1">
      <c r="A27" s="1427"/>
      <c r="B27" s="1605" t="s">
        <v>600</v>
      </c>
      <c r="C27" s="1606"/>
      <c r="D27" s="1607"/>
      <c r="E27" s="1608" t="s">
        <v>578</v>
      </c>
      <c r="F27" s="1608"/>
      <c r="G27" s="1609"/>
    </row>
    <row r="28" spans="1:11">
      <c r="A28" s="374" t="s">
        <v>579</v>
      </c>
      <c r="B28" s="1309"/>
      <c r="C28" s="1309"/>
      <c r="D28" s="1309"/>
      <c r="E28" s="1308" t="s">
        <v>582</v>
      </c>
      <c r="F28" s="375" t="s">
        <v>581</v>
      </c>
      <c r="G28" s="376" t="s">
        <v>10</v>
      </c>
      <c r="H28" s="67"/>
      <c r="K28" s="823"/>
    </row>
    <row r="29" spans="1:11">
      <c r="A29" s="1155" t="s">
        <v>587</v>
      </c>
      <c r="B29" s="912"/>
      <c r="C29" s="912"/>
      <c r="D29" s="912"/>
      <c r="E29" s="1310">
        <v>4</v>
      </c>
      <c r="F29" s="377">
        <v>0</v>
      </c>
      <c r="G29" s="1338">
        <f t="shared" ref="G29:G35" si="3">SUM(E29:F29)</f>
        <v>4</v>
      </c>
      <c r="H29" s="5"/>
      <c r="K29" s="823"/>
    </row>
    <row r="30" spans="1:11">
      <c r="A30" s="1155" t="s">
        <v>588</v>
      </c>
      <c r="B30" s="912"/>
      <c r="C30" s="912"/>
      <c r="D30" s="912"/>
      <c r="E30" s="1310">
        <v>0</v>
      </c>
      <c r="F30" s="377">
        <v>316</v>
      </c>
      <c r="G30" s="1339">
        <f t="shared" si="3"/>
        <v>316</v>
      </c>
      <c r="K30" s="823"/>
    </row>
    <row r="31" spans="1:11" ht="13.4" customHeight="1">
      <c r="A31" s="1155" t="s">
        <v>592</v>
      </c>
      <c r="B31" s="912"/>
      <c r="C31" s="912"/>
      <c r="D31" s="912"/>
      <c r="E31" s="1310">
        <v>0</v>
      </c>
      <c r="F31" s="377">
        <v>431</v>
      </c>
      <c r="G31" s="1339">
        <f t="shared" si="3"/>
        <v>431</v>
      </c>
      <c r="K31" s="823"/>
    </row>
    <row r="32" spans="1:11" ht="13.4" customHeight="1">
      <c r="A32" s="1155" t="s">
        <v>593</v>
      </c>
      <c r="B32" s="912"/>
      <c r="C32" s="912"/>
      <c r="D32" s="912"/>
      <c r="E32" s="1310">
        <v>145</v>
      </c>
      <c r="F32" s="377">
        <v>102</v>
      </c>
      <c r="G32" s="1339">
        <f t="shared" si="3"/>
        <v>247</v>
      </c>
      <c r="K32" s="823"/>
    </row>
    <row r="33" spans="1:11" ht="13.4" customHeight="1">
      <c r="A33" s="1155" t="s">
        <v>594</v>
      </c>
      <c r="B33" s="912"/>
      <c r="C33" s="912"/>
      <c r="D33" s="912"/>
      <c r="E33" s="1310">
        <v>0</v>
      </c>
      <c r="F33" s="377">
        <v>210</v>
      </c>
      <c r="G33" s="1339">
        <f t="shared" si="3"/>
        <v>210</v>
      </c>
      <c r="K33" s="823"/>
    </row>
    <row r="34" spans="1:11" ht="13.4" customHeight="1">
      <c r="A34" s="1155" t="s">
        <v>597</v>
      </c>
      <c r="B34" s="1458"/>
      <c r="C34" s="1458"/>
      <c r="D34" s="1458"/>
      <c r="E34" s="1459">
        <v>42</v>
      </c>
      <c r="F34" s="1459">
        <v>8</v>
      </c>
      <c r="G34" s="1460">
        <f>SUM(E34:F34)</f>
        <v>50</v>
      </c>
      <c r="K34" s="823"/>
    </row>
    <row r="35" spans="1:11" ht="13.4" customHeight="1" thickBot="1">
      <c r="A35" s="1306" t="s">
        <v>598</v>
      </c>
      <c r="B35" s="1428"/>
      <c r="C35" s="1428"/>
      <c r="D35" s="1428"/>
      <c r="E35" s="1307">
        <v>0</v>
      </c>
      <c r="F35" s="1307">
        <v>1</v>
      </c>
      <c r="G35" s="1339">
        <f t="shared" si="3"/>
        <v>1</v>
      </c>
      <c r="K35" s="823"/>
    </row>
    <row r="36" spans="1:11" ht="13.5" thickBot="1">
      <c r="A36" s="382" t="s">
        <v>10</v>
      </c>
      <c r="B36" s="913">
        <f t="shared" ref="B36:G36" si="4">SUM(B29:B35)</f>
        <v>0</v>
      </c>
      <c r="C36" s="913">
        <f t="shared" si="4"/>
        <v>0</v>
      </c>
      <c r="D36" s="913">
        <f t="shared" si="4"/>
        <v>0</v>
      </c>
      <c r="E36" s="379">
        <f t="shared" si="4"/>
        <v>191</v>
      </c>
      <c r="F36" s="379">
        <f t="shared" si="4"/>
        <v>1068</v>
      </c>
      <c r="G36" s="380">
        <f t="shared" si="4"/>
        <v>1259</v>
      </c>
    </row>
    <row r="37" spans="1:11" ht="13.5" thickBot="1">
      <c r="B37" s="383"/>
      <c r="C37" s="383"/>
      <c r="D37" s="383"/>
      <c r="E37" s="383"/>
      <c r="F37" s="384"/>
      <c r="G37" s="384"/>
    </row>
    <row r="38" spans="1:11">
      <c r="A38" s="1616" t="s">
        <v>601</v>
      </c>
      <c r="B38" s="1617"/>
      <c r="C38" s="1617"/>
      <c r="D38" s="1617"/>
      <c r="E38" s="1617"/>
      <c r="F38" s="1617"/>
      <c r="G38" s="1618"/>
    </row>
    <row r="39" spans="1:11" ht="15.5" thickBot="1">
      <c r="A39" s="1427"/>
      <c r="B39" s="1605" t="s">
        <v>602</v>
      </c>
      <c r="C39" s="1606"/>
      <c r="D39" s="1607"/>
      <c r="E39" s="1608" t="s">
        <v>603</v>
      </c>
      <c r="F39" s="1608"/>
      <c r="G39" s="1609"/>
    </row>
    <row r="40" spans="1:11" ht="15">
      <c r="A40" s="904"/>
      <c r="B40" s="1320" t="s">
        <v>580</v>
      </c>
      <c r="C40" s="1320" t="s">
        <v>581</v>
      </c>
      <c r="D40" s="1320" t="s">
        <v>10</v>
      </c>
      <c r="E40" s="1309" t="s">
        <v>582</v>
      </c>
      <c r="F40" s="1308" t="s">
        <v>581</v>
      </c>
      <c r="G40" s="376" t="s">
        <v>10</v>
      </c>
    </row>
    <row r="41" spans="1:11">
      <c r="A41" s="1155" t="s">
        <v>587</v>
      </c>
      <c r="B41" s="912"/>
      <c r="C41" s="912"/>
      <c r="D41" s="912"/>
      <c r="E41" s="377">
        <v>0</v>
      </c>
      <c r="F41" s="1310">
        <v>0</v>
      </c>
      <c r="G41" s="1338">
        <f t="shared" ref="G41:G46" si="5">SUM(E41:F41)</f>
        <v>0</v>
      </c>
      <c r="H41" s="5"/>
    </row>
    <row r="42" spans="1:11">
      <c r="A42" s="1155" t="s">
        <v>588</v>
      </c>
      <c r="B42" s="912"/>
      <c r="C42" s="912"/>
      <c r="D42" s="912"/>
      <c r="E42" s="377">
        <v>0</v>
      </c>
      <c r="F42" s="1310">
        <v>0</v>
      </c>
      <c r="G42" s="1338">
        <f t="shared" si="5"/>
        <v>0</v>
      </c>
    </row>
    <row r="43" spans="1:11">
      <c r="A43" s="1155" t="s">
        <v>592</v>
      </c>
      <c r="B43" s="912"/>
      <c r="C43" s="912"/>
      <c r="D43" s="912"/>
      <c r="E43" s="377">
        <v>0</v>
      </c>
      <c r="F43" s="1310">
        <v>0</v>
      </c>
      <c r="G43" s="1338">
        <f t="shared" si="5"/>
        <v>0</v>
      </c>
      <c r="H43" s="1"/>
    </row>
    <row r="44" spans="1:11">
      <c r="A44" s="1155" t="s">
        <v>593</v>
      </c>
      <c r="B44" s="912"/>
      <c r="C44" s="912"/>
      <c r="D44" s="912"/>
      <c r="E44" s="377">
        <v>0</v>
      </c>
      <c r="F44" s="1310">
        <v>0</v>
      </c>
      <c r="G44" s="1338">
        <f t="shared" si="5"/>
        <v>0</v>
      </c>
      <c r="H44" s="67"/>
    </row>
    <row r="45" spans="1:11">
      <c r="A45" s="1155" t="s">
        <v>594</v>
      </c>
      <c r="B45" s="912"/>
      <c r="C45" s="912"/>
      <c r="D45" s="912"/>
      <c r="E45" s="377">
        <v>0</v>
      </c>
      <c r="F45" s="1310">
        <v>0</v>
      </c>
      <c r="G45" s="1338">
        <f t="shared" si="5"/>
        <v>0</v>
      </c>
      <c r="H45" s="67"/>
    </row>
    <row r="46" spans="1:11" ht="13.5" thickBot="1">
      <c r="A46" s="1306" t="s">
        <v>597</v>
      </c>
      <c r="B46" s="1428"/>
      <c r="C46" s="1428"/>
      <c r="D46" s="1428"/>
      <c r="E46" s="1429">
        <v>0</v>
      </c>
      <c r="F46" s="1307">
        <v>0</v>
      </c>
      <c r="G46" s="1339">
        <f t="shared" si="5"/>
        <v>0</v>
      </c>
      <c r="H46" s="67"/>
    </row>
    <row r="47" spans="1:11" ht="13.5" thickBot="1">
      <c r="A47" s="382" t="s">
        <v>10</v>
      </c>
      <c r="B47" s="913">
        <f t="shared" ref="B47:G47" si="6">SUM(B41:B46)</f>
        <v>0</v>
      </c>
      <c r="C47" s="913">
        <f t="shared" si="6"/>
        <v>0</v>
      </c>
      <c r="D47" s="913">
        <f t="shared" si="6"/>
        <v>0</v>
      </c>
      <c r="E47" s="390">
        <f t="shared" si="6"/>
        <v>0</v>
      </c>
      <c r="F47" s="390">
        <f t="shared" si="6"/>
        <v>0</v>
      </c>
      <c r="G47" s="391">
        <f t="shared" si="6"/>
        <v>0</v>
      </c>
    </row>
    <row r="48" spans="1:11">
      <c r="A48" s="94" t="s">
        <v>563</v>
      </c>
    </row>
    <row r="49" spans="1:8" ht="13.5" thickBot="1"/>
    <row r="50" spans="1:8">
      <c r="A50" s="1620" t="s">
        <v>604</v>
      </c>
      <c r="B50" s="1621"/>
      <c r="C50" s="1621"/>
      <c r="D50" s="1621"/>
      <c r="E50" s="1621"/>
      <c r="F50" s="1621"/>
      <c r="G50" s="1622"/>
    </row>
    <row r="51" spans="1:8" ht="13.5" thickBot="1">
      <c r="A51" s="1427"/>
      <c r="B51" s="1605" t="s">
        <v>577</v>
      </c>
      <c r="C51" s="1606"/>
      <c r="D51" s="1607"/>
      <c r="E51" s="1608" t="s">
        <v>578</v>
      </c>
      <c r="F51" s="1608"/>
      <c r="G51" s="1609"/>
    </row>
    <row r="52" spans="1:8" ht="15">
      <c r="A52" s="374" t="s">
        <v>579</v>
      </c>
      <c r="B52" s="1320" t="s">
        <v>580</v>
      </c>
      <c r="C52" s="375" t="s">
        <v>581</v>
      </c>
      <c r="D52" s="1309" t="s">
        <v>10</v>
      </c>
      <c r="E52" s="375" t="s">
        <v>582</v>
      </c>
      <c r="F52" s="375" t="s">
        <v>581</v>
      </c>
      <c r="G52" s="376" t="s">
        <v>10</v>
      </c>
    </row>
    <row r="53" spans="1:8">
      <c r="A53" s="388" t="s">
        <v>605</v>
      </c>
      <c r="B53" s="377">
        <v>131</v>
      </c>
      <c r="C53" s="377">
        <v>8847</v>
      </c>
      <c r="D53" s="377">
        <f>SUM(B53:C53)</f>
        <v>8978</v>
      </c>
      <c r="E53" s="377">
        <v>0</v>
      </c>
      <c r="F53" s="377">
        <v>6</v>
      </c>
      <c r="G53" s="389">
        <f>SUM(E53:F53)</f>
        <v>6</v>
      </c>
      <c r="H53" s="5"/>
    </row>
    <row r="54" spans="1:8">
      <c r="A54" s="388" t="s">
        <v>606</v>
      </c>
      <c r="B54" s="377">
        <v>1576</v>
      </c>
      <c r="C54" s="377">
        <v>3564</v>
      </c>
      <c r="D54" s="377">
        <f>SUM(B54:C54)</f>
        <v>5140</v>
      </c>
      <c r="E54" s="377">
        <v>14</v>
      </c>
      <c r="F54" s="377">
        <v>2</v>
      </c>
      <c r="G54" s="389">
        <f>SUM(E54:F54)</f>
        <v>16</v>
      </c>
    </row>
    <row r="55" spans="1:8" ht="13.5" thickBot="1">
      <c r="A55" s="388" t="s">
        <v>607</v>
      </c>
      <c r="B55" s="377">
        <v>42</v>
      </c>
      <c r="C55" s="377">
        <v>3566</v>
      </c>
      <c r="D55" s="377">
        <f>SUM(B55:C55)</f>
        <v>3608</v>
      </c>
      <c r="E55" s="377">
        <v>0</v>
      </c>
      <c r="F55" s="377">
        <v>1</v>
      </c>
      <c r="G55" s="389">
        <f>SUM(E55:F55)</f>
        <v>1</v>
      </c>
      <c r="H55" s="5" t="s">
        <v>29</v>
      </c>
    </row>
    <row r="56" spans="1:8" ht="13.5" thickBot="1">
      <c r="A56" s="382" t="s">
        <v>10</v>
      </c>
      <c r="B56" s="390">
        <f t="shared" ref="B56:G56" si="7">SUM(B53:B55)</f>
        <v>1749</v>
      </c>
      <c r="C56" s="390">
        <f t="shared" si="7"/>
        <v>15977</v>
      </c>
      <c r="D56" s="390">
        <f t="shared" si="7"/>
        <v>17726</v>
      </c>
      <c r="E56" s="390">
        <f t="shared" si="7"/>
        <v>14</v>
      </c>
      <c r="F56" s="390">
        <f t="shared" si="7"/>
        <v>9</v>
      </c>
      <c r="G56" s="391">
        <f t="shared" si="7"/>
        <v>23</v>
      </c>
    </row>
    <row r="58" spans="1:8" ht="13.5" thickBot="1"/>
    <row r="59" spans="1:8">
      <c r="A59" s="1620" t="s">
        <v>608</v>
      </c>
      <c r="B59" s="1621"/>
      <c r="C59" s="1621"/>
      <c r="D59" s="1621"/>
      <c r="E59" s="1621"/>
      <c r="F59" s="1621"/>
      <c r="G59" s="1622"/>
    </row>
    <row r="60" spans="1:8" ht="13.5" thickBot="1">
      <c r="A60" s="1427"/>
      <c r="B60" s="1605" t="s">
        <v>577</v>
      </c>
      <c r="C60" s="1606"/>
      <c r="D60" s="1607"/>
      <c r="E60" s="1608" t="s">
        <v>578</v>
      </c>
      <c r="F60" s="1608"/>
      <c r="G60" s="1609"/>
    </row>
    <row r="61" spans="1:8" ht="13.5" thickBot="1">
      <c r="A61" s="388"/>
      <c r="B61" s="392"/>
      <c r="C61" s="392"/>
      <c r="D61" s="392"/>
      <c r="E61" s="392"/>
      <c r="F61" s="392"/>
      <c r="G61" s="393"/>
    </row>
    <row r="62" spans="1:8" ht="13.5" thickBot="1">
      <c r="A62" s="382" t="s">
        <v>10</v>
      </c>
      <c r="B62" s="385"/>
      <c r="C62" s="385"/>
      <c r="D62" s="385"/>
      <c r="E62" s="386">
        <f>SUM(E60:E61)</f>
        <v>0</v>
      </c>
      <c r="F62" s="386">
        <f>SUM(F60:F61)</f>
        <v>0</v>
      </c>
      <c r="G62" s="387">
        <f t="shared" ref="G62" si="8">SUM(E62:F62)</f>
        <v>0</v>
      </c>
    </row>
    <row r="63" spans="1:8" ht="8" customHeight="1">
      <c r="A63" s="310"/>
      <c r="B63" s="383"/>
      <c r="C63" s="383"/>
      <c r="D63" s="383"/>
      <c r="E63" s="383"/>
      <c r="F63" s="383"/>
      <c r="G63" s="383"/>
    </row>
    <row r="64" spans="1:8">
      <c r="A64" s="1619" t="s">
        <v>609</v>
      </c>
      <c r="B64" s="1619"/>
      <c r="C64" s="1619"/>
      <c r="D64" s="1619"/>
      <c r="E64" s="1619"/>
      <c r="F64" s="1619"/>
      <c r="G64" s="1619"/>
    </row>
    <row r="65" spans="1:7">
      <c r="A65" s="1619" t="s">
        <v>610</v>
      </c>
      <c r="B65" s="1619"/>
      <c r="C65" s="1619"/>
      <c r="D65" s="1619"/>
      <c r="E65" s="1619"/>
      <c r="F65" s="1619"/>
      <c r="G65" s="1619"/>
    </row>
    <row r="66" spans="1:7" ht="4" customHeight="1">
      <c r="A66" s="395"/>
    </row>
    <row r="67" spans="1:7" ht="27.75" customHeight="1">
      <c r="A67" s="1619" t="s">
        <v>429</v>
      </c>
      <c r="B67" s="1619"/>
      <c r="C67" s="1619"/>
      <c r="D67" s="1619"/>
      <c r="E67" s="1619"/>
      <c r="F67" s="1619"/>
      <c r="G67" s="1619"/>
    </row>
  </sheetData>
  <mergeCells count="21">
    <mergeCell ref="A38:G38"/>
    <mergeCell ref="B39:D39"/>
    <mergeCell ref="E39:G39"/>
    <mergeCell ref="A64:G64"/>
    <mergeCell ref="A65:G65"/>
    <mergeCell ref="A67:G67"/>
    <mergeCell ref="A50:G50"/>
    <mergeCell ref="B51:D51"/>
    <mergeCell ref="E51:G51"/>
    <mergeCell ref="A59:G59"/>
    <mergeCell ref="B60:D60"/>
    <mergeCell ref="E60:G60"/>
    <mergeCell ref="B27:D27"/>
    <mergeCell ref="E27:G27"/>
    <mergeCell ref="A1:G1"/>
    <mergeCell ref="A2:G2"/>
    <mergeCell ref="A3:G3"/>
    <mergeCell ref="A5:G5"/>
    <mergeCell ref="B6:D6"/>
    <mergeCell ref="E6:G6"/>
    <mergeCell ref="A26:G26"/>
  </mergeCells>
  <printOptions horizontalCentered="1"/>
  <pageMargins left="0.7" right="0.7" top="0.75" bottom="0.75" header="0.3" footer="0.3"/>
  <pageSetup fitToHeight="0" orientation="portrait" r:id="rId1"/>
  <headerFooter>
    <oddFooter>&amp;C&amp;11&amp;P of &amp;N</oddFooter>
  </headerFooter>
  <rowBreaks count="1" manualBreakCount="1">
    <brk id="48" max="6" man="1"/>
  </rowBreaks>
  <ignoredErrors>
    <ignoredError sqref="G1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6A7-3A4C-452F-9B1B-D6BB4D004E1A}">
  <sheetPr codeName="Sheet18">
    <pageSetUpPr fitToPage="1"/>
  </sheetPr>
  <dimension ref="A1:U124"/>
  <sheetViews>
    <sheetView zoomScale="80" zoomScaleNormal="80" workbookViewId="0">
      <selection activeCell="K34" sqref="K34"/>
    </sheetView>
  </sheetViews>
  <sheetFormatPr defaultColWidth="8.54296875" defaultRowHeight="13"/>
  <cols>
    <col min="1" max="1" width="10.54296875" style="94" customWidth="1"/>
    <col min="2" max="2" width="11.54296875" style="94" customWidth="1"/>
    <col min="3" max="3" width="8.81640625" style="94" bestFit="1" customWidth="1"/>
    <col min="4" max="4" width="11" style="94" bestFit="1" customWidth="1"/>
    <col min="5" max="5" width="8.81640625" style="94" customWidth="1"/>
    <col min="6" max="6" width="11.453125" style="94" customWidth="1"/>
    <col min="7" max="9" width="7.54296875" style="94" customWidth="1"/>
    <col min="10" max="10" width="11.54296875" style="94" customWidth="1"/>
    <col min="11" max="11" width="10.1796875" style="94" bestFit="1" customWidth="1"/>
    <col min="12" max="12" width="11" style="94" customWidth="1"/>
    <col min="13" max="13" width="7.453125" style="94" customWidth="1"/>
    <col min="14" max="14" width="11.54296875" style="94" customWidth="1"/>
    <col min="15" max="15" width="9.453125" style="94" customWidth="1"/>
    <col min="16" max="16" width="11.81640625" style="94" customWidth="1"/>
    <col min="17" max="17" width="8.81640625" style="94" bestFit="1" customWidth="1"/>
    <col min="19" max="19" width="14.81640625" customWidth="1"/>
  </cols>
  <sheetData>
    <row r="1" spans="1:18" ht="15">
      <c r="A1" s="1524" t="s">
        <v>611</v>
      </c>
      <c r="B1" s="1524"/>
      <c r="C1" s="1524"/>
      <c r="D1" s="1524"/>
      <c r="E1" s="1524"/>
      <c r="F1" s="1524"/>
      <c r="G1" s="1524"/>
      <c r="H1" s="1524"/>
      <c r="I1" s="1524"/>
      <c r="J1" s="1524"/>
      <c r="K1" s="1524"/>
      <c r="L1" s="1524"/>
      <c r="M1" s="1524"/>
      <c r="N1" s="1524"/>
      <c r="O1" s="1524"/>
      <c r="P1" s="1524"/>
      <c r="Q1" s="1524"/>
    </row>
    <row r="2" spans="1:18" ht="15">
      <c r="A2" s="1524" t="str" cm="1">
        <f t="array" ref="A2">'ESA Summary'!A2:A2</f>
        <v>Southern California Edison</v>
      </c>
      <c r="B2" s="1596"/>
      <c r="C2" s="1596"/>
      <c r="D2" s="1596"/>
      <c r="E2" s="1596"/>
      <c r="F2" s="1596"/>
      <c r="G2" s="1596"/>
      <c r="H2" s="1596"/>
      <c r="I2" s="1596"/>
      <c r="J2" s="1596"/>
      <c r="K2" s="1596"/>
      <c r="L2" s="1596"/>
      <c r="M2" s="1596"/>
      <c r="N2" s="1596"/>
      <c r="O2" s="1596"/>
      <c r="P2" s="1596"/>
      <c r="Q2" s="1596"/>
    </row>
    <row r="3" spans="1:18" ht="15">
      <c r="A3" s="1524" t="str" cm="1">
        <f t="array" ref="A3">'ESA Summary'!A3:A3</f>
        <v>Through November 2024</v>
      </c>
      <c r="B3" s="1596"/>
      <c r="C3" s="1596"/>
      <c r="D3" s="1596"/>
      <c r="E3" s="1596"/>
      <c r="F3" s="1596"/>
      <c r="G3" s="1596"/>
      <c r="H3" s="1596"/>
      <c r="I3" s="1596"/>
      <c r="J3" s="1596"/>
      <c r="K3" s="1596"/>
      <c r="L3" s="1596"/>
      <c r="M3" s="1596"/>
      <c r="N3" s="1596"/>
      <c r="O3" s="1596"/>
      <c r="P3" s="1596"/>
      <c r="Q3" s="1596"/>
    </row>
    <row r="4" spans="1:18" ht="15">
      <c r="A4" s="366"/>
      <c r="B4" s="396"/>
      <c r="C4" s="396"/>
      <c r="D4" s="396"/>
      <c r="E4" s="396"/>
      <c r="F4" s="396"/>
      <c r="G4" s="396"/>
      <c r="H4" s="396"/>
      <c r="I4" s="396"/>
      <c r="J4" s="396"/>
      <c r="K4" s="396"/>
      <c r="L4" s="396"/>
      <c r="M4" s="396"/>
      <c r="N4" s="396"/>
      <c r="O4" s="396"/>
      <c r="P4" s="396"/>
      <c r="Q4" s="396"/>
    </row>
    <row r="5" spans="1:18">
      <c r="A5" s="1629" t="s">
        <v>612</v>
      </c>
      <c r="B5" s="1630"/>
      <c r="C5" s="1630"/>
      <c r="D5" s="1630"/>
      <c r="E5" s="1630"/>
      <c r="F5" s="1630"/>
      <c r="G5" s="1630"/>
      <c r="H5" s="1630"/>
      <c r="I5" s="1631"/>
      <c r="J5" s="396"/>
      <c r="K5" s="396"/>
      <c r="L5" s="396"/>
      <c r="M5" s="396"/>
      <c r="N5" s="396"/>
      <c r="O5" s="396"/>
      <c r="P5" s="396"/>
      <c r="Q5" s="396"/>
    </row>
    <row r="6" spans="1:18">
      <c r="A6" s="1632" t="s">
        <v>613</v>
      </c>
      <c r="B6" s="1623" t="s">
        <v>614</v>
      </c>
      <c r="C6" s="1623"/>
      <c r="D6" s="1623"/>
      <c r="E6" s="1635"/>
      <c r="F6" s="1623" t="s">
        <v>615</v>
      </c>
      <c r="G6" s="1623"/>
      <c r="H6" s="1623"/>
      <c r="I6" s="1623"/>
      <c r="J6" s="1627" t="s">
        <v>616</v>
      </c>
      <c r="K6" s="1627"/>
      <c r="L6" s="1627"/>
      <c r="M6" s="1627"/>
      <c r="N6" s="1627" t="s">
        <v>10</v>
      </c>
      <c r="O6" s="1627"/>
      <c r="P6" s="1627"/>
      <c r="Q6" s="1627"/>
    </row>
    <row r="7" spans="1:18">
      <c r="A7" s="1633"/>
      <c r="B7" s="1628" t="s">
        <v>617</v>
      </c>
      <c r="C7" s="1627" t="s">
        <v>618</v>
      </c>
      <c r="D7" s="1627"/>
      <c r="E7" s="1627"/>
      <c r="F7" s="1628" t="s">
        <v>617</v>
      </c>
      <c r="G7" s="1627" t="s">
        <v>618</v>
      </c>
      <c r="H7" s="1627"/>
      <c r="I7" s="1627"/>
      <c r="J7" s="1628" t="s">
        <v>617</v>
      </c>
      <c r="K7" s="1627" t="s">
        <v>618</v>
      </c>
      <c r="L7" s="1627"/>
      <c r="M7" s="1627"/>
      <c r="N7" s="1628" t="s">
        <v>617</v>
      </c>
      <c r="O7" s="1636" t="s">
        <v>618</v>
      </c>
      <c r="P7" s="1637"/>
      <c r="Q7" s="1638"/>
    </row>
    <row r="8" spans="1:18" ht="27" customHeight="1">
      <c r="A8" s="1634"/>
      <c r="B8" s="1628"/>
      <c r="C8" s="398" t="s">
        <v>619</v>
      </c>
      <c r="D8" s="398" t="s">
        <v>620</v>
      </c>
      <c r="E8" s="398" t="s">
        <v>196</v>
      </c>
      <c r="F8" s="1628"/>
      <c r="G8" s="398" t="s">
        <v>619</v>
      </c>
      <c r="H8" s="398" t="s">
        <v>620</v>
      </c>
      <c r="I8" s="398" t="s">
        <v>196</v>
      </c>
      <c r="J8" s="1628"/>
      <c r="K8" s="398" t="s">
        <v>619</v>
      </c>
      <c r="L8" s="398" t="s">
        <v>620</v>
      </c>
      <c r="M8" s="398" t="s">
        <v>196</v>
      </c>
      <c r="N8" s="1628"/>
      <c r="O8" s="398" t="s">
        <v>619</v>
      </c>
      <c r="P8" s="398" t="s">
        <v>620</v>
      </c>
      <c r="Q8" s="398" t="s">
        <v>196</v>
      </c>
    </row>
    <row r="9" spans="1:18">
      <c r="A9" s="200" t="s">
        <v>621</v>
      </c>
      <c r="B9" s="399"/>
      <c r="C9" s="400"/>
      <c r="D9" s="401"/>
      <c r="E9" s="400"/>
      <c r="F9" s="402"/>
      <c r="G9" s="402"/>
      <c r="H9" s="402"/>
      <c r="I9" s="402"/>
      <c r="J9" s="403">
        <v>1140</v>
      </c>
      <c r="K9" s="404">
        <v>0</v>
      </c>
      <c r="L9" s="405">
        <v>666759.53488019994</v>
      </c>
      <c r="M9" s="404">
        <v>165.34809104000001</v>
      </c>
      <c r="N9" s="406">
        <f>J9</f>
        <v>1140</v>
      </c>
      <c r="O9" s="406">
        <f>K9</f>
        <v>0</v>
      </c>
      <c r="P9" s="406">
        <f t="shared" ref="P9:P20" si="0">L9</f>
        <v>666759.53488019994</v>
      </c>
      <c r="Q9" s="406">
        <f t="shared" ref="Q9:Q20" si="1">M9</f>
        <v>165.34809104000001</v>
      </c>
      <c r="R9" s="67"/>
    </row>
    <row r="10" spans="1:18">
      <c r="A10" s="200" t="s">
        <v>622</v>
      </c>
      <c r="B10" s="399"/>
      <c r="C10" s="400"/>
      <c r="D10" s="401"/>
      <c r="E10" s="400"/>
      <c r="F10" s="402"/>
      <c r="G10" s="402"/>
      <c r="H10" s="402"/>
      <c r="I10" s="402"/>
      <c r="J10" s="403">
        <v>1288</v>
      </c>
      <c r="K10" s="404">
        <v>0</v>
      </c>
      <c r="L10" s="405">
        <v>759576.46574639995</v>
      </c>
      <c r="M10" s="404">
        <v>167.24920237999999</v>
      </c>
      <c r="N10" s="406">
        <f t="shared" ref="N10:N13" si="2">J10</f>
        <v>1288</v>
      </c>
      <c r="O10" s="406">
        <f t="shared" ref="O10:O14" si="3">K10</f>
        <v>0</v>
      </c>
      <c r="P10" s="406">
        <f t="shared" si="0"/>
        <v>759576.46574639995</v>
      </c>
      <c r="Q10" s="406">
        <f t="shared" si="1"/>
        <v>167.24920237999999</v>
      </c>
      <c r="R10" s="58"/>
    </row>
    <row r="11" spans="1:18">
      <c r="A11" s="200" t="s">
        <v>623</v>
      </c>
      <c r="B11" s="402"/>
      <c r="C11" s="402"/>
      <c r="D11" s="402"/>
      <c r="E11" s="402"/>
      <c r="F11" s="402"/>
      <c r="G11" s="402"/>
      <c r="H11" s="402"/>
      <c r="I11" s="402"/>
      <c r="J11" s="407">
        <v>3629</v>
      </c>
      <c r="K11" s="407">
        <v>0</v>
      </c>
      <c r="L11" s="407">
        <v>1743975.9573198699</v>
      </c>
      <c r="M11" s="407">
        <v>286.50448115</v>
      </c>
      <c r="N11" s="406">
        <f t="shared" si="2"/>
        <v>3629</v>
      </c>
      <c r="O11" s="406">
        <f t="shared" si="3"/>
        <v>0</v>
      </c>
      <c r="P11" s="406">
        <f t="shared" si="0"/>
        <v>1743975.9573198699</v>
      </c>
      <c r="Q11" s="406">
        <f t="shared" si="1"/>
        <v>286.50448115</v>
      </c>
    </row>
    <row r="12" spans="1:18">
      <c r="A12" s="200" t="s">
        <v>624</v>
      </c>
      <c r="B12" s="402"/>
      <c r="C12" s="402"/>
      <c r="D12" s="402"/>
      <c r="E12" s="402"/>
      <c r="F12" s="402"/>
      <c r="G12" s="402"/>
      <c r="H12" s="402"/>
      <c r="I12" s="402"/>
      <c r="J12" s="407">
        <v>4100</v>
      </c>
      <c r="K12" s="407">
        <v>0</v>
      </c>
      <c r="L12" s="407">
        <v>2008808.87809138</v>
      </c>
      <c r="M12" s="407">
        <v>393.16040178999998</v>
      </c>
      <c r="N12" s="406">
        <f t="shared" si="2"/>
        <v>4100</v>
      </c>
      <c r="O12" s="406">
        <f t="shared" si="3"/>
        <v>0</v>
      </c>
      <c r="P12" s="406">
        <f t="shared" si="0"/>
        <v>2008808.87809138</v>
      </c>
      <c r="Q12" s="406">
        <f t="shared" si="1"/>
        <v>393.16040178999998</v>
      </c>
    </row>
    <row r="13" spans="1:18">
      <c r="A13" s="200" t="s">
        <v>625</v>
      </c>
      <c r="B13" s="402"/>
      <c r="C13" s="402"/>
      <c r="D13" s="402"/>
      <c r="E13" s="402"/>
      <c r="F13" s="402"/>
      <c r="G13" s="402"/>
      <c r="H13" s="402"/>
      <c r="I13" s="402"/>
      <c r="J13" s="407">
        <v>4261</v>
      </c>
      <c r="K13" s="407">
        <v>0</v>
      </c>
      <c r="L13" s="407">
        <v>2143952.73926102</v>
      </c>
      <c r="M13" s="407">
        <v>372.64634622000017</v>
      </c>
      <c r="N13" s="406">
        <f t="shared" si="2"/>
        <v>4261</v>
      </c>
      <c r="O13" s="406">
        <f t="shared" si="3"/>
        <v>0</v>
      </c>
      <c r="P13" s="406">
        <f t="shared" si="0"/>
        <v>2143952.73926102</v>
      </c>
      <c r="Q13" s="406">
        <f t="shared" si="1"/>
        <v>372.64634622000017</v>
      </c>
    </row>
    <row r="14" spans="1:18">
      <c r="A14" s="200" t="s">
        <v>626</v>
      </c>
      <c r="B14" s="402"/>
      <c r="C14" s="402"/>
      <c r="D14" s="402"/>
      <c r="E14" s="402"/>
      <c r="F14" s="402"/>
      <c r="G14" s="402"/>
      <c r="H14" s="402"/>
      <c r="I14" s="402"/>
      <c r="J14" s="407">
        <v>4891</v>
      </c>
      <c r="K14" s="407">
        <v>0</v>
      </c>
      <c r="L14" s="407">
        <v>2253024.9716279991</v>
      </c>
      <c r="M14" s="407">
        <v>420.39643676000054</v>
      </c>
      <c r="N14" s="406">
        <f t="shared" ref="N14:N20" si="4">J14</f>
        <v>4891</v>
      </c>
      <c r="O14" s="406">
        <f t="shared" si="3"/>
        <v>0</v>
      </c>
      <c r="P14" s="406">
        <f t="shared" si="0"/>
        <v>2253024.9716279991</v>
      </c>
      <c r="Q14" s="406">
        <f t="shared" si="1"/>
        <v>420.39643676000054</v>
      </c>
    </row>
    <row r="15" spans="1:18">
      <c r="A15" s="200" t="s">
        <v>627</v>
      </c>
      <c r="B15" s="402"/>
      <c r="C15" s="402"/>
      <c r="D15" s="402"/>
      <c r="E15" s="402"/>
      <c r="F15" s="402"/>
      <c r="G15" s="402"/>
      <c r="H15" s="402"/>
      <c r="I15" s="402"/>
      <c r="J15" s="407">
        <v>6460</v>
      </c>
      <c r="K15" s="407">
        <v>0</v>
      </c>
      <c r="L15" s="407">
        <v>2608249.097791018</v>
      </c>
      <c r="M15" s="407">
        <v>468.88250074000075</v>
      </c>
      <c r="N15" s="406">
        <f t="shared" si="4"/>
        <v>6460</v>
      </c>
      <c r="O15" s="406">
        <f>K15</f>
        <v>0</v>
      </c>
      <c r="P15" s="406">
        <f t="shared" si="0"/>
        <v>2608249.097791018</v>
      </c>
      <c r="Q15" s="406">
        <f t="shared" si="1"/>
        <v>468.88250074000075</v>
      </c>
    </row>
    <row r="16" spans="1:18">
      <c r="A16" s="200" t="s">
        <v>628</v>
      </c>
      <c r="B16" s="402"/>
      <c r="C16" s="402"/>
      <c r="D16" s="402"/>
      <c r="E16" s="402"/>
      <c r="F16" s="402"/>
      <c r="G16" s="402"/>
      <c r="H16" s="402"/>
      <c r="I16" s="402"/>
      <c r="J16" s="407">
        <v>5196</v>
      </c>
      <c r="K16" s="407">
        <v>0</v>
      </c>
      <c r="L16" s="407">
        <v>2266478.9789655386</v>
      </c>
      <c r="M16" s="407">
        <v>375.49359297000086</v>
      </c>
      <c r="N16" s="406">
        <f t="shared" si="4"/>
        <v>5196</v>
      </c>
      <c r="O16" s="406">
        <f>K16</f>
        <v>0</v>
      </c>
      <c r="P16" s="406">
        <f t="shared" si="0"/>
        <v>2266478.9789655386</v>
      </c>
      <c r="Q16" s="406">
        <f t="shared" si="1"/>
        <v>375.49359297000086</v>
      </c>
    </row>
    <row r="17" spans="1:18">
      <c r="A17" s="200" t="s">
        <v>629</v>
      </c>
      <c r="B17" s="402"/>
      <c r="C17" s="402"/>
      <c r="D17" s="402"/>
      <c r="E17" s="402"/>
      <c r="F17" s="402"/>
      <c r="G17" s="402"/>
      <c r="H17" s="402"/>
      <c r="I17" s="402"/>
      <c r="J17" s="407">
        <v>4912</v>
      </c>
      <c r="K17" s="407"/>
      <c r="L17" s="407">
        <v>2048142.4215509989</v>
      </c>
      <c r="M17" s="407">
        <v>390.62069391000023</v>
      </c>
      <c r="N17" s="406">
        <f t="shared" si="4"/>
        <v>4912</v>
      </c>
      <c r="O17" s="406">
        <f>K17</f>
        <v>0</v>
      </c>
      <c r="P17" s="406">
        <f t="shared" si="0"/>
        <v>2048142.4215509989</v>
      </c>
      <c r="Q17" s="406">
        <f t="shared" si="1"/>
        <v>390.62069391000023</v>
      </c>
    </row>
    <row r="18" spans="1:18">
      <c r="A18" s="200" t="s">
        <v>630</v>
      </c>
      <c r="B18" s="408"/>
      <c r="C18" s="402"/>
      <c r="D18" s="402"/>
      <c r="E18" s="402"/>
      <c r="F18" s="402"/>
      <c r="G18" s="402"/>
      <c r="H18" s="402"/>
      <c r="I18" s="402"/>
      <c r="J18" s="407">
        <v>5228</v>
      </c>
      <c r="K18" s="407"/>
      <c r="L18" s="407">
        <v>2041360.235506779</v>
      </c>
      <c r="M18" s="407">
        <v>399.80739178000022</v>
      </c>
      <c r="N18" s="406">
        <f t="shared" si="4"/>
        <v>5228</v>
      </c>
      <c r="O18" s="406"/>
      <c r="P18" s="406">
        <f t="shared" si="0"/>
        <v>2041360.235506779</v>
      </c>
      <c r="Q18" s="406">
        <f t="shared" si="1"/>
        <v>399.80739178000022</v>
      </c>
    </row>
    <row r="19" spans="1:18">
      <c r="A19" s="200" t="s">
        <v>631</v>
      </c>
      <c r="B19" s="408"/>
      <c r="C19" s="402"/>
      <c r="D19" s="402"/>
      <c r="E19" s="402"/>
      <c r="F19" s="402"/>
      <c r="G19" s="402"/>
      <c r="H19" s="402"/>
      <c r="I19" s="402"/>
      <c r="J19" s="407">
        <v>3576</v>
      </c>
      <c r="K19" s="407"/>
      <c r="L19" s="407">
        <v>783444.93236059998</v>
      </c>
      <c r="M19" s="407">
        <v>182.67024170000002</v>
      </c>
      <c r="N19" s="406">
        <f t="shared" si="4"/>
        <v>3576</v>
      </c>
      <c r="O19" s="406"/>
      <c r="P19" s="406">
        <f t="shared" si="0"/>
        <v>783444.93236059998</v>
      </c>
      <c r="Q19" s="406">
        <f t="shared" si="1"/>
        <v>182.67024170000002</v>
      </c>
      <c r="R19" s="822"/>
    </row>
    <row r="20" spans="1:18" ht="13.5" thickBot="1">
      <c r="A20" s="989" t="s">
        <v>632</v>
      </c>
      <c r="B20" s="1157"/>
      <c r="C20" s="1157"/>
      <c r="D20" s="1157"/>
      <c r="E20" s="1157"/>
      <c r="F20" s="1157"/>
      <c r="G20" s="1157"/>
      <c r="H20" s="1157"/>
      <c r="I20" s="1157"/>
      <c r="J20" s="989"/>
      <c r="K20" s="1158"/>
      <c r="L20" s="1158"/>
      <c r="M20" s="1158"/>
      <c r="N20" s="406">
        <f t="shared" si="4"/>
        <v>0</v>
      </c>
      <c r="O20" s="406"/>
      <c r="P20" s="406">
        <f t="shared" si="0"/>
        <v>0</v>
      </c>
      <c r="Q20" s="406">
        <f t="shared" si="1"/>
        <v>0</v>
      </c>
    </row>
    <row r="21" spans="1:18">
      <c r="A21" s="409" t="s">
        <v>633</v>
      </c>
      <c r="B21" s="1321">
        <f>SUM(B9:B20)</f>
        <v>0</v>
      </c>
      <c r="C21" s="410">
        <f t="shared" ref="C21:M21" si="5">SUM(C9:C20)</f>
        <v>0</v>
      </c>
      <c r="D21" s="410">
        <f t="shared" si="5"/>
        <v>0</v>
      </c>
      <c r="E21" s="410">
        <f t="shared" si="5"/>
        <v>0</v>
      </c>
      <c r="F21" s="410">
        <f t="shared" si="5"/>
        <v>0</v>
      </c>
      <c r="G21" s="410">
        <f t="shared" si="5"/>
        <v>0</v>
      </c>
      <c r="H21" s="410">
        <f t="shared" si="5"/>
        <v>0</v>
      </c>
      <c r="I21" s="410">
        <f t="shared" si="5"/>
        <v>0</v>
      </c>
      <c r="J21" s="410">
        <f t="shared" si="5"/>
        <v>44681</v>
      </c>
      <c r="K21" s="1321">
        <f t="shared" si="5"/>
        <v>0</v>
      </c>
      <c r="L21" s="410">
        <f>SUM(L9:L20)</f>
        <v>19323774.213101804</v>
      </c>
      <c r="M21" s="1321">
        <f t="shared" si="5"/>
        <v>3622.779380440003</v>
      </c>
      <c r="N21" s="1321">
        <f>SUM(N9:N20)</f>
        <v>44681</v>
      </c>
      <c r="O21" s="1321">
        <f>SUM(O9:O20)</f>
        <v>0</v>
      </c>
      <c r="P21" s="1321">
        <f t="shared" ref="P21" si="6">SUM(P9:P20)</f>
        <v>19323774.213101804</v>
      </c>
      <c r="Q21" s="1322">
        <f>SUM(Q9:Q20)</f>
        <v>3622.779380440003</v>
      </c>
    </row>
    <row r="22" spans="1:18" ht="13" customHeight="1">
      <c r="A22" s="258"/>
      <c r="B22" s="258"/>
      <c r="C22" s="258"/>
      <c r="D22" s="258"/>
      <c r="E22" s="258"/>
      <c r="F22" s="258"/>
      <c r="G22" s="258"/>
      <c r="H22" s="258"/>
      <c r="I22" s="429"/>
      <c r="J22" s="429"/>
      <c r="K22" s="429"/>
      <c r="L22" s="429"/>
      <c r="M22" s="429"/>
      <c r="N22" s="429"/>
      <c r="O22" s="429"/>
      <c r="P22" s="429"/>
      <c r="Q22" s="430"/>
    </row>
    <row r="23" spans="1:18">
      <c r="N23" s="314"/>
    </row>
    <row r="24" spans="1:18" ht="15" customHeight="1">
      <c r="A24" s="1629" t="s">
        <v>634</v>
      </c>
      <c r="B24" s="1630"/>
      <c r="C24" s="1630"/>
      <c r="D24" s="1630"/>
      <c r="E24" s="1630"/>
      <c r="F24" s="1630"/>
      <c r="G24" s="1630"/>
      <c r="H24" s="1630"/>
      <c r="I24" s="1631"/>
      <c r="J24" s="396"/>
      <c r="K24" s="396"/>
      <c r="L24" s="396"/>
      <c r="M24" s="396"/>
      <c r="N24" s="411"/>
      <c r="O24" s="396"/>
      <c r="P24" s="396"/>
      <c r="Q24" s="396"/>
    </row>
    <row r="25" spans="1:18">
      <c r="A25" s="397"/>
      <c r="B25" s="1623" t="s">
        <v>614</v>
      </c>
      <c r="C25" s="1623"/>
      <c r="D25" s="1623"/>
      <c r="E25" s="1635"/>
      <c r="F25" s="1623" t="s">
        <v>615</v>
      </c>
      <c r="G25" s="1623"/>
      <c r="H25" s="1623"/>
      <c r="I25" s="1623"/>
      <c r="J25" s="1627" t="s">
        <v>616</v>
      </c>
      <c r="K25" s="1627"/>
      <c r="L25" s="1627"/>
      <c r="M25" s="1627"/>
      <c r="N25" s="1627" t="s">
        <v>10</v>
      </c>
      <c r="O25" s="1627"/>
      <c r="P25" s="1627"/>
      <c r="Q25" s="1627"/>
    </row>
    <row r="26" spans="1:18">
      <c r="A26" s="1624" t="s">
        <v>613</v>
      </c>
      <c r="B26" s="1639" t="s">
        <v>617</v>
      </c>
      <c r="C26" s="412"/>
      <c r="D26" s="413"/>
      <c r="E26" s="414"/>
      <c r="F26" s="1639" t="s">
        <v>617</v>
      </c>
      <c r="G26" s="412"/>
      <c r="H26" s="413"/>
      <c r="I26" s="414"/>
      <c r="J26" s="1639" t="s">
        <v>617</v>
      </c>
      <c r="K26" s="412"/>
      <c r="L26" s="413"/>
      <c r="M26" s="414"/>
      <c r="N26" s="1639" t="s">
        <v>617</v>
      </c>
      <c r="O26" s="412"/>
      <c r="P26" s="413"/>
      <c r="Q26" s="414"/>
    </row>
    <row r="27" spans="1:18">
      <c r="A27" s="1625"/>
      <c r="B27" s="1640"/>
      <c r="C27" s="1623" t="s">
        <v>618</v>
      </c>
      <c r="D27" s="1623"/>
      <c r="E27" s="1623"/>
      <c r="F27" s="1640"/>
      <c r="G27" s="1623" t="s">
        <v>618</v>
      </c>
      <c r="H27" s="1623"/>
      <c r="I27" s="1623"/>
      <c r="J27" s="1640"/>
      <c r="K27" s="1623" t="s">
        <v>618</v>
      </c>
      <c r="L27" s="1623"/>
      <c r="M27" s="1623"/>
      <c r="N27" s="1640"/>
      <c r="O27" s="1623" t="s">
        <v>618</v>
      </c>
      <c r="P27" s="1623"/>
      <c r="Q27" s="1623"/>
    </row>
    <row r="28" spans="1:18">
      <c r="A28" s="1626"/>
      <c r="B28" s="1640"/>
      <c r="C28" s="415" t="s">
        <v>619</v>
      </c>
      <c r="D28" s="398" t="s">
        <v>620</v>
      </c>
      <c r="E28" s="398" t="s">
        <v>196</v>
      </c>
      <c r="F28" s="1641"/>
      <c r="G28" s="415" t="s">
        <v>619</v>
      </c>
      <c r="H28" s="398" t="s">
        <v>620</v>
      </c>
      <c r="I28" s="398" t="s">
        <v>196</v>
      </c>
      <c r="J28" s="1641"/>
      <c r="K28" s="415" t="s">
        <v>619</v>
      </c>
      <c r="L28" s="398" t="s">
        <v>620</v>
      </c>
      <c r="M28" s="398" t="s">
        <v>196</v>
      </c>
      <c r="N28" s="1641"/>
      <c r="O28" s="415" t="s">
        <v>619</v>
      </c>
      <c r="P28" s="398" t="s">
        <v>620</v>
      </c>
      <c r="Q28" s="398" t="s">
        <v>196</v>
      </c>
    </row>
    <row r="29" spans="1:18">
      <c r="A29" s="416" t="s">
        <v>621</v>
      </c>
      <c r="B29" s="417"/>
      <c r="C29" s="418"/>
      <c r="D29" s="419"/>
      <c r="E29" s="419"/>
      <c r="F29" s="417"/>
      <c r="G29" s="419"/>
      <c r="H29" s="419"/>
      <c r="I29" s="419"/>
      <c r="J29" s="406">
        <v>0</v>
      </c>
      <c r="K29" s="406">
        <v>0</v>
      </c>
      <c r="L29" s="406">
        <v>0</v>
      </c>
      <c r="M29" s="406">
        <v>0</v>
      </c>
      <c r="N29" s="406">
        <f>J29</f>
        <v>0</v>
      </c>
      <c r="O29" s="406">
        <f t="shared" ref="O29:O40" si="7">K29</f>
        <v>0</v>
      </c>
      <c r="P29" s="406">
        <f t="shared" ref="P29:P40" si="8">L29</f>
        <v>0</v>
      </c>
      <c r="Q29" s="406">
        <f t="shared" ref="Q29:Q40" si="9">M29</f>
        <v>0</v>
      </c>
      <c r="R29" s="5"/>
    </row>
    <row r="30" spans="1:18">
      <c r="A30" s="200" t="s">
        <v>622</v>
      </c>
      <c r="B30" s="417"/>
      <c r="C30" s="418"/>
      <c r="D30" s="419"/>
      <c r="E30" s="419"/>
      <c r="F30" s="417"/>
      <c r="G30" s="419"/>
      <c r="H30" s="419"/>
      <c r="I30" s="419"/>
      <c r="J30" s="406">
        <v>0</v>
      </c>
      <c r="K30" s="406">
        <v>0</v>
      </c>
      <c r="L30" s="406">
        <v>0</v>
      </c>
      <c r="M30" s="406">
        <v>0</v>
      </c>
      <c r="N30" s="406">
        <f t="shared" ref="N30:N40" si="10">J30</f>
        <v>0</v>
      </c>
      <c r="O30" s="406">
        <f t="shared" si="7"/>
        <v>0</v>
      </c>
      <c r="P30" s="406">
        <f t="shared" si="8"/>
        <v>0</v>
      </c>
      <c r="Q30" s="406">
        <f t="shared" si="9"/>
        <v>0</v>
      </c>
      <c r="R30" s="5"/>
    </row>
    <row r="31" spans="1:18">
      <c r="A31" s="200" t="s">
        <v>623</v>
      </c>
      <c r="B31" s="417"/>
      <c r="C31" s="418"/>
      <c r="D31" s="419"/>
      <c r="E31" s="419"/>
      <c r="F31" s="417"/>
      <c r="G31" s="419"/>
      <c r="H31" s="419"/>
      <c r="I31" s="419"/>
      <c r="J31" s="406">
        <v>0</v>
      </c>
      <c r="K31" s="406">
        <v>0</v>
      </c>
      <c r="L31" s="406">
        <v>0</v>
      </c>
      <c r="M31" s="406">
        <v>0</v>
      </c>
      <c r="N31" s="406">
        <f t="shared" si="10"/>
        <v>0</v>
      </c>
      <c r="O31" s="406">
        <f t="shared" si="7"/>
        <v>0</v>
      </c>
      <c r="P31" s="406">
        <f t="shared" si="8"/>
        <v>0</v>
      </c>
      <c r="Q31" s="406">
        <f t="shared" si="9"/>
        <v>0</v>
      </c>
    </row>
    <row r="32" spans="1:18">
      <c r="A32" s="200" t="s">
        <v>624</v>
      </c>
      <c r="B32" s="417"/>
      <c r="C32" s="418"/>
      <c r="D32" s="419"/>
      <c r="E32" s="419"/>
      <c r="F32" s="417"/>
      <c r="G32" s="419"/>
      <c r="H32" s="419"/>
      <c r="I32" s="419"/>
      <c r="J32" s="424">
        <v>177</v>
      </c>
      <c r="K32" s="1443">
        <v>2245.0565000000001</v>
      </c>
      <c r="L32" s="420">
        <v>12215.25</v>
      </c>
      <c r="M32" s="906">
        <v>0.47039999999999998</v>
      </c>
      <c r="N32" s="406">
        <f t="shared" ref="N32:Q33" si="11">J32</f>
        <v>177</v>
      </c>
      <c r="O32" s="406">
        <f t="shared" si="11"/>
        <v>2245.0565000000001</v>
      </c>
      <c r="P32" s="406">
        <f t="shared" si="11"/>
        <v>12215.25</v>
      </c>
      <c r="Q32" s="906">
        <f t="shared" si="11"/>
        <v>0.47039999999999998</v>
      </c>
    </row>
    <row r="33" spans="1:18">
      <c r="A33" s="200" t="s">
        <v>625</v>
      </c>
      <c r="B33" s="417"/>
      <c r="C33" s="418"/>
      <c r="D33" s="419"/>
      <c r="E33" s="419"/>
      <c r="F33" s="417"/>
      <c r="G33" s="419"/>
      <c r="H33" s="419"/>
      <c r="I33" s="419"/>
      <c r="J33" s="424">
        <v>21</v>
      </c>
      <c r="K33" s="1443">
        <v>107.4036</v>
      </c>
      <c r="L33" s="420">
        <v>1866.84</v>
      </c>
      <c r="M33" s="906">
        <v>4.4499999999999998E-2</v>
      </c>
      <c r="N33" s="406">
        <f t="shared" si="11"/>
        <v>21</v>
      </c>
      <c r="O33" s="406">
        <f t="shared" si="11"/>
        <v>107.4036</v>
      </c>
      <c r="P33" s="406">
        <f t="shared" si="11"/>
        <v>1866.84</v>
      </c>
      <c r="Q33" s="906">
        <f t="shared" si="11"/>
        <v>4.4499999999999998E-2</v>
      </c>
    </row>
    <row r="34" spans="1:18">
      <c r="A34" s="200" t="s">
        <v>626</v>
      </c>
      <c r="B34" s="421"/>
      <c r="C34" s="422"/>
      <c r="D34" s="422"/>
      <c r="E34" s="423"/>
      <c r="F34" s="421"/>
      <c r="G34" s="422"/>
      <c r="H34" s="422"/>
      <c r="I34" s="422"/>
      <c r="J34" s="424">
        <v>82</v>
      </c>
      <c r="K34" s="406">
        <v>1296.8787</v>
      </c>
      <c r="L34" s="406">
        <v>26257.74</v>
      </c>
      <c r="M34" s="425">
        <v>0.50970000000000004</v>
      </c>
      <c r="N34" s="406">
        <f t="shared" si="10"/>
        <v>82</v>
      </c>
      <c r="O34" s="406">
        <f t="shared" si="7"/>
        <v>1296.8787</v>
      </c>
      <c r="P34" s="406">
        <f t="shared" si="8"/>
        <v>26257.74</v>
      </c>
      <c r="Q34" s="425">
        <f t="shared" si="9"/>
        <v>0.50970000000000004</v>
      </c>
    </row>
    <row r="35" spans="1:18">
      <c r="A35" s="200" t="s">
        <v>627</v>
      </c>
      <c r="B35" s="421"/>
      <c r="C35" s="422"/>
      <c r="D35" s="422"/>
      <c r="E35" s="423"/>
      <c r="F35" s="421"/>
      <c r="G35" s="422"/>
      <c r="H35" s="422"/>
      <c r="I35" s="422"/>
      <c r="J35" s="424">
        <v>1</v>
      </c>
      <c r="K35" s="406">
        <v>20.589099999999998</v>
      </c>
      <c r="L35" s="406">
        <v>684</v>
      </c>
      <c r="M35" s="425">
        <v>8.3999999999999995E-3</v>
      </c>
      <c r="N35" s="406">
        <f t="shared" si="10"/>
        <v>1</v>
      </c>
      <c r="O35" s="406">
        <f t="shared" si="7"/>
        <v>20.589099999999998</v>
      </c>
      <c r="P35" s="406">
        <f t="shared" si="8"/>
        <v>684</v>
      </c>
      <c r="Q35" s="425">
        <f t="shared" si="9"/>
        <v>8.3999999999999995E-3</v>
      </c>
    </row>
    <row r="36" spans="1:18">
      <c r="A36" s="200" t="s">
        <v>628</v>
      </c>
      <c r="B36" s="421"/>
      <c r="C36" s="422"/>
      <c r="D36" s="422"/>
      <c r="E36" s="423"/>
      <c r="F36" s="421"/>
      <c r="G36" s="422"/>
      <c r="H36" s="422"/>
      <c r="I36" s="422"/>
      <c r="J36" s="424">
        <v>257</v>
      </c>
      <c r="K36" s="406">
        <v>3064.3591999999999</v>
      </c>
      <c r="L36" s="406">
        <v>70739.997000000003</v>
      </c>
      <c r="M36" s="425">
        <v>1.4810000000000001</v>
      </c>
      <c r="N36" s="406">
        <f t="shared" si="10"/>
        <v>257</v>
      </c>
      <c r="O36" s="406">
        <f t="shared" si="7"/>
        <v>3064.3591999999999</v>
      </c>
      <c r="P36" s="406">
        <f t="shared" si="8"/>
        <v>70739.997000000003</v>
      </c>
      <c r="Q36" s="425">
        <f t="shared" si="9"/>
        <v>1.4810000000000001</v>
      </c>
    </row>
    <row r="37" spans="1:18">
      <c r="A37" s="200" t="s">
        <v>629</v>
      </c>
      <c r="B37" s="421"/>
      <c r="C37" s="422"/>
      <c r="D37" s="422"/>
      <c r="E37" s="423"/>
      <c r="F37" s="421"/>
      <c r="G37" s="422"/>
      <c r="H37" s="422"/>
      <c r="I37" s="422"/>
      <c r="J37" s="424">
        <v>470</v>
      </c>
      <c r="K37" s="406">
        <v>7255.1755000000003</v>
      </c>
      <c r="L37" s="406">
        <v>153588.09299999999</v>
      </c>
      <c r="M37" s="425">
        <v>3.6947000000000001</v>
      </c>
      <c r="N37" s="406">
        <f t="shared" si="10"/>
        <v>470</v>
      </c>
      <c r="O37" s="406">
        <f t="shared" si="7"/>
        <v>7255.1755000000003</v>
      </c>
      <c r="P37" s="406">
        <f t="shared" si="8"/>
        <v>153588.09299999999</v>
      </c>
      <c r="Q37" s="425">
        <f t="shared" si="9"/>
        <v>3.6947000000000001</v>
      </c>
    </row>
    <row r="38" spans="1:18">
      <c r="A38" s="200" t="s">
        <v>630</v>
      </c>
      <c r="B38" s="421"/>
      <c r="C38" s="422"/>
      <c r="D38" s="422"/>
      <c r="E38" s="423"/>
      <c r="F38" s="421"/>
      <c r="G38" s="422"/>
      <c r="H38" s="422"/>
      <c r="I38" s="422"/>
      <c r="J38" s="406">
        <v>44</v>
      </c>
      <c r="K38" s="425">
        <v>34.540900000000001</v>
      </c>
      <c r="L38" s="406">
        <v>7187.56</v>
      </c>
      <c r="M38" s="425">
        <v>9.8100000000000007E-2</v>
      </c>
      <c r="N38" s="406">
        <f t="shared" si="10"/>
        <v>44</v>
      </c>
      <c r="O38" s="425">
        <f t="shared" si="7"/>
        <v>34.540900000000001</v>
      </c>
      <c r="P38" s="406">
        <f t="shared" si="8"/>
        <v>7187.56</v>
      </c>
      <c r="Q38" s="425">
        <f t="shared" si="9"/>
        <v>9.8100000000000007E-2</v>
      </c>
    </row>
    <row r="39" spans="1:18">
      <c r="A39" s="200" t="s">
        <v>631</v>
      </c>
      <c r="B39" s="421"/>
      <c r="C39" s="422"/>
      <c r="D39" s="422"/>
      <c r="E39" s="423"/>
      <c r="F39" s="421"/>
      <c r="G39" s="422"/>
      <c r="H39" s="422"/>
      <c r="I39" s="422"/>
      <c r="J39" s="424">
        <v>207</v>
      </c>
      <c r="K39" s="425">
        <v>973.50360000000001</v>
      </c>
      <c r="L39" s="406">
        <v>48486.792300000001</v>
      </c>
      <c r="M39" s="425">
        <v>1.6984999999999999</v>
      </c>
      <c r="N39" s="406">
        <f t="shared" si="10"/>
        <v>207</v>
      </c>
      <c r="O39" s="425">
        <f t="shared" si="7"/>
        <v>973.50360000000001</v>
      </c>
      <c r="P39" s="406">
        <f t="shared" si="8"/>
        <v>48486.792300000001</v>
      </c>
      <c r="Q39" s="425">
        <f t="shared" si="9"/>
        <v>1.6984999999999999</v>
      </c>
    </row>
    <row r="40" spans="1:18" ht="13.5" thickBot="1">
      <c r="A40" s="989" t="s">
        <v>632</v>
      </c>
      <c r="B40" s="426"/>
      <c r="C40" s="1159"/>
      <c r="D40" s="1159"/>
      <c r="E40" s="1159"/>
      <c r="F40" s="427"/>
      <c r="G40" s="1159"/>
      <c r="H40" s="1159"/>
      <c r="I40" s="1159"/>
      <c r="J40" s="428"/>
      <c r="K40" s="1120"/>
      <c r="L40" s="1120"/>
      <c r="M40" s="1121"/>
      <c r="N40" s="406">
        <f t="shared" si="10"/>
        <v>0</v>
      </c>
      <c r="O40" s="406">
        <f t="shared" si="7"/>
        <v>0</v>
      </c>
      <c r="P40" s="406">
        <f t="shared" si="8"/>
        <v>0</v>
      </c>
      <c r="Q40" s="406">
        <f t="shared" si="9"/>
        <v>0</v>
      </c>
    </row>
    <row r="41" spans="1:18">
      <c r="A41" s="409" t="s">
        <v>633</v>
      </c>
      <c r="B41" s="1321">
        <f>SUM(B29:B40)</f>
        <v>0</v>
      </c>
      <c r="C41" s="410">
        <f t="shared" ref="C41:M41" si="12">SUM(C29:C40)</f>
        <v>0</v>
      </c>
      <c r="D41" s="410">
        <f t="shared" si="12"/>
        <v>0</v>
      </c>
      <c r="E41" s="410">
        <f t="shared" si="12"/>
        <v>0</v>
      </c>
      <c r="F41" s="410">
        <f t="shared" si="12"/>
        <v>0</v>
      </c>
      <c r="G41" s="410">
        <f t="shared" si="12"/>
        <v>0</v>
      </c>
      <c r="H41" s="410">
        <f t="shared" si="12"/>
        <v>0</v>
      </c>
      <c r="I41" s="410">
        <f t="shared" si="12"/>
        <v>0</v>
      </c>
      <c r="J41" s="410">
        <f t="shared" si="12"/>
        <v>1259</v>
      </c>
      <c r="K41" s="1321">
        <f t="shared" si="12"/>
        <v>14997.507100000001</v>
      </c>
      <c r="L41" s="410">
        <f t="shared" si="12"/>
        <v>321026.27229999995</v>
      </c>
      <c r="M41" s="1323">
        <f t="shared" si="12"/>
        <v>8.0053000000000001</v>
      </c>
      <c r="N41" s="1321">
        <f>SUM(N29:N40)</f>
        <v>1259</v>
      </c>
      <c r="O41" s="1321">
        <f t="shared" ref="O41:P41" si="13">SUM(O29:O40)</f>
        <v>14997.507100000001</v>
      </c>
      <c r="P41" s="1321">
        <f t="shared" si="13"/>
        <v>321026.27229999995</v>
      </c>
      <c r="Q41" s="1461">
        <f>SUM(Q29:Q40)</f>
        <v>8.0053000000000001</v>
      </c>
    </row>
    <row r="42" spans="1:18" ht="13" customHeight="1">
      <c r="A42" s="258"/>
      <c r="B42" s="258"/>
      <c r="C42" s="258"/>
      <c r="D42" s="258"/>
      <c r="E42" s="258"/>
      <c r="F42" s="258"/>
      <c r="G42" s="258"/>
      <c r="H42" s="258"/>
      <c r="I42" s="429"/>
      <c r="J42" s="429"/>
      <c r="K42" s="429"/>
      <c r="L42" s="429"/>
      <c r="M42" s="429"/>
      <c r="N42" s="429"/>
      <c r="O42" s="429"/>
      <c r="P42" s="429"/>
      <c r="Q42" s="430"/>
    </row>
    <row r="43" spans="1:18">
      <c r="A43" s="394"/>
      <c r="B43" s="394"/>
      <c r="C43" s="394"/>
      <c r="D43" s="394"/>
      <c r="E43" s="394"/>
      <c r="F43" s="394"/>
      <c r="G43" s="394"/>
      <c r="H43" s="394"/>
      <c r="I43" s="394"/>
      <c r="J43" s="394"/>
      <c r="K43" s="394"/>
      <c r="L43" s="394"/>
      <c r="M43" s="394"/>
      <c r="N43" s="394"/>
      <c r="O43" s="394"/>
    </row>
    <row r="44" spans="1:18" ht="15">
      <c r="A44" s="1629" t="s">
        <v>635</v>
      </c>
      <c r="B44" s="1630"/>
      <c r="C44" s="1630"/>
      <c r="D44" s="1630"/>
      <c r="E44" s="1630"/>
      <c r="F44" s="1630"/>
      <c r="G44" s="1630"/>
      <c r="H44" s="1630"/>
      <c r="I44" s="1631"/>
      <c r="J44" s="396"/>
      <c r="K44" s="396"/>
      <c r="L44" s="396"/>
      <c r="M44" s="396"/>
      <c r="N44" s="396"/>
      <c r="O44" s="396"/>
      <c r="P44" s="396"/>
      <c r="Q44" s="396"/>
    </row>
    <row r="45" spans="1:18">
      <c r="A45" s="1632" t="s">
        <v>613</v>
      </c>
      <c r="B45" s="1623" t="s">
        <v>614</v>
      </c>
      <c r="C45" s="1623"/>
      <c r="D45" s="1623"/>
      <c r="E45" s="1635"/>
      <c r="F45" s="1623" t="s">
        <v>615</v>
      </c>
      <c r="G45" s="1623"/>
      <c r="H45" s="1623"/>
      <c r="I45" s="1623"/>
      <c r="J45" s="1627" t="s">
        <v>616</v>
      </c>
      <c r="K45" s="1627"/>
      <c r="L45" s="1627"/>
      <c r="M45" s="1627"/>
      <c r="N45" s="1627" t="s">
        <v>10</v>
      </c>
      <c r="O45" s="1627"/>
      <c r="P45" s="1627"/>
      <c r="Q45" s="1627"/>
    </row>
    <row r="46" spans="1:18" ht="13.5" customHeight="1">
      <c r="A46" s="1633"/>
      <c r="B46" s="1628" t="s">
        <v>636</v>
      </c>
      <c r="C46" s="1627" t="s">
        <v>618</v>
      </c>
      <c r="D46" s="1627"/>
      <c r="E46" s="1627"/>
      <c r="F46" s="1628" t="s">
        <v>636</v>
      </c>
      <c r="G46" s="1627" t="s">
        <v>618</v>
      </c>
      <c r="H46" s="1627"/>
      <c r="I46" s="1627"/>
      <c r="J46" s="1628" t="s">
        <v>636</v>
      </c>
      <c r="K46" s="1627" t="s">
        <v>618</v>
      </c>
      <c r="L46" s="1627"/>
      <c r="M46" s="1627"/>
      <c r="N46" s="1628" t="s">
        <v>636</v>
      </c>
      <c r="O46" s="1627" t="s">
        <v>618</v>
      </c>
      <c r="P46" s="1627"/>
      <c r="Q46" s="1627"/>
    </row>
    <row r="47" spans="1:18">
      <c r="A47" s="1634"/>
      <c r="B47" s="1628"/>
      <c r="C47" s="398" t="s">
        <v>619</v>
      </c>
      <c r="D47" s="398" t="s">
        <v>620</v>
      </c>
      <c r="E47" s="398" t="s">
        <v>196</v>
      </c>
      <c r="F47" s="1628"/>
      <c r="G47" s="398" t="s">
        <v>619</v>
      </c>
      <c r="H47" s="398" t="s">
        <v>620</v>
      </c>
      <c r="I47" s="398" t="s">
        <v>196</v>
      </c>
      <c r="J47" s="1628"/>
      <c r="K47" s="398" t="s">
        <v>619</v>
      </c>
      <c r="L47" s="398" t="s">
        <v>620</v>
      </c>
      <c r="M47" s="398" t="s">
        <v>196</v>
      </c>
      <c r="N47" s="1628"/>
      <c r="O47" s="398" t="s">
        <v>619</v>
      </c>
      <c r="P47" s="398" t="s">
        <v>620</v>
      </c>
      <c r="Q47" s="398" t="s">
        <v>196</v>
      </c>
    </row>
    <row r="48" spans="1:18">
      <c r="A48" s="200" t="s">
        <v>621</v>
      </c>
      <c r="B48" s="421"/>
      <c r="C48" s="418"/>
      <c r="D48" s="419"/>
      <c r="E48" s="419"/>
      <c r="F48" s="421"/>
      <c r="G48" s="419"/>
      <c r="H48" s="419"/>
      <c r="I48" s="419"/>
      <c r="J48" s="406">
        <v>0</v>
      </c>
      <c r="K48" s="406">
        <v>0</v>
      </c>
      <c r="L48" s="406">
        <v>0</v>
      </c>
      <c r="M48" s="406">
        <v>0</v>
      </c>
      <c r="N48" s="406">
        <f>J48</f>
        <v>0</v>
      </c>
      <c r="O48" s="406">
        <f t="shared" ref="O48:Q48" si="14">K48</f>
        <v>0</v>
      </c>
      <c r="P48" s="406">
        <f t="shared" si="14"/>
        <v>0</v>
      </c>
      <c r="Q48" s="406">
        <f t="shared" si="14"/>
        <v>0</v>
      </c>
      <c r="R48" s="5"/>
    </row>
    <row r="49" spans="1:18">
      <c r="A49" s="200" t="s">
        <v>622</v>
      </c>
      <c r="B49" s="421"/>
      <c r="C49" s="418"/>
      <c r="D49" s="419"/>
      <c r="E49" s="419"/>
      <c r="F49" s="417"/>
      <c r="G49" s="419"/>
      <c r="H49" s="419"/>
      <c r="I49" s="419"/>
      <c r="J49" s="406">
        <v>0</v>
      </c>
      <c r="K49" s="406">
        <v>0</v>
      </c>
      <c r="L49" s="406">
        <v>0</v>
      </c>
      <c r="M49" s="406">
        <v>0</v>
      </c>
      <c r="N49" s="406">
        <f t="shared" ref="N49:N59" si="15">J49</f>
        <v>0</v>
      </c>
      <c r="O49" s="406">
        <f t="shared" ref="O49:O59" si="16">K49</f>
        <v>0</v>
      </c>
      <c r="P49" s="406">
        <f t="shared" ref="P49:P59" si="17">L49</f>
        <v>0</v>
      </c>
      <c r="Q49" s="406">
        <f t="shared" ref="Q49:Q59" si="18">M49</f>
        <v>0</v>
      </c>
      <c r="R49" s="67"/>
    </row>
    <row r="50" spans="1:18">
      <c r="A50" s="200" t="s">
        <v>623</v>
      </c>
      <c r="B50" s="421"/>
      <c r="C50" s="418"/>
      <c r="D50" s="419"/>
      <c r="E50" s="419"/>
      <c r="F50" s="421"/>
      <c r="G50" s="418"/>
      <c r="H50" s="419"/>
      <c r="I50" s="419"/>
      <c r="J50" s="406">
        <v>0</v>
      </c>
      <c r="K50" s="406">
        <v>0</v>
      </c>
      <c r="L50" s="406">
        <v>0</v>
      </c>
      <c r="M50" s="420">
        <v>0</v>
      </c>
      <c r="N50" s="406">
        <f t="shared" si="15"/>
        <v>0</v>
      </c>
      <c r="O50" s="406">
        <f t="shared" si="16"/>
        <v>0</v>
      </c>
      <c r="P50" s="406">
        <f t="shared" si="17"/>
        <v>0</v>
      </c>
      <c r="Q50" s="406">
        <f t="shared" si="18"/>
        <v>0</v>
      </c>
    </row>
    <row r="51" spans="1:18">
      <c r="A51" s="200" t="s">
        <v>624</v>
      </c>
      <c r="B51" s="421"/>
      <c r="C51" s="418"/>
      <c r="D51" s="419"/>
      <c r="E51" s="419"/>
      <c r="F51" s="421"/>
      <c r="G51" s="418"/>
      <c r="H51" s="419"/>
      <c r="I51" s="419"/>
      <c r="J51" s="406">
        <v>0</v>
      </c>
      <c r="K51" s="406">
        <v>0</v>
      </c>
      <c r="L51" s="406">
        <v>0</v>
      </c>
      <c r="M51" s="420">
        <v>0</v>
      </c>
      <c r="N51" s="406">
        <f t="shared" ref="N51:Q52" si="19">J51</f>
        <v>0</v>
      </c>
      <c r="O51" s="406">
        <f t="shared" si="19"/>
        <v>0</v>
      </c>
      <c r="P51" s="406">
        <f t="shared" si="19"/>
        <v>0</v>
      </c>
      <c r="Q51" s="406">
        <f t="shared" si="19"/>
        <v>0</v>
      </c>
    </row>
    <row r="52" spans="1:18">
      <c r="A52" s="200" t="s">
        <v>625</v>
      </c>
      <c r="B52" s="421"/>
      <c r="C52" s="418"/>
      <c r="D52" s="419"/>
      <c r="E52" s="419"/>
      <c r="F52" s="421"/>
      <c r="G52" s="418"/>
      <c r="H52" s="419"/>
      <c r="I52" s="419"/>
      <c r="J52" s="406">
        <v>0</v>
      </c>
      <c r="K52" s="406">
        <v>0</v>
      </c>
      <c r="L52" s="406">
        <v>0</v>
      </c>
      <c r="M52" s="420">
        <v>0</v>
      </c>
      <c r="N52" s="406">
        <f t="shared" si="19"/>
        <v>0</v>
      </c>
      <c r="O52" s="406">
        <f t="shared" si="19"/>
        <v>0</v>
      </c>
      <c r="P52" s="406">
        <f t="shared" si="19"/>
        <v>0</v>
      </c>
      <c r="Q52" s="406">
        <f t="shared" si="19"/>
        <v>0</v>
      </c>
    </row>
    <row r="53" spans="1:18">
      <c r="A53" s="200" t="s">
        <v>626</v>
      </c>
      <c r="B53" s="421"/>
      <c r="C53" s="418"/>
      <c r="D53" s="419"/>
      <c r="E53" s="419"/>
      <c r="F53" s="421"/>
      <c r="G53" s="418"/>
      <c r="H53" s="419"/>
      <c r="I53" s="419"/>
      <c r="J53" s="406">
        <v>0</v>
      </c>
      <c r="K53" s="406">
        <v>0</v>
      </c>
      <c r="L53" s="406">
        <v>0</v>
      </c>
      <c r="M53" s="420">
        <v>0</v>
      </c>
      <c r="N53" s="406">
        <f t="shared" si="15"/>
        <v>0</v>
      </c>
      <c r="O53" s="406">
        <f t="shared" si="16"/>
        <v>0</v>
      </c>
      <c r="P53" s="406">
        <f t="shared" si="17"/>
        <v>0</v>
      </c>
      <c r="Q53" s="406">
        <f t="shared" si="18"/>
        <v>0</v>
      </c>
    </row>
    <row r="54" spans="1:18">
      <c r="A54" s="200" t="s">
        <v>627</v>
      </c>
      <c r="B54" s="421"/>
      <c r="C54" s="418"/>
      <c r="D54" s="419"/>
      <c r="E54" s="419"/>
      <c r="F54" s="421"/>
      <c r="G54" s="418"/>
      <c r="H54" s="419"/>
      <c r="I54" s="419"/>
      <c r="J54" s="406">
        <v>0</v>
      </c>
      <c r="K54" s="406">
        <v>0</v>
      </c>
      <c r="L54" s="406">
        <v>0</v>
      </c>
      <c r="M54" s="420">
        <v>0</v>
      </c>
      <c r="N54" s="406">
        <f t="shared" si="15"/>
        <v>0</v>
      </c>
      <c r="O54" s="406">
        <f t="shared" si="16"/>
        <v>0</v>
      </c>
      <c r="P54" s="406">
        <f t="shared" si="17"/>
        <v>0</v>
      </c>
      <c r="Q54" s="406">
        <f t="shared" si="18"/>
        <v>0</v>
      </c>
    </row>
    <row r="55" spans="1:18">
      <c r="A55" s="200" t="s">
        <v>628</v>
      </c>
      <c r="B55" s="421"/>
      <c r="C55" s="418"/>
      <c r="D55" s="419"/>
      <c r="E55" s="419"/>
      <c r="F55" s="421"/>
      <c r="G55" s="418"/>
      <c r="H55" s="419"/>
      <c r="I55" s="419"/>
      <c r="J55" s="406">
        <v>0</v>
      </c>
      <c r="K55" s="406">
        <v>0</v>
      </c>
      <c r="L55" s="406">
        <v>0</v>
      </c>
      <c r="M55" s="420">
        <v>0</v>
      </c>
      <c r="N55" s="406">
        <f t="shared" si="15"/>
        <v>0</v>
      </c>
      <c r="O55" s="406">
        <f t="shared" si="16"/>
        <v>0</v>
      </c>
      <c r="P55" s="406">
        <f t="shared" si="17"/>
        <v>0</v>
      </c>
      <c r="Q55" s="406">
        <f t="shared" si="18"/>
        <v>0</v>
      </c>
    </row>
    <row r="56" spans="1:18">
      <c r="A56" s="200" t="s">
        <v>629</v>
      </c>
      <c r="B56" s="421"/>
      <c r="C56" s="418"/>
      <c r="D56" s="419"/>
      <c r="E56" s="419"/>
      <c r="F56" s="421"/>
      <c r="G56" s="418"/>
      <c r="H56" s="419"/>
      <c r="I56" s="419"/>
      <c r="J56" s="406">
        <v>0</v>
      </c>
      <c r="K56" s="406">
        <v>0</v>
      </c>
      <c r="L56" s="406">
        <v>0</v>
      </c>
      <c r="M56" s="420">
        <v>0</v>
      </c>
      <c r="N56" s="406">
        <f t="shared" si="15"/>
        <v>0</v>
      </c>
      <c r="O56" s="406">
        <f t="shared" si="16"/>
        <v>0</v>
      </c>
      <c r="P56" s="406">
        <f t="shared" si="17"/>
        <v>0</v>
      </c>
      <c r="Q56" s="406">
        <f t="shared" si="18"/>
        <v>0</v>
      </c>
    </row>
    <row r="57" spans="1:18">
      <c r="A57" s="200" t="s">
        <v>630</v>
      </c>
      <c r="B57" s="421"/>
      <c r="C57" s="418"/>
      <c r="D57" s="419"/>
      <c r="E57" s="419"/>
      <c r="F57" s="421"/>
      <c r="G57" s="418"/>
      <c r="H57" s="419"/>
      <c r="I57" s="419"/>
      <c r="J57" s="406">
        <v>0</v>
      </c>
      <c r="K57" s="406">
        <v>0</v>
      </c>
      <c r="L57" s="406">
        <v>0</v>
      </c>
      <c r="M57" s="420">
        <v>0</v>
      </c>
      <c r="N57" s="406">
        <f t="shared" si="15"/>
        <v>0</v>
      </c>
      <c r="O57" s="406">
        <f t="shared" si="16"/>
        <v>0</v>
      </c>
      <c r="P57" s="406">
        <f t="shared" si="17"/>
        <v>0</v>
      </c>
      <c r="Q57" s="406">
        <f t="shared" si="18"/>
        <v>0</v>
      </c>
    </row>
    <row r="58" spans="1:18">
      <c r="A58" s="200" t="s">
        <v>631</v>
      </c>
      <c r="B58" s="421"/>
      <c r="C58" s="422"/>
      <c r="D58" s="422"/>
      <c r="E58" s="422"/>
      <c r="F58" s="421"/>
      <c r="G58" s="422"/>
      <c r="H58" s="422"/>
      <c r="I58" s="422"/>
      <c r="J58" s="406">
        <v>0</v>
      </c>
      <c r="K58" s="406">
        <v>0</v>
      </c>
      <c r="L58" s="406">
        <v>0</v>
      </c>
      <c r="M58" s="420">
        <v>0</v>
      </c>
      <c r="N58" s="406">
        <f t="shared" si="15"/>
        <v>0</v>
      </c>
      <c r="O58" s="406">
        <f t="shared" si="16"/>
        <v>0</v>
      </c>
      <c r="P58" s="406">
        <f t="shared" si="17"/>
        <v>0</v>
      </c>
      <c r="Q58" s="406">
        <f t="shared" si="18"/>
        <v>0</v>
      </c>
    </row>
    <row r="59" spans="1:18" ht="13.5" thickBot="1">
      <c r="A59" s="989" t="s">
        <v>632</v>
      </c>
      <c r="B59" s="426"/>
      <c r="C59" s="1159"/>
      <c r="D59" s="1159"/>
      <c r="E59" s="1159"/>
      <c r="F59" s="427"/>
      <c r="G59" s="1159"/>
      <c r="H59" s="1159"/>
      <c r="I59" s="1159"/>
      <c r="J59" s="428"/>
      <c r="K59" s="1120"/>
      <c r="L59" s="1120"/>
      <c r="M59" s="1121"/>
      <c r="N59" s="406">
        <f t="shared" si="15"/>
        <v>0</v>
      </c>
      <c r="O59" s="425">
        <f t="shared" si="16"/>
        <v>0</v>
      </c>
      <c r="P59" s="406">
        <f t="shared" si="17"/>
        <v>0</v>
      </c>
      <c r="Q59" s="1121">
        <f t="shared" si="18"/>
        <v>0</v>
      </c>
    </row>
    <row r="60" spans="1:18">
      <c r="A60" s="409" t="s">
        <v>633</v>
      </c>
      <c r="B60" s="1321">
        <f>SUM(B48:B59)</f>
        <v>0</v>
      </c>
      <c r="C60" s="410">
        <f t="shared" ref="C60:P60" si="20">SUM(C48:C59)</f>
        <v>0</v>
      </c>
      <c r="D60" s="410">
        <f t="shared" si="20"/>
        <v>0</v>
      </c>
      <c r="E60" s="410">
        <f t="shared" si="20"/>
        <v>0</v>
      </c>
      <c r="F60" s="410">
        <f t="shared" si="20"/>
        <v>0</v>
      </c>
      <c r="G60" s="410">
        <f t="shared" si="20"/>
        <v>0</v>
      </c>
      <c r="H60" s="410">
        <f t="shared" si="20"/>
        <v>0</v>
      </c>
      <c r="I60" s="410">
        <f t="shared" si="20"/>
        <v>0</v>
      </c>
      <c r="J60" s="410">
        <f t="shared" si="20"/>
        <v>0</v>
      </c>
      <c r="K60" s="905">
        <f t="shared" si="20"/>
        <v>0</v>
      </c>
      <c r="L60" s="410">
        <f t="shared" si="20"/>
        <v>0</v>
      </c>
      <c r="M60" s="1323">
        <f t="shared" si="20"/>
        <v>0</v>
      </c>
      <c r="N60" s="1321">
        <f>SUM(N48:N59)</f>
        <v>0</v>
      </c>
      <c r="O60" s="1323">
        <f t="shared" si="20"/>
        <v>0</v>
      </c>
      <c r="P60" s="1321">
        <f t="shared" si="20"/>
        <v>0</v>
      </c>
      <c r="Q60" s="1323">
        <f>SUM(Q48:Q59)</f>
        <v>0</v>
      </c>
    </row>
    <row r="61" spans="1:18" ht="15.5">
      <c r="A61" s="258" t="s">
        <v>637</v>
      </c>
      <c r="B61" s="258"/>
      <c r="C61" s="258"/>
      <c r="D61" s="258"/>
      <c r="E61" s="258"/>
      <c r="F61" s="258"/>
      <c r="G61" s="258"/>
      <c r="H61" s="258"/>
      <c r="I61" s="429"/>
      <c r="J61" s="429"/>
      <c r="K61" s="429"/>
      <c r="L61" s="429"/>
      <c r="M61" s="429"/>
      <c r="N61" s="429"/>
      <c r="O61" s="429"/>
      <c r="P61" s="429"/>
      <c r="Q61" s="430"/>
    </row>
    <row r="62" spans="1:18">
      <c r="B62" s="429"/>
      <c r="C62" s="429"/>
      <c r="D62" s="429"/>
      <c r="E62" s="429"/>
      <c r="F62" s="431"/>
      <c r="G62" s="429"/>
      <c r="H62" s="429"/>
      <c r="I62" s="429"/>
      <c r="J62" s="429"/>
      <c r="K62" s="429"/>
      <c r="L62" s="429"/>
      <c r="M62" s="429"/>
      <c r="N62" s="429"/>
      <c r="O62" s="429"/>
      <c r="P62" s="429"/>
      <c r="Q62" s="430"/>
    </row>
    <row r="63" spans="1:18">
      <c r="B63" s="429"/>
      <c r="C63" s="429"/>
      <c r="D63" s="429"/>
      <c r="E63" s="429"/>
      <c r="F63" s="431"/>
      <c r="G63" s="429"/>
      <c r="H63" s="429"/>
      <c r="I63" s="429"/>
      <c r="J63" s="429"/>
      <c r="K63" s="429"/>
      <c r="L63" s="429"/>
      <c r="M63" s="429"/>
      <c r="N63" s="429"/>
      <c r="O63" s="429"/>
      <c r="P63" s="429"/>
      <c r="Q63" s="430"/>
    </row>
    <row r="64" spans="1:18">
      <c r="A64" s="1629" t="s">
        <v>638</v>
      </c>
      <c r="B64" s="1630"/>
      <c r="C64" s="1630"/>
      <c r="D64" s="1630"/>
      <c r="E64" s="1630"/>
      <c r="F64" s="1630"/>
      <c r="G64" s="1630"/>
      <c r="H64" s="1630"/>
      <c r="I64" s="1631"/>
      <c r="J64" s="396"/>
      <c r="K64" s="396"/>
      <c r="L64" s="396"/>
      <c r="M64" s="396"/>
      <c r="N64" s="396"/>
      <c r="O64" s="396"/>
      <c r="P64" s="396"/>
      <c r="Q64" s="396"/>
    </row>
    <row r="65" spans="1:18">
      <c r="A65" s="397"/>
      <c r="B65" s="1623" t="s">
        <v>614</v>
      </c>
      <c r="C65" s="1623"/>
      <c r="D65" s="1623"/>
      <c r="E65" s="1635"/>
      <c r="F65" s="1623" t="s">
        <v>615</v>
      </c>
      <c r="G65" s="1623"/>
      <c r="H65" s="1623"/>
      <c r="I65" s="1623"/>
      <c r="J65" s="1627" t="s">
        <v>616</v>
      </c>
      <c r="K65" s="1627"/>
      <c r="L65" s="1627"/>
      <c r="M65" s="1627"/>
      <c r="N65" s="1627" t="s">
        <v>10</v>
      </c>
      <c r="O65" s="1627"/>
      <c r="P65" s="1627"/>
      <c r="Q65" s="1627"/>
    </row>
    <row r="66" spans="1:18">
      <c r="A66" s="1624" t="s">
        <v>613</v>
      </c>
      <c r="B66" s="1639" t="s">
        <v>617</v>
      </c>
      <c r="C66" s="412"/>
      <c r="D66" s="413"/>
      <c r="E66" s="414"/>
      <c r="F66" s="1639" t="s">
        <v>617</v>
      </c>
      <c r="G66" s="412"/>
      <c r="H66" s="413"/>
      <c r="I66" s="414"/>
      <c r="J66" s="1639" t="s">
        <v>617</v>
      </c>
      <c r="K66" s="412"/>
      <c r="L66" s="413"/>
      <c r="M66" s="414"/>
      <c r="N66" s="1639" t="s">
        <v>617</v>
      </c>
      <c r="O66" s="412"/>
      <c r="P66" s="413"/>
      <c r="Q66" s="414"/>
    </row>
    <row r="67" spans="1:18">
      <c r="A67" s="1625"/>
      <c r="B67" s="1640"/>
      <c r="C67" s="1623" t="s">
        <v>618</v>
      </c>
      <c r="D67" s="1623"/>
      <c r="E67" s="1623"/>
      <c r="F67" s="1640"/>
      <c r="G67" s="1623" t="s">
        <v>618</v>
      </c>
      <c r="H67" s="1623"/>
      <c r="I67" s="1623"/>
      <c r="J67" s="1640"/>
      <c r="K67" s="1623" t="s">
        <v>618</v>
      </c>
      <c r="L67" s="1623"/>
      <c r="M67" s="1623"/>
      <c r="N67" s="1640"/>
      <c r="O67" s="1623" t="s">
        <v>618</v>
      </c>
      <c r="P67" s="1623"/>
      <c r="Q67" s="1623"/>
    </row>
    <row r="68" spans="1:18">
      <c r="A68" s="1626"/>
      <c r="B68" s="1641"/>
      <c r="C68" s="415" t="s">
        <v>619</v>
      </c>
      <c r="D68" s="398" t="s">
        <v>620</v>
      </c>
      <c r="E68" s="398" t="s">
        <v>196</v>
      </c>
      <c r="F68" s="1641"/>
      <c r="G68" s="415" t="s">
        <v>619</v>
      </c>
      <c r="H68" s="398" t="s">
        <v>620</v>
      </c>
      <c r="I68" s="398" t="s">
        <v>196</v>
      </c>
      <c r="J68" s="1641"/>
      <c r="K68" s="415" t="s">
        <v>619</v>
      </c>
      <c r="L68" s="398" t="s">
        <v>620</v>
      </c>
      <c r="M68" s="398" t="s">
        <v>196</v>
      </c>
      <c r="N68" s="1641"/>
      <c r="O68" s="415" t="s">
        <v>619</v>
      </c>
      <c r="P68" s="398" t="s">
        <v>620</v>
      </c>
      <c r="Q68" s="398" t="s">
        <v>196</v>
      </c>
    </row>
    <row r="69" spans="1:18">
      <c r="A69" s="200" t="s">
        <v>621</v>
      </c>
      <c r="B69" s="1451">
        <v>0</v>
      </c>
      <c r="C69" s="1451">
        <v>0</v>
      </c>
      <c r="D69" s="1451">
        <v>0</v>
      </c>
      <c r="E69" s="1452">
        <v>0</v>
      </c>
      <c r="F69" s="421"/>
      <c r="G69" s="418"/>
      <c r="H69" s="419"/>
      <c r="I69" s="419"/>
      <c r="J69" s="421"/>
      <c r="K69" s="418"/>
      <c r="L69" s="419"/>
      <c r="M69" s="419"/>
      <c r="N69" s="1451">
        <f>B69</f>
        <v>0</v>
      </c>
      <c r="O69" s="1451">
        <f>C69</f>
        <v>0</v>
      </c>
      <c r="P69" s="1451">
        <f>D69</f>
        <v>0</v>
      </c>
      <c r="Q69" s="1452">
        <f>E69</f>
        <v>0</v>
      </c>
      <c r="R69" s="5"/>
    </row>
    <row r="70" spans="1:18">
      <c r="A70" s="200" t="s">
        <v>622</v>
      </c>
      <c r="B70" s="1451">
        <v>0</v>
      </c>
      <c r="C70" s="1451">
        <v>0</v>
      </c>
      <c r="D70" s="1451">
        <v>0</v>
      </c>
      <c r="E70" s="1452">
        <v>0</v>
      </c>
      <c r="F70" s="421"/>
      <c r="G70" s="418"/>
      <c r="H70" s="419"/>
      <c r="I70" s="419"/>
      <c r="J70" s="421"/>
      <c r="K70" s="418"/>
      <c r="L70" s="419"/>
      <c r="M70" s="419"/>
      <c r="N70" s="1451">
        <f>B70</f>
        <v>0</v>
      </c>
      <c r="O70" s="1451">
        <f>C70</f>
        <v>0</v>
      </c>
      <c r="P70" s="1451">
        <f t="shared" ref="P70:P80" si="21">D70</f>
        <v>0</v>
      </c>
      <c r="Q70" s="1452">
        <f t="shared" ref="Q70:Q80" si="22">E70</f>
        <v>0</v>
      </c>
    </row>
    <row r="71" spans="1:18">
      <c r="A71" s="200" t="s">
        <v>623</v>
      </c>
      <c r="B71" s="1451">
        <v>1</v>
      </c>
      <c r="C71" s="1451">
        <v>29</v>
      </c>
      <c r="D71" s="1451">
        <v>991</v>
      </c>
      <c r="E71" s="1452">
        <v>0.13</v>
      </c>
      <c r="F71" s="421"/>
      <c r="G71" s="418"/>
      <c r="H71" s="419"/>
      <c r="I71" s="419"/>
      <c r="J71" s="421"/>
      <c r="K71" s="418"/>
      <c r="L71" s="419"/>
      <c r="M71" s="419"/>
      <c r="N71" s="1451">
        <f t="shared" ref="N71:N80" si="23">B71</f>
        <v>1</v>
      </c>
      <c r="O71" s="1451">
        <f t="shared" ref="O71:O80" si="24">C71</f>
        <v>29</v>
      </c>
      <c r="P71" s="1451">
        <f t="shared" si="21"/>
        <v>991</v>
      </c>
      <c r="Q71" s="1452">
        <f t="shared" si="22"/>
        <v>0.13</v>
      </c>
    </row>
    <row r="72" spans="1:18">
      <c r="A72" s="200" t="s">
        <v>624</v>
      </c>
      <c r="B72" s="1451">
        <v>3</v>
      </c>
      <c r="C72" s="1451">
        <v>47</v>
      </c>
      <c r="D72" s="1451">
        <v>1956</v>
      </c>
      <c r="E72" s="1452">
        <v>1.21</v>
      </c>
      <c r="F72" s="421"/>
      <c r="G72" s="418"/>
      <c r="H72" s="419"/>
      <c r="I72" s="419"/>
      <c r="J72" s="421"/>
      <c r="K72" s="418"/>
      <c r="L72" s="419"/>
      <c r="M72" s="419"/>
      <c r="N72" s="1451">
        <f t="shared" si="23"/>
        <v>3</v>
      </c>
      <c r="O72" s="1451">
        <f t="shared" si="24"/>
        <v>47</v>
      </c>
      <c r="P72" s="1451">
        <f t="shared" si="21"/>
        <v>1956</v>
      </c>
      <c r="Q72" s="1452">
        <f t="shared" si="22"/>
        <v>1.21</v>
      </c>
    </row>
    <row r="73" spans="1:18">
      <c r="A73" s="200" t="s">
        <v>625</v>
      </c>
      <c r="B73" s="1451">
        <v>1</v>
      </c>
      <c r="C73" s="1451">
        <v>42</v>
      </c>
      <c r="D73" s="1451">
        <v>545</v>
      </c>
      <c r="E73" s="1452">
        <v>7.0000000000000007E-2</v>
      </c>
      <c r="F73" s="421"/>
      <c r="G73" s="418"/>
      <c r="H73" s="419"/>
      <c r="I73" s="419"/>
      <c r="J73" s="421"/>
      <c r="K73" s="418"/>
      <c r="L73" s="419"/>
      <c r="M73" s="419"/>
      <c r="N73" s="1451">
        <f t="shared" si="23"/>
        <v>1</v>
      </c>
      <c r="O73" s="1451">
        <f t="shared" si="24"/>
        <v>42</v>
      </c>
      <c r="P73" s="1451">
        <f t="shared" si="21"/>
        <v>545</v>
      </c>
      <c r="Q73" s="1452">
        <f t="shared" si="22"/>
        <v>7.0000000000000007E-2</v>
      </c>
    </row>
    <row r="74" spans="1:18">
      <c r="A74" s="200" t="s">
        <v>626</v>
      </c>
      <c r="B74" s="1451">
        <v>2</v>
      </c>
      <c r="C74" s="1451">
        <v>51</v>
      </c>
      <c r="D74" s="1451">
        <v>608</v>
      </c>
      <c r="E74" s="1452">
        <v>0.08</v>
      </c>
      <c r="F74" s="421"/>
      <c r="G74" s="418"/>
      <c r="H74" s="419"/>
      <c r="I74" s="419"/>
      <c r="J74" s="421"/>
      <c r="K74" s="418"/>
      <c r="L74" s="419"/>
      <c r="M74" s="419"/>
      <c r="N74" s="1451">
        <f t="shared" si="23"/>
        <v>2</v>
      </c>
      <c r="O74" s="1451">
        <f t="shared" si="24"/>
        <v>51</v>
      </c>
      <c r="P74" s="1451">
        <f t="shared" si="21"/>
        <v>608</v>
      </c>
      <c r="Q74" s="1452">
        <f t="shared" si="22"/>
        <v>0.08</v>
      </c>
    </row>
    <row r="75" spans="1:18">
      <c r="A75" s="200" t="s">
        <v>627</v>
      </c>
      <c r="B75" s="1451">
        <v>0</v>
      </c>
      <c r="C75" s="1451">
        <v>0</v>
      </c>
      <c r="D75" s="1451">
        <v>0</v>
      </c>
      <c r="E75" s="1452">
        <v>0</v>
      </c>
      <c r="F75" s="421"/>
      <c r="G75" s="418"/>
      <c r="H75" s="419"/>
      <c r="I75" s="419"/>
      <c r="J75" s="421"/>
      <c r="K75" s="418"/>
      <c r="L75" s="419"/>
      <c r="M75" s="419"/>
      <c r="N75" s="1451">
        <f t="shared" si="23"/>
        <v>0</v>
      </c>
      <c r="O75" s="1451">
        <f t="shared" si="24"/>
        <v>0</v>
      </c>
      <c r="P75" s="1451">
        <f t="shared" si="21"/>
        <v>0</v>
      </c>
      <c r="Q75" s="1452">
        <f t="shared" si="22"/>
        <v>0</v>
      </c>
    </row>
    <row r="76" spans="1:18" ht="15.5">
      <c r="A76" s="200" t="s">
        <v>639</v>
      </c>
      <c r="B76" s="1451">
        <v>11</v>
      </c>
      <c r="C76" s="1451">
        <v>1474</v>
      </c>
      <c r="D76" s="1451">
        <v>26899</v>
      </c>
      <c r="E76" s="1452">
        <v>8.32</v>
      </c>
      <c r="F76" s="421"/>
      <c r="G76" s="418"/>
      <c r="H76" s="419"/>
      <c r="I76" s="419"/>
      <c r="J76" s="421"/>
      <c r="K76" s="418"/>
      <c r="L76" s="419"/>
      <c r="M76" s="419"/>
      <c r="N76" s="1451">
        <f t="shared" si="23"/>
        <v>11</v>
      </c>
      <c r="O76" s="1451">
        <f t="shared" si="24"/>
        <v>1474</v>
      </c>
      <c r="P76" s="1451">
        <f t="shared" si="21"/>
        <v>26899</v>
      </c>
      <c r="Q76" s="1452">
        <f>E76</f>
        <v>8.32</v>
      </c>
    </row>
    <row r="77" spans="1:18">
      <c r="A77" s="200" t="s">
        <v>629</v>
      </c>
      <c r="B77" s="1451">
        <v>3</v>
      </c>
      <c r="C77" s="1451">
        <v>382</v>
      </c>
      <c r="D77" s="1451">
        <v>1594</v>
      </c>
      <c r="E77" s="1452">
        <v>0.21</v>
      </c>
      <c r="F77" s="421"/>
      <c r="G77" s="418"/>
      <c r="H77" s="419"/>
      <c r="I77" s="419"/>
      <c r="J77" s="421"/>
      <c r="K77" s="418"/>
      <c r="L77" s="419"/>
      <c r="M77" s="419"/>
      <c r="N77" s="1451">
        <f t="shared" si="23"/>
        <v>3</v>
      </c>
      <c r="O77" s="1451">
        <f t="shared" si="24"/>
        <v>382</v>
      </c>
      <c r="P77" s="1451">
        <f t="shared" si="21"/>
        <v>1594</v>
      </c>
      <c r="Q77" s="1452">
        <f t="shared" si="22"/>
        <v>0.21</v>
      </c>
    </row>
    <row r="78" spans="1:18">
      <c r="A78" s="200" t="s">
        <v>630</v>
      </c>
      <c r="B78" s="1451">
        <v>0</v>
      </c>
      <c r="C78" s="1451">
        <v>0</v>
      </c>
      <c r="D78" s="1451">
        <v>0</v>
      </c>
      <c r="E78" s="1452">
        <v>0</v>
      </c>
      <c r="F78" s="421"/>
      <c r="G78" s="418"/>
      <c r="H78" s="419"/>
      <c r="I78" s="419"/>
      <c r="J78" s="421"/>
      <c r="K78" s="418"/>
      <c r="L78" s="419"/>
      <c r="M78" s="419"/>
      <c r="N78" s="1451">
        <f t="shared" si="23"/>
        <v>0</v>
      </c>
      <c r="O78" s="1451">
        <f t="shared" si="24"/>
        <v>0</v>
      </c>
      <c r="P78" s="1451">
        <f t="shared" si="21"/>
        <v>0</v>
      </c>
      <c r="Q78" s="1452">
        <f t="shared" si="22"/>
        <v>0</v>
      </c>
    </row>
    <row r="79" spans="1:18">
      <c r="A79" s="200" t="s">
        <v>631</v>
      </c>
      <c r="B79" s="1451">
        <v>2</v>
      </c>
      <c r="C79" s="1451">
        <f>2060.13-SUM(C69:C78)</f>
        <v>35.130000000000109</v>
      </c>
      <c r="D79" s="1451">
        <f>37544.92-SUM(D69:D78)</f>
        <v>4951.9199999999983</v>
      </c>
      <c r="E79" s="1452">
        <f>10.496-SUM(E69:E78)</f>
        <v>0.47599999999999909</v>
      </c>
      <c r="F79" s="421"/>
      <c r="G79" s="422"/>
      <c r="H79" s="422"/>
      <c r="I79" s="422"/>
      <c r="J79" s="421"/>
      <c r="K79" s="422"/>
      <c r="L79" s="422"/>
      <c r="M79" s="422"/>
      <c r="N79" s="1451">
        <f t="shared" si="23"/>
        <v>2</v>
      </c>
      <c r="O79" s="1451">
        <f t="shared" si="24"/>
        <v>35.130000000000109</v>
      </c>
      <c r="P79" s="1451">
        <f t="shared" si="21"/>
        <v>4951.9199999999983</v>
      </c>
      <c r="Q79" s="1452">
        <f t="shared" si="22"/>
        <v>0.47599999999999909</v>
      </c>
    </row>
    <row r="80" spans="1:18" ht="13.5" thickBot="1">
      <c r="A80" s="432" t="s">
        <v>632</v>
      </c>
      <c r="B80" s="1453"/>
      <c r="C80" s="1454"/>
      <c r="D80" s="1454"/>
      <c r="E80" s="1455"/>
      <c r="F80" s="426"/>
      <c r="G80" s="1159"/>
      <c r="H80" s="1159"/>
      <c r="I80" s="1159"/>
      <c r="J80" s="426"/>
      <c r="K80" s="1159"/>
      <c r="L80" s="1159"/>
      <c r="M80" s="1159"/>
      <c r="N80" s="1454">
        <f t="shared" si="23"/>
        <v>0</v>
      </c>
      <c r="O80" s="1454">
        <f t="shared" si="24"/>
        <v>0</v>
      </c>
      <c r="P80" s="1454">
        <f t="shared" si="21"/>
        <v>0</v>
      </c>
      <c r="Q80" s="1455">
        <f t="shared" si="22"/>
        <v>0</v>
      </c>
    </row>
    <row r="81" spans="1:21">
      <c r="A81" s="1324" t="s">
        <v>633</v>
      </c>
      <c r="B81" s="1321">
        <f>SUM(B69:B80)</f>
        <v>23</v>
      </c>
      <c r="C81" s="1327">
        <f t="shared" ref="C81:Q81" si="25">SUM(C69:C80)</f>
        <v>2060.13</v>
      </c>
      <c r="D81" s="1327">
        <f t="shared" si="25"/>
        <v>37544.92</v>
      </c>
      <c r="E81" s="1436">
        <f t="shared" si="25"/>
        <v>10.496</v>
      </c>
      <c r="F81" s="1321"/>
      <c r="G81" s="1321"/>
      <c r="H81" s="1321"/>
      <c r="I81" s="1321"/>
      <c r="J81" s="1321">
        <f t="shared" si="25"/>
        <v>0</v>
      </c>
      <c r="K81" s="1321">
        <f t="shared" si="25"/>
        <v>0</v>
      </c>
      <c r="L81" s="1321">
        <f t="shared" si="25"/>
        <v>0</v>
      </c>
      <c r="M81" s="410">
        <f t="shared" si="25"/>
        <v>0</v>
      </c>
      <c r="N81" s="1321">
        <f t="shared" si="25"/>
        <v>23</v>
      </c>
      <c r="O81" s="1321">
        <f t="shared" si="25"/>
        <v>2060.13</v>
      </c>
      <c r="P81" s="1321">
        <f t="shared" si="25"/>
        <v>37544.92</v>
      </c>
      <c r="Q81" s="1436">
        <f t="shared" si="25"/>
        <v>10.496</v>
      </c>
      <c r="S81" s="824"/>
      <c r="T81" s="824"/>
      <c r="U81" s="824"/>
    </row>
    <row r="82" spans="1:21" ht="13" customHeight="1">
      <c r="A82" s="258" t="s">
        <v>640</v>
      </c>
      <c r="B82" s="258"/>
      <c r="C82" s="258"/>
      <c r="D82" s="258"/>
      <c r="E82" s="258"/>
      <c r="F82" s="258"/>
      <c r="G82" s="258"/>
      <c r="H82" s="258"/>
      <c r="I82" s="429"/>
      <c r="J82" s="429"/>
      <c r="K82" s="429"/>
      <c r="L82" s="429"/>
      <c r="M82" s="430"/>
      <c r="N82" s="429"/>
      <c r="O82" s="429"/>
      <c r="P82" s="429"/>
      <c r="Q82" s="430"/>
    </row>
    <row r="83" spans="1:21">
      <c r="A83" s="310"/>
      <c r="B83" s="429"/>
      <c r="C83" s="433"/>
      <c r="D83" s="433"/>
      <c r="E83" s="433"/>
      <c r="F83" s="429"/>
      <c r="G83" s="429"/>
      <c r="H83" s="429"/>
      <c r="I83" s="429"/>
      <c r="J83" s="429"/>
      <c r="K83" s="429"/>
      <c r="L83" s="429"/>
      <c r="M83" s="429"/>
      <c r="N83" s="429"/>
      <c r="O83" s="429"/>
      <c r="P83" s="429"/>
      <c r="Q83" s="430"/>
    </row>
    <row r="84" spans="1:21">
      <c r="A84" s="1629" t="s">
        <v>641</v>
      </c>
      <c r="B84" s="1630"/>
      <c r="C84" s="1630"/>
      <c r="D84" s="1630"/>
      <c r="E84" s="1630"/>
      <c r="F84" s="1630"/>
      <c r="G84" s="1630"/>
      <c r="H84" s="1630"/>
      <c r="I84" s="1631"/>
      <c r="J84" s="396"/>
      <c r="K84" s="396"/>
      <c r="L84" s="396"/>
      <c r="M84" s="396"/>
      <c r="N84" s="396"/>
      <c r="O84" s="396"/>
      <c r="P84" s="396"/>
      <c r="Q84" s="396"/>
    </row>
    <row r="85" spans="1:21">
      <c r="A85" s="397"/>
      <c r="B85" s="1623" t="s">
        <v>614</v>
      </c>
      <c r="C85" s="1623"/>
      <c r="D85" s="1623"/>
      <c r="E85" s="1635"/>
      <c r="F85" s="1623" t="s">
        <v>615</v>
      </c>
      <c r="G85" s="1623"/>
      <c r="H85" s="1623"/>
      <c r="I85" s="1623"/>
      <c r="J85" s="1627" t="s">
        <v>616</v>
      </c>
      <c r="K85" s="1627"/>
      <c r="L85" s="1627"/>
      <c r="M85" s="1627"/>
      <c r="N85" s="1627" t="s">
        <v>10</v>
      </c>
      <c r="O85" s="1627"/>
      <c r="P85" s="1627"/>
      <c r="Q85" s="1627"/>
    </row>
    <row r="86" spans="1:21">
      <c r="A86" s="1624" t="s">
        <v>613</v>
      </c>
      <c r="B86" s="1639" t="s">
        <v>617</v>
      </c>
      <c r="C86" s="412"/>
      <c r="D86" s="413"/>
      <c r="E86" s="414"/>
      <c r="F86" s="1639" t="s">
        <v>617</v>
      </c>
      <c r="G86" s="412"/>
      <c r="H86" s="413"/>
      <c r="I86" s="414"/>
      <c r="J86" s="1639" t="s">
        <v>617</v>
      </c>
      <c r="K86" s="412"/>
      <c r="L86" s="413"/>
      <c r="M86" s="414"/>
      <c r="N86" s="1639" t="s">
        <v>617</v>
      </c>
      <c r="O86" s="412"/>
      <c r="P86" s="413"/>
      <c r="Q86" s="414"/>
    </row>
    <row r="87" spans="1:21" ht="15">
      <c r="A87" s="1625"/>
      <c r="B87" s="1640"/>
      <c r="C87" s="1623" t="s">
        <v>642</v>
      </c>
      <c r="D87" s="1623"/>
      <c r="E87" s="1623"/>
      <c r="F87" s="1640"/>
      <c r="G87" s="1623" t="s">
        <v>642</v>
      </c>
      <c r="H87" s="1623"/>
      <c r="I87" s="1623"/>
      <c r="J87" s="1640"/>
      <c r="K87" s="1623" t="s">
        <v>643</v>
      </c>
      <c r="L87" s="1623"/>
      <c r="M87" s="1623"/>
      <c r="N87" s="1640"/>
      <c r="O87" s="1623" t="s">
        <v>642</v>
      </c>
      <c r="P87" s="1623"/>
      <c r="Q87" s="1623"/>
    </row>
    <row r="88" spans="1:21">
      <c r="A88" s="1626"/>
      <c r="B88" s="1641"/>
      <c r="C88" s="415" t="s">
        <v>619</v>
      </c>
      <c r="D88" s="398" t="s">
        <v>620</v>
      </c>
      <c r="E88" s="398" t="s">
        <v>196</v>
      </c>
      <c r="F88" s="1641"/>
      <c r="G88" s="415" t="s">
        <v>619</v>
      </c>
      <c r="H88" s="398" t="s">
        <v>620</v>
      </c>
      <c r="I88" s="398" t="s">
        <v>196</v>
      </c>
      <c r="J88" s="1641"/>
      <c r="K88" s="415" t="s">
        <v>619</v>
      </c>
      <c r="L88" s="398" t="s">
        <v>620</v>
      </c>
      <c r="M88" s="398" t="s">
        <v>196</v>
      </c>
      <c r="N88" s="1641"/>
      <c r="O88" s="415" t="s">
        <v>619</v>
      </c>
      <c r="P88" s="398" t="s">
        <v>620</v>
      </c>
      <c r="Q88" s="398" t="s">
        <v>196</v>
      </c>
    </row>
    <row r="89" spans="1:21">
      <c r="A89" s="200" t="s">
        <v>621</v>
      </c>
      <c r="B89" s="421"/>
      <c r="C89" s="418"/>
      <c r="D89" s="419"/>
      <c r="E89" s="419"/>
      <c r="F89" s="421"/>
      <c r="G89" s="419"/>
      <c r="H89" s="419"/>
      <c r="I89" s="419"/>
      <c r="J89" s="406">
        <v>5</v>
      </c>
      <c r="K89" s="406">
        <v>1856</v>
      </c>
      <c r="L89" s="406">
        <v>-12675</v>
      </c>
      <c r="M89" s="406">
        <v>0</v>
      </c>
      <c r="N89" s="406">
        <f>J89</f>
        <v>5</v>
      </c>
      <c r="O89" s="406">
        <f>K89</f>
        <v>1856</v>
      </c>
      <c r="P89" s="406">
        <f>L89</f>
        <v>-12675</v>
      </c>
      <c r="Q89" s="406">
        <f>M89</f>
        <v>0</v>
      </c>
      <c r="R89" s="5"/>
    </row>
    <row r="90" spans="1:21">
      <c r="A90" s="200" t="s">
        <v>622</v>
      </c>
      <c r="B90" s="421"/>
      <c r="C90" s="418"/>
      <c r="D90" s="419"/>
      <c r="E90" s="419"/>
      <c r="F90" s="417"/>
      <c r="G90" s="419"/>
      <c r="H90" s="419"/>
      <c r="I90" s="419"/>
      <c r="J90" s="406">
        <v>7</v>
      </c>
      <c r="K90" s="406">
        <v>2226</v>
      </c>
      <c r="L90" s="406">
        <v>-11692</v>
      </c>
      <c r="M90" s="406">
        <v>0</v>
      </c>
      <c r="N90" s="406">
        <f>J90</f>
        <v>7</v>
      </c>
      <c r="O90" s="406">
        <f>K90</f>
        <v>2226</v>
      </c>
      <c r="P90" s="406">
        <f>L90</f>
        <v>-11692</v>
      </c>
      <c r="Q90" s="406">
        <f t="shared" ref="Q90:Q99" si="26">M90</f>
        <v>0</v>
      </c>
    </row>
    <row r="91" spans="1:21">
      <c r="A91" s="200" t="s">
        <v>623</v>
      </c>
      <c r="B91" s="421"/>
      <c r="C91" s="418"/>
      <c r="D91" s="419"/>
      <c r="E91" s="419"/>
      <c r="F91" s="421"/>
      <c r="G91" s="418"/>
      <c r="H91" s="419"/>
      <c r="I91" s="419"/>
      <c r="J91" s="406">
        <v>5</v>
      </c>
      <c r="K91" s="406">
        <v>2028</v>
      </c>
      <c r="L91" s="406">
        <v>-14841</v>
      </c>
      <c r="M91" s="406">
        <v>0</v>
      </c>
      <c r="N91" s="406">
        <f t="shared" ref="N91:N99" si="27">J91</f>
        <v>5</v>
      </c>
      <c r="O91" s="406">
        <f t="shared" ref="O91:O99" si="28">K91</f>
        <v>2028</v>
      </c>
      <c r="P91" s="406">
        <f t="shared" ref="P91:P99" si="29">L91</f>
        <v>-14841</v>
      </c>
      <c r="Q91" s="406">
        <f t="shared" si="26"/>
        <v>0</v>
      </c>
      <c r="S91" s="63" t="s">
        <v>29</v>
      </c>
    </row>
    <row r="92" spans="1:21">
      <c r="A92" s="200" t="s">
        <v>624</v>
      </c>
      <c r="B92" s="421"/>
      <c r="C92" s="418"/>
      <c r="D92" s="419"/>
      <c r="E92" s="419"/>
      <c r="F92" s="421"/>
      <c r="G92" s="418"/>
      <c r="H92" s="419"/>
      <c r="I92" s="419"/>
      <c r="J92" s="406">
        <v>15</v>
      </c>
      <c r="K92" s="406">
        <v>6089</v>
      </c>
      <c r="L92" s="406">
        <v>-41061</v>
      </c>
      <c r="M92" s="406">
        <v>0</v>
      </c>
      <c r="N92" s="406">
        <f t="shared" si="27"/>
        <v>15</v>
      </c>
      <c r="O92" s="406">
        <f t="shared" si="28"/>
        <v>6089</v>
      </c>
      <c r="P92" s="406">
        <f t="shared" si="29"/>
        <v>-41061</v>
      </c>
      <c r="Q92" s="406">
        <f t="shared" si="26"/>
        <v>0</v>
      </c>
    </row>
    <row r="93" spans="1:21">
      <c r="A93" s="200" t="s">
        <v>625</v>
      </c>
      <c r="B93" s="421"/>
      <c r="C93" s="418"/>
      <c r="D93" s="419"/>
      <c r="E93" s="419"/>
      <c r="F93" s="421"/>
      <c r="G93" s="418"/>
      <c r="H93" s="419"/>
      <c r="I93" s="419"/>
      <c r="J93" s="406">
        <v>15</v>
      </c>
      <c r="K93" s="406">
        <v>5843</v>
      </c>
      <c r="L93" s="406">
        <v>-40556</v>
      </c>
      <c r="M93" s="406">
        <v>0</v>
      </c>
      <c r="N93" s="406">
        <f t="shared" si="27"/>
        <v>15</v>
      </c>
      <c r="O93" s="406">
        <f t="shared" si="28"/>
        <v>5843</v>
      </c>
      <c r="P93" s="406">
        <f t="shared" si="29"/>
        <v>-40556</v>
      </c>
      <c r="Q93" s="406">
        <f t="shared" si="26"/>
        <v>0</v>
      </c>
    </row>
    <row r="94" spans="1:21">
      <c r="A94" s="200" t="s">
        <v>626</v>
      </c>
      <c r="B94" s="421"/>
      <c r="C94" s="418"/>
      <c r="D94" s="419"/>
      <c r="E94" s="419"/>
      <c r="F94" s="421"/>
      <c r="G94" s="418"/>
      <c r="H94" s="419"/>
      <c r="I94" s="419"/>
      <c r="J94" s="406">
        <v>2</v>
      </c>
      <c r="K94" s="406">
        <v>653</v>
      </c>
      <c r="L94" s="406">
        <v>-5037</v>
      </c>
      <c r="M94" s="406">
        <v>0</v>
      </c>
      <c r="N94" s="406">
        <f t="shared" si="27"/>
        <v>2</v>
      </c>
      <c r="O94" s="406">
        <f t="shared" si="28"/>
        <v>653</v>
      </c>
      <c r="P94" s="406">
        <f t="shared" si="29"/>
        <v>-5037</v>
      </c>
      <c r="Q94" s="406">
        <f t="shared" si="26"/>
        <v>0</v>
      </c>
    </row>
    <row r="95" spans="1:21">
      <c r="A95" s="200" t="s">
        <v>627</v>
      </c>
      <c r="B95" s="421"/>
      <c r="C95" s="418"/>
      <c r="D95" s="419"/>
      <c r="E95" s="419"/>
      <c r="F95" s="421"/>
      <c r="G95" s="418"/>
      <c r="H95" s="419"/>
      <c r="I95" s="419"/>
      <c r="J95" s="406">
        <v>10</v>
      </c>
      <c r="K95" s="406">
        <v>3875</v>
      </c>
      <c r="L95" s="406">
        <v>-27869</v>
      </c>
      <c r="M95" s="406">
        <v>0</v>
      </c>
      <c r="N95" s="406">
        <f t="shared" si="27"/>
        <v>10</v>
      </c>
      <c r="O95" s="406">
        <f t="shared" si="28"/>
        <v>3875</v>
      </c>
      <c r="P95" s="406">
        <f t="shared" si="29"/>
        <v>-27869</v>
      </c>
      <c r="Q95" s="406">
        <f t="shared" si="26"/>
        <v>0</v>
      </c>
    </row>
    <row r="96" spans="1:21">
      <c r="A96" s="200" t="s">
        <v>628</v>
      </c>
      <c r="B96" s="421"/>
      <c r="C96" s="418"/>
      <c r="D96" s="419"/>
      <c r="E96" s="419"/>
      <c r="F96" s="421"/>
      <c r="G96" s="418"/>
      <c r="H96" s="419"/>
      <c r="I96" s="419"/>
      <c r="J96" s="406">
        <v>5</v>
      </c>
      <c r="K96" s="406">
        <v>2667</v>
      </c>
      <c r="L96" s="406">
        <v>-17935</v>
      </c>
      <c r="M96" s="406">
        <v>0</v>
      </c>
      <c r="N96" s="406">
        <f t="shared" si="27"/>
        <v>5</v>
      </c>
      <c r="O96" s="406">
        <f t="shared" si="28"/>
        <v>2667</v>
      </c>
      <c r="P96" s="406">
        <f t="shared" si="29"/>
        <v>-17935</v>
      </c>
      <c r="Q96" s="406">
        <f t="shared" si="26"/>
        <v>0</v>
      </c>
    </row>
    <row r="97" spans="1:17">
      <c r="A97" s="200" t="s">
        <v>629</v>
      </c>
      <c r="B97" s="421"/>
      <c r="C97" s="418"/>
      <c r="D97" s="419"/>
      <c r="E97" s="419"/>
      <c r="F97" s="421"/>
      <c r="G97" s="418"/>
      <c r="H97" s="419"/>
      <c r="I97" s="419"/>
      <c r="J97" s="406">
        <v>2</v>
      </c>
      <c r="K97" s="406">
        <v>778</v>
      </c>
      <c r="L97" s="406">
        <v>-5873</v>
      </c>
      <c r="M97" s="406"/>
      <c r="N97" s="406">
        <f t="shared" si="27"/>
        <v>2</v>
      </c>
      <c r="O97" s="406">
        <f t="shared" si="28"/>
        <v>778</v>
      </c>
      <c r="P97" s="406">
        <f t="shared" si="29"/>
        <v>-5873</v>
      </c>
      <c r="Q97" s="406">
        <f t="shared" si="26"/>
        <v>0</v>
      </c>
    </row>
    <row r="98" spans="1:17">
      <c r="A98" s="200" t="s">
        <v>630</v>
      </c>
      <c r="B98" s="421"/>
      <c r="C98" s="418"/>
      <c r="D98" s="419"/>
      <c r="E98" s="419"/>
      <c r="F98" s="421"/>
      <c r="G98" s="418"/>
      <c r="H98" s="419"/>
      <c r="I98" s="419"/>
      <c r="J98" s="406">
        <v>17</v>
      </c>
      <c r="K98" s="406">
        <v>6798</v>
      </c>
      <c r="L98" s="406">
        <v>-46633</v>
      </c>
      <c r="M98" s="406"/>
      <c r="N98" s="406">
        <f t="shared" si="27"/>
        <v>17</v>
      </c>
      <c r="O98" s="406">
        <f t="shared" si="28"/>
        <v>6798</v>
      </c>
      <c r="P98" s="406">
        <f t="shared" si="29"/>
        <v>-46633</v>
      </c>
      <c r="Q98" s="406">
        <f t="shared" si="26"/>
        <v>0</v>
      </c>
    </row>
    <row r="99" spans="1:17">
      <c r="A99" s="200" t="s">
        <v>631</v>
      </c>
      <c r="B99" s="421"/>
      <c r="C99" s="422"/>
      <c r="D99" s="422"/>
      <c r="E99" s="422"/>
      <c r="F99" s="421"/>
      <c r="G99" s="422"/>
      <c r="H99" s="422"/>
      <c r="I99" s="422"/>
      <c r="J99" s="406">
        <v>11</v>
      </c>
      <c r="K99" s="406">
        <v>4372</v>
      </c>
      <c r="L99" s="406">
        <v>-29476</v>
      </c>
      <c r="M99" s="917"/>
      <c r="N99" s="406">
        <f t="shared" si="27"/>
        <v>11</v>
      </c>
      <c r="O99" s="406">
        <f t="shared" si="28"/>
        <v>4372</v>
      </c>
      <c r="P99" s="406">
        <f t="shared" si="29"/>
        <v>-29476</v>
      </c>
      <c r="Q99" s="406">
        <f t="shared" si="26"/>
        <v>0</v>
      </c>
    </row>
    <row r="100" spans="1:17" ht="13.5" thickBot="1">
      <c r="A100" s="432" t="s">
        <v>632</v>
      </c>
      <c r="B100" s="426"/>
      <c r="C100" s="1159"/>
      <c r="D100" s="1159"/>
      <c r="E100" s="1159"/>
      <c r="F100" s="427"/>
      <c r="G100" s="1159"/>
      <c r="H100" s="1159"/>
      <c r="I100" s="1159"/>
      <c r="J100" s="406"/>
      <c r="K100" s="406"/>
      <c r="L100" s="915"/>
      <c r="M100" s="1120"/>
      <c r="N100" s="916">
        <f t="shared" ref="N100" si="30">J100</f>
        <v>0</v>
      </c>
      <c r="O100" s="406">
        <f t="shared" ref="O100" si="31">K100</f>
        <v>0</v>
      </c>
      <c r="P100" s="406">
        <f t="shared" ref="P100" si="32">L100</f>
        <v>0</v>
      </c>
      <c r="Q100" s="406">
        <f t="shared" ref="Q100" si="33">M100</f>
        <v>0</v>
      </c>
    </row>
    <row r="101" spans="1:17">
      <c r="A101" s="1324" t="s">
        <v>633</v>
      </c>
      <c r="B101" s="1321">
        <f>SUM(B89:B100)</f>
        <v>0</v>
      </c>
      <c r="C101" s="1321">
        <f t="shared" ref="C101:I101" si="34">SUM(C89:C100)</f>
        <v>0</v>
      </c>
      <c r="D101" s="1321">
        <f t="shared" si="34"/>
        <v>0</v>
      </c>
      <c r="E101" s="1321">
        <f t="shared" si="34"/>
        <v>0</v>
      </c>
      <c r="F101" s="1321">
        <f t="shared" si="34"/>
        <v>0</v>
      </c>
      <c r="G101" s="1321">
        <f t="shared" si="34"/>
        <v>0</v>
      </c>
      <c r="H101" s="1321">
        <f t="shared" si="34"/>
        <v>0</v>
      </c>
      <c r="I101" s="1321">
        <f t="shared" si="34"/>
        <v>0</v>
      </c>
      <c r="J101" s="1321">
        <f t="shared" ref="J101:Q101" si="35">SUM(J89:J100)</f>
        <v>94</v>
      </c>
      <c r="K101" s="1321">
        <f t="shared" si="35"/>
        <v>37185</v>
      </c>
      <c r="L101" s="1321">
        <f t="shared" si="35"/>
        <v>-253648</v>
      </c>
      <c r="M101" s="1321">
        <f t="shared" si="35"/>
        <v>0</v>
      </c>
      <c r="N101" s="1321">
        <f t="shared" si="35"/>
        <v>94</v>
      </c>
      <c r="O101" s="1321">
        <f t="shared" si="35"/>
        <v>37185</v>
      </c>
      <c r="P101" s="1321">
        <f t="shared" si="35"/>
        <v>-253648</v>
      </c>
      <c r="Q101" s="1321">
        <f t="shared" si="35"/>
        <v>0</v>
      </c>
    </row>
    <row r="102" spans="1:17" ht="15.5">
      <c r="A102" s="94" t="s">
        <v>644</v>
      </c>
      <c r="B102" s="429"/>
      <c r="C102" s="429"/>
      <c r="D102" s="429"/>
      <c r="E102" s="429"/>
      <c r="F102" s="429"/>
      <c r="G102" s="429"/>
      <c r="H102" s="429"/>
      <c r="I102" s="429"/>
      <c r="J102" s="429"/>
      <c r="K102" s="429"/>
      <c r="L102" s="429"/>
      <c r="M102" s="429"/>
      <c r="N102" s="429"/>
      <c r="O102" s="429"/>
      <c r="P102" s="429"/>
      <c r="Q102" s="430"/>
    </row>
    <row r="103" spans="1:17">
      <c r="A103" s="310"/>
      <c r="B103" s="429"/>
      <c r="C103" s="429"/>
      <c r="D103" s="429"/>
      <c r="E103" s="429"/>
      <c r="F103" s="429"/>
      <c r="G103" s="429"/>
      <c r="H103" s="429"/>
      <c r="I103" s="429"/>
      <c r="J103" s="429"/>
      <c r="K103" s="429"/>
      <c r="L103" s="429"/>
      <c r="M103" s="429"/>
      <c r="N103" s="429"/>
      <c r="O103" s="429"/>
      <c r="P103" s="429"/>
      <c r="Q103" s="430"/>
    </row>
    <row r="104" spans="1:17">
      <c r="A104" s="1642" t="s">
        <v>645</v>
      </c>
      <c r="B104" s="1643"/>
      <c r="C104" s="1643"/>
      <c r="D104" s="1643"/>
      <c r="E104" s="1643"/>
      <c r="F104" s="1643"/>
      <c r="G104" s="1643"/>
      <c r="H104" s="1643"/>
      <c r="I104" s="1644"/>
      <c r="J104" s="396"/>
      <c r="K104" s="396"/>
      <c r="L104" s="396"/>
      <c r="M104" s="396"/>
      <c r="N104" s="396"/>
      <c r="O104" s="396"/>
      <c r="P104" s="396"/>
      <c r="Q104" s="396"/>
    </row>
    <row r="105" spans="1:17">
      <c r="A105" s="397"/>
      <c r="B105" s="1623" t="s">
        <v>614</v>
      </c>
      <c r="C105" s="1623"/>
      <c r="D105" s="1623"/>
      <c r="E105" s="1635"/>
      <c r="F105" s="1623" t="s">
        <v>615</v>
      </c>
      <c r="G105" s="1623"/>
      <c r="H105" s="1623"/>
      <c r="I105" s="1623"/>
      <c r="J105" s="1627" t="s">
        <v>616</v>
      </c>
      <c r="K105" s="1627"/>
      <c r="L105" s="1627"/>
      <c r="M105" s="1627"/>
      <c r="N105" s="1627" t="s">
        <v>10</v>
      </c>
      <c r="O105" s="1627"/>
      <c r="P105" s="1627"/>
      <c r="Q105" s="1627"/>
    </row>
    <row r="106" spans="1:17">
      <c r="A106" s="1624" t="s">
        <v>613</v>
      </c>
      <c r="B106" s="1639" t="s">
        <v>617</v>
      </c>
      <c r="C106" s="412"/>
      <c r="D106" s="413"/>
      <c r="E106" s="414"/>
      <c r="F106" s="1639" t="s">
        <v>617</v>
      </c>
      <c r="G106" s="412"/>
      <c r="H106" s="413"/>
      <c r="I106" s="414"/>
      <c r="J106" s="1639" t="s">
        <v>617</v>
      </c>
      <c r="K106" s="412"/>
      <c r="L106" s="413"/>
      <c r="M106" s="414"/>
      <c r="N106" s="1639" t="s">
        <v>617</v>
      </c>
      <c r="O106" s="412"/>
      <c r="P106" s="413"/>
      <c r="Q106" s="414"/>
    </row>
    <row r="107" spans="1:17">
      <c r="A107" s="1625"/>
      <c r="B107" s="1640"/>
      <c r="C107" s="1623" t="s">
        <v>618</v>
      </c>
      <c r="D107" s="1623"/>
      <c r="E107" s="1623"/>
      <c r="F107" s="1640"/>
      <c r="G107" s="1623" t="s">
        <v>618</v>
      </c>
      <c r="H107" s="1623"/>
      <c r="I107" s="1623"/>
      <c r="J107" s="1640"/>
      <c r="K107" s="1623" t="s">
        <v>618</v>
      </c>
      <c r="L107" s="1623"/>
      <c r="M107" s="1623"/>
      <c r="N107" s="1640"/>
      <c r="O107" s="1623" t="s">
        <v>618</v>
      </c>
      <c r="P107" s="1623"/>
      <c r="Q107" s="1623"/>
    </row>
    <row r="108" spans="1:17">
      <c r="A108" s="1626"/>
      <c r="B108" s="1641"/>
      <c r="C108" s="415" t="s">
        <v>619</v>
      </c>
      <c r="D108" s="398" t="s">
        <v>620</v>
      </c>
      <c r="E108" s="398" t="s">
        <v>196</v>
      </c>
      <c r="F108" s="1641"/>
      <c r="G108" s="415" t="s">
        <v>619</v>
      </c>
      <c r="H108" s="398" t="s">
        <v>620</v>
      </c>
      <c r="I108" s="398" t="s">
        <v>196</v>
      </c>
      <c r="J108" s="1641"/>
      <c r="K108" s="415" t="s">
        <v>619</v>
      </c>
      <c r="L108" s="398" t="s">
        <v>620</v>
      </c>
      <c r="M108" s="398" t="s">
        <v>196</v>
      </c>
      <c r="N108" s="1641"/>
      <c r="O108" s="415" t="s">
        <v>619</v>
      </c>
      <c r="P108" s="398" t="s">
        <v>620</v>
      </c>
      <c r="Q108" s="398" t="s">
        <v>196</v>
      </c>
    </row>
    <row r="109" spans="1:17">
      <c r="A109" s="200" t="s">
        <v>621</v>
      </c>
      <c r="B109" s="421"/>
      <c r="C109" s="418"/>
      <c r="D109" s="419"/>
      <c r="E109" s="419"/>
      <c r="F109" s="421"/>
      <c r="G109" s="419"/>
      <c r="H109" s="419"/>
      <c r="I109" s="419"/>
      <c r="J109" s="406">
        <v>0</v>
      </c>
      <c r="K109" s="406">
        <v>0</v>
      </c>
      <c r="L109" s="406">
        <v>0</v>
      </c>
      <c r="M109" s="406">
        <v>0</v>
      </c>
      <c r="N109" s="406">
        <f>J109</f>
        <v>0</v>
      </c>
      <c r="O109" s="406">
        <f t="shared" ref="O109:P109" si="36">K109</f>
        <v>0</v>
      </c>
      <c r="P109" s="406">
        <f t="shared" si="36"/>
        <v>0</v>
      </c>
      <c r="Q109" s="406">
        <f>M109</f>
        <v>0</v>
      </c>
    </row>
    <row r="110" spans="1:17">
      <c r="A110" s="200" t="s">
        <v>622</v>
      </c>
      <c r="B110" s="421"/>
      <c r="C110" s="418"/>
      <c r="D110" s="419"/>
      <c r="E110" s="419"/>
      <c r="F110" s="417"/>
      <c r="G110" s="419"/>
      <c r="H110" s="419"/>
      <c r="I110" s="419"/>
      <c r="J110" s="406">
        <v>0</v>
      </c>
      <c r="K110" s="406">
        <v>0</v>
      </c>
      <c r="L110" s="406">
        <v>0</v>
      </c>
      <c r="M110" s="406">
        <v>0</v>
      </c>
      <c r="N110" s="406">
        <f t="shared" ref="N110:N120" si="37">J110</f>
        <v>0</v>
      </c>
      <c r="O110" s="406">
        <f t="shared" ref="O110:O120" si="38">K110</f>
        <v>0</v>
      </c>
      <c r="P110" s="406">
        <f t="shared" ref="P110:P120" si="39">L110</f>
        <v>0</v>
      </c>
      <c r="Q110" s="406">
        <f t="shared" ref="Q110:Q120" si="40">M110</f>
        <v>0</v>
      </c>
    </row>
    <row r="111" spans="1:17">
      <c r="A111" s="200" t="s">
        <v>623</v>
      </c>
      <c r="B111" s="421"/>
      <c r="C111" s="418"/>
      <c r="D111" s="419"/>
      <c r="E111" s="419"/>
      <c r="F111" s="421"/>
      <c r="G111" s="418"/>
      <c r="H111" s="419"/>
      <c r="I111" s="419"/>
      <c r="J111" s="406">
        <v>0</v>
      </c>
      <c r="K111" s="406">
        <v>0</v>
      </c>
      <c r="L111" s="406">
        <v>0</v>
      </c>
      <c r="M111" s="406">
        <v>0</v>
      </c>
      <c r="N111" s="406">
        <f t="shared" si="37"/>
        <v>0</v>
      </c>
      <c r="O111" s="406">
        <f t="shared" si="38"/>
        <v>0</v>
      </c>
      <c r="P111" s="406">
        <f t="shared" si="39"/>
        <v>0</v>
      </c>
      <c r="Q111" s="406">
        <f t="shared" si="40"/>
        <v>0</v>
      </c>
    </row>
    <row r="112" spans="1:17">
      <c r="A112" s="200" t="s">
        <v>624</v>
      </c>
      <c r="B112" s="421"/>
      <c r="C112" s="418"/>
      <c r="D112" s="419"/>
      <c r="E112" s="419"/>
      <c r="F112" s="421"/>
      <c r="G112" s="418"/>
      <c r="H112" s="419"/>
      <c r="I112" s="419"/>
      <c r="J112" s="406">
        <v>0</v>
      </c>
      <c r="K112" s="406">
        <v>0</v>
      </c>
      <c r="L112" s="406">
        <v>0</v>
      </c>
      <c r="M112" s="406">
        <v>0</v>
      </c>
      <c r="N112" s="406">
        <f t="shared" si="37"/>
        <v>0</v>
      </c>
      <c r="O112" s="406">
        <f t="shared" si="38"/>
        <v>0</v>
      </c>
      <c r="P112" s="406">
        <f t="shared" si="39"/>
        <v>0</v>
      </c>
      <c r="Q112" s="406">
        <f t="shared" si="40"/>
        <v>0</v>
      </c>
    </row>
    <row r="113" spans="1:17">
      <c r="A113" s="200" t="s">
        <v>625</v>
      </c>
      <c r="B113" s="421"/>
      <c r="C113" s="418"/>
      <c r="D113" s="419"/>
      <c r="E113" s="419"/>
      <c r="F113" s="421"/>
      <c r="G113" s="418"/>
      <c r="H113" s="419"/>
      <c r="I113" s="419"/>
      <c r="J113" s="406">
        <v>0</v>
      </c>
      <c r="K113" s="406">
        <v>0</v>
      </c>
      <c r="L113" s="406">
        <v>0</v>
      </c>
      <c r="M113" s="406">
        <v>0</v>
      </c>
      <c r="N113" s="406">
        <f t="shared" si="37"/>
        <v>0</v>
      </c>
      <c r="O113" s="406">
        <f t="shared" si="38"/>
        <v>0</v>
      </c>
      <c r="P113" s="406">
        <f t="shared" si="39"/>
        <v>0</v>
      </c>
      <c r="Q113" s="406">
        <f t="shared" si="40"/>
        <v>0</v>
      </c>
    </row>
    <row r="114" spans="1:17">
      <c r="A114" s="200" t="s">
        <v>626</v>
      </c>
      <c r="B114" s="421"/>
      <c r="C114" s="418"/>
      <c r="D114" s="419"/>
      <c r="E114" s="419"/>
      <c r="F114" s="421"/>
      <c r="G114" s="418"/>
      <c r="H114" s="419"/>
      <c r="I114" s="419"/>
      <c r="J114" s="406">
        <v>0</v>
      </c>
      <c r="K114" s="406">
        <v>0</v>
      </c>
      <c r="L114" s="406">
        <v>0</v>
      </c>
      <c r="M114" s="406">
        <v>0</v>
      </c>
      <c r="N114" s="406">
        <f t="shared" si="37"/>
        <v>0</v>
      </c>
      <c r="O114" s="406">
        <f t="shared" si="38"/>
        <v>0</v>
      </c>
      <c r="P114" s="406">
        <f t="shared" si="39"/>
        <v>0</v>
      </c>
      <c r="Q114" s="406">
        <f t="shared" si="40"/>
        <v>0</v>
      </c>
    </row>
    <row r="115" spans="1:17">
      <c r="A115" s="200" t="s">
        <v>627</v>
      </c>
      <c r="B115" s="421"/>
      <c r="C115" s="418"/>
      <c r="D115" s="419"/>
      <c r="E115" s="419"/>
      <c r="F115" s="421"/>
      <c r="G115" s="418"/>
      <c r="H115" s="419"/>
      <c r="I115" s="419"/>
      <c r="J115" s="406">
        <v>0</v>
      </c>
      <c r="K115" s="406">
        <v>0</v>
      </c>
      <c r="L115" s="406">
        <v>0</v>
      </c>
      <c r="M115" s="406">
        <v>0</v>
      </c>
      <c r="N115" s="406">
        <f t="shared" si="37"/>
        <v>0</v>
      </c>
      <c r="O115" s="406">
        <f t="shared" si="38"/>
        <v>0</v>
      </c>
      <c r="P115" s="406">
        <f t="shared" si="39"/>
        <v>0</v>
      </c>
      <c r="Q115" s="406">
        <f t="shared" si="40"/>
        <v>0</v>
      </c>
    </row>
    <row r="116" spans="1:17">
      <c r="A116" s="200" t="s">
        <v>628</v>
      </c>
      <c r="B116" s="421"/>
      <c r="C116" s="418"/>
      <c r="D116" s="419"/>
      <c r="E116" s="419"/>
      <c r="F116" s="421"/>
      <c r="G116" s="418"/>
      <c r="H116" s="419"/>
      <c r="I116" s="419"/>
      <c r="J116" s="406">
        <v>0</v>
      </c>
      <c r="K116" s="406">
        <v>0</v>
      </c>
      <c r="L116" s="406">
        <v>0</v>
      </c>
      <c r="M116" s="406">
        <v>0</v>
      </c>
      <c r="N116" s="406">
        <f t="shared" si="37"/>
        <v>0</v>
      </c>
      <c r="O116" s="406">
        <f t="shared" si="38"/>
        <v>0</v>
      </c>
      <c r="P116" s="406">
        <f t="shared" si="39"/>
        <v>0</v>
      </c>
      <c r="Q116" s="406">
        <f t="shared" si="40"/>
        <v>0</v>
      </c>
    </row>
    <row r="117" spans="1:17">
      <c r="A117" s="200" t="s">
        <v>629</v>
      </c>
      <c r="B117" s="421"/>
      <c r="C117" s="418"/>
      <c r="D117" s="419"/>
      <c r="E117" s="419"/>
      <c r="F117" s="421"/>
      <c r="G117" s="418"/>
      <c r="H117" s="419"/>
      <c r="I117" s="419"/>
      <c r="J117" s="406">
        <v>0</v>
      </c>
      <c r="K117" s="406">
        <v>0</v>
      </c>
      <c r="L117" s="406">
        <v>0</v>
      </c>
      <c r="M117" s="406">
        <v>0</v>
      </c>
      <c r="N117" s="406">
        <f t="shared" si="37"/>
        <v>0</v>
      </c>
      <c r="O117" s="406">
        <f t="shared" si="38"/>
        <v>0</v>
      </c>
      <c r="P117" s="406">
        <f t="shared" si="39"/>
        <v>0</v>
      </c>
      <c r="Q117" s="406">
        <f t="shared" si="40"/>
        <v>0</v>
      </c>
    </row>
    <row r="118" spans="1:17">
      <c r="A118" s="200" t="s">
        <v>630</v>
      </c>
      <c r="B118" s="421"/>
      <c r="C118" s="418"/>
      <c r="D118" s="419"/>
      <c r="E118" s="419"/>
      <c r="F118" s="421"/>
      <c r="G118" s="418"/>
      <c r="H118" s="419"/>
      <c r="I118" s="419"/>
      <c r="J118" s="406">
        <v>0</v>
      </c>
      <c r="K118" s="406">
        <v>0</v>
      </c>
      <c r="L118" s="406">
        <v>0</v>
      </c>
      <c r="M118" s="406">
        <v>0</v>
      </c>
      <c r="N118" s="406">
        <f t="shared" si="37"/>
        <v>0</v>
      </c>
      <c r="O118" s="406">
        <f t="shared" si="38"/>
        <v>0</v>
      </c>
      <c r="P118" s="406">
        <f t="shared" si="39"/>
        <v>0</v>
      </c>
      <c r="Q118" s="406">
        <f t="shared" si="40"/>
        <v>0</v>
      </c>
    </row>
    <row r="119" spans="1:17">
      <c r="A119" s="200" t="s">
        <v>631</v>
      </c>
      <c r="B119" s="421"/>
      <c r="C119" s="422"/>
      <c r="D119" s="422"/>
      <c r="E119" s="422"/>
      <c r="F119" s="421"/>
      <c r="G119" s="422"/>
      <c r="H119" s="422"/>
      <c r="I119" s="422"/>
      <c r="J119" s="406">
        <v>0</v>
      </c>
      <c r="K119" s="406">
        <v>0</v>
      </c>
      <c r="L119" s="406">
        <v>0</v>
      </c>
      <c r="M119" s="406">
        <v>0</v>
      </c>
      <c r="N119" s="406">
        <f t="shared" si="37"/>
        <v>0</v>
      </c>
      <c r="O119" s="406">
        <f t="shared" si="38"/>
        <v>0</v>
      </c>
      <c r="P119" s="406">
        <f t="shared" si="39"/>
        <v>0</v>
      </c>
      <c r="Q119" s="406">
        <f t="shared" si="40"/>
        <v>0</v>
      </c>
    </row>
    <row r="120" spans="1:17" ht="13.5" thickBot="1">
      <c r="A120" s="989" t="s">
        <v>632</v>
      </c>
      <c r="B120" s="426"/>
      <c r="C120" s="1159"/>
      <c r="D120" s="1159"/>
      <c r="E120" s="1159"/>
      <c r="F120" s="427"/>
      <c r="G120" s="1159"/>
      <c r="H120" s="1159"/>
      <c r="I120" s="1159"/>
      <c r="J120" s="406">
        <v>0</v>
      </c>
      <c r="K120" s="406">
        <v>0</v>
      </c>
      <c r="L120" s="406">
        <v>0</v>
      </c>
      <c r="M120" s="406">
        <v>0</v>
      </c>
      <c r="N120" s="406">
        <f t="shared" si="37"/>
        <v>0</v>
      </c>
      <c r="O120" s="406">
        <f t="shared" si="38"/>
        <v>0</v>
      </c>
      <c r="P120" s="406">
        <f t="shared" si="39"/>
        <v>0</v>
      </c>
      <c r="Q120" s="406">
        <f t="shared" si="40"/>
        <v>0</v>
      </c>
    </row>
    <row r="121" spans="1:17">
      <c r="A121" s="409" t="s">
        <v>633</v>
      </c>
      <c r="B121" s="1321">
        <f>SUM(B109:B120)</f>
        <v>0</v>
      </c>
      <c r="C121" s="1321">
        <f t="shared" ref="C121:Q121" si="41">SUM(C109:C120)</f>
        <v>0</v>
      </c>
      <c r="D121" s="1321">
        <f t="shared" si="41"/>
        <v>0</v>
      </c>
      <c r="E121" s="1321">
        <f t="shared" si="41"/>
        <v>0</v>
      </c>
      <c r="F121" s="1321">
        <f t="shared" si="41"/>
        <v>0</v>
      </c>
      <c r="G121" s="1321">
        <f t="shared" si="41"/>
        <v>0</v>
      </c>
      <c r="H121" s="1321">
        <f t="shared" si="41"/>
        <v>0</v>
      </c>
      <c r="I121" s="1321">
        <f t="shared" si="41"/>
        <v>0</v>
      </c>
      <c r="J121" s="1321">
        <f t="shared" si="41"/>
        <v>0</v>
      </c>
      <c r="K121" s="1321">
        <f t="shared" si="41"/>
        <v>0</v>
      </c>
      <c r="L121" s="1321">
        <f t="shared" si="41"/>
        <v>0</v>
      </c>
      <c r="M121" s="1321">
        <f t="shared" si="41"/>
        <v>0</v>
      </c>
      <c r="N121" s="1321">
        <f t="shared" si="41"/>
        <v>0</v>
      </c>
      <c r="O121" s="1321">
        <f t="shared" si="41"/>
        <v>0</v>
      </c>
      <c r="P121" s="1321">
        <f t="shared" si="41"/>
        <v>0</v>
      </c>
      <c r="Q121" s="1321">
        <f t="shared" si="41"/>
        <v>0</v>
      </c>
    </row>
    <row r="122" spans="1:17">
      <c r="A122" s="310"/>
      <c r="B122" s="429"/>
      <c r="C122" s="429"/>
      <c r="D122" s="429"/>
      <c r="E122" s="429"/>
      <c r="F122" s="429"/>
      <c r="G122" s="429"/>
      <c r="H122" s="429"/>
      <c r="I122" s="429"/>
      <c r="J122" s="429"/>
      <c r="K122" s="429"/>
      <c r="L122" s="429"/>
      <c r="M122" s="429"/>
      <c r="N122" s="429"/>
      <c r="O122" s="429"/>
      <c r="P122" s="429"/>
      <c r="Q122" s="430"/>
    </row>
    <row r="124" spans="1:17">
      <c r="A124" s="1619" t="s">
        <v>646</v>
      </c>
      <c r="B124" s="1619"/>
      <c r="C124" s="1619"/>
      <c r="D124" s="1619"/>
      <c r="E124" s="1619"/>
      <c r="F124" s="1619"/>
      <c r="G124" s="1619"/>
      <c r="H124" s="1619"/>
      <c r="I124" s="1619"/>
      <c r="J124" s="1619"/>
      <c r="K124" s="1619"/>
      <c r="L124" s="1619"/>
      <c r="M124" s="1619"/>
      <c r="N124" s="1619"/>
      <c r="O124" s="1619"/>
    </row>
  </sheetData>
  <mergeCells count="88">
    <mergeCell ref="A124:O124"/>
    <mergeCell ref="A106:A108"/>
    <mergeCell ref="B106:B108"/>
    <mergeCell ref="F106:F108"/>
    <mergeCell ref="J106:J108"/>
    <mergeCell ref="N106:N108"/>
    <mergeCell ref="C107:E107"/>
    <mergeCell ref="G107:I107"/>
    <mergeCell ref="K107:M107"/>
    <mergeCell ref="O107:Q107"/>
    <mergeCell ref="O87:Q87"/>
    <mergeCell ref="A104:I104"/>
    <mergeCell ref="B105:E105"/>
    <mergeCell ref="F105:I105"/>
    <mergeCell ref="J105:M105"/>
    <mergeCell ref="N105:Q105"/>
    <mergeCell ref="A86:A88"/>
    <mergeCell ref="B86:B88"/>
    <mergeCell ref="F86:F88"/>
    <mergeCell ref="J86:J88"/>
    <mergeCell ref="N86:N88"/>
    <mergeCell ref="C87:E87"/>
    <mergeCell ref="G87:I87"/>
    <mergeCell ref="K87:M87"/>
    <mergeCell ref="O67:Q67"/>
    <mergeCell ref="A84:I84"/>
    <mergeCell ref="B85:E85"/>
    <mergeCell ref="F85:I85"/>
    <mergeCell ref="J85:M85"/>
    <mergeCell ref="N85:Q85"/>
    <mergeCell ref="A66:A68"/>
    <mergeCell ref="B66:B68"/>
    <mergeCell ref="F66:F68"/>
    <mergeCell ref="J66:J68"/>
    <mergeCell ref="N66:N68"/>
    <mergeCell ref="C67:E67"/>
    <mergeCell ref="G67:I67"/>
    <mergeCell ref="K67:M67"/>
    <mergeCell ref="A64:I64"/>
    <mergeCell ref="B65:E65"/>
    <mergeCell ref="F65:I65"/>
    <mergeCell ref="J65:M65"/>
    <mergeCell ref="N65:Q65"/>
    <mergeCell ref="B26:B28"/>
    <mergeCell ref="F26:F28"/>
    <mergeCell ref="J26:J28"/>
    <mergeCell ref="N26:N28"/>
    <mergeCell ref="C27:E27"/>
    <mergeCell ref="G27:I27"/>
    <mergeCell ref="K27:M27"/>
    <mergeCell ref="N45:Q45"/>
    <mergeCell ref="B46:B47"/>
    <mergeCell ref="O46:Q46"/>
    <mergeCell ref="C46:E46"/>
    <mergeCell ref="F46:F47"/>
    <mergeCell ref="G46:I46"/>
    <mergeCell ref="J46:J47"/>
    <mergeCell ref="K46:M46"/>
    <mergeCell ref="N46:N47"/>
    <mergeCell ref="A44:I44"/>
    <mergeCell ref="A45:A47"/>
    <mergeCell ref="B45:E45"/>
    <mergeCell ref="F45:I45"/>
    <mergeCell ref="J45:M45"/>
    <mergeCell ref="J25:M25"/>
    <mergeCell ref="N25:Q25"/>
    <mergeCell ref="C7:E7"/>
    <mergeCell ref="F7:F8"/>
    <mergeCell ref="G7:I7"/>
    <mergeCell ref="J7:J8"/>
    <mergeCell ref="K7:M7"/>
    <mergeCell ref="N7:N8"/>
    <mergeCell ref="O27:Q27"/>
    <mergeCell ref="A26:A28"/>
    <mergeCell ref="N6:Q6"/>
    <mergeCell ref="B7:B8"/>
    <mergeCell ref="A1:Q1"/>
    <mergeCell ref="A2:Q2"/>
    <mergeCell ref="A3:Q3"/>
    <mergeCell ref="A5:I5"/>
    <mergeCell ref="A6:A8"/>
    <mergeCell ref="B6:E6"/>
    <mergeCell ref="F6:I6"/>
    <mergeCell ref="J6:M6"/>
    <mergeCell ref="O7:Q7"/>
    <mergeCell ref="A24:I24"/>
    <mergeCell ref="B25:E25"/>
    <mergeCell ref="F25:I25"/>
  </mergeCells>
  <printOptions horizontalCentered="1"/>
  <pageMargins left="0" right="0" top="0.5" bottom="0" header="0.25" footer="0"/>
  <pageSetup scale="44" orientation="portrait" r:id="rId1"/>
  <headerFooter>
    <oddFooter>&amp;C&amp;11&amp;P of &amp;N</oddFooter>
  </headerFooter>
  <rowBreaks count="1" manualBreakCount="1">
    <brk id="81"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776C2-FEE3-48A0-BB1B-8ABEBD436F5C}">
  <sheetPr codeName="Sheet19">
    <pageSetUpPr fitToPage="1"/>
  </sheetPr>
  <dimension ref="A1:W39"/>
  <sheetViews>
    <sheetView zoomScale="80" zoomScaleNormal="80" workbookViewId="0">
      <selection activeCell="G17" sqref="G17"/>
    </sheetView>
  </sheetViews>
  <sheetFormatPr defaultColWidth="9.453125" defaultRowHeight="13"/>
  <cols>
    <col min="1" max="1" width="51" style="94" customWidth="1"/>
    <col min="2" max="2" width="15.81640625" style="94" bestFit="1" customWidth="1"/>
    <col min="3" max="3" width="8.1796875" style="94" customWidth="1"/>
    <col min="4" max="4" width="15.81640625" style="94" bestFit="1" customWidth="1"/>
    <col min="5" max="5" width="10.453125" style="94" customWidth="1"/>
    <col min="6" max="6" width="8.1796875" style="94" customWidth="1"/>
    <col min="7" max="7" width="10.453125" style="94" customWidth="1"/>
    <col min="8" max="8" width="10.81640625" style="94" bestFit="1" customWidth="1"/>
    <col min="9" max="9" width="7.54296875" style="94" customWidth="1"/>
    <col min="10" max="10" width="10.54296875" style="94" customWidth="1"/>
    <col min="11" max="11" width="11.453125" style="94" customWidth="1"/>
    <col min="12" max="12" width="6.54296875" style="94" customWidth="1"/>
    <col min="13" max="13" width="12" style="94" customWidth="1"/>
    <col min="14" max="14" width="8.54296875" style="94" customWidth="1"/>
    <col min="15" max="15" width="7.81640625" style="94" customWidth="1"/>
    <col min="16" max="16" width="8.54296875" style="94" customWidth="1"/>
  </cols>
  <sheetData>
    <row r="1" spans="1:23" s="710" customFormat="1" ht="15.5">
      <c r="A1" s="1524" t="s">
        <v>647</v>
      </c>
      <c r="B1" s="1524"/>
      <c r="C1" s="1524"/>
      <c r="D1" s="1524"/>
      <c r="E1" s="1524"/>
      <c r="F1" s="1524"/>
      <c r="G1" s="1524"/>
      <c r="H1" s="1524"/>
      <c r="I1" s="1524"/>
      <c r="J1" s="1524"/>
      <c r="K1" s="1524"/>
      <c r="L1" s="1524"/>
      <c r="M1" s="1524"/>
      <c r="N1" s="1524"/>
      <c r="O1" s="1524"/>
      <c r="P1" s="1524"/>
    </row>
    <row r="2" spans="1:23" s="710" customFormat="1" ht="15.5">
      <c r="A2" s="1524" t="str" cm="1">
        <f t="array" ref="A2">'ESA Table 1'!A2:A2</f>
        <v>Southern California Edison</v>
      </c>
      <c r="B2" s="1524"/>
      <c r="C2" s="1524"/>
      <c r="D2" s="1524"/>
      <c r="E2" s="1524"/>
      <c r="F2" s="1524"/>
      <c r="G2" s="1524"/>
      <c r="H2" s="1524"/>
      <c r="I2" s="1524"/>
      <c r="J2" s="1524"/>
      <c r="K2" s="1524"/>
      <c r="L2" s="1524"/>
      <c r="M2" s="1524"/>
      <c r="N2" s="1524"/>
      <c r="O2" s="1524"/>
      <c r="P2" s="1524"/>
    </row>
    <row r="3" spans="1:23" s="710" customFormat="1" ht="15.5">
      <c r="A3" s="1524" t="str" cm="1">
        <f t="array" ref="A3">'ESA Table 1'!A3:A3</f>
        <v>Through November 2024</v>
      </c>
      <c r="B3" s="1524"/>
      <c r="C3" s="1524"/>
      <c r="D3" s="1524"/>
      <c r="E3" s="1524"/>
      <c r="F3" s="1524"/>
      <c r="G3" s="1524"/>
      <c r="H3" s="1524"/>
      <c r="I3" s="1524"/>
      <c r="J3" s="1524"/>
      <c r="K3" s="1524"/>
      <c r="L3" s="1524"/>
      <c r="M3" s="1524"/>
      <c r="N3" s="1524"/>
      <c r="O3" s="1524"/>
      <c r="P3" s="1524"/>
    </row>
    <row r="4" spans="1:23" s="710" customFormat="1" ht="15.5">
      <c r="A4" s="879"/>
      <c r="B4" s="879"/>
      <c r="C4" s="879"/>
      <c r="D4" s="879"/>
      <c r="E4" s="879"/>
      <c r="F4" s="879"/>
      <c r="G4" s="879"/>
      <c r="H4" s="879"/>
      <c r="I4" s="879"/>
      <c r="J4" s="879"/>
      <c r="K4" s="879"/>
      <c r="L4" s="879"/>
      <c r="M4" s="879"/>
      <c r="N4" s="879"/>
      <c r="O4" s="879"/>
      <c r="P4" s="879"/>
    </row>
    <row r="5" spans="1:23" ht="13.5" thickBot="1">
      <c r="A5" s="373"/>
      <c r="B5" s="396"/>
      <c r="C5" s="396"/>
      <c r="D5" s="396"/>
      <c r="E5" s="396"/>
      <c r="F5" s="396"/>
      <c r="G5" s="396"/>
      <c r="H5" s="396"/>
      <c r="I5" s="396"/>
      <c r="J5" s="396"/>
      <c r="K5" s="396"/>
      <c r="L5" s="396"/>
      <c r="M5" s="396"/>
      <c r="N5" s="396"/>
      <c r="O5" s="396"/>
      <c r="P5" s="396"/>
    </row>
    <row r="6" spans="1:23">
      <c r="A6" s="434"/>
      <c r="B6" s="1649" t="s">
        <v>648</v>
      </c>
      <c r="C6" s="1649"/>
      <c r="D6" s="1649"/>
      <c r="E6" s="1650" t="s">
        <v>4</v>
      </c>
      <c r="F6" s="1650"/>
      <c r="G6" s="1650"/>
      <c r="H6" s="1508" t="s">
        <v>5</v>
      </c>
      <c r="I6" s="1508"/>
      <c r="J6" s="1508"/>
      <c r="K6" s="1651" t="s">
        <v>649</v>
      </c>
      <c r="L6" s="1651"/>
      <c r="M6" s="1651"/>
      <c r="N6" s="1652" t="s">
        <v>650</v>
      </c>
      <c r="O6" s="1652"/>
      <c r="P6" s="1652"/>
      <c r="Q6" s="1646"/>
      <c r="R6" s="1646"/>
      <c r="S6" s="1646"/>
      <c r="T6" s="1646"/>
      <c r="U6" s="1646"/>
      <c r="V6" s="1646"/>
      <c r="W6" s="1646"/>
    </row>
    <row r="7" spans="1:23">
      <c r="A7" s="435"/>
      <c r="B7" s="1160" t="s">
        <v>8</v>
      </c>
      <c r="C7" s="398" t="s">
        <v>9</v>
      </c>
      <c r="D7" s="1161" t="s">
        <v>10</v>
      </c>
      <c r="E7" s="1160" t="s">
        <v>8</v>
      </c>
      <c r="F7" s="398" t="s">
        <v>9</v>
      </c>
      <c r="G7" s="1161" t="s">
        <v>10</v>
      </c>
      <c r="H7" s="1160" t="s">
        <v>8</v>
      </c>
      <c r="I7" s="398" t="s">
        <v>9</v>
      </c>
      <c r="J7" s="1161" t="s">
        <v>10</v>
      </c>
      <c r="K7" s="1160" t="s">
        <v>8</v>
      </c>
      <c r="L7" s="398" t="s">
        <v>9</v>
      </c>
      <c r="M7" s="1161" t="s">
        <v>10</v>
      </c>
      <c r="N7" s="1160" t="s">
        <v>8</v>
      </c>
      <c r="O7" s="398" t="s">
        <v>9</v>
      </c>
      <c r="P7" s="1161" t="s">
        <v>10</v>
      </c>
      <c r="Q7" s="1646"/>
      <c r="R7" s="1646"/>
      <c r="S7" s="1646"/>
      <c r="T7" s="1646"/>
      <c r="U7" s="1646"/>
      <c r="V7" s="1646"/>
      <c r="W7" s="1646"/>
    </row>
    <row r="8" spans="1:23">
      <c r="A8" s="436" t="s">
        <v>147</v>
      </c>
      <c r="B8" s="1162"/>
      <c r="C8" s="307"/>
      <c r="D8" s="1110"/>
      <c r="E8" s="1162"/>
      <c r="F8" s="307"/>
      <c r="G8" s="1110"/>
      <c r="H8" s="1162"/>
      <c r="I8" s="307"/>
      <c r="J8" s="1110"/>
      <c r="K8" s="437"/>
      <c r="L8" s="437"/>
      <c r="M8" s="437"/>
      <c r="N8" s="1162"/>
      <c r="O8" s="307"/>
      <c r="P8" s="1110"/>
      <c r="Q8" s="1646"/>
      <c r="R8" s="1646"/>
      <c r="S8" s="1646"/>
      <c r="T8" s="1646"/>
      <c r="U8" s="1646"/>
      <c r="V8" s="1646"/>
      <c r="W8" s="1646"/>
    </row>
    <row r="9" spans="1:23">
      <c r="A9" s="438" t="s">
        <v>651</v>
      </c>
      <c r="B9" s="439">
        <v>19424317.916952722</v>
      </c>
      <c r="C9" s="440">
        <v>0</v>
      </c>
      <c r="D9" s="441">
        <f>B9+C9</f>
        <v>19424317.916952722</v>
      </c>
      <c r="E9" s="439">
        <f>'ESA Summary'!E9</f>
        <v>79054.810000000056</v>
      </c>
      <c r="F9" s="440">
        <f>'ESA Summary'!F9</f>
        <v>0</v>
      </c>
      <c r="G9" s="441">
        <f>E9+F9</f>
        <v>79054.810000000056</v>
      </c>
      <c r="H9" s="439">
        <f>'ESA Summary'!H9</f>
        <v>725546.52500000002</v>
      </c>
      <c r="I9" s="440">
        <f>'ESA Summary'!I9</f>
        <v>0</v>
      </c>
      <c r="J9" s="441">
        <f>H9+I9</f>
        <v>725546.52500000002</v>
      </c>
      <c r="K9" s="439">
        <f>774681.62+H9</f>
        <v>1500228.145</v>
      </c>
      <c r="L9" s="440">
        <v>0</v>
      </c>
      <c r="M9" s="1163">
        <f>K9+L9</f>
        <v>1500228.145</v>
      </c>
      <c r="N9" s="442">
        <f>IFERROR(K9/B9,0)</f>
        <v>7.7234534124395918E-2</v>
      </c>
      <c r="O9" s="443"/>
      <c r="P9" s="1164">
        <f>IFERROR(M9/D9,0)</f>
        <v>7.7234534124395918E-2</v>
      </c>
      <c r="Q9" s="5"/>
    </row>
    <row r="10" spans="1:23">
      <c r="A10" s="209" t="s">
        <v>14</v>
      </c>
      <c r="B10" s="439">
        <v>40832692.5</v>
      </c>
      <c r="C10" s="440">
        <v>0</v>
      </c>
      <c r="D10" s="444">
        <f t="shared" ref="D10" si="0">B10+C10</f>
        <v>40832692.5</v>
      </c>
      <c r="E10" s="439">
        <f>'ESA Summary'!E10</f>
        <v>436708.26000000013</v>
      </c>
      <c r="F10" s="440">
        <f>'ESA Summary'!F11</f>
        <v>0</v>
      </c>
      <c r="G10" s="444">
        <f t="shared" ref="G10" si="1">E10+F10</f>
        <v>436708.26000000013</v>
      </c>
      <c r="H10" s="439">
        <f>'ESA Summary'!H10</f>
        <v>1973171.3300000005</v>
      </c>
      <c r="I10" s="440">
        <f>'ESA Summary'!I11</f>
        <v>0</v>
      </c>
      <c r="J10" s="444">
        <f t="shared" ref="J10" si="2">H10+I10</f>
        <v>1973171.3300000005</v>
      </c>
      <c r="K10" s="439">
        <f>761198.079999998+H10</f>
        <v>2734369.4099999983</v>
      </c>
      <c r="L10" s="440">
        <v>0</v>
      </c>
      <c r="M10" s="1163">
        <f t="shared" ref="M10" si="3">K10+L10</f>
        <v>2734369.4099999983</v>
      </c>
      <c r="N10" s="442">
        <f t="shared" ref="N10" si="4">IFERROR(K10/B10,0)</f>
        <v>6.69651997599717E-2</v>
      </c>
      <c r="O10" s="443"/>
      <c r="P10" s="1164">
        <f t="shared" ref="P10" si="5">IFERROR(M10/D10,0)</f>
        <v>6.69651997599717E-2</v>
      </c>
    </row>
    <row r="11" spans="1:23" ht="13.5" thickBot="1">
      <c r="A11" s="209" t="s">
        <v>652</v>
      </c>
      <c r="B11" s="439">
        <v>8859000</v>
      </c>
      <c r="C11" s="440">
        <v>0</v>
      </c>
      <c r="D11" s="444">
        <f>B11+C11</f>
        <v>8859000</v>
      </c>
      <c r="E11" s="439">
        <f>'ESA Summary'!E11</f>
        <v>27065.959999999963</v>
      </c>
      <c r="F11" s="440">
        <f>'ESA Summary'!F12</f>
        <v>0</v>
      </c>
      <c r="G11" s="444">
        <f>E11+F11</f>
        <v>27065.959999999963</v>
      </c>
      <c r="H11" s="439">
        <f>'ESA Summary'!H11</f>
        <v>467040.62</v>
      </c>
      <c r="I11" s="440">
        <f>'ESA Summary'!I12</f>
        <v>0</v>
      </c>
      <c r="J11" s="444">
        <f>H11+I11</f>
        <v>467040.62</v>
      </c>
      <c r="K11" s="439">
        <f>748136.469999984+H11</f>
        <v>1215177.089999984</v>
      </c>
      <c r="L11" s="440">
        <v>0</v>
      </c>
      <c r="M11" s="1163">
        <f>K11+L11</f>
        <v>1215177.089999984</v>
      </c>
      <c r="N11" s="442">
        <f>IFERROR(K11/B11,0)</f>
        <v>0.1371686522180815</v>
      </c>
      <c r="O11" s="443"/>
      <c r="P11" s="1164">
        <f>IFERROR(M11/D11,0)</f>
        <v>0.1371686522180815</v>
      </c>
    </row>
    <row r="12" spans="1:23" ht="13.5" thickBot="1">
      <c r="A12" s="447" t="s">
        <v>653</v>
      </c>
      <c r="B12" s="448">
        <f t="shared" ref="B12:M12" si="6">SUM(B9:B11)</f>
        <v>69116010.416952729</v>
      </c>
      <c r="C12" s="474">
        <f t="shared" si="6"/>
        <v>0</v>
      </c>
      <c r="D12" s="450">
        <f t="shared" si="6"/>
        <v>69116010.416952729</v>
      </c>
      <c r="E12" s="448">
        <f t="shared" si="6"/>
        <v>542829.03000000014</v>
      </c>
      <c r="F12" s="476">
        <f t="shared" si="6"/>
        <v>0</v>
      </c>
      <c r="G12" s="450">
        <f t="shared" si="6"/>
        <v>542829.03000000014</v>
      </c>
      <c r="H12" s="448">
        <f t="shared" si="6"/>
        <v>3165758.4750000006</v>
      </c>
      <c r="I12" s="476">
        <f t="shared" si="6"/>
        <v>0</v>
      </c>
      <c r="J12" s="450">
        <f t="shared" si="6"/>
        <v>3165758.4750000006</v>
      </c>
      <c r="K12" s="448">
        <f t="shared" si="6"/>
        <v>5449774.6449999819</v>
      </c>
      <c r="L12" s="449">
        <f t="shared" si="6"/>
        <v>0</v>
      </c>
      <c r="M12" s="450">
        <f t="shared" si="6"/>
        <v>5449774.6449999819</v>
      </c>
      <c r="N12" s="451">
        <f>K12/B12</f>
        <v>7.8849670461639737E-2</v>
      </c>
      <c r="O12" s="452"/>
      <c r="P12" s="453">
        <f t="shared" ref="P12" si="7">M12/D12</f>
        <v>7.8849670461639737E-2</v>
      </c>
    </row>
    <row r="13" spans="1:23">
      <c r="A13" s="454"/>
      <c r="B13" s="455"/>
      <c r="C13" s="456"/>
      <c r="D13" s="457"/>
      <c r="E13" s="458"/>
      <c r="F13" s="456"/>
      <c r="G13" s="459"/>
      <c r="H13" s="458"/>
      <c r="I13" s="456"/>
      <c r="J13" s="457"/>
      <c r="K13" s="458"/>
      <c r="L13" s="460"/>
      <c r="M13" s="461"/>
      <c r="N13" s="462"/>
      <c r="O13" s="463"/>
      <c r="P13" s="464"/>
    </row>
    <row r="14" spans="1:23" ht="15">
      <c r="A14" s="436" t="s">
        <v>654</v>
      </c>
      <c r="B14" s="1162"/>
      <c r="C14" s="307"/>
      <c r="D14" s="1110"/>
      <c r="E14" s="306"/>
      <c r="F14" s="307"/>
      <c r="G14" s="465"/>
      <c r="H14" s="306"/>
      <c r="I14" s="307"/>
      <c r="J14" s="1110"/>
      <c r="K14" s="306"/>
      <c r="L14" s="437"/>
      <c r="M14" s="466"/>
      <c r="N14" s="467"/>
      <c r="O14" s="307"/>
      <c r="P14" s="1110"/>
    </row>
    <row r="15" spans="1:23">
      <c r="A15" s="209" t="s">
        <v>655</v>
      </c>
      <c r="B15" s="439">
        <v>1744513.45</v>
      </c>
      <c r="C15" s="441">
        <v>0</v>
      </c>
      <c r="D15" s="441">
        <f t="shared" ref="D15:D17" si="8">B15+C15</f>
        <v>1744513.45</v>
      </c>
      <c r="E15" s="439">
        <v>6916.875</v>
      </c>
      <c r="F15" s="440">
        <v>0</v>
      </c>
      <c r="G15" s="441">
        <f>E15+F15</f>
        <v>6916.875</v>
      </c>
      <c r="H15" s="439">
        <v>68395.115000000005</v>
      </c>
      <c r="I15" s="440">
        <v>0</v>
      </c>
      <c r="J15" s="1163">
        <f>H15+I15</f>
        <v>68395.115000000005</v>
      </c>
      <c r="K15" s="439">
        <f>136775+J15</f>
        <v>205170.11499999999</v>
      </c>
      <c r="L15" s="440">
        <v>0</v>
      </c>
      <c r="M15" s="1163">
        <f>K15+L15</f>
        <v>205170.11499999999</v>
      </c>
      <c r="N15" s="442">
        <f>IFERROR(K15/B15,0)</f>
        <v>0.11760878943065758</v>
      </c>
      <c r="O15" s="443"/>
      <c r="P15" s="1164">
        <f>IFERROR(M15/D15,0)</f>
        <v>0.11760878943065758</v>
      </c>
      <c r="Q15" s="5"/>
    </row>
    <row r="16" spans="1:23">
      <c r="A16" s="209" t="s">
        <v>656</v>
      </c>
      <c r="B16" s="439">
        <v>594930</v>
      </c>
      <c r="C16" s="444">
        <v>0</v>
      </c>
      <c r="D16" s="441">
        <f t="shared" si="8"/>
        <v>594930</v>
      </c>
      <c r="E16" s="439">
        <v>8009.25</v>
      </c>
      <c r="F16" s="440">
        <v>0</v>
      </c>
      <c r="G16" s="444">
        <f t="shared" ref="G16:G17" si="9">E16+F16</f>
        <v>8009.25</v>
      </c>
      <c r="H16" s="439">
        <v>68780.95</v>
      </c>
      <c r="I16" s="440">
        <v>0</v>
      </c>
      <c r="J16" s="1163">
        <f t="shared" ref="J16:J17" si="10">H16+I16</f>
        <v>68780.95</v>
      </c>
      <c r="K16" s="439">
        <f>144196.25+J16</f>
        <v>212977.2</v>
      </c>
      <c r="L16" s="440">
        <v>0</v>
      </c>
      <c r="M16" s="1163">
        <f t="shared" ref="M16:M17" si="11">K16+L16</f>
        <v>212977.2</v>
      </c>
      <c r="N16" s="442">
        <f t="shared" ref="N16" si="12">IFERROR(K16/B16,0)</f>
        <v>0.35798699006605822</v>
      </c>
      <c r="O16" s="443"/>
      <c r="P16" s="1164">
        <f t="shared" ref="P16:P17" si="13">IFERROR(M16/D16,0)</f>
        <v>0.35798699006605822</v>
      </c>
    </row>
    <row r="17" spans="1:19" ht="13.5" thickBot="1">
      <c r="A17" s="209" t="s">
        <v>657</v>
      </c>
      <c r="B17" s="439">
        <v>164550</v>
      </c>
      <c r="C17" s="468">
        <v>0</v>
      </c>
      <c r="D17" s="441">
        <f t="shared" si="8"/>
        <v>164550</v>
      </c>
      <c r="E17" s="469">
        <v>0</v>
      </c>
      <c r="F17" s="470">
        <v>0</v>
      </c>
      <c r="G17" s="1430">
        <f t="shared" si="9"/>
        <v>0</v>
      </c>
      <c r="H17" s="439">
        <v>6862.5</v>
      </c>
      <c r="I17" s="470">
        <v>0</v>
      </c>
      <c r="J17" s="471">
        <f t="shared" si="10"/>
        <v>6862.5</v>
      </c>
      <c r="K17" s="439">
        <f>21632.5+H17</f>
        <v>28495</v>
      </c>
      <c r="L17" s="470">
        <v>0</v>
      </c>
      <c r="M17" s="471">
        <f t="shared" si="11"/>
        <v>28495</v>
      </c>
      <c r="N17" s="472">
        <f>IFERROR(K17/B17,0)</f>
        <v>0.17316924946824674</v>
      </c>
      <c r="O17" s="445"/>
      <c r="P17" s="446">
        <f t="shared" si="13"/>
        <v>0.17316924946824674</v>
      </c>
    </row>
    <row r="18" spans="1:19" ht="13.5" thickBot="1">
      <c r="A18" s="447" t="s">
        <v>658</v>
      </c>
      <c r="B18" s="473">
        <f>SUM(B15:B17)</f>
        <v>2503993.4500000002</v>
      </c>
      <c r="C18" s="474">
        <f t="shared" ref="C18:M18" si="14">SUM(C15:C17)</f>
        <v>0</v>
      </c>
      <c r="D18" s="475">
        <f t="shared" si="14"/>
        <v>2503993.4500000002</v>
      </c>
      <c r="E18" s="473">
        <f t="shared" si="14"/>
        <v>14926.125</v>
      </c>
      <c r="F18" s="476">
        <f t="shared" si="14"/>
        <v>0</v>
      </c>
      <c r="G18" s="474">
        <f t="shared" si="14"/>
        <v>14926.125</v>
      </c>
      <c r="H18" s="473">
        <f t="shared" si="14"/>
        <v>144038.565</v>
      </c>
      <c r="I18" s="476">
        <f t="shared" si="14"/>
        <v>0</v>
      </c>
      <c r="J18" s="475">
        <f t="shared" si="14"/>
        <v>144038.565</v>
      </c>
      <c r="K18" s="477">
        <f t="shared" si="14"/>
        <v>446642.315</v>
      </c>
      <c r="L18" s="476">
        <f t="shared" si="14"/>
        <v>0</v>
      </c>
      <c r="M18" s="475">
        <f t="shared" si="14"/>
        <v>446642.315</v>
      </c>
      <c r="N18" s="478">
        <f>IFERROR(K18/B18,0)</f>
        <v>0.17837199813761492</v>
      </c>
      <c r="O18" s="452"/>
      <c r="P18" s="453">
        <f>IFERROR(M18/D18,0)</f>
        <v>0.17837199813761492</v>
      </c>
    </row>
    <row r="19" spans="1:19" ht="13.5" thickBot="1">
      <c r="A19" s="479"/>
      <c r="B19" s="480"/>
      <c r="C19" s="481"/>
      <c r="D19" s="482"/>
      <c r="E19" s="480"/>
      <c r="F19" s="481"/>
      <c r="G19" s="482"/>
      <c r="H19" s="480"/>
      <c r="I19" s="481"/>
      <c r="J19" s="482"/>
      <c r="K19" s="483"/>
      <c r="L19" s="483"/>
      <c r="M19" s="483"/>
      <c r="N19" s="484"/>
      <c r="O19" s="485"/>
      <c r="P19" s="486"/>
      <c r="S19" s="1264"/>
    </row>
    <row r="20" spans="1:19" ht="15">
      <c r="A20" s="487" t="s">
        <v>659</v>
      </c>
      <c r="B20" s="488"/>
      <c r="C20" s="489"/>
      <c r="D20" s="490"/>
      <c r="E20" s="491"/>
      <c r="F20" s="489"/>
      <c r="G20" s="490"/>
      <c r="H20" s="488"/>
      <c r="I20" s="489"/>
      <c r="J20" s="490"/>
      <c r="K20" s="488"/>
      <c r="L20" s="489"/>
      <c r="M20" s="490"/>
      <c r="N20" s="492"/>
      <c r="O20" s="493"/>
      <c r="P20" s="494"/>
    </row>
    <row r="21" spans="1:19">
      <c r="A21" s="209" t="s">
        <v>660</v>
      </c>
      <c r="B21" s="439">
        <v>75000</v>
      </c>
      <c r="C21" s="441">
        <v>0</v>
      </c>
      <c r="D21" s="441">
        <f t="shared" ref="D21:D28" si="15">B21+C21</f>
        <v>75000</v>
      </c>
      <c r="E21" s="439">
        <v>0</v>
      </c>
      <c r="F21" s="440">
        <v>0</v>
      </c>
      <c r="G21" s="441">
        <f t="shared" ref="G21:G28" si="16">E21+F21</f>
        <v>0</v>
      </c>
      <c r="H21" s="439">
        <v>0</v>
      </c>
      <c r="I21" s="440">
        <v>0</v>
      </c>
      <c r="J21" s="1163">
        <f t="shared" ref="J21:J28" si="17">H21+I21</f>
        <v>0</v>
      </c>
      <c r="K21" s="439">
        <v>74901</v>
      </c>
      <c r="L21" s="440">
        <v>0</v>
      </c>
      <c r="M21" s="1163">
        <f t="shared" ref="M21:M28" si="18">K21+L21</f>
        <v>74901</v>
      </c>
      <c r="N21" s="442">
        <f t="shared" ref="N21:N29" si="19">IFERROR(K21/B21,0)</f>
        <v>0.99868000000000001</v>
      </c>
      <c r="O21" s="443"/>
      <c r="P21" s="1164">
        <f t="shared" ref="P21:P29" si="20">IFERROR(M21/D21,0)</f>
        <v>0.99868000000000001</v>
      </c>
      <c r="Q21" s="5"/>
    </row>
    <row r="22" spans="1:19" ht="15.5">
      <c r="A22" s="209" t="s">
        <v>661</v>
      </c>
      <c r="B22" s="439">
        <v>75000</v>
      </c>
      <c r="C22" s="441">
        <v>0</v>
      </c>
      <c r="D22" s="441">
        <f t="shared" si="15"/>
        <v>75000</v>
      </c>
      <c r="E22" s="439">
        <v>0</v>
      </c>
      <c r="F22" s="440">
        <v>0</v>
      </c>
      <c r="G22" s="441">
        <f t="shared" si="16"/>
        <v>0</v>
      </c>
      <c r="H22" s="439">
        <v>0</v>
      </c>
      <c r="I22" s="440">
        <v>0</v>
      </c>
      <c r="J22" s="1163">
        <f t="shared" si="17"/>
        <v>0</v>
      </c>
      <c r="K22" s="439">
        <v>0</v>
      </c>
      <c r="L22" s="440">
        <v>0</v>
      </c>
      <c r="M22" s="1163">
        <f t="shared" si="18"/>
        <v>0</v>
      </c>
      <c r="N22" s="442">
        <f t="shared" si="19"/>
        <v>0</v>
      </c>
      <c r="O22" s="443"/>
      <c r="P22" s="1164">
        <f t="shared" si="20"/>
        <v>0</v>
      </c>
      <c r="Q22" s="5"/>
    </row>
    <row r="23" spans="1:19" ht="15.5">
      <c r="A23" s="209" t="s">
        <v>662</v>
      </c>
      <c r="B23" s="439">
        <v>75000</v>
      </c>
      <c r="C23" s="441">
        <v>0</v>
      </c>
      <c r="D23" s="441">
        <f t="shared" si="15"/>
        <v>75000</v>
      </c>
      <c r="E23" s="439">
        <v>0</v>
      </c>
      <c r="F23" s="440">
        <v>0</v>
      </c>
      <c r="G23" s="441">
        <f t="shared" si="16"/>
        <v>0</v>
      </c>
      <c r="H23" s="439">
        <v>0</v>
      </c>
      <c r="I23" s="440">
        <v>0</v>
      </c>
      <c r="J23" s="1163">
        <f t="shared" si="17"/>
        <v>0</v>
      </c>
      <c r="K23" s="439">
        <v>0</v>
      </c>
      <c r="L23" s="440">
        <v>0</v>
      </c>
      <c r="M23" s="1163">
        <f t="shared" si="18"/>
        <v>0</v>
      </c>
      <c r="N23" s="442">
        <f t="shared" si="19"/>
        <v>0</v>
      </c>
      <c r="O23" s="443"/>
      <c r="P23" s="1164">
        <f t="shared" si="20"/>
        <v>0</v>
      </c>
      <c r="Q23" s="4"/>
    </row>
    <row r="24" spans="1:19" ht="15.5">
      <c r="A24" s="209" t="s">
        <v>663</v>
      </c>
      <c r="B24" s="439">
        <v>22494.5</v>
      </c>
      <c r="C24" s="441">
        <v>0</v>
      </c>
      <c r="D24" s="441">
        <f t="shared" si="15"/>
        <v>22494.5</v>
      </c>
      <c r="E24" s="439">
        <v>0</v>
      </c>
      <c r="F24" s="440">
        <v>0</v>
      </c>
      <c r="G24" s="441">
        <f t="shared" si="16"/>
        <v>0</v>
      </c>
      <c r="H24" s="439">
        <v>0</v>
      </c>
      <c r="I24" s="440">
        <v>0</v>
      </c>
      <c r="J24" s="1163">
        <f t="shared" si="17"/>
        <v>0</v>
      </c>
      <c r="K24" s="439">
        <v>22494</v>
      </c>
      <c r="L24" s="440">
        <v>0</v>
      </c>
      <c r="M24" s="1163">
        <f t="shared" si="18"/>
        <v>22494</v>
      </c>
      <c r="N24" s="442">
        <f t="shared" si="19"/>
        <v>0.99997777234435081</v>
      </c>
      <c r="O24" s="443"/>
      <c r="P24" s="1164">
        <f t="shared" si="20"/>
        <v>0.99997777234435081</v>
      </c>
      <c r="Q24" s="4"/>
    </row>
    <row r="25" spans="1:19" ht="15.5">
      <c r="A25" s="209" t="s">
        <v>664</v>
      </c>
      <c r="B25" s="439">
        <v>450000</v>
      </c>
      <c r="C25" s="441">
        <v>0</v>
      </c>
      <c r="D25" s="441">
        <f t="shared" si="15"/>
        <v>450000</v>
      </c>
      <c r="E25" s="439">
        <v>0</v>
      </c>
      <c r="F25" s="440">
        <v>0</v>
      </c>
      <c r="G25" s="441">
        <f t="shared" si="16"/>
        <v>0</v>
      </c>
      <c r="H25" s="439">
        <v>0</v>
      </c>
      <c r="I25" s="440">
        <v>0</v>
      </c>
      <c r="J25" s="1163">
        <f t="shared" si="17"/>
        <v>0</v>
      </c>
      <c r="K25" s="439">
        <v>0</v>
      </c>
      <c r="L25" s="440">
        <v>0</v>
      </c>
      <c r="M25" s="1163">
        <f t="shared" si="18"/>
        <v>0</v>
      </c>
      <c r="N25" s="442">
        <f t="shared" si="19"/>
        <v>0</v>
      </c>
      <c r="O25" s="443"/>
      <c r="P25" s="1164">
        <f t="shared" si="20"/>
        <v>0</v>
      </c>
      <c r="Q25" s="4"/>
    </row>
    <row r="26" spans="1:19" ht="15.5">
      <c r="A26" s="209" t="s">
        <v>665</v>
      </c>
      <c r="B26" s="851">
        <v>150000</v>
      </c>
      <c r="C26" s="850">
        <v>0</v>
      </c>
      <c r="D26" s="850">
        <f t="shared" si="15"/>
        <v>150000</v>
      </c>
      <c r="E26" s="439">
        <v>10702.275</v>
      </c>
      <c r="F26" s="440">
        <v>0</v>
      </c>
      <c r="G26" s="441">
        <f t="shared" si="16"/>
        <v>10702.275</v>
      </c>
      <c r="H26" s="439">
        <v>29068.35</v>
      </c>
      <c r="I26" s="440">
        <v>0</v>
      </c>
      <c r="J26" s="1163">
        <f>+H26</f>
        <v>29068.35</v>
      </c>
      <c r="K26" s="439">
        <f>J26</f>
        <v>29068.35</v>
      </c>
      <c r="L26" s="440">
        <v>0</v>
      </c>
      <c r="M26" s="1163">
        <f t="shared" si="18"/>
        <v>29068.35</v>
      </c>
      <c r="N26" s="442">
        <f t="shared" si="19"/>
        <v>0.19378899999999999</v>
      </c>
      <c r="O26" s="1263"/>
      <c r="P26" s="1164">
        <f t="shared" si="20"/>
        <v>0.19378899999999999</v>
      </c>
      <c r="Q26" s="5"/>
    </row>
    <row r="27" spans="1:19">
      <c r="A27" s="209" t="s">
        <v>666</v>
      </c>
      <c r="B27" s="439">
        <v>155000</v>
      </c>
      <c r="C27" s="441">
        <v>0</v>
      </c>
      <c r="D27" s="441">
        <f t="shared" si="15"/>
        <v>155000</v>
      </c>
      <c r="E27" s="439">
        <v>0</v>
      </c>
      <c r="F27" s="440">
        <v>0</v>
      </c>
      <c r="G27" s="441">
        <f t="shared" si="16"/>
        <v>0</v>
      </c>
      <c r="H27" s="439">
        <v>0</v>
      </c>
      <c r="I27" s="440">
        <v>0</v>
      </c>
      <c r="J27" s="1163">
        <f>+H27</f>
        <v>0</v>
      </c>
      <c r="K27" s="439">
        <v>0</v>
      </c>
      <c r="L27" s="440">
        <v>0</v>
      </c>
      <c r="M27" s="1163">
        <f t="shared" si="18"/>
        <v>0</v>
      </c>
      <c r="N27" s="442">
        <f t="shared" si="19"/>
        <v>0</v>
      </c>
      <c r="O27" s="443"/>
      <c r="P27" s="1164">
        <f t="shared" si="20"/>
        <v>0</v>
      </c>
      <c r="Q27" s="4"/>
    </row>
    <row r="28" spans="1:19" ht="13.5" thickBot="1">
      <c r="A28" s="209" t="s">
        <v>667</v>
      </c>
      <c r="B28" s="439">
        <v>150000</v>
      </c>
      <c r="C28" s="441">
        <v>0</v>
      </c>
      <c r="D28" s="441">
        <f t="shared" si="15"/>
        <v>150000</v>
      </c>
      <c r="E28" s="439">
        <v>0</v>
      </c>
      <c r="F28" s="440">
        <v>0</v>
      </c>
      <c r="G28" s="441">
        <f t="shared" si="16"/>
        <v>0</v>
      </c>
      <c r="H28" s="439">
        <v>0</v>
      </c>
      <c r="I28" s="440">
        <v>0</v>
      </c>
      <c r="J28" s="1163">
        <f t="shared" si="17"/>
        <v>0</v>
      </c>
      <c r="K28" s="439">
        <f>H28</f>
        <v>0</v>
      </c>
      <c r="L28" s="440">
        <v>0</v>
      </c>
      <c r="M28" s="1163">
        <f t="shared" si="18"/>
        <v>0</v>
      </c>
      <c r="N28" s="442">
        <f t="shared" si="19"/>
        <v>0</v>
      </c>
      <c r="O28" s="443"/>
      <c r="P28" s="1164">
        <f t="shared" si="20"/>
        <v>0</v>
      </c>
      <c r="Q28" s="4"/>
    </row>
    <row r="29" spans="1:19" ht="13.5" thickBot="1">
      <c r="A29" s="495" t="s">
        <v>668</v>
      </c>
      <c r="B29" s="496">
        <f t="shared" ref="B29:M29" si="21">SUM(B21:B28)</f>
        <v>1152494.5</v>
      </c>
      <c r="C29" s="474">
        <f t="shared" si="21"/>
        <v>0</v>
      </c>
      <c r="D29" s="498">
        <f t="shared" si="21"/>
        <v>1152494.5</v>
      </c>
      <c r="E29" s="496">
        <f t="shared" si="21"/>
        <v>10702.275</v>
      </c>
      <c r="F29" s="474">
        <f t="shared" si="21"/>
        <v>0</v>
      </c>
      <c r="G29" s="498">
        <f t="shared" si="21"/>
        <v>10702.275</v>
      </c>
      <c r="H29" s="496">
        <f t="shared" si="21"/>
        <v>29068.35</v>
      </c>
      <c r="I29" s="474">
        <f t="shared" si="21"/>
        <v>0</v>
      </c>
      <c r="J29" s="498">
        <f t="shared" si="21"/>
        <v>29068.35</v>
      </c>
      <c r="K29" s="496">
        <f t="shared" si="21"/>
        <v>126463.35</v>
      </c>
      <c r="L29" s="497">
        <f t="shared" si="21"/>
        <v>0</v>
      </c>
      <c r="M29" s="498">
        <f t="shared" si="21"/>
        <v>126463.35</v>
      </c>
      <c r="N29" s="499">
        <f t="shared" si="19"/>
        <v>0.10973011151029355</v>
      </c>
      <c r="O29" s="500"/>
      <c r="P29" s="501">
        <f t="shared" si="20"/>
        <v>0.10973011151029355</v>
      </c>
    </row>
    <row r="30" spans="1:19">
      <c r="A30" s="310"/>
    </row>
    <row r="32" spans="1:19" ht="27" customHeight="1">
      <c r="A32" s="1645" t="s">
        <v>669</v>
      </c>
      <c r="B32" s="1645"/>
      <c r="C32" s="1645"/>
      <c r="D32" s="1645"/>
      <c r="E32" s="1645"/>
      <c r="F32" s="1645"/>
      <c r="G32" s="1645"/>
      <c r="H32" s="1645"/>
      <c r="I32" s="1645"/>
      <c r="J32" s="1645"/>
      <c r="K32" s="1645"/>
      <c r="L32" s="1645"/>
      <c r="M32" s="1645"/>
      <c r="N32" s="161"/>
      <c r="O32" s="161"/>
      <c r="P32" s="161"/>
      <c r="Q32" s="2"/>
    </row>
    <row r="33" spans="1:17" ht="15" customHeight="1">
      <c r="A33" s="1579" t="s">
        <v>670</v>
      </c>
      <c r="B33" s="1579"/>
      <c r="C33" s="1579"/>
      <c r="D33" s="1579"/>
      <c r="E33" s="1579"/>
      <c r="F33" s="1579"/>
      <c r="G33" s="1579"/>
      <c r="H33" s="1579"/>
      <c r="I33" s="1579"/>
      <c r="J33" s="1579"/>
      <c r="K33" s="1579"/>
      <c r="L33" s="1579"/>
      <c r="M33" s="1579"/>
      <c r="N33" s="502"/>
      <c r="O33" s="502"/>
      <c r="P33" s="502"/>
      <c r="Q33" s="2"/>
    </row>
    <row r="34" spans="1:17" ht="38.15" customHeight="1">
      <c r="A34" s="1645" t="s">
        <v>671</v>
      </c>
      <c r="B34" s="1645"/>
      <c r="C34" s="1645"/>
      <c r="D34" s="1645"/>
      <c r="E34" s="1645"/>
      <c r="F34" s="1645"/>
      <c r="G34" s="1645"/>
      <c r="H34" s="1645"/>
      <c r="I34" s="1645"/>
      <c r="J34" s="1645"/>
      <c r="K34" s="1645"/>
      <c r="L34" s="1645"/>
      <c r="M34" s="1645"/>
      <c r="N34" s="503"/>
      <c r="O34" s="503"/>
      <c r="P34" s="503"/>
    </row>
    <row r="35" spans="1:17">
      <c r="A35" s="1645" t="s">
        <v>672</v>
      </c>
      <c r="B35" s="1645"/>
      <c r="C35" s="1645"/>
      <c r="D35" s="1645"/>
      <c r="E35" s="1645"/>
      <c r="F35" s="1645"/>
      <c r="G35" s="1645"/>
      <c r="H35" s="1645"/>
      <c r="I35" s="1645"/>
      <c r="J35" s="1645"/>
      <c r="K35" s="1645"/>
      <c r="L35" s="1645"/>
      <c r="M35" s="1645"/>
      <c r="N35" s="503"/>
      <c r="O35" s="503"/>
      <c r="P35" s="503"/>
    </row>
    <row r="36" spans="1:17" ht="28.5" customHeight="1">
      <c r="A36" s="1645" t="s">
        <v>673</v>
      </c>
      <c r="B36" s="1645"/>
      <c r="C36" s="1645"/>
      <c r="D36" s="1645"/>
      <c r="E36" s="1645"/>
      <c r="F36" s="1645"/>
      <c r="G36" s="1645"/>
      <c r="H36" s="1645"/>
      <c r="I36" s="1645"/>
      <c r="J36" s="1645"/>
      <c r="K36" s="1645"/>
      <c r="L36" s="1645"/>
      <c r="M36" s="1645"/>
    </row>
    <row r="37" spans="1:17" ht="16.399999999999999" customHeight="1">
      <c r="A37" s="1648" t="s">
        <v>674</v>
      </c>
      <c r="B37" s="1648"/>
      <c r="C37" s="1648"/>
      <c r="D37" s="1648"/>
      <c r="E37" s="1648"/>
      <c r="F37" s="1648"/>
      <c r="G37" s="1648"/>
      <c r="H37" s="1648"/>
      <c r="I37" s="1648"/>
      <c r="J37" s="1648"/>
      <c r="K37" s="1648"/>
      <c r="L37" s="1648"/>
      <c r="M37" s="1648"/>
    </row>
    <row r="39" spans="1:17" ht="16.5" customHeight="1">
      <c r="A39" s="1647" t="s">
        <v>429</v>
      </c>
      <c r="B39" s="1647"/>
      <c r="C39" s="1647"/>
      <c r="D39" s="1647"/>
      <c r="E39" s="1647"/>
      <c r="F39" s="1647"/>
      <c r="G39" s="1647"/>
      <c r="H39" s="1647"/>
      <c r="I39" s="1647"/>
      <c r="J39" s="1647"/>
      <c r="K39" s="1647"/>
      <c r="L39" s="1647"/>
      <c r="M39" s="1647"/>
      <c r="N39" s="1647"/>
      <c r="O39" s="1647"/>
      <c r="P39" s="1647"/>
    </row>
  </sheetData>
  <mergeCells count="16">
    <mergeCell ref="A1:P1"/>
    <mergeCell ref="A2:P2"/>
    <mergeCell ref="A3:P3"/>
    <mergeCell ref="B6:D6"/>
    <mergeCell ref="E6:G6"/>
    <mergeCell ref="H6:J6"/>
    <mergeCell ref="K6:M6"/>
    <mergeCell ref="N6:P6"/>
    <mergeCell ref="A35:M35"/>
    <mergeCell ref="Q6:W8"/>
    <mergeCell ref="A39:P39"/>
    <mergeCell ref="A37:M37"/>
    <mergeCell ref="A36:M36"/>
    <mergeCell ref="A32:M32"/>
    <mergeCell ref="A33:M33"/>
    <mergeCell ref="A34:M34"/>
  </mergeCells>
  <pageMargins left="0.7" right="0.7" top="0.75" bottom="0.75" header="0.3" footer="0.3"/>
  <pageSetup scale="43" fitToHeight="0" orientation="portrait" r:id="rId1"/>
  <headerFooter>
    <oddFooter>&amp;C&amp;11&amp;P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41B5-FAB3-4C92-AFA7-1985AC2EC8F1}">
  <sheetPr codeName="Sheet20">
    <pageSetUpPr fitToPage="1"/>
  </sheetPr>
  <dimension ref="A1:P266"/>
  <sheetViews>
    <sheetView zoomScale="80" zoomScaleNormal="80" workbookViewId="0">
      <selection activeCell="H159" sqref="H159"/>
    </sheetView>
  </sheetViews>
  <sheetFormatPr defaultColWidth="8.54296875" defaultRowHeight="14"/>
  <cols>
    <col min="1" max="1" width="26.1796875" style="504" customWidth="1"/>
    <col min="2" max="2" width="15.1796875" style="504" customWidth="1"/>
    <col min="3" max="3" width="14.453125" style="504" bestFit="1" customWidth="1"/>
    <col min="4" max="4" width="13.1796875" style="504" bestFit="1" customWidth="1"/>
    <col min="5" max="5" width="14.453125" style="504" bestFit="1" customWidth="1"/>
    <col min="6" max="6" width="12.54296875" style="504" customWidth="1"/>
    <col min="7" max="7" width="18.81640625" style="504" customWidth="1"/>
    <col min="8" max="9" width="18.1796875" style="504" customWidth="1"/>
    <col min="10" max="11" width="20.453125" style="504" customWidth="1"/>
    <col min="12" max="12" width="12" style="504" bestFit="1" customWidth="1"/>
    <col min="13" max="13" width="1.453125" style="62" bestFit="1" customWidth="1"/>
    <col min="14" max="14" width="17.81640625" style="62" customWidth="1"/>
    <col min="15" max="15" width="15.81640625" style="62" customWidth="1"/>
    <col min="16" max="16" width="12.54296875" style="62" customWidth="1"/>
    <col min="17" max="17" width="14.453125" style="62" customWidth="1"/>
    <col min="18" max="18" width="10.54296875" style="62" customWidth="1"/>
    <col min="19" max="19" width="14.81640625" style="62" customWidth="1"/>
    <col min="20" max="20" width="14.54296875" style="62" customWidth="1"/>
    <col min="21" max="21" width="15.1796875" style="62" customWidth="1"/>
    <col min="22" max="22" width="14.54296875" style="62" customWidth="1"/>
    <col min="23" max="23" width="16.1796875" style="62" customWidth="1"/>
    <col min="24" max="24" width="14.1796875" style="62" customWidth="1"/>
    <col min="25" max="25" width="14.453125" style="62" customWidth="1"/>
    <col min="26" max="26" width="8.54296875" style="62"/>
    <col min="27" max="27" width="13.54296875" style="62" customWidth="1"/>
    <col min="28" max="28" width="14.453125" style="62" customWidth="1"/>
    <col min="29" max="29" width="12.453125" style="62" customWidth="1"/>
    <col min="30" max="30" width="11.81640625" style="62" customWidth="1"/>
    <col min="31" max="31" width="13.81640625" style="62" customWidth="1"/>
    <col min="32" max="32" width="12.81640625" style="62" customWidth="1"/>
    <col min="33" max="33" width="11.54296875" style="62" customWidth="1"/>
    <col min="34" max="34" width="8.54296875" style="62"/>
    <col min="35" max="35" width="12.1796875" style="62" customWidth="1"/>
    <col min="36" max="36" width="13" style="62" customWidth="1"/>
    <col min="37" max="37" width="12.1796875" style="62" customWidth="1"/>
    <col min="38" max="38" width="16.453125" style="62" customWidth="1"/>
    <col min="39" max="40" width="12.453125" style="62" customWidth="1"/>
    <col min="41" max="41" width="13" style="62" customWidth="1"/>
    <col min="42" max="42" width="11.54296875" style="62" customWidth="1"/>
    <col min="43" max="43" width="13.54296875" style="62" customWidth="1"/>
    <col min="44" max="44" width="12.453125" style="62" customWidth="1"/>
    <col min="45" max="45" width="12.1796875" style="62" customWidth="1"/>
    <col min="46" max="46" width="14.54296875" style="62" customWidth="1"/>
    <col min="47" max="47" width="12.453125" style="62" customWidth="1"/>
    <col min="48" max="48" width="15.1796875" style="62" customWidth="1"/>
    <col min="49" max="49" width="12.81640625" style="62" customWidth="1"/>
    <col min="50" max="50" width="9.54296875" style="62" customWidth="1"/>
    <col min="51" max="51" width="12.453125" style="62" customWidth="1"/>
    <col min="52" max="53" width="12.54296875" style="62" customWidth="1"/>
    <col min="54" max="54" width="13.54296875" style="62" customWidth="1"/>
    <col min="55" max="55" width="13" style="62" customWidth="1"/>
    <col min="56" max="56" width="15.453125" style="62" customWidth="1"/>
    <col min="57" max="57" width="12.54296875" style="62" customWidth="1"/>
    <col min="58" max="58" width="10" style="62" customWidth="1"/>
    <col min="59" max="16384" width="8.54296875" style="62"/>
  </cols>
  <sheetData>
    <row r="1" spans="1:14" s="710" customFormat="1" ht="15.5">
      <c r="A1" s="1524" t="s">
        <v>675</v>
      </c>
      <c r="B1" s="1524"/>
      <c r="C1" s="1524"/>
      <c r="D1" s="1524"/>
      <c r="E1" s="1524"/>
      <c r="F1" s="1524"/>
      <c r="G1" s="1524"/>
      <c r="H1" s="1524"/>
      <c r="I1" s="1524"/>
      <c r="J1" s="1524"/>
      <c r="K1" s="1524"/>
      <c r="L1" s="1524"/>
      <c r="M1" s="709"/>
    </row>
    <row r="2" spans="1:14" s="710" customFormat="1" ht="15.65" customHeight="1">
      <c r="A2" s="1524" t="str" cm="1">
        <f t="array" ref="A2">'ESA Summary'!A2:A2</f>
        <v>Southern California Edison</v>
      </c>
      <c r="B2" s="1524"/>
      <c r="C2" s="1524"/>
      <c r="D2" s="1524"/>
      <c r="E2" s="1524"/>
      <c r="F2" s="1524"/>
      <c r="G2" s="1524"/>
      <c r="H2" s="1524"/>
      <c r="I2" s="1524"/>
      <c r="J2" s="1524"/>
      <c r="K2" s="1524"/>
      <c r="L2" s="1524"/>
    </row>
    <row r="3" spans="1:14" s="710" customFormat="1" ht="33" customHeight="1">
      <c r="A3" s="1654" t="str" cm="1">
        <f t="array" ref="A3">'ESA Summary'!A3:A3</f>
        <v>Through November 2024</v>
      </c>
      <c r="B3" s="1654"/>
      <c r="C3" s="1654"/>
      <c r="D3" s="1654"/>
      <c r="E3" s="1654"/>
      <c r="F3" s="1654"/>
      <c r="G3" s="1654"/>
      <c r="H3" s="1654"/>
      <c r="I3" s="1654"/>
      <c r="J3" s="1654"/>
      <c r="K3" s="1654"/>
      <c r="L3" s="1654"/>
    </row>
    <row r="4" spans="1:14" customFormat="1" ht="13.5" thickBot="1">
      <c r="A4" s="711" t="s">
        <v>676</v>
      </c>
      <c r="B4" s="94"/>
      <c r="C4" s="94"/>
      <c r="D4" s="94"/>
      <c r="E4" s="94"/>
      <c r="F4" s="94"/>
      <c r="G4" s="94"/>
      <c r="H4" s="94"/>
      <c r="I4" s="94"/>
      <c r="J4" s="94"/>
      <c r="K4" s="94"/>
      <c r="L4" s="94"/>
    </row>
    <row r="5" spans="1:14" customFormat="1" ht="65.5" thickBot="1">
      <c r="A5" s="712" t="s">
        <v>677</v>
      </c>
      <c r="B5" s="628" t="s">
        <v>678</v>
      </c>
      <c r="C5" s="628" t="s">
        <v>679</v>
      </c>
      <c r="D5" s="628" t="s">
        <v>680</v>
      </c>
      <c r="E5" s="628" t="s">
        <v>681</v>
      </c>
      <c r="F5" s="628" t="s">
        <v>682</v>
      </c>
      <c r="G5" s="628" t="s">
        <v>683</v>
      </c>
      <c r="H5" s="628" t="s">
        <v>684</v>
      </c>
      <c r="I5" s="628" t="s">
        <v>685</v>
      </c>
      <c r="J5" s="628" t="s">
        <v>686</v>
      </c>
      <c r="K5" s="628" t="s">
        <v>687</v>
      </c>
      <c r="L5" s="628" t="s">
        <v>688</v>
      </c>
    </row>
    <row r="6" spans="1:14" customFormat="1" ht="13">
      <c r="A6" s="713" t="s">
        <v>689</v>
      </c>
      <c r="B6" s="277"/>
      <c r="C6" s="277"/>
      <c r="D6" s="277"/>
      <c r="E6" s="277"/>
      <c r="F6" s="277"/>
      <c r="G6" s="277"/>
      <c r="H6" s="277"/>
      <c r="I6" s="277"/>
      <c r="J6" s="277"/>
      <c r="K6" s="277"/>
      <c r="L6" s="277"/>
      <c r="M6" s="5"/>
      <c r="N6" s="5"/>
    </row>
    <row r="7" spans="1:14" customFormat="1" ht="13">
      <c r="A7" s="714" t="s">
        <v>690</v>
      </c>
      <c r="B7" s="715"/>
      <c r="C7" s="715"/>
      <c r="D7" s="1165"/>
      <c r="E7" s="716"/>
      <c r="F7" s="717"/>
      <c r="G7" s="718"/>
      <c r="H7" s="718"/>
      <c r="I7" s="719"/>
      <c r="J7" s="720"/>
      <c r="K7" s="720"/>
      <c r="L7" s="721"/>
      <c r="M7" s="5"/>
      <c r="N7" s="5"/>
    </row>
    <row r="8" spans="1:14" customFormat="1" ht="13">
      <c r="A8" s="722" t="s">
        <v>691</v>
      </c>
      <c r="B8" s="723">
        <v>1111629.2793449999</v>
      </c>
      <c r="C8" s="723">
        <v>38513</v>
      </c>
      <c r="D8" s="1166">
        <f>IFERROR(C8/B8,0)</f>
        <v>3.464554300215341E-2</v>
      </c>
      <c r="E8" s="724">
        <v>17425</v>
      </c>
      <c r="F8" s="1167">
        <f>IFERROR(C8/E8,0)</f>
        <v>2.2102152080344335</v>
      </c>
      <c r="G8" s="725">
        <v>406.84</v>
      </c>
      <c r="H8" s="725">
        <v>414.16</v>
      </c>
      <c r="I8" s="726">
        <v>7.0000000000000007E-2</v>
      </c>
      <c r="J8" s="727">
        <v>1.66</v>
      </c>
      <c r="K8" s="727">
        <v>-0.6</v>
      </c>
      <c r="L8" s="728">
        <v>723.22</v>
      </c>
      <c r="M8" s="729" t="s">
        <v>29</v>
      </c>
      <c r="N8" s="907"/>
    </row>
    <row r="9" spans="1:14" customFormat="1" ht="13">
      <c r="A9" s="722" t="s">
        <v>692</v>
      </c>
      <c r="B9" s="723">
        <v>122663.51019</v>
      </c>
      <c r="C9" s="723">
        <v>6163</v>
      </c>
      <c r="D9" s="1166">
        <f t="shared" ref="D9:D20" si="0">IFERROR(C9/B9,0)</f>
        <v>5.0243140689955827E-2</v>
      </c>
      <c r="E9" s="724">
        <v>1461</v>
      </c>
      <c r="F9" s="730">
        <f t="shared" ref="F9:F20" si="1">IFERROR(C9/E9,0)</f>
        <v>4.2183436002737853</v>
      </c>
      <c r="G9" s="725">
        <v>444.73</v>
      </c>
      <c r="H9" s="725">
        <v>440.06</v>
      </c>
      <c r="I9" s="726">
        <v>0.08</v>
      </c>
      <c r="J9" s="727">
        <v>-1.79</v>
      </c>
      <c r="K9" s="727">
        <v>-1.98</v>
      </c>
      <c r="L9" s="728">
        <v>521.84</v>
      </c>
      <c r="M9" s="729"/>
      <c r="N9" s="907"/>
    </row>
    <row r="10" spans="1:14" customFormat="1" ht="13">
      <c r="A10" s="722" t="s">
        <v>693</v>
      </c>
      <c r="B10" s="723">
        <v>452445.22380199999</v>
      </c>
      <c r="C10" s="723">
        <v>5</v>
      </c>
      <c r="D10" s="1166">
        <f t="shared" si="0"/>
        <v>1.1051061514107418E-5</v>
      </c>
      <c r="E10" s="724">
        <v>3</v>
      </c>
      <c r="F10" s="730">
        <f t="shared" si="1"/>
        <v>1.6666666666666667</v>
      </c>
      <c r="G10" s="725">
        <v>581.34</v>
      </c>
      <c r="H10" s="725">
        <v>581.34</v>
      </c>
      <c r="I10" s="726">
        <v>0.08</v>
      </c>
      <c r="J10" s="727">
        <v>-2.59</v>
      </c>
      <c r="K10" s="727">
        <v>-2.59</v>
      </c>
      <c r="L10" s="728">
        <v>683</v>
      </c>
      <c r="M10" s="729"/>
      <c r="N10" s="907"/>
    </row>
    <row r="11" spans="1:14" customFormat="1" ht="13">
      <c r="A11" s="714" t="s">
        <v>694</v>
      </c>
      <c r="B11" s="715"/>
      <c r="C11" s="715"/>
      <c r="D11" s="1165"/>
      <c r="E11" s="716"/>
      <c r="F11" s="717"/>
      <c r="G11" s="718"/>
      <c r="H11" s="718"/>
      <c r="I11" s="719"/>
      <c r="J11" s="720"/>
      <c r="K11" s="720"/>
      <c r="L11" s="721"/>
      <c r="M11" s="729"/>
      <c r="N11" s="835"/>
    </row>
    <row r="12" spans="1:14" customFormat="1" ht="13">
      <c r="A12" s="722" t="s">
        <v>695</v>
      </c>
      <c r="B12" s="723">
        <v>734229.39436599996</v>
      </c>
      <c r="C12" s="723">
        <v>21422</v>
      </c>
      <c r="D12" s="1166">
        <f t="shared" si="0"/>
        <v>2.9176167781320837E-2</v>
      </c>
      <c r="E12" s="724">
        <v>10510</v>
      </c>
      <c r="F12" s="730">
        <f t="shared" si="1"/>
        <v>2.0382492863939103</v>
      </c>
      <c r="G12" s="725">
        <v>411.73</v>
      </c>
      <c r="H12" s="725">
        <v>421.57</v>
      </c>
      <c r="I12" s="726">
        <v>7.0000000000000007E-2</v>
      </c>
      <c r="J12" s="727">
        <v>4.97</v>
      </c>
      <c r="K12" s="727">
        <v>1.32</v>
      </c>
      <c r="L12" s="728">
        <v>945.8</v>
      </c>
      <c r="M12" s="729"/>
      <c r="N12" s="907"/>
    </row>
    <row r="13" spans="1:14" customFormat="1" ht="13">
      <c r="A13" s="722" t="s">
        <v>696</v>
      </c>
      <c r="B13" s="723">
        <v>955993.21811499994</v>
      </c>
      <c r="C13" s="723">
        <v>23257</v>
      </c>
      <c r="D13" s="1166">
        <f t="shared" si="0"/>
        <v>2.4327578438116421E-2</v>
      </c>
      <c r="E13" s="724">
        <v>8379</v>
      </c>
      <c r="F13" s="730">
        <f t="shared" si="1"/>
        <v>2.7756295500656405</v>
      </c>
      <c r="G13" s="725">
        <v>412.42</v>
      </c>
      <c r="H13" s="725">
        <v>414.24</v>
      </c>
      <c r="I13" s="726">
        <v>7.0000000000000007E-2</v>
      </c>
      <c r="J13" s="727">
        <v>-2.31</v>
      </c>
      <c r="K13" s="727">
        <v>-2.73</v>
      </c>
      <c r="L13" s="728">
        <v>464.89</v>
      </c>
      <c r="M13" s="729"/>
      <c r="N13" s="907"/>
    </row>
    <row r="14" spans="1:14" customFormat="1" ht="13">
      <c r="A14" s="714" t="s">
        <v>697</v>
      </c>
      <c r="B14" s="715"/>
      <c r="C14" s="715"/>
      <c r="D14" s="1165"/>
      <c r="E14" s="716"/>
      <c r="F14" s="717"/>
      <c r="G14" s="718"/>
      <c r="H14" s="718"/>
      <c r="I14" s="719"/>
      <c r="J14" s="720"/>
      <c r="K14" s="720"/>
      <c r="L14" s="721"/>
      <c r="M14" s="729"/>
      <c r="N14" s="835"/>
    </row>
    <row r="15" spans="1:14" customFormat="1" ht="13">
      <c r="A15" s="722" t="s">
        <v>698</v>
      </c>
      <c r="B15" s="1168">
        <v>0</v>
      </c>
      <c r="C15" s="723">
        <v>13380</v>
      </c>
      <c r="D15" s="1166">
        <f t="shared" si="0"/>
        <v>0</v>
      </c>
      <c r="E15" s="724">
        <v>3401</v>
      </c>
      <c r="F15" s="730">
        <f t="shared" si="1"/>
        <v>3.9341370185239635</v>
      </c>
      <c r="G15" s="725">
        <v>454.73</v>
      </c>
      <c r="H15" s="725">
        <v>455.1</v>
      </c>
      <c r="I15" s="726">
        <v>0.08</v>
      </c>
      <c r="J15" s="727">
        <v>1.57</v>
      </c>
      <c r="K15" s="727">
        <v>-0.01</v>
      </c>
      <c r="L15" s="728">
        <v>845.93</v>
      </c>
      <c r="M15" s="729"/>
    </row>
    <row r="16" spans="1:14" customFormat="1" ht="13">
      <c r="A16" s="722" t="s">
        <v>699</v>
      </c>
      <c r="B16" s="723">
        <v>27051</v>
      </c>
      <c r="C16" s="723">
        <v>31301</v>
      </c>
      <c r="D16" s="1166">
        <f t="shared" si="0"/>
        <v>1.1571106428597833</v>
      </c>
      <c r="E16" s="724">
        <v>15488</v>
      </c>
      <c r="F16" s="730">
        <f t="shared" si="1"/>
        <v>2.020983987603306</v>
      </c>
      <c r="G16" s="725">
        <v>393.86</v>
      </c>
      <c r="H16" s="725">
        <v>401.79</v>
      </c>
      <c r="I16" s="726">
        <v>7.0000000000000007E-2</v>
      </c>
      <c r="J16" s="727">
        <v>1.02</v>
      </c>
      <c r="K16" s="727">
        <v>-1.1200000000000001</v>
      </c>
      <c r="L16" s="728">
        <v>631.1</v>
      </c>
      <c r="M16" s="729"/>
    </row>
    <row r="17" spans="1:13" customFormat="1" ht="13">
      <c r="A17" s="722" t="s">
        <v>700</v>
      </c>
      <c r="B17" s="723">
        <v>500658.21249600005</v>
      </c>
      <c r="C17" s="723">
        <v>10623</v>
      </c>
      <c r="D17" s="1166">
        <f t="shared" si="0"/>
        <v>2.1218068004996263E-2</v>
      </c>
      <c r="E17" s="724">
        <v>5129</v>
      </c>
      <c r="F17" s="730">
        <f t="shared" si="1"/>
        <v>2.0711639695847142</v>
      </c>
      <c r="G17" s="725">
        <v>378.67</v>
      </c>
      <c r="H17" s="725">
        <v>379.49</v>
      </c>
      <c r="I17" s="726">
        <v>0.06</v>
      </c>
      <c r="J17" s="727">
        <v>1.58</v>
      </c>
      <c r="K17" s="727">
        <v>0.33</v>
      </c>
      <c r="L17" s="728">
        <v>684.59</v>
      </c>
      <c r="M17" s="729"/>
    </row>
    <row r="18" spans="1:13" customFormat="1" ht="13">
      <c r="A18" s="722" t="s">
        <v>701</v>
      </c>
      <c r="B18" s="723">
        <v>95821.792859000008</v>
      </c>
      <c r="C18" s="723">
        <v>907</v>
      </c>
      <c r="D18" s="1166">
        <f t="shared" si="0"/>
        <v>9.4654876822711266E-3</v>
      </c>
      <c r="E18" s="724">
        <v>467</v>
      </c>
      <c r="F18" s="730">
        <f t="shared" si="1"/>
        <v>1.9421841541755889</v>
      </c>
      <c r="G18" s="725">
        <v>385.38</v>
      </c>
      <c r="H18" s="725">
        <v>394.76</v>
      </c>
      <c r="I18" s="726">
        <v>7.0000000000000007E-2</v>
      </c>
      <c r="J18" s="727">
        <v>6.19</v>
      </c>
      <c r="K18" s="727">
        <v>3.11</v>
      </c>
      <c r="L18" s="728">
        <v>903.53</v>
      </c>
      <c r="M18" s="729"/>
    </row>
    <row r="19" spans="1:13" customFormat="1" ht="15.5">
      <c r="A19" s="722" t="s">
        <v>702</v>
      </c>
      <c r="B19" s="723">
        <v>1352337.738496002</v>
      </c>
      <c r="C19" s="723">
        <v>37338</v>
      </c>
      <c r="D19" s="1166">
        <f t="shared" si="0"/>
        <v>2.760996675395995E-2</v>
      </c>
      <c r="E19" s="724">
        <v>16067</v>
      </c>
      <c r="F19" s="730">
        <f t="shared" si="1"/>
        <v>2.3238936951515528</v>
      </c>
      <c r="G19" s="725">
        <v>416.06</v>
      </c>
      <c r="H19" s="725">
        <v>422.38</v>
      </c>
      <c r="I19" s="726">
        <v>7.0000000000000007E-2</v>
      </c>
      <c r="J19" s="727">
        <v>1.59</v>
      </c>
      <c r="K19" s="727">
        <v>-0.55000000000000004</v>
      </c>
      <c r="L19" s="728">
        <v>731.54</v>
      </c>
      <c r="M19" s="729"/>
    </row>
    <row r="20" spans="1:13" customFormat="1" ht="15.5">
      <c r="A20" s="722" t="s">
        <v>703</v>
      </c>
      <c r="B20" s="723">
        <v>603866</v>
      </c>
      <c r="C20" s="723">
        <v>37287</v>
      </c>
      <c r="D20" s="1166">
        <f t="shared" si="0"/>
        <v>6.1747142577989154E-2</v>
      </c>
      <c r="E20" s="724">
        <v>15605</v>
      </c>
      <c r="F20" s="730">
        <f t="shared" si="1"/>
        <v>2.3894264658763218</v>
      </c>
      <c r="G20" s="725">
        <v>411.76</v>
      </c>
      <c r="H20" s="725">
        <v>416.1</v>
      </c>
      <c r="I20" s="726">
        <v>7.0000000000000007E-2</v>
      </c>
      <c r="J20" s="727">
        <v>-0.14000000000000001</v>
      </c>
      <c r="K20" s="727">
        <v>-1.43</v>
      </c>
      <c r="L20" s="728">
        <v>638.69000000000005</v>
      </c>
      <c r="M20" s="729"/>
    </row>
    <row r="21" spans="1:13" customFormat="1" ht="13">
      <c r="A21" s="731" t="s">
        <v>704</v>
      </c>
      <c r="B21" s="732"/>
      <c r="C21" s="732"/>
      <c r="D21" s="733"/>
      <c r="E21" s="734"/>
      <c r="F21" s="735"/>
      <c r="G21" s="736"/>
      <c r="H21" s="736"/>
      <c r="I21" s="737"/>
      <c r="J21" s="738"/>
      <c r="K21" s="738"/>
      <c r="L21" s="734"/>
      <c r="M21" s="729"/>
    </row>
    <row r="22" spans="1:13" customFormat="1" ht="13">
      <c r="A22" s="722" t="s">
        <v>705</v>
      </c>
      <c r="B22" s="723">
        <v>464441.9644629996</v>
      </c>
      <c r="C22" s="723">
        <v>26744</v>
      </c>
      <c r="D22" s="1166">
        <f t="shared" ref="D22:D35" si="2">IFERROR(C22/B22,0)</f>
        <v>5.7583082594446729E-2</v>
      </c>
      <c r="E22" s="724">
        <v>10642</v>
      </c>
      <c r="F22" s="730">
        <f t="shared" ref="F22:F35" si="3">IFERROR(C22/E22,0)</f>
        <v>2.5130614546137946</v>
      </c>
      <c r="G22" s="725">
        <v>414.44</v>
      </c>
      <c r="H22" s="725">
        <v>419.31</v>
      </c>
      <c r="I22" s="726">
        <v>7.0000000000000007E-2</v>
      </c>
      <c r="J22" s="727">
        <v>-1.21</v>
      </c>
      <c r="K22" s="727">
        <v>-2.29</v>
      </c>
      <c r="L22" s="728">
        <v>578.30999999999995</v>
      </c>
      <c r="M22" s="729"/>
    </row>
    <row r="23" spans="1:13" customFormat="1" ht="13">
      <c r="A23" s="722" t="s">
        <v>582</v>
      </c>
      <c r="B23" s="723">
        <v>264615</v>
      </c>
      <c r="C23" s="723">
        <v>9293</v>
      </c>
      <c r="D23" s="1166">
        <f t="shared" si="2"/>
        <v>3.5118946393817435E-2</v>
      </c>
      <c r="E23" s="724">
        <v>4404</v>
      </c>
      <c r="F23" s="730">
        <f t="shared" si="3"/>
        <v>2.1101271571298819</v>
      </c>
      <c r="G23" s="725">
        <v>436.3</v>
      </c>
      <c r="H23" s="725">
        <v>459.89</v>
      </c>
      <c r="I23" s="726">
        <v>0.08</v>
      </c>
      <c r="J23" s="727">
        <v>7.2</v>
      </c>
      <c r="K23" s="727">
        <v>1.66</v>
      </c>
      <c r="L23" s="728">
        <v>1151.1500000000001</v>
      </c>
      <c r="M23" s="729"/>
    </row>
    <row r="24" spans="1:13" customFormat="1" ht="13">
      <c r="A24" s="722" t="s">
        <v>706</v>
      </c>
      <c r="B24" s="723">
        <v>8832</v>
      </c>
      <c r="C24" s="723">
        <v>193</v>
      </c>
      <c r="D24" s="1166">
        <f t="shared" si="2"/>
        <v>2.1852355072463768E-2</v>
      </c>
      <c r="E24" s="724">
        <v>93</v>
      </c>
      <c r="F24" s="730">
        <f t="shared" si="3"/>
        <v>2.075268817204301</v>
      </c>
      <c r="G24" s="725">
        <v>401.44</v>
      </c>
      <c r="H24" s="725">
        <v>413.32</v>
      </c>
      <c r="I24" s="726">
        <v>0.08</v>
      </c>
      <c r="J24" s="727">
        <v>2.4700000000000002</v>
      </c>
      <c r="K24" s="727">
        <v>0.68</v>
      </c>
      <c r="L24" s="728">
        <v>983.84</v>
      </c>
      <c r="M24" s="729"/>
    </row>
    <row r="25" spans="1:13" customFormat="1" ht="13">
      <c r="A25" s="722" t="s">
        <v>707</v>
      </c>
      <c r="B25" s="723">
        <v>118256</v>
      </c>
      <c r="C25" s="723">
        <v>322</v>
      </c>
      <c r="D25" s="1166">
        <f t="shared" si="2"/>
        <v>2.7229062373156543E-3</v>
      </c>
      <c r="E25" s="724">
        <v>190</v>
      </c>
      <c r="F25" s="730">
        <f t="shared" si="3"/>
        <v>1.6947368421052631</v>
      </c>
      <c r="G25" s="725">
        <v>417.13</v>
      </c>
      <c r="H25" s="725">
        <v>416.95</v>
      </c>
      <c r="I25" s="726">
        <v>7.0000000000000007E-2</v>
      </c>
      <c r="J25" s="727">
        <v>-0.69</v>
      </c>
      <c r="K25" s="727">
        <v>-0.84</v>
      </c>
      <c r="L25" s="728">
        <v>691.8</v>
      </c>
      <c r="M25" s="729"/>
    </row>
    <row r="26" spans="1:13" customFormat="1" ht="13">
      <c r="A26" s="722" t="s">
        <v>708</v>
      </c>
      <c r="B26" s="723">
        <v>281693.26786909363</v>
      </c>
      <c r="C26" s="723">
        <v>6172</v>
      </c>
      <c r="D26" s="1166">
        <f t="shared" si="2"/>
        <v>2.1910356774547432E-2</v>
      </c>
      <c r="E26" s="724">
        <v>2917</v>
      </c>
      <c r="F26" s="730">
        <f t="shared" si="3"/>
        <v>2.1158724717175179</v>
      </c>
      <c r="G26" s="725">
        <v>424.8</v>
      </c>
      <c r="H26" s="725">
        <v>426.35</v>
      </c>
      <c r="I26" s="726">
        <v>0.08</v>
      </c>
      <c r="J26" s="727">
        <v>2.57</v>
      </c>
      <c r="K26" s="727">
        <v>1.26</v>
      </c>
      <c r="L26" s="728">
        <v>831.45</v>
      </c>
      <c r="M26" s="729"/>
    </row>
    <row r="27" spans="1:13" customFormat="1" ht="13">
      <c r="A27" s="722" t="s">
        <v>709</v>
      </c>
      <c r="B27" s="723">
        <v>255532.2833166889</v>
      </c>
      <c r="C27" s="723">
        <v>1782</v>
      </c>
      <c r="D27" s="1166">
        <f t="shared" si="2"/>
        <v>6.9736785382671727E-3</v>
      </c>
      <c r="E27" s="724">
        <v>852</v>
      </c>
      <c r="F27" s="730">
        <f t="shared" si="3"/>
        <v>2.091549295774648</v>
      </c>
      <c r="G27" s="725">
        <v>382.2</v>
      </c>
      <c r="H27" s="725">
        <v>382.19</v>
      </c>
      <c r="I27" s="726">
        <v>0.05</v>
      </c>
      <c r="J27" s="727">
        <v>-1.59</v>
      </c>
      <c r="K27" s="727">
        <v>-1.59</v>
      </c>
      <c r="L27" s="728">
        <v>570.34</v>
      </c>
      <c r="M27" s="729"/>
    </row>
    <row r="28" spans="1:13" customFormat="1" ht="13">
      <c r="A28" s="722" t="s">
        <v>710</v>
      </c>
      <c r="B28" s="723">
        <v>400491.37300440419</v>
      </c>
      <c r="C28" s="723">
        <v>15738</v>
      </c>
      <c r="D28" s="1166">
        <f t="shared" si="2"/>
        <v>3.9296726623439478E-2</v>
      </c>
      <c r="E28" s="724">
        <v>6516</v>
      </c>
      <c r="F28" s="730">
        <f t="shared" si="3"/>
        <v>2.4152854511970534</v>
      </c>
      <c r="G28" s="725">
        <v>389.13</v>
      </c>
      <c r="H28" s="725">
        <v>389.12</v>
      </c>
      <c r="I28" s="726">
        <v>0.06</v>
      </c>
      <c r="J28" s="727">
        <v>-3.15</v>
      </c>
      <c r="K28" s="727">
        <v>-3.15</v>
      </c>
      <c r="L28" s="728">
        <v>399.79</v>
      </c>
      <c r="M28" s="729"/>
    </row>
    <row r="29" spans="1:13" customFormat="1" ht="13">
      <c r="A29" s="722" t="s">
        <v>711</v>
      </c>
      <c r="B29" s="723">
        <v>328310.4058793828</v>
      </c>
      <c r="C29" s="723">
        <v>6119</v>
      </c>
      <c r="D29" s="1166">
        <f t="shared" si="2"/>
        <v>1.8637849700834781E-2</v>
      </c>
      <c r="E29" s="724">
        <v>2160</v>
      </c>
      <c r="F29" s="730">
        <f t="shared" si="3"/>
        <v>2.8328703703703701</v>
      </c>
      <c r="G29" s="725">
        <v>472.73</v>
      </c>
      <c r="H29" s="725">
        <v>472.67</v>
      </c>
      <c r="I29" s="726">
        <v>7.0000000000000007E-2</v>
      </c>
      <c r="J29" s="727">
        <v>-2.2200000000000002</v>
      </c>
      <c r="K29" s="727">
        <v>-2.2200000000000002</v>
      </c>
      <c r="L29" s="728">
        <v>502.25</v>
      </c>
      <c r="M29" s="729"/>
    </row>
    <row r="30" spans="1:13" customFormat="1" ht="13">
      <c r="A30" s="722" t="s">
        <v>712</v>
      </c>
      <c r="B30" s="723">
        <v>353564.9745237364</v>
      </c>
      <c r="C30" s="723">
        <v>10125</v>
      </c>
      <c r="D30" s="1166">
        <f t="shared" si="2"/>
        <v>2.8636886370429385E-2</v>
      </c>
      <c r="E30" s="724">
        <v>4235</v>
      </c>
      <c r="F30" s="730">
        <f t="shared" si="3"/>
        <v>2.3907910271546635</v>
      </c>
      <c r="G30" s="725">
        <v>423.61</v>
      </c>
      <c r="H30" s="725">
        <v>420.6</v>
      </c>
      <c r="I30" s="726">
        <v>0.08</v>
      </c>
      <c r="J30" s="727">
        <v>0.03</v>
      </c>
      <c r="K30" s="727">
        <v>0.28000000000000003</v>
      </c>
      <c r="L30" s="728">
        <v>677.63</v>
      </c>
      <c r="M30" s="729"/>
    </row>
    <row r="31" spans="1:13" customFormat="1" ht="13">
      <c r="A31" s="722" t="s">
        <v>713</v>
      </c>
      <c r="B31" s="723">
        <v>89360.063582714007</v>
      </c>
      <c r="C31" s="723">
        <v>5001</v>
      </c>
      <c r="D31" s="1166">
        <f t="shared" si="2"/>
        <v>5.5964597600928784E-2</v>
      </c>
      <c r="E31" s="724">
        <v>2275</v>
      </c>
      <c r="F31" s="730">
        <f t="shared" si="3"/>
        <v>2.1982417582417582</v>
      </c>
      <c r="G31" s="725">
        <v>456.41</v>
      </c>
      <c r="H31" s="725">
        <v>493.98</v>
      </c>
      <c r="I31" s="726">
        <v>7.0000000000000007E-2</v>
      </c>
      <c r="J31" s="727">
        <v>6.56</v>
      </c>
      <c r="K31" s="727">
        <v>-0.55000000000000004</v>
      </c>
      <c r="L31" s="728">
        <v>1310.4000000000001</v>
      </c>
      <c r="M31" s="729"/>
    </row>
    <row r="32" spans="1:13" customFormat="1" ht="13">
      <c r="A32" s="722" t="s">
        <v>714</v>
      </c>
      <c r="B32" s="723">
        <v>159857.67809753172</v>
      </c>
      <c r="C32" s="723">
        <v>4511</v>
      </c>
      <c r="D32" s="1166">
        <f t="shared" si="2"/>
        <v>2.8218851003501796E-2</v>
      </c>
      <c r="E32" s="724">
        <v>2266</v>
      </c>
      <c r="F32" s="730">
        <f t="shared" si="3"/>
        <v>1.9907325684024713</v>
      </c>
      <c r="G32" s="725">
        <v>354.17</v>
      </c>
      <c r="H32" s="725">
        <v>385.01</v>
      </c>
      <c r="I32" s="726">
        <v>0.08</v>
      </c>
      <c r="J32" s="727">
        <v>17.84</v>
      </c>
      <c r="K32" s="727">
        <v>6.35</v>
      </c>
      <c r="L32" s="728">
        <v>1319.76</v>
      </c>
      <c r="M32" s="729"/>
    </row>
    <row r="33" spans="1:13" customFormat="1" ht="13">
      <c r="A33" s="722" t="s">
        <v>715</v>
      </c>
      <c r="B33" s="723">
        <v>64877.469511743904</v>
      </c>
      <c r="C33" s="723">
        <v>890</v>
      </c>
      <c r="D33" s="1166">
        <f t="shared" si="2"/>
        <v>1.3718167596516617E-2</v>
      </c>
      <c r="E33" s="724">
        <v>357</v>
      </c>
      <c r="F33" s="730">
        <f t="shared" si="3"/>
        <v>2.4929971988795518</v>
      </c>
      <c r="G33" s="725">
        <v>367.37</v>
      </c>
      <c r="H33" s="725">
        <v>319.81</v>
      </c>
      <c r="I33" s="726">
        <v>0.08</v>
      </c>
      <c r="J33" s="727">
        <v>8.11</v>
      </c>
      <c r="K33" s="727">
        <v>3.75</v>
      </c>
      <c r="L33" s="728">
        <v>1152.72</v>
      </c>
      <c r="M33" s="729"/>
    </row>
    <row r="34" spans="1:13" customFormat="1" ht="13">
      <c r="A34" s="722" t="s">
        <v>716</v>
      </c>
      <c r="B34" s="723">
        <v>38147.469574853298</v>
      </c>
      <c r="C34" s="723">
        <v>515</v>
      </c>
      <c r="D34" s="1166">
        <f t="shared" si="2"/>
        <v>1.3500240140160869E-2</v>
      </c>
      <c r="E34" s="724">
        <v>228</v>
      </c>
      <c r="F34" s="730">
        <f t="shared" si="3"/>
        <v>2.2587719298245612</v>
      </c>
      <c r="G34" s="725">
        <v>424.22</v>
      </c>
      <c r="H34" s="725">
        <v>423.58</v>
      </c>
      <c r="I34" s="726">
        <v>0.11</v>
      </c>
      <c r="J34" s="727">
        <v>-3.8</v>
      </c>
      <c r="K34" s="727">
        <v>-2.41</v>
      </c>
      <c r="L34" s="728">
        <v>579.07000000000005</v>
      </c>
      <c r="M34" s="729"/>
    </row>
    <row r="35" spans="1:13" customFormat="1" ht="15.5">
      <c r="A35" s="722" t="s">
        <v>717</v>
      </c>
      <c r="B35" s="723">
        <v>169416.79016600005</v>
      </c>
      <c r="C35" s="723">
        <v>11476</v>
      </c>
      <c r="D35" s="1166">
        <f t="shared" si="2"/>
        <v>6.7738268377977431E-2</v>
      </c>
      <c r="E35" s="724">
        <v>4491</v>
      </c>
      <c r="F35" s="730">
        <f t="shared" si="3"/>
        <v>2.5553328879982184</v>
      </c>
      <c r="G35" s="725">
        <v>380.6</v>
      </c>
      <c r="H35" s="725">
        <v>380.34</v>
      </c>
      <c r="I35" s="726">
        <v>0.06</v>
      </c>
      <c r="J35" s="727">
        <v>-3.18</v>
      </c>
      <c r="K35" s="727">
        <v>-3.14</v>
      </c>
      <c r="L35" s="728">
        <v>400.33</v>
      </c>
      <c r="M35" s="729"/>
    </row>
    <row r="36" spans="1:13" customFormat="1" ht="13">
      <c r="A36" s="739" t="s">
        <v>718</v>
      </c>
      <c r="B36" s="1169"/>
      <c r="C36" s="1169"/>
      <c r="D36" s="740"/>
      <c r="E36" s="741"/>
      <c r="F36" s="742"/>
      <c r="G36" s="743"/>
      <c r="H36" s="743"/>
      <c r="I36" s="744"/>
      <c r="J36" s="745"/>
      <c r="K36" s="745"/>
      <c r="L36" s="1170"/>
      <c r="M36" s="729"/>
    </row>
    <row r="37" spans="1:13" customFormat="1" ht="13">
      <c r="A37" s="1171" t="s">
        <v>719</v>
      </c>
      <c r="B37" s="746">
        <v>1302665</v>
      </c>
      <c r="C37" s="746">
        <v>24884</v>
      </c>
      <c r="D37" s="1172">
        <f t="shared" ref="D37:D47" si="4">IFERROR(C37/B37,0)</f>
        <v>1.9102378585438312E-2</v>
      </c>
      <c r="E37" s="724">
        <v>12369</v>
      </c>
      <c r="F37" s="993">
        <f t="shared" ref="F37:F47" si="5">IFERROR(C37/E37,0)</f>
        <v>2.0118037028054006</v>
      </c>
      <c r="G37" s="725">
        <v>409.26</v>
      </c>
      <c r="H37" s="725">
        <v>416.77</v>
      </c>
      <c r="I37" s="726">
        <v>7.0000000000000007E-2</v>
      </c>
      <c r="J37" s="727">
        <v>2.4</v>
      </c>
      <c r="K37" s="727">
        <v>-0.12</v>
      </c>
      <c r="L37" s="728">
        <v>771.06</v>
      </c>
      <c r="M37" s="729"/>
    </row>
    <row r="38" spans="1:13" customFormat="1" ht="13">
      <c r="A38" s="1171" t="s">
        <v>720</v>
      </c>
      <c r="B38" s="746">
        <v>211755.71841700003</v>
      </c>
      <c r="C38" s="746">
        <v>268</v>
      </c>
      <c r="D38" s="1172">
        <f t="shared" si="4"/>
        <v>1.2656092690363191E-3</v>
      </c>
      <c r="E38" s="724">
        <v>151</v>
      </c>
      <c r="F38" s="993">
        <f t="shared" si="5"/>
        <v>1.7748344370860927</v>
      </c>
      <c r="G38" s="725">
        <v>422.45</v>
      </c>
      <c r="H38" s="725">
        <v>422.99</v>
      </c>
      <c r="I38" s="726">
        <v>7.0000000000000007E-2</v>
      </c>
      <c r="J38" s="727">
        <v>0.35</v>
      </c>
      <c r="K38" s="727">
        <v>-0.23</v>
      </c>
      <c r="L38" s="728">
        <v>843.79</v>
      </c>
      <c r="M38" s="729"/>
    </row>
    <row r="39" spans="1:13" customFormat="1" ht="15.5">
      <c r="A39" s="1171" t="s">
        <v>721</v>
      </c>
      <c r="B39" s="746">
        <v>35313</v>
      </c>
      <c r="C39" s="746">
        <v>248</v>
      </c>
      <c r="D39" s="1172">
        <f t="shared" si="4"/>
        <v>7.0229094101322458E-3</v>
      </c>
      <c r="E39" s="724">
        <v>129</v>
      </c>
      <c r="F39" s="993">
        <f t="shared" si="5"/>
        <v>1.9224806201550388</v>
      </c>
      <c r="G39" s="725">
        <v>455.46</v>
      </c>
      <c r="H39" s="725">
        <v>455.46</v>
      </c>
      <c r="I39" s="726">
        <v>7.0000000000000007E-2</v>
      </c>
      <c r="J39" s="727">
        <v>-0.11</v>
      </c>
      <c r="K39" s="727">
        <v>-1.36</v>
      </c>
      <c r="L39" s="728">
        <v>707.21</v>
      </c>
      <c r="M39" s="729"/>
    </row>
    <row r="40" spans="1:13" customFormat="1" ht="13">
      <c r="A40" s="1171" t="s">
        <v>722</v>
      </c>
      <c r="B40" s="746">
        <v>687677</v>
      </c>
      <c r="C40" s="746">
        <v>10074</v>
      </c>
      <c r="D40" s="1172">
        <f t="shared" si="4"/>
        <v>1.464931937522994E-2</v>
      </c>
      <c r="E40" s="724">
        <v>4878</v>
      </c>
      <c r="F40" s="993">
        <f t="shared" si="5"/>
        <v>2.0651906519065188</v>
      </c>
      <c r="G40" s="725">
        <v>417.25</v>
      </c>
      <c r="H40" s="725">
        <v>422.21</v>
      </c>
      <c r="I40" s="726">
        <v>7.0000000000000007E-2</v>
      </c>
      <c r="J40" s="727">
        <v>0.51</v>
      </c>
      <c r="K40" s="727">
        <v>-1.1599999999999999</v>
      </c>
      <c r="L40" s="728">
        <v>702.27</v>
      </c>
      <c r="M40" s="729"/>
    </row>
    <row r="41" spans="1:13" customFormat="1" ht="13">
      <c r="A41" s="1171" t="s">
        <v>723</v>
      </c>
      <c r="B41" s="746">
        <v>69406</v>
      </c>
      <c r="C41" s="746">
        <v>1375</v>
      </c>
      <c r="D41" s="1172">
        <f t="shared" si="4"/>
        <v>1.9810967351525804E-2</v>
      </c>
      <c r="E41" s="724">
        <v>647</v>
      </c>
      <c r="F41" s="993">
        <f t="shared" si="5"/>
        <v>2.1251931993817621</v>
      </c>
      <c r="G41" s="725">
        <v>441.55</v>
      </c>
      <c r="H41" s="725">
        <v>448.81</v>
      </c>
      <c r="I41" s="726">
        <v>0.08</v>
      </c>
      <c r="J41" s="727">
        <v>2.4700000000000002</v>
      </c>
      <c r="K41" s="727">
        <v>-0.01</v>
      </c>
      <c r="L41" s="728">
        <v>895.61</v>
      </c>
      <c r="M41" s="729"/>
    </row>
    <row r="42" spans="1:13" customFormat="1" ht="15.5">
      <c r="A42" s="1171" t="s">
        <v>724</v>
      </c>
      <c r="B42" s="746">
        <v>372317</v>
      </c>
      <c r="C42" s="746">
        <v>12173</v>
      </c>
      <c r="D42" s="1172">
        <f t="shared" si="4"/>
        <v>3.2695256998740319E-2</v>
      </c>
      <c r="E42" s="724">
        <v>5585</v>
      </c>
      <c r="F42" s="993">
        <f t="shared" si="5"/>
        <v>2.1795881826320502</v>
      </c>
      <c r="G42" s="725">
        <v>400.84</v>
      </c>
      <c r="H42" s="725">
        <v>416.11</v>
      </c>
      <c r="I42" s="726">
        <v>0.08</v>
      </c>
      <c r="J42" s="727">
        <v>7.8</v>
      </c>
      <c r="K42" s="727">
        <v>2.27</v>
      </c>
      <c r="L42" s="728">
        <v>1077.05</v>
      </c>
      <c r="M42" s="729"/>
    </row>
    <row r="43" spans="1:13" customFormat="1" ht="15.5">
      <c r="A43" s="714" t="s">
        <v>725</v>
      </c>
      <c r="B43" s="715"/>
      <c r="C43" s="715"/>
      <c r="D43" s="1165"/>
      <c r="E43" s="716"/>
      <c r="F43" s="717"/>
      <c r="G43" s="718"/>
      <c r="H43" s="718"/>
      <c r="I43" s="719"/>
      <c r="J43" s="720"/>
      <c r="K43" s="720"/>
      <c r="L43" s="721"/>
      <c r="M43" s="729"/>
    </row>
    <row r="44" spans="1:13" customFormat="1" ht="15.5">
      <c r="A44" s="1171" t="s">
        <v>726</v>
      </c>
      <c r="B44" s="746">
        <v>203389</v>
      </c>
      <c r="C44" s="746">
        <v>2806</v>
      </c>
      <c r="D44" s="1172">
        <f t="shared" si="4"/>
        <v>1.3796223001243921E-2</v>
      </c>
      <c r="E44" s="724">
        <v>1214</v>
      </c>
      <c r="F44" s="993">
        <f t="shared" si="5"/>
        <v>2.3113673805601316</v>
      </c>
      <c r="G44" s="725">
        <v>427.7</v>
      </c>
      <c r="H44" s="725">
        <v>427.07</v>
      </c>
      <c r="I44" s="726">
        <v>7.0000000000000007E-2</v>
      </c>
      <c r="J44" s="727">
        <v>0.89</v>
      </c>
      <c r="K44" s="727">
        <v>0.15</v>
      </c>
      <c r="L44" s="728">
        <v>741.4</v>
      </c>
      <c r="M44" s="729"/>
    </row>
    <row r="45" spans="1:13" customFormat="1" ht="15.5">
      <c r="A45" s="1171" t="s">
        <v>727</v>
      </c>
      <c r="B45" s="746">
        <v>595200</v>
      </c>
      <c r="C45" s="746">
        <v>14686</v>
      </c>
      <c r="D45" s="1166">
        <f t="shared" si="4"/>
        <v>2.4674059139784946E-2</v>
      </c>
      <c r="E45" s="724">
        <v>6650</v>
      </c>
      <c r="F45" s="1167">
        <f t="shared" si="5"/>
        <v>2.2084210526315791</v>
      </c>
      <c r="G45" s="725">
        <v>413.77</v>
      </c>
      <c r="H45" s="725">
        <v>420.24</v>
      </c>
      <c r="I45" s="726">
        <v>0.08</v>
      </c>
      <c r="J45" s="727">
        <v>3.72</v>
      </c>
      <c r="K45" s="727">
        <v>0.76</v>
      </c>
      <c r="L45" s="728">
        <v>809.39</v>
      </c>
      <c r="M45" s="729"/>
    </row>
    <row r="46" spans="1:13" customFormat="1" ht="15.5">
      <c r="A46" s="1171" t="s">
        <v>728</v>
      </c>
      <c r="B46" s="746">
        <v>523601</v>
      </c>
      <c r="C46" s="746">
        <v>27189</v>
      </c>
      <c r="D46" s="1166">
        <f t="shared" si="4"/>
        <v>5.1926944371763997E-2</v>
      </c>
      <c r="E46" s="724">
        <v>11025</v>
      </c>
      <c r="F46" s="1167">
        <f t="shared" si="5"/>
        <v>2.4661224489795917</v>
      </c>
      <c r="G46" s="725">
        <v>409.57</v>
      </c>
      <c r="H46" s="725">
        <v>415.45</v>
      </c>
      <c r="I46" s="726">
        <v>7.0000000000000007E-2</v>
      </c>
      <c r="J46" s="727">
        <v>-0.16</v>
      </c>
      <c r="K46" s="727">
        <v>-1.72</v>
      </c>
      <c r="L46" s="728">
        <v>629.14</v>
      </c>
      <c r="M46" s="729"/>
    </row>
    <row r="47" spans="1:13" customFormat="1" ht="15.5">
      <c r="A47" s="747" t="s">
        <v>729</v>
      </c>
      <c r="B47" s="746">
        <v>88451</v>
      </c>
      <c r="C47" s="746">
        <v>44263</v>
      </c>
      <c r="D47" s="1172">
        <f t="shared" si="4"/>
        <v>0.50042396355044039</v>
      </c>
      <c r="E47" s="724">
        <v>18866</v>
      </c>
      <c r="F47" s="993">
        <f t="shared" si="5"/>
        <v>2.3461783101876392</v>
      </c>
      <c r="G47" s="725">
        <v>411.4</v>
      </c>
      <c r="H47" s="725">
        <v>417.12</v>
      </c>
      <c r="I47" s="726">
        <v>7.0000000000000007E-2</v>
      </c>
      <c r="J47" s="727">
        <v>1.22</v>
      </c>
      <c r="K47" s="727">
        <v>-0.77</v>
      </c>
      <c r="L47" s="728">
        <v>696.67</v>
      </c>
      <c r="M47" s="729"/>
    </row>
    <row r="48" spans="1:13" customFormat="1" ht="13">
      <c r="A48" s="739" t="s">
        <v>730</v>
      </c>
      <c r="B48" s="1169"/>
      <c r="C48" s="1169"/>
      <c r="D48" s="740"/>
      <c r="E48" s="748"/>
      <c r="F48" s="749"/>
      <c r="G48" s="743"/>
      <c r="H48" s="743"/>
      <c r="I48" s="744"/>
      <c r="J48" s="745"/>
      <c r="K48" s="745"/>
      <c r="L48" s="1173"/>
      <c r="M48" s="729"/>
    </row>
    <row r="49" spans="1:13" customFormat="1" ht="13">
      <c r="A49" s="1171" t="s">
        <v>731</v>
      </c>
      <c r="B49" s="746">
        <v>26355</v>
      </c>
      <c r="C49" s="1174">
        <v>1861</v>
      </c>
      <c r="D49" s="1172">
        <f>IFERROR(C49/B49,0)</f>
        <v>7.0612786947448297E-2</v>
      </c>
      <c r="E49" s="724">
        <v>1043</v>
      </c>
      <c r="F49" s="993">
        <f>IFERROR(C49/E49,0)</f>
        <v>1.7842761265580058</v>
      </c>
      <c r="G49" s="725">
        <v>406.21</v>
      </c>
      <c r="H49" s="725">
        <v>412.27</v>
      </c>
      <c r="I49" s="726">
        <v>7.0000000000000007E-2</v>
      </c>
      <c r="J49" s="727">
        <v>4.5</v>
      </c>
      <c r="K49" s="727">
        <v>2.14</v>
      </c>
      <c r="L49" s="750">
        <v>931.82</v>
      </c>
      <c r="M49" s="729"/>
    </row>
    <row r="50" spans="1:13" customFormat="1" ht="15.5">
      <c r="A50" s="714" t="s">
        <v>732</v>
      </c>
      <c r="B50" s="715"/>
      <c r="C50" s="715"/>
      <c r="D50" s="1165"/>
      <c r="E50" s="716"/>
      <c r="F50" s="717"/>
      <c r="G50" s="718"/>
      <c r="H50" s="718"/>
      <c r="I50" s="719"/>
      <c r="J50" s="720"/>
      <c r="K50" s="720"/>
      <c r="L50" s="721"/>
      <c r="M50" s="729"/>
    </row>
    <row r="51" spans="1:13" customFormat="1" ht="15.5">
      <c r="A51" s="1171" t="s">
        <v>733</v>
      </c>
      <c r="B51" s="746">
        <v>370548.7879979994</v>
      </c>
      <c r="C51" s="746">
        <v>3276</v>
      </c>
      <c r="D51" s="751">
        <f t="shared" ref="D51:D52" si="6">IFERROR(C51/B51,0)</f>
        <v>8.8409410747220876E-3</v>
      </c>
      <c r="E51" s="724">
        <v>1413</v>
      </c>
      <c r="F51" s="993">
        <f t="shared" ref="F51:F53" si="7">IFERROR(C51/E51,0)</f>
        <v>2.3184713375796178</v>
      </c>
      <c r="G51" s="725">
        <v>439.08</v>
      </c>
      <c r="H51" s="725">
        <v>437.3</v>
      </c>
      <c r="I51" s="726">
        <v>7.0000000000000007E-2</v>
      </c>
      <c r="J51" s="727">
        <v>0.53</v>
      </c>
      <c r="K51" s="727">
        <v>-0.57999999999999996</v>
      </c>
      <c r="L51" s="750">
        <v>715.98</v>
      </c>
    </row>
    <row r="52" spans="1:13" customFormat="1" ht="15.5">
      <c r="A52" s="1171" t="s">
        <v>734</v>
      </c>
      <c r="B52" s="746">
        <v>506697.98604200024</v>
      </c>
      <c r="C52" s="746">
        <v>18347</v>
      </c>
      <c r="D52" s="751">
        <f t="shared" si="6"/>
        <v>3.6208945970586937E-2</v>
      </c>
      <c r="E52" s="724">
        <v>7756</v>
      </c>
      <c r="F52" s="993">
        <f t="shared" si="7"/>
        <v>2.365523465703971</v>
      </c>
      <c r="G52" s="725">
        <v>417.48</v>
      </c>
      <c r="H52" s="725">
        <v>422.91</v>
      </c>
      <c r="I52" s="726">
        <v>7.0000000000000007E-2</v>
      </c>
      <c r="J52" s="727">
        <v>0.19</v>
      </c>
      <c r="K52" s="727">
        <v>-1.22</v>
      </c>
      <c r="L52" s="750">
        <v>646.07000000000005</v>
      </c>
    </row>
    <row r="53" spans="1:13" customFormat="1" ht="15.5">
      <c r="A53" s="1171" t="s">
        <v>735</v>
      </c>
      <c r="B53" s="746">
        <v>444943.16298699984</v>
      </c>
      <c r="C53" s="746">
        <v>23058</v>
      </c>
      <c r="D53" s="751">
        <f>IFERROR(C53/B53,0)</f>
        <v>5.1822349275369578E-2</v>
      </c>
      <c r="E53" s="724">
        <v>9720</v>
      </c>
      <c r="F53" s="993">
        <f t="shared" si="7"/>
        <v>2.3722222222222222</v>
      </c>
      <c r="G53" s="725">
        <v>403.96</v>
      </c>
      <c r="H53" s="725">
        <v>410.87</v>
      </c>
      <c r="I53" s="726">
        <v>7.0000000000000007E-2</v>
      </c>
      <c r="J53" s="727">
        <v>2.06</v>
      </c>
      <c r="K53" s="727">
        <v>-0.47</v>
      </c>
      <c r="L53" s="750">
        <v>731.8</v>
      </c>
    </row>
    <row r="54" spans="1:13" customFormat="1" ht="13.5" thickBot="1">
      <c r="A54" s="1175" t="s">
        <v>736</v>
      </c>
      <c r="B54" s="1176">
        <v>351490.20424699999</v>
      </c>
      <c r="C54" s="1176">
        <v>11433</v>
      </c>
      <c r="D54" s="999">
        <f>IFERROR(C54/B54,0)</f>
        <v>3.2527222272077251E-2</v>
      </c>
      <c r="E54" s="1177">
        <v>4912</v>
      </c>
      <c r="F54" s="997">
        <f>IFERROR(C54/E54,0)</f>
        <v>2.3275651465798046</v>
      </c>
      <c r="G54" s="1178">
        <v>319.55</v>
      </c>
      <c r="H54" s="1178">
        <v>320.39999999999998</v>
      </c>
      <c r="I54" s="1179">
        <v>0.05</v>
      </c>
      <c r="J54" s="1180">
        <v>-0.38</v>
      </c>
      <c r="K54" s="1180">
        <v>-0.9</v>
      </c>
      <c r="L54" s="1181">
        <v>403.44</v>
      </c>
    </row>
    <row r="55" spans="1:13" customFormat="1" ht="13">
      <c r="A55" s="94"/>
      <c r="B55" s="94"/>
      <c r="C55" s="94"/>
      <c r="D55" s="94"/>
      <c r="E55" s="94"/>
      <c r="F55" s="94"/>
      <c r="G55" s="94"/>
      <c r="H55" s="94"/>
      <c r="I55" s="94"/>
      <c r="J55" s="94"/>
      <c r="K55" s="94"/>
      <c r="L55" s="94"/>
    </row>
    <row r="56" spans="1:13" customFormat="1" ht="16.5" customHeight="1">
      <c r="A56" s="752" t="s">
        <v>737</v>
      </c>
      <c r="B56" s="753" t="s">
        <v>738</v>
      </c>
      <c r="C56" s="258"/>
      <c r="D56" s="258"/>
      <c r="E56" s="258"/>
      <c r="F56" s="258"/>
      <c r="G56" s="258"/>
      <c r="H56" s="258"/>
      <c r="I56" s="258"/>
      <c r="J56" s="258"/>
      <c r="K56" s="258"/>
      <c r="L56" s="258"/>
      <c r="M56" s="45"/>
    </row>
    <row r="57" spans="1:13" customFormat="1" ht="18.75" customHeight="1">
      <c r="A57" s="752"/>
      <c r="B57" s="754" t="s">
        <v>739</v>
      </c>
      <c r="C57" s="258"/>
      <c r="D57" s="258"/>
      <c r="E57" s="258"/>
      <c r="F57" s="258"/>
      <c r="G57" s="258"/>
      <c r="H57" s="258"/>
      <c r="I57" s="258"/>
      <c r="J57" s="258"/>
      <c r="K57" s="258"/>
      <c r="L57" s="755"/>
      <c r="M57" s="45"/>
    </row>
    <row r="58" spans="1:13" customFormat="1" ht="15.5">
      <c r="A58" s="752"/>
      <c r="B58" s="754" t="s">
        <v>740</v>
      </c>
      <c r="C58" s="258"/>
      <c r="D58" s="258"/>
      <c r="E58" s="258"/>
      <c r="F58" s="258"/>
      <c r="G58" s="258"/>
      <c r="H58" s="258"/>
      <c r="I58" s="258"/>
      <c r="J58" s="258"/>
      <c r="K58" s="258"/>
      <c r="L58" s="755"/>
      <c r="M58" s="45"/>
    </row>
    <row r="59" spans="1:13" customFormat="1" ht="31.5" customHeight="1">
      <c r="A59" s="562"/>
      <c r="B59" s="1655" t="s">
        <v>741</v>
      </c>
      <c r="C59" s="1655"/>
      <c r="D59" s="1655"/>
      <c r="E59" s="1655"/>
      <c r="F59" s="1655"/>
      <c r="G59" s="1655"/>
      <c r="H59" s="1655"/>
      <c r="I59" s="1655"/>
      <c r="J59" s="1655"/>
      <c r="K59" s="1655"/>
      <c r="L59" s="1655"/>
      <c r="M59" s="756"/>
    </row>
    <row r="60" spans="1:13" customFormat="1" ht="18.75" customHeight="1">
      <c r="A60" s="752" t="s">
        <v>742</v>
      </c>
      <c r="B60" s="1655" t="s">
        <v>743</v>
      </c>
      <c r="C60" s="1655"/>
      <c r="D60" s="1655"/>
      <c r="E60" s="1655"/>
      <c r="F60" s="1655"/>
      <c r="G60" s="1655"/>
      <c r="H60" s="1655"/>
      <c r="I60" s="1655"/>
      <c r="J60" s="1655"/>
      <c r="K60" s="1655"/>
      <c r="L60" s="1655"/>
      <c r="M60" s="45"/>
    </row>
    <row r="61" spans="1:13" customFormat="1" ht="48" customHeight="1">
      <c r="A61" s="562" t="s">
        <v>744</v>
      </c>
      <c r="B61" s="1655" t="s">
        <v>745</v>
      </c>
      <c r="C61" s="1655"/>
      <c r="D61" s="1655"/>
      <c r="E61" s="1655"/>
      <c r="F61" s="1655"/>
      <c r="G61" s="1655"/>
      <c r="H61" s="1655"/>
      <c r="I61" s="1655"/>
      <c r="J61" s="1655"/>
      <c r="K61" s="1655"/>
      <c r="L61" s="1655"/>
      <c r="M61" s="756"/>
    </row>
    <row r="62" spans="1:13" customFormat="1" ht="17.25" customHeight="1">
      <c r="A62" s="752" t="s">
        <v>746</v>
      </c>
      <c r="B62" s="754" t="s">
        <v>747</v>
      </c>
      <c r="C62" s="258"/>
      <c r="D62" s="258"/>
      <c r="E62" s="258"/>
      <c r="F62" s="258"/>
      <c r="G62" s="258"/>
      <c r="H62" s="258"/>
      <c r="I62" s="258"/>
      <c r="J62" s="258"/>
      <c r="K62" s="258"/>
      <c r="L62" s="755"/>
      <c r="M62" s="45"/>
    </row>
    <row r="63" spans="1:13" customFormat="1" ht="13">
      <c r="A63" s="562" t="s">
        <v>748</v>
      </c>
      <c r="B63" s="1656" t="s">
        <v>749</v>
      </c>
      <c r="C63" s="1647"/>
      <c r="D63" s="1647"/>
      <c r="E63" s="757"/>
      <c r="F63" s="757"/>
      <c r="G63" s="757"/>
      <c r="H63" s="757"/>
      <c r="I63" s="757"/>
      <c r="J63" s="757"/>
      <c r="K63" s="757"/>
      <c r="L63" s="757"/>
      <c r="M63" s="758"/>
    </row>
    <row r="64" spans="1:13" customFormat="1" ht="31.5" customHeight="1">
      <c r="A64" s="752" t="s">
        <v>750</v>
      </c>
      <c r="B64" s="1655" t="s">
        <v>751</v>
      </c>
      <c r="C64" s="1655"/>
      <c r="D64" s="1655"/>
      <c r="E64" s="1655"/>
      <c r="F64" s="1655"/>
      <c r="G64" s="1655"/>
      <c r="H64" s="1655"/>
      <c r="I64" s="1655"/>
      <c r="J64" s="1655"/>
      <c r="K64" s="1655"/>
      <c r="L64" s="1655"/>
      <c r="M64" s="20"/>
    </row>
    <row r="65" spans="1:14" customFormat="1" ht="33" customHeight="1">
      <c r="A65" s="562" t="s">
        <v>752</v>
      </c>
      <c r="B65" s="1647" t="s">
        <v>753</v>
      </c>
      <c r="C65" s="1647"/>
      <c r="D65" s="1647"/>
      <c r="E65" s="1647"/>
      <c r="F65" s="1647"/>
      <c r="G65" s="1647"/>
      <c r="H65" s="1647"/>
      <c r="I65" s="1647"/>
      <c r="J65" s="1647"/>
      <c r="K65" s="1647"/>
      <c r="L65" s="1647"/>
      <c r="M65" s="758"/>
    </row>
    <row r="66" spans="1:14" customFormat="1" ht="15.5">
      <c r="A66" s="752" t="s">
        <v>754</v>
      </c>
      <c r="B66" s="754" t="s">
        <v>755</v>
      </c>
      <c r="C66" s="562"/>
      <c r="D66" s="562"/>
      <c r="E66" s="562"/>
      <c r="F66" s="562"/>
      <c r="G66" s="562"/>
      <c r="H66" s="562"/>
      <c r="I66" s="562"/>
      <c r="J66" s="562"/>
      <c r="K66" s="562"/>
      <c r="L66" s="755"/>
      <c r="M66" s="20"/>
    </row>
    <row r="67" spans="1:14" customFormat="1" ht="15.5">
      <c r="A67" s="752" t="s">
        <v>756</v>
      </c>
      <c r="B67" s="754" t="s">
        <v>757</v>
      </c>
      <c r="C67" s="562"/>
      <c r="D67" s="562"/>
      <c r="E67" s="562"/>
      <c r="F67" s="562"/>
      <c r="G67" s="562"/>
      <c r="H67" s="562"/>
      <c r="I67" s="562"/>
      <c r="J67" s="562"/>
      <c r="K67" s="562"/>
      <c r="L67" s="755"/>
      <c r="M67" s="20"/>
    </row>
    <row r="68" spans="1:14" customFormat="1" ht="22" customHeight="1">
      <c r="A68" s="759"/>
      <c r="B68" s="752"/>
      <c r="C68" s="760"/>
      <c r="D68" s="761"/>
      <c r="E68" s="762"/>
      <c r="F68" s="761"/>
      <c r="G68" s="761"/>
      <c r="H68" s="763"/>
      <c r="I68" s="764"/>
      <c r="J68" s="764"/>
      <c r="K68" s="764"/>
      <c r="L68" s="765"/>
    </row>
    <row r="69" spans="1:14" customFormat="1" ht="13">
      <c r="A69" s="759"/>
      <c r="B69" s="395"/>
      <c r="C69" s="760"/>
      <c r="D69" s="761"/>
      <c r="E69" s="762"/>
      <c r="F69" s="761"/>
      <c r="G69" s="761"/>
      <c r="H69" s="763"/>
      <c r="I69" s="764"/>
      <c r="J69" s="764"/>
      <c r="K69" s="764"/>
      <c r="L69" s="765"/>
    </row>
    <row r="70" spans="1:14" customFormat="1" ht="13.5" thickBot="1">
      <c r="A70" s="310" t="s">
        <v>758</v>
      </c>
      <c r="B70" s="94"/>
      <c r="C70" s="94"/>
      <c r="D70" s="94"/>
      <c r="E70" s="94"/>
      <c r="F70" s="94"/>
      <c r="G70" s="94"/>
      <c r="H70" s="94"/>
      <c r="I70" s="94"/>
      <c r="J70" s="94"/>
      <c r="K70" s="94"/>
      <c r="L70" s="94"/>
    </row>
    <row r="71" spans="1:14" customFormat="1" ht="82.4" customHeight="1" thickBot="1">
      <c r="A71" s="766" t="s">
        <v>677</v>
      </c>
      <c r="B71" s="767" t="s">
        <v>759</v>
      </c>
      <c r="C71" s="768" t="s">
        <v>760</v>
      </c>
      <c r="D71" s="768" t="s">
        <v>680</v>
      </c>
      <c r="E71" s="768" t="s">
        <v>761</v>
      </c>
      <c r="F71" s="768" t="s">
        <v>762</v>
      </c>
      <c r="G71" s="768" t="s">
        <v>763</v>
      </c>
      <c r="H71" s="768" t="s">
        <v>684</v>
      </c>
      <c r="I71" s="768" t="s">
        <v>685</v>
      </c>
      <c r="J71" s="768" t="s">
        <v>686</v>
      </c>
      <c r="K71" s="768" t="s">
        <v>687</v>
      </c>
      <c r="L71" s="768" t="s">
        <v>688</v>
      </c>
    </row>
    <row r="72" spans="1:14" customFormat="1" ht="13">
      <c r="A72" s="769" t="s">
        <v>704</v>
      </c>
      <c r="B72" s="781"/>
      <c r="C72" s="770"/>
      <c r="D72" s="781"/>
      <c r="E72" s="782"/>
      <c r="F72" s="783"/>
      <c r="G72" s="771"/>
      <c r="H72" s="771"/>
      <c r="I72" s="771"/>
      <c r="J72" s="771"/>
      <c r="K72" s="771"/>
      <c r="L72" s="771"/>
      <c r="N72" s="5"/>
    </row>
    <row r="73" spans="1:14" customFormat="1" ht="13">
      <c r="A73" s="90" t="s">
        <v>705</v>
      </c>
      <c r="B73" s="785"/>
      <c r="C73" s="786"/>
      <c r="D73" s="787"/>
      <c r="E73" s="788"/>
      <c r="F73" s="789"/>
      <c r="G73" s="90"/>
      <c r="H73" s="90"/>
      <c r="I73" s="90"/>
      <c r="J73" s="90"/>
      <c r="K73" s="90"/>
      <c r="L73" s="90"/>
      <c r="N73" s="907"/>
    </row>
    <row r="74" spans="1:14" customFormat="1" ht="13">
      <c r="A74" s="90" t="s">
        <v>582</v>
      </c>
      <c r="B74" s="785"/>
      <c r="C74" s="786"/>
      <c r="D74" s="787"/>
      <c r="E74" s="788"/>
      <c r="F74" s="789"/>
      <c r="G74" s="90"/>
      <c r="H74" s="90"/>
      <c r="I74" s="90"/>
      <c r="J74" s="90"/>
      <c r="K74" s="90"/>
      <c r="L74" s="90"/>
    </row>
    <row r="75" spans="1:14" customFormat="1" ht="13">
      <c r="A75" s="90" t="s">
        <v>706</v>
      </c>
      <c r="B75" s="785"/>
      <c r="C75" s="786"/>
      <c r="D75" s="787"/>
      <c r="E75" s="788"/>
      <c r="F75" s="789"/>
      <c r="G75" s="90"/>
      <c r="H75" s="90"/>
      <c r="I75" s="90"/>
      <c r="J75" s="90"/>
      <c r="K75" s="90"/>
      <c r="L75" s="90"/>
    </row>
    <row r="76" spans="1:14" customFormat="1" ht="13">
      <c r="A76" s="90" t="s">
        <v>764</v>
      </c>
      <c r="B76" s="785"/>
      <c r="C76" s="786"/>
      <c r="D76" s="787"/>
      <c r="E76" s="788"/>
      <c r="F76" s="789"/>
      <c r="G76" s="90"/>
      <c r="H76" s="90"/>
      <c r="I76" s="90"/>
      <c r="J76" s="90"/>
      <c r="K76" s="90"/>
      <c r="L76" s="90"/>
    </row>
    <row r="77" spans="1:14" customFormat="1" ht="13">
      <c r="A77" s="90" t="s">
        <v>708</v>
      </c>
      <c r="B77" s="785"/>
      <c r="C77" s="786"/>
      <c r="D77" s="787"/>
      <c r="E77" s="788"/>
      <c r="F77" s="789"/>
      <c r="G77" s="90"/>
      <c r="H77" s="90"/>
      <c r="I77" s="90"/>
      <c r="J77" s="90"/>
      <c r="K77" s="90"/>
      <c r="L77" s="90"/>
    </row>
    <row r="78" spans="1:14" customFormat="1" ht="13">
      <c r="A78" s="1182" t="s">
        <v>709</v>
      </c>
      <c r="B78" s="785"/>
      <c r="C78" s="786"/>
      <c r="D78" s="787"/>
      <c r="E78" s="788"/>
      <c r="F78" s="789"/>
      <c r="G78" s="90"/>
      <c r="H78" s="90"/>
      <c r="I78" s="90"/>
      <c r="J78" s="90"/>
      <c r="K78" s="90"/>
      <c r="L78" s="90"/>
    </row>
    <row r="79" spans="1:14" customFormat="1" ht="13">
      <c r="A79" s="772" t="s">
        <v>710</v>
      </c>
      <c r="B79" s="785"/>
      <c r="C79" s="786"/>
      <c r="D79" s="787"/>
      <c r="E79" s="788"/>
      <c r="F79" s="789"/>
      <c r="G79" s="90"/>
      <c r="H79" s="90"/>
      <c r="I79" s="90"/>
      <c r="J79" s="90"/>
      <c r="K79" s="90"/>
      <c r="L79" s="90"/>
    </row>
    <row r="80" spans="1:14" customFormat="1" ht="13">
      <c r="A80" s="772" t="s">
        <v>711</v>
      </c>
      <c r="B80" s="785"/>
      <c r="C80" s="786"/>
      <c r="D80" s="787"/>
      <c r="E80" s="788"/>
      <c r="F80" s="789"/>
      <c r="G80" s="90"/>
      <c r="H80" s="90"/>
      <c r="I80" s="90"/>
      <c r="J80" s="90"/>
      <c r="K80" s="90"/>
      <c r="L80" s="90"/>
    </row>
    <row r="81" spans="1:12" customFormat="1" ht="13">
      <c r="A81" s="772" t="s">
        <v>712</v>
      </c>
      <c r="B81" s="785"/>
      <c r="C81" s="786"/>
      <c r="D81" s="787"/>
      <c r="E81" s="788"/>
      <c r="F81" s="789"/>
      <c r="G81" s="90"/>
      <c r="H81" s="90"/>
      <c r="I81" s="90"/>
      <c r="J81" s="90"/>
      <c r="K81" s="90"/>
      <c r="L81" s="90"/>
    </row>
    <row r="82" spans="1:12" customFormat="1" ht="13">
      <c r="A82" s="772" t="s">
        <v>713</v>
      </c>
      <c r="B82" s="785"/>
      <c r="C82" s="786"/>
      <c r="D82" s="787"/>
      <c r="E82" s="788"/>
      <c r="F82" s="789"/>
      <c r="G82" s="90"/>
      <c r="H82" s="90"/>
      <c r="I82" s="90"/>
      <c r="J82" s="90"/>
      <c r="K82" s="90"/>
      <c r="L82" s="90"/>
    </row>
    <row r="83" spans="1:12" customFormat="1" ht="13">
      <c r="A83" s="772" t="s">
        <v>714</v>
      </c>
      <c r="B83" s="785"/>
      <c r="C83" s="786"/>
      <c r="D83" s="787"/>
      <c r="E83" s="788"/>
      <c r="F83" s="789"/>
      <c r="G83" s="90"/>
      <c r="H83" s="90"/>
      <c r="I83" s="90"/>
      <c r="J83" s="90"/>
      <c r="K83" s="90"/>
      <c r="L83" s="90"/>
    </row>
    <row r="84" spans="1:12" customFormat="1" ht="13">
      <c r="A84" s="772" t="s">
        <v>715</v>
      </c>
      <c r="B84" s="785"/>
      <c r="C84" s="786"/>
      <c r="D84" s="787"/>
      <c r="E84" s="788"/>
      <c r="F84" s="789"/>
      <c r="G84" s="90"/>
      <c r="H84" s="90"/>
      <c r="I84" s="90"/>
      <c r="J84" s="90"/>
      <c r="K84" s="90"/>
      <c r="L84" s="90"/>
    </row>
    <row r="85" spans="1:12" customFormat="1" ht="13">
      <c r="A85" s="772" t="s">
        <v>716</v>
      </c>
      <c r="B85" s="785"/>
      <c r="C85" s="786"/>
      <c r="D85" s="787"/>
      <c r="E85" s="788"/>
      <c r="F85" s="789"/>
      <c r="G85" s="90"/>
      <c r="H85" s="90"/>
      <c r="I85" s="90"/>
      <c r="J85" s="90"/>
      <c r="K85" s="90"/>
      <c r="L85" s="90"/>
    </row>
    <row r="86" spans="1:12" customFormat="1" ht="13">
      <c r="A86" s="772" t="s">
        <v>746</v>
      </c>
      <c r="B86" s="785"/>
      <c r="C86" s="786"/>
      <c r="D86" s="787"/>
      <c r="E86" s="788"/>
      <c r="F86" s="789"/>
      <c r="G86" s="90"/>
      <c r="H86" s="90"/>
      <c r="I86" s="90"/>
      <c r="J86" s="90"/>
      <c r="K86" s="90"/>
      <c r="L86" s="90"/>
    </row>
    <row r="87" spans="1:12" customFormat="1" ht="13">
      <c r="A87" s="773" t="s">
        <v>765</v>
      </c>
      <c r="B87" s="774"/>
      <c r="C87" s="775"/>
      <c r="D87" s="769"/>
      <c r="E87" s="776"/>
      <c r="F87" s="777"/>
      <c r="G87" s="777"/>
      <c r="H87" s="777"/>
      <c r="I87" s="777"/>
      <c r="J87" s="777"/>
      <c r="K87" s="775"/>
      <c r="L87" s="778"/>
    </row>
    <row r="88" spans="1:12" customFormat="1" ht="13">
      <c r="A88" s="90" t="s">
        <v>744</v>
      </c>
      <c r="B88" s="785"/>
      <c r="C88" s="786"/>
      <c r="D88" s="787"/>
      <c r="E88" s="788"/>
      <c r="F88" s="789"/>
      <c r="G88" s="90"/>
      <c r="H88" s="90"/>
      <c r="I88" s="90"/>
      <c r="J88" s="90"/>
      <c r="K88" s="90"/>
      <c r="L88" s="90"/>
    </row>
    <row r="89" spans="1:12" customFormat="1" ht="13">
      <c r="A89" s="90" t="s">
        <v>750</v>
      </c>
      <c r="B89" s="785"/>
      <c r="C89" s="786"/>
      <c r="D89" s="787"/>
      <c r="E89" s="788"/>
      <c r="F89" s="789"/>
      <c r="G89" s="90"/>
      <c r="H89" s="90"/>
      <c r="I89" s="90"/>
      <c r="J89" s="90"/>
      <c r="K89" s="90"/>
      <c r="L89" s="90"/>
    </row>
    <row r="90" spans="1:12" customFormat="1" ht="13">
      <c r="A90" s="90" t="s">
        <v>752</v>
      </c>
      <c r="B90" s="785"/>
      <c r="C90" s="786"/>
      <c r="D90" s="787"/>
      <c r="E90" s="788"/>
      <c r="F90" s="789"/>
      <c r="G90" s="90"/>
      <c r="H90" s="90"/>
      <c r="I90" s="90"/>
      <c r="J90" s="90"/>
      <c r="K90" s="90"/>
      <c r="L90" s="90"/>
    </row>
    <row r="91" spans="1:12" customFormat="1" ht="13">
      <c r="A91" s="1183" t="s">
        <v>766</v>
      </c>
      <c r="B91" s="785"/>
      <c r="C91" s="786"/>
      <c r="D91" s="787"/>
      <c r="E91" s="788"/>
      <c r="F91" s="789"/>
      <c r="G91" s="90"/>
      <c r="H91" s="90"/>
      <c r="I91" s="90"/>
      <c r="J91" s="90"/>
      <c r="K91" s="90"/>
      <c r="L91" s="90"/>
    </row>
    <row r="92" spans="1:12" customFormat="1" ht="13">
      <c r="A92" s="1183" t="s">
        <v>767</v>
      </c>
      <c r="B92" s="785"/>
      <c r="C92" s="786"/>
      <c r="D92" s="787"/>
      <c r="E92" s="788"/>
      <c r="F92" s="789"/>
      <c r="G92" s="90"/>
      <c r="H92" s="90"/>
      <c r="I92" s="90"/>
      <c r="J92" s="90"/>
      <c r="K92" s="90"/>
      <c r="L92" s="90"/>
    </row>
    <row r="93" spans="1:12" customFormat="1" ht="13">
      <c r="A93" s="1183" t="s">
        <v>768</v>
      </c>
      <c r="B93" s="785"/>
      <c r="C93" s="786"/>
      <c r="D93" s="787"/>
      <c r="E93" s="788"/>
      <c r="F93" s="789"/>
      <c r="G93" s="90"/>
      <c r="H93" s="90"/>
      <c r="I93" s="90"/>
      <c r="J93" s="90"/>
      <c r="K93" s="90"/>
      <c r="L93" s="90"/>
    </row>
    <row r="94" spans="1:12" customFormat="1" ht="13">
      <c r="A94" s="90" t="s">
        <v>769</v>
      </c>
      <c r="B94" s="785"/>
      <c r="C94" s="786"/>
      <c r="D94" s="787"/>
      <c r="E94" s="788"/>
      <c r="F94" s="789"/>
      <c r="G94" s="90"/>
      <c r="H94" s="90"/>
      <c r="I94" s="90"/>
      <c r="J94" s="90"/>
      <c r="K94" s="90"/>
      <c r="L94" s="90"/>
    </row>
    <row r="95" spans="1:12" customFormat="1" ht="13">
      <c r="A95" s="90" t="s">
        <v>756</v>
      </c>
      <c r="B95" s="785"/>
      <c r="C95" s="786"/>
      <c r="D95" s="787"/>
      <c r="E95" s="788"/>
      <c r="F95" s="789"/>
      <c r="G95" s="90"/>
      <c r="H95" s="90"/>
      <c r="I95" s="90"/>
      <c r="J95" s="90"/>
      <c r="K95" s="90"/>
      <c r="L95" s="90"/>
    </row>
    <row r="96" spans="1:12" customFormat="1" ht="13">
      <c r="A96" s="1183" t="s">
        <v>766</v>
      </c>
      <c r="B96" s="785"/>
      <c r="C96" s="786"/>
      <c r="D96" s="787"/>
      <c r="E96" s="788"/>
      <c r="F96" s="789"/>
      <c r="G96" s="90"/>
      <c r="H96" s="90"/>
      <c r="I96" s="90"/>
      <c r="J96" s="90"/>
      <c r="K96" s="90"/>
      <c r="L96" s="90"/>
    </row>
    <row r="97" spans="1:14" customFormat="1" ht="13">
      <c r="A97" s="1183" t="s">
        <v>767</v>
      </c>
      <c r="B97" s="785"/>
      <c r="C97" s="786"/>
      <c r="D97" s="787"/>
      <c r="E97" s="788"/>
      <c r="F97" s="789"/>
      <c r="G97" s="90"/>
      <c r="H97" s="90"/>
      <c r="I97" s="90"/>
      <c r="J97" s="90"/>
      <c r="K97" s="90"/>
      <c r="L97" s="90"/>
    </row>
    <row r="98" spans="1:14" customFormat="1" ht="13.5" thickBot="1">
      <c r="A98" s="1184" t="s">
        <v>768</v>
      </c>
      <c r="B98" s="785"/>
      <c r="C98" s="786"/>
      <c r="D98" s="787"/>
      <c r="E98" s="788"/>
      <c r="F98" s="789"/>
      <c r="G98" s="1178"/>
      <c r="H98" s="1178"/>
      <c r="I98" s="1179"/>
      <c r="J98" s="1180"/>
      <c r="K98" s="1180"/>
      <c r="L98" s="1181"/>
    </row>
    <row r="99" spans="1:14" customFormat="1" ht="13">
      <c r="A99" s="803" t="s">
        <v>563</v>
      </c>
      <c r="B99" s="94"/>
      <c r="C99" s="94"/>
      <c r="D99" s="94"/>
      <c r="E99" s="94"/>
      <c r="F99" s="94"/>
      <c r="G99" s="94"/>
      <c r="H99" s="94"/>
      <c r="I99" s="94"/>
      <c r="J99" s="94"/>
      <c r="K99" s="94"/>
      <c r="L99" s="94"/>
    </row>
    <row r="100" spans="1:14" customFormat="1" ht="20.5" customHeight="1">
      <c r="A100" s="94"/>
      <c r="B100" s="94"/>
      <c r="C100" s="94"/>
      <c r="D100" s="94"/>
      <c r="E100" s="94"/>
      <c r="F100" s="94"/>
      <c r="G100" s="94"/>
      <c r="H100" s="94"/>
      <c r="I100" s="94"/>
      <c r="J100" s="94"/>
      <c r="K100" s="94"/>
      <c r="L100" s="94"/>
    </row>
    <row r="101" spans="1:14" customFormat="1" ht="13.5" thickBot="1">
      <c r="A101" s="310" t="s">
        <v>770</v>
      </c>
      <c r="B101" s="94"/>
      <c r="C101" s="94"/>
      <c r="D101" s="94"/>
      <c r="E101" s="94"/>
      <c r="F101" s="94"/>
      <c r="G101" s="94"/>
      <c r="H101" s="94"/>
      <c r="I101" s="94"/>
      <c r="J101" s="94"/>
      <c r="K101" s="94"/>
      <c r="L101" s="94"/>
    </row>
    <row r="102" spans="1:14" s="779" customFormat="1" ht="75.650000000000006" customHeight="1" thickBot="1">
      <c r="A102" s="766" t="s">
        <v>677</v>
      </c>
      <c r="B102" s="768" t="s">
        <v>771</v>
      </c>
      <c r="C102" s="768" t="s">
        <v>772</v>
      </c>
      <c r="D102" s="768" t="s">
        <v>680</v>
      </c>
      <c r="E102" s="768" t="s">
        <v>773</v>
      </c>
      <c r="F102" s="768" t="s">
        <v>762</v>
      </c>
      <c r="G102" s="768" t="s">
        <v>774</v>
      </c>
      <c r="H102" s="768" t="s">
        <v>775</v>
      </c>
      <c r="I102" s="768" t="s">
        <v>776</v>
      </c>
      <c r="J102" s="768" t="s">
        <v>777</v>
      </c>
      <c r="K102" s="768" t="s">
        <v>778</v>
      </c>
      <c r="L102" s="768" t="s">
        <v>779</v>
      </c>
      <c r="N102" s="780"/>
    </row>
    <row r="103" spans="1:14" customFormat="1" ht="13">
      <c r="A103" s="769" t="s">
        <v>694</v>
      </c>
      <c r="B103" s="781"/>
      <c r="C103" s="770"/>
      <c r="D103" s="781"/>
      <c r="E103" s="782"/>
      <c r="F103" s="783"/>
      <c r="G103" s="771"/>
      <c r="H103" s="771"/>
      <c r="I103" s="771"/>
      <c r="J103" s="771"/>
      <c r="K103" s="771"/>
      <c r="L103" s="771"/>
      <c r="N103" s="5"/>
    </row>
    <row r="104" spans="1:14" customFormat="1" ht="13">
      <c r="A104" s="784" t="s">
        <v>695</v>
      </c>
      <c r="B104" s="785"/>
      <c r="C104" s="923">
        <v>17</v>
      </c>
      <c r="D104" s="924"/>
      <c r="E104" s="925"/>
      <c r="F104" s="926"/>
      <c r="G104" s="938">
        <v>309.95999999999998</v>
      </c>
      <c r="H104" s="938">
        <v>309.95999999999998</v>
      </c>
      <c r="I104" s="927">
        <v>5.0000000000000001E-3</v>
      </c>
      <c r="J104" s="927">
        <v>9.66</v>
      </c>
      <c r="K104" s="927">
        <v>9.66</v>
      </c>
      <c r="L104" s="935">
        <v>254.19</v>
      </c>
      <c r="N104" s="907"/>
    </row>
    <row r="105" spans="1:14" customFormat="1" ht="13">
      <c r="A105" s="784" t="s">
        <v>696</v>
      </c>
      <c r="B105" s="785"/>
      <c r="C105" s="923">
        <v>1242</v>
      </c>
      <c r="D105" s="924"/>
      <c r="E105" s="925"/>
      <c r="F105" s="926"/>
      <c r="G105" s="938">
        <v>254.23</v>
      </c>
      <c r="H105" s="938">
        <v>254.23</v>
      </c>
      <c r="I105" s="927">
        <v>6.4000000000000003E-3</v>
      </c>
      <c r="J105" s="927">
        <v>11.94</v>
      </c>
      <c r="K105" s="927">
        <v>11.94</v>
      </c>
      <c r="L105" s="935">
        <v>283.86</v>
      </c>
    </row>
    <row r="106" spans="1:14" customFormat="1" ht="13">
      <c r="A106" s="769" t="s">
        <v>697</v>
      </c>
      <c r="B106" s="939"/>
      <c r="C106" s="939"/>
      <c r="D106" s="939"/>
      <c r="E106" s="939"/>
      <c r="F106" s="939"/>
      <c r="G106" s="939"/>
      <c r="H106" s="939"/>
      <c r="I106" s="932"/>
      <c r="J106" s="932"/>
      <c r="K106" s="932"/>
      <c r="L106" s="936"/>
    </row>
    <row r="107" spans="1:14" customFormat="1" ht="13">
      <c r="A107" s="784" t="s">
        <v>780</v>
      </c>
      <c r="B107" s="790"/>
      <c r="C107" s="923"/>
      <c r="D107" s="924"/>
      <c r="E107" s="925"/>
      <c r="F107" s="926"/>
      <c r="G107" s="938"/>
      <c r="H107" s="938"/>
      <c r="I107" s="927"/>
      <c r="J107" s="927"/>
      <c r="K107" s="927"/>
      <c r="L107" s="935"/>
    </row>
    <row r="108" spans="1:14" customFormat="1" ht="13">
      <c r="A108" s="784" t="s">
        <v>781</v>
      </c>
      <c r="B108" s="790"/>
      <c r="C108" s="923"/>
      <c r="D108" s="924"/>
      <c r="E108" s="925"/>
      <c r="F108" s="926"/>
      <c r="G108" s="938"/>
      <c r="H108" s="938"/>
      <c r="I108" s="927"/>
      <c r="J108" s="927"/>
      <c r="K108" s="927"/>
      <c r="L108" s="935"/>
    </row>
    <row r="109" spans="1:14" customFormat="1" ht="13">
      <c r="A109" s="784" t="s">
        <v>700</v>
      </c>
      <c r="B109" s="785"/>
      <c r="C109" s="923">
        <v>14</v>
      </c>
      <c r="D109" s="924"/>
      <c r="E109" s="925"/>
      <c r="F109" s="926"/>
      <c r="G109" s="938">
        <v>140.44999999999999</v>
      </c>
      <c r="H109" s="938">
        <v>140.44999999999999</v>
      </c>
      <c r="I109" s="927">
        <v>2.5000000000000001E-3</v>
      </c>
      <c r="J109" s="927">
        <v>9.86</v>
      </c>
      <c r="K109" s="927">
        <v>9.86</v>
      </c>
      <c r="L109" s="935">
        <v>168.96</v>
      </c>
    </row>
    <row r="110" spans="1:14" customFormat="1" ht="13">
      <c r="A110" s="784" t="s">
        <v>782</v>
      </c>
      <c r="B110" s="785"/>
      <c r="C110" s="923">
        <v>16</v>
      </c>
      <c r="D110" s="924"/>
      <c r="E110" s="925"/>
      <c r="F110" s="926"/>
      <c r="G110" s="938">
        <v>137.94</v>
      </c>
      <c r="H110" s="938">
        <v>137.94</v>
      </c>
      <c r="I110" s="927">
        <v>2.7000000000000001E-3</v>
      </c>
      <c r="J110" s="927">
        <v>9.56</v>
      </c>
      <c r="K110" s="927">
        <v>9.56</v>
      </c>
      <c r="L110" s="935">
        <v>180.09</v>
      </c>
    </row>
    <row r="111" spans="1:14" customFormat="1" ht="15.5">
      <c r="A111" s="791" t="s">
        <v>783</v>
      </c>
      <c r="B111" s="790"/>
      <c r="C111" s="923">
        <v>1254</v>
      </c>
      <c r="D111" s="924"/>
      <c r="E111" s="925"/>
      <c r="F111" s="926"/>
      <c r="G111" s="938">
        <v>254.34</v>
      </c>
      <c r="H111" s="938">
        <v>254.34</v>
      </c>
      <c r="I111" s="927">
        <v>6.4000000000000003E-3</v>
      </c>
      <c r="J111" s="927">
        <v>11.93</v>
      </c>
      <c r="K111" s="927">
        <v>11.93</v>
      </c>
      <c r="L111" s="935">
        <v>283.06</v>
      </c>
    </row>
    <row r="112" spans="1:14" customFormat="1" ht="15.5">
      <c r="A112" s="784" t="s">
        <v>784</v>
      </c>
      <c r="B112" s="785"/>
      <c r="C112" s="923">
        <v>915</v>
      </c>
      <c r="D112" s="924"/>
      <c r="E112" s="925"/>
      <c r="F112" s="926"/>
      <c r="G112" s="938">
        <v>276.67</v>
      </c>
      <c r="H112" s="938">
        <v>276.67</v>
      </c>
      <c r="I112" s="927">
        <v>5.5999999999999999E-3</v>
      </c>
      <c r="J112" s="927">
        <v>12.61</v>
      </c>
      <c r="K112" s="927">
        <v>12.61</v>
      </c>
      <c r="L112" s="935">
        <v>255.88</v>
      </c>
    </row>
    <row r="113" spans="1:12" customFormat="1" ht="13">
      <c r="A113" s="769" t="s">
        <v>704</v>
      </c>
      <c r="B113" s="781"/>
      <c r="C113" s="928"/>
      <c r="D113" s="929"/>
      <c r="E113" s="930"/>
      <c r="F113" s="931"/>
      <c r="G113" s="939"/>
      <c r="H113" s="939"/>
      <c r="I113" s="932"/>
      <c r="J113" s="932"/>
      <c r="K113" s="932"/>
      <c r="L113" s="936"/>
    </row>
    <row r="114" spans="1:12" customFormat="1" ht="13">
      <c r="A114" s="144" t="s">
        <v>705</v>
      </c>
      <c r="B114" s="785"/>
      <c r="C114" s="923">
        <v>841</v>
      </c>
      <c r="D114" s="924"/>
      <c r="E114" s="925"/>
      <c r="F114" s="926"/>
      <c r="G114" s="938">
        <v>297.73</v>
      </c>
      <c r="H114" s="938">
        <v>297.73</v>
      </c>
      <c r="I114" s="927">
        <v>5.7999999999999996E-3</v>
      </c>
      <c r="J114" s="927">
        <v>12.63</v>
      </c>
      <c r="K114" s="927">
        <v>12.63</v>
      </c>
      <c r="L114" s="935">
        <v>270.73</v>
      </c>
    </row>
    <row r="115" spans="1:12" customFormat="1" ht="13">
      <c r="A115" s="144" t="s">
        <v>582</v>
      </c>
      <c r="B115" s="785"/>
      <c r="C115" s="923">
        <v>191</v>
      </c>
      <c r="D115" s="924"/>
      <c r="E115" s="925"/>
      <c r="F115" s="926"/>
      <c r="G115" s="938">
        <v>229.09</v>
      </c>
      <c r="H115" s="938">
        <v>229.09</v>
      </c>
      <c r="I115" s="927">
        <v>4.5999999999999999E-3</v>
      </c>
      <c r="J115" s="927">
        <v>15.99</v>
      </c>
      <c r="K115" s="927">
        <v>15.99</v>
      </c>
      <c r="L115" s="935">
        <v>279.76</v>
      </c>
    </row>
    <row r="116" spans="1:12" customFormat="1" ht="13">
      <c r="A116" s="144" t="s">
        <v>706</v>
      </c>
      <c r="B116" s="785"/>
      <c r="C116" s="923">
        <v>0</v>
      </c>
      <c r="D116" s="924"/>
      <c r="E116" s="925"/>
      <c r="F116" s="926"/>
      <c r="G116" s="938">
        <v>0</v>
      </c>
      <c r="H116" s="938">
        <v>0</v>
      </c>
      <c r="I116" s="927">
        <v>0</v>
      </c>
      <c r="J116" s="927">
        <v>0</v>
      </c>
      <c r="K116" s="927">
        <v>0</v>
      </c>
      <c r="L116" s="935">
        <v>0</v>
      </c>
    </row>
    <row r="117" spans="1:12" customFormat="1" ht="15.5">
      <c r="A117" s="144" t="s">
        <v>785</v>
      </c>
      <c r="B117" s="792"/>
      <c r="C117" s="923">
        <v>0</v>
      </c>
      <c r="D117" s="924"/>
      <c r="E117" s="925"/>
      <c r="F117" s="926"/>
      <c r="G117" s="938">
        <v>0</v>
      </c>
      <c r="H117" s="938">
        <v>0</v>
      </c>
      <c r="I117" s="927">
        <v>0</v>
      </c>
      <c r="J117" s="927">
        <v>0</v>
      </c>
      <c r="K117" s="927">
        <v>0</v>
      </c>
      <c r="L117" s="935">
        <v>0</v>
      </c>
    </row>
    <row r="118" spans="1:12" customFormat="1" ht="13">
      <c r="A118" s="793" t="s">
        <v>708</v>
      </c>
      <c r="B118" s="785"/>
      <c r="C118" s="923">
        <v>184</v>
      </c>
      <c r="D118" s="924"/>
      <c r="E118" s="925"/>
      <c r="F118" s="926"/>
      <c r="G118" s="938">
        <v>273.61</v>
      </c>
      <c r="H118" s="938">
        <v>273.61</v>
      </c>
      <c r="I118" s="927">
        <v>5.7000000000000002E-3</v>
      </c>
      <c r="J118" s="927">
        <v>14.38</v>
      </c>
      <c r="K118" s="927">
        <v>14.38</v>
      </c>
      <c r="L118" s="935">
        <v>378.81</v>
      </c>
    </row>
    <row r="119" spans="1:12" customFormat="1" ht="13">
      <c r="A119" s="793" t="s">
        <v>709</v>
      </c>
      <c r="B119" s="785"/>
      <c r="C119" s="923">
        <v>31</v>
      </c>
      <c r="D119" s="924"/>
      <c r="E119" s="925"/>
      <c r="F119" s="926"/>
      <c r="G119" s="938">
        <v>216</v>
      </c>
      <c r="H119" s="938">
        <v>216</v>
      </c>
      <c r="I119" s="927">
        <v>6.7000000000000002E-3</v>
      </c>
      <c r="J119" s="927">
        <v>15</v>
      </c>
      <c r="K119" s="927">
        <v>15</v>
      </c>
      <c r="L119" s="935">
        <v>195</v>
      </c>
    </row>
    <row r="120" spans="1:12" customFormat="1" ht="13">
      <c r="A120" s="793" t="s">
        <v>710</v>
      </c>
      <c r="B120" s="785"/>
      <c r="C120" s="923">
        <v>546</v>
      </c>
      <c r="D120" s="924"/>
      <c r="E120" s="925"/>
      <c r="F120" s="926"/>
      <c r="G120" s="938">
        <v>235</v>
      </c>
      <c r="H120" s="938">
        <v>235</v>
      </c>
      <c r="I120" s="927">
        <v>7.7999999999999996E-3</v>
      </c>
      <c r="J120" s="927">
        <v>12</v>
      </c>
      <c r="K120" s="927">
        <v>12</v>
      </c>
      <c r="L120" s="935">
        <v>262</v>
      </c>
    </row>
    <row r="121" spans="1:12" customFormat="1" ht="13">
      <c r="A121" s="793" t="s">
        <v>711</v>
      </c>
      <c r="B121" s="785"/>
      <c r="C121" s="923">
        <v>68</v>
      </c>
      <c r="D121" s="924"/>
      <c r="E121" s="925"/>
      <c r="F121" s="926"/>
      <c r="G121" s="938">
        <v>22</v>
      </c>
      <c r="H121" s="938">
        <v>22</v>
      </c>
      <c r="I121" s="927">
        <v>2.5000000000000001E-3</v>
      </c>
      <c r="J121" s="927">
        <v>12</v>
      </c>
      <c r="K121" s="927">
        <v>12</v>
      </c>
      <c r="L121" s="935">
        <v>54</v>
      </c>
    </row>
    <row r="122" spans="1:12" customFormat="1" ht="13">
      <c r="A122" s="793" t="s">
        <v>712</v>
      </c>
      <c r="B122" s="785"/>
      <c r="C122" s="923">
        <v>345</v>
      </c>
      <c r="D122" s="924"/>
      <c r="E122" s="925"/>
      <c r="F122" s="926"/>
      <c r="G122" s="938">
        <v>391</v>
      </c>
      <c r="H122" s="938">
        <v>391</v>
      </c>
      <c r="I122" s="927">
        <v>7.9000000000000008E-3</v>
      </c>
      <c r="J122" s="927">
        <v>17</v>
      </c>
      <c r="K122" s="927">
        <v>17</v>
      </c>
      <c r="L122" s="935">
        <v>379</v>
      </c>
    </row>
    <row r="123" spans="1:12" customFormat="1" ht="13">
      <c r="A123" s="793" t="s">
        <v>713</v>
      </c>
      <c r="B123" s="785"/>
      <c r="C123" s="923">
        <v>54</v>
      </c>
      <c r="D123" s="924"/>
      <c r="E123" s="925"/>
      <c r="F123" s="926"/>
      <c r="G123" s="938">
        <v>16</v>
      </c>
      <c r="H123" s="938">
        <v>16</v>
      </c>
      <c r="I123" s="927">
        <v>5.0000000000000001E-4</v>
      </c>
      <c r="J123" s="927">
        <v>15</v>
      </c>
      <c r="K123" s="927">
        <v>15</v>
      </c>
      <c r="L123" s="935">
        <v>362</v>
      </c>
    </row>
    <row r="124" spans="1:12" customFormat="1" ht="13">
      <c r="A124" s="793" t="s">
        <v>714</v>
      </c>
      <c r="B124" s="785"/>
      <c r="C124" s="923">
        <v>0</v>
      </c>
      <c r="D124" s="924"/>
      <c r="E124" s="925"/>
      <c r="F124" s="926"/>
      <c r="G124" s="938">
        <v>0</v>
      </c>
      <c r="H124" s="938">
        <v>0</v>
      </c>
      <c r="I124" s="927">
        <v>0</v>
      </c>
      <c r="J124" s="927">
        <v>0</v>
      </c>
      <c r="K124" s="927">
        <v>0</v>
      </c>
      <c r="L124" s="935">
        <v>0</v>
      </c>
    </row>
    <row r="125" spans="1:12" customFormat="1" ht="13">
      <c r="A125" s="793" t="s">
        <v>715</v>
      </c>
      <c r="B125" s="785"/>
      <c r="C125" s="923">
        <v>101</v>
      </c>
      <c r="D125" s="924"/>
      <c r="E125" s="925"/>
      <c r="F125" s="926"/>
      <c r="G125" s="938">
        <v>219</v>
      </c>
      <c r="H125" s="938">
        <v>219</v>
      </c>
      <c r="I125" s="927">
        <v>2.5000000000000001E-3</v>
      </c>
      <c r="J125" s="927">
        <v>0</v>
      </c>
      <c r="K125" s="927">
        <v>0</v>
      </c>
      <c r="L125" s="935">
        <v>311</v>
      </c>
    </row>
    <row r="126" spans="1:12" customFormat="1" ht="13">
      <c r="A126" s="793" t="s">
        <v>716</v>
      </c>
      <c r="B126" s="785"/>
      <c r="C126" s="923">
        <v>1</v>
      </c>
      <c r="D126" s="924"/>
      <c r="E126" s="925"/>
      <c r="F126" s="926"/>
      <c r="G126" s="938">
        <v>398</v>
      </c>
      <c r="H126" s="938">
        <v>398</v>
      </c>
      <c r="I126" s="927">
        <v>6.4000000000000003E-3</v>
      </c>
      <c r="J126" s="927">
        <v>0</v>
      </c>
      <c r="K126" s="927">
        <v>0</v>
      </c>
      <c r="L126" s="935">
        <v>478</v>
      </c>
    </row>
    <row r="127" spans="1:12" customFormat="1" ht="15.5">
      <c r="A127" s="794" t="s">
        <v>786</v>
      </c>
      <c r="B127" s="785"/>
      <c r="C127" s="923">
        <v>63</v>
      </c>
      <c r="D127" s="924"/>
      <c r="E127" s="925"/>
      <c r="F127" s="926"/>
      <c r="G127" s="938">
        <v>316.75</v>
      </c>
      <c r="H127" s="938">
        <v>316.75</v>
      </c>
      <c r="I127" s="927">
        <v>5.8999999999999999E-3</v>
      </c>
      <c r="J127" s="927">
        <v>14.76</v>
      </c>
      <c r="K127" s="927">
        <v>14.76</v>
      </c>
      <c r="L127" s="935">
        <v>264.33999999999997</v>
      </c>
    </row>
    <row r="128" spans="1:12" customFormat="1" ht="13">
      <c r="A128" s="773" t="s">
        <v>718</v>
      </c>
      <c r="B128" s="940"/>
      <c r="C128" s="940"/>
      <c r="D128" s="940"/>
      <c r="E128" s="940"/>
      <c r="F128" s="940"/>
      <c r="G128" s="940"/>
      <c r="H128" s="940"/>
      <c r="I128" s="933"/>
      <c r="J128" s="933"/>
      <c r="K128" s="934"/>
      <c r="L128" s="937"/>
    </row>
    <row r="129" spans="1:14" customFormat="1" ht="13">
      <c r="A129" s="795" t="s">
        <v>719</v>
      </c>
      <c r="B129" s="785"/>
      <c r="C129" s="923">
        <v>853</v>
      </c>
      <c r="D129" s="924"/>
      <c r="E129" s="925"/>
      <c r="F129" s="926"/>
      <c r="G129" s="938">
        <v>273</v>
      </c>
      <c r="H129" s="938">
        <v>273</v>
      </c>
      <c r="I129" s="927">
        <v>7.1999999999999998E-3</v>
      </c>
      <c r="J129" s="927">
        <v>12.42</v>
      </c>
      <c r="K129" s="927">
        <v>12.42</v>
      </c>
      <c r="L129" s="935">
        <v>297.20999999999998</v>
      </c>
      <c r="M129" s="12"/>
    </row>
    <row r="130" spans="1:14" customFormat="1" ht="13">
      <c r="A130" s="144" t="s">
        <v>720</v>
      </c>
      <c r="B130" s="796"/>
      <c r="C130" s="923">
        <v>1</v>
      </c>
      <c r="D130" s="924"/>
      <c r="E130" s="925"/>
      <c r="F130" s="926"/>
      <c r="G130" s="938">
        <v>246.7</v>
      </c>
      <c r="H130" s="938">
        <v>246.7</v>
      </c>
      <c r="I130" s="927">
        <v>8.5000000000000006E-3</v>
      </c>
      <c r="J130" s="927">
        <v>11.07</v>
      </c>
      <c r="K130" s="927">
        <v>11.07</v>
      </c>
      <c r="L130" s="935">
        <v>132.57</v>
      </c>
      <c r="M130" s="797"/>
    </row>
    <row r="131" spans="1:14" customFormat="1" ht="13">
      <c r="A131" s="795" t="s">
        <v>748</v>
      </c>
      <c r="B131" s="798"/>
      <c r="C131" s="923">
        <v>0</v>
      </c>
      <c r="D131" s="924"/>
      <c r="E131" s="925"/>
      <c r="F131" s="926"/>
      <c r="G131" s="938">
        <v>0</v>
      </c>
      <c r="H131" s="938">
        <v>0</v>
      </c>
      <c r="I131" s="927">
        <v>0</v>
      </c>
      <c r="J131" s="927">
        <v>0</v>
      </c>
      <c r="K131" s="927">
        <v>0</v>
      </c>
      <c r="L131" s="935">
        <v>0</v>
      </c>
    </row>
    <row r="132" spans="1:14" customFormat="1" ht="13">
      <c r="A132" s="795" t="s">
        <v>787</v>
      </c>
      <c r="B132" s="796"/>
      <c r="C132" s="923">
        <v>0</v>
      </c>
      <c r="D132" s="924"/>
      <c r="E132" s="925"/>
      <c r="F132" s="926"/>
      <c r="G132" s="938">
        <v>0</v>
      </c>
      <c r="H132" s="938">
        <v>0</v>
      </c>
      <c r="I132" s="927">
        <v>0</v>
      </c>
      <c r="J132" s="927">
        <v>0</v>
      </c>
      <c r="K132" s="927">
        <v>0</v>
      </c>
      <c r="L132" s="935">
        <v>0</v>
      </c>
    </row>
    <row r="133" spans="1:14" customFormat="1" ht="13">
      <c r="A133" s="795" t="s">
        <v>788</v>
      </c>
      <c r="B133" s="796"/>
      <c r="C133" s="923">
        <v>0</v>
      </c>
      <c r="D133" s="924"/>
      <c r="E133" s="925"/>
      <c r="F133" s="926"/>
      <c r="G133" s="938">
        <v>0</v>
      </c>
      <c r="H133" s="938">
        <v>0</v>
      </c>
      <c r="I133" s="927">
        <v>0</v>
      </c>
      <c r="J133" s="927">
        <v>0</v>
      </c>
      <c r="K133" s="927">
        <v>0</v>
      </c>
      <c r="L133" s="935">
        <v>0</v>
      </c>
      <c r="N133" s="799"/>
    </row>
    <row r="134" spans="1:14" customFormat="1" ht="15.5">
      <c r="A134" s="795" t="s">
        <v>789</v>
      </c>
      <c r="B134" s="796"/>
      <c r="C134" s="923">
        <v>364</v>
      </c>
      <c r="D134" s="924"/>
      <c r="E134" s="925"/>
      <c r="F134" s="926"/>
      <c r="G134" s="938">
        <v>311.01</v>
      </c>
      <c r="H134" s="938">
        <v>311.01</v>
      </c>
      <c r="I134" s="927">
        <v>5.8999999999999999E-3</v>
      </c>
      <c r="J134" s="927">
        <v>12.38</v>
      </c>
      <c r="K134" s="927">
        <v>12.38</v>
      </c>
      <c r="L134" s="935">
        <v>332.07</v>
      </c>
    </row>
    <row r="135" spans="1:14" customFormat="1" ht="15.5">
      <c r="A135" s="795" t="s">
        <v>790</v>
      </c>
      <c r="B135" s="800"/>
      <c r="C135" s="923"/>
      <c r="D135" s="924"/>
      <c r="E135" s="925"/>
      <c r="F135" s="926"/>
      <c r="G135" s="938"/>
      <c r="H135" s="938"/>
      <c r="I135" s="927"/>
      <c r="J135" s="927"/>
      <c r="K135" s="927"/>
      <c r="L135" s="935"/>
    </row>
    <row r="136" spans="1:14" customFormat="1" ht="13">
      <c r="A136" s="1185" t="s">
        <v>766</v>
      </c>
      <c r="B136" s="785"/>
      <c r="C136" s="923">
        <v>76</v>
      </c>
      <c r="D136" s="924"/>
      <c r="E136" s="925"/>
      <c r="F136" s="926"/>
      <c r="G136" s="938">
        <v>106.27</v>
      </c>
      <c r="H136" s="938">
        <v>106.27</v>
      </c>
      <c r="I136" s="927">
        <v>3.5999999999999999E-3</v>
      </c>
      <c r="J136" s="927">
        <v>13.96</v>
      </c>
      <c r="K136" s="927">
        <v>13.96</v>
      </c>
      <c r="L136" s="935">
        <v>263.58999999999997</v>
      </c>
    </row>
    <row r="137" spans="1:14" customFormat="1" ht="13">
      <c r="A137" s="1185" t="s">
        <v>767</v>
      </c>
      <c r="B137" s="785"/>
      <c r="C137" s="923">
        <v>236</v>
      </c>
      <c r="D137" s="924"/>
      <c r="E137" s="925"/>
      <c r="F137" s="926"/>
      <c r="G137" s="938">
        <v>207.3</v>
      </c>
      <c r="H137" s="938">
        <v>207.3</v>
      </c>
      <c r="I137" s="927">
        <v>1.03E-2</v>
      </c>
      <c r="J137" s="927">
        <v>9.3800000000000008</v>
      </c>
      <c r="K137" s="927">
        <v>9.3800000000000008</v>
      </c>
      <c r="L137" s="935">
        <v>320.57</v>
      </c>
    </row>
    <row r="138" spans="1:14" customFormat="1" ht="13">
      <c r="A138" s="1185" t="s">
        <v>768</v>
      </c>
      <c r="B138" s="785"/>
      <c r="C138" s="923">
        <v>947</v>
      </c>
      <c r="D138" s="924"/>
      <c r="E138" s="925"/>
      <c r="F138" s="926"/>
      <c r="G138" s="938">
        <v>278.8</v>
      </c>
      <c r="H138" s="938">
        <v>278.8</v>
      </c>
      <c r="I138" s="927">
        <v>5.5999999999999999E-3</v>
      </c>
      <c r="J138" s="927">
        <v>12.38</v>
      </c>
      <c r="K138" s="927">
        <v>12.38</v>
      </c>
      <c r="L138" s="935">
        <v>275.81</v>
      </c>
    </row>
    <row r="139" spans="1:14" customFormat="1" ht="15.5">
      <c r="A139" s="795" t="s">
        <v>791</v>
      </c>
      <c r="B139" s="796"/>
      <c r="C139" s="923">
        <v>1216</v>
      </c>
      <c r="D139" s="924"/>
      <c r="E139" s="925"/>
      <c r="F139" s="926"/>
      <c r="G139" s="938">
        <v>263.64999999999998</v>
      </c>
      <c r="H139" s="938">
        <v>263.64999999999998</v>
      </c>
      <c r="I139" s="927">
        <v>6.6E-3</v>
      </c>
      <c r="J139" s="927">
        <v>11.85</v>
      </c>
      <c r="K139" s="927">
        <v>11.85</v>
      </c>
      <c r="L139" s="935">
        <v>280.77999999999997</v>
      </c>
    </row>
    <row r="140" spans="1:14" customFormat="1" ht="13">
      <c r="A140" s="773" t="s">
        <v>730</v>
      </c>
      <c r="B140" s="940"/>
      <c r="C140" s="940"/>
      <c r="D140" s="940"/>
      <c r="E140" s="940"/>
      <c r="F140" s="940"/>
      <c r="G140" s="940"/>
      <c r="H140" s="940"/>
      <c r="I140" s="933"/>
      <c r="J140" s="933"/>
      <c r="K140" s="934"/>
      <c r="L140" s="937"/>
    </row>
    <row r="141" spans="1:14" customFormat="1" ht="13">
      <c r="A141" s="144" t="s">
        <v>731</v>
      </c>
      <c r="B141" s="785"/>
      <c r="C141" s="923">
        <v>34</v>
      </c>
      <c r="D141" s="924"/>
      <c r="E141" s="925"/>
      <c r="F141" s="926"/>
      <c r="G141" s="938">
        <v>262.77999999999997</v>
      </c>
      <c r="H141" s="938">
        <v>262.77999999999997</v>
      </c>
      <c r="I141" s="927">
        <v>7.7999999999999996E-3</v>
      </c>
      <c r="J141" s="927">
        <v>8.98</v>
      </c>
      <c r="K141" s="927">
        <v>8.98</v>
      </c>
      <c r="L141" s="935">
        <v>339.35</v>
      </c>
    </row>
    <row r="142" spans="1:14" customFormat="1" ht="15.5">
      <c r="A142" s="144" t="s">
        <v>792</v>
      </c>
      <c r="B142" s="800"/>
      <c r="C142" s="923"/>
      <c r="D142" s="924"/>
      <c r="E142" s="925"/>
      <c r="F142" s="926"/>
      <c r="G142" s="938"/>
      <c r="H142" s="938"/>
      <c r="I142" s="927"/>
      <c r="J142" s="927"/>
      <c r="K142" s="927"/>
      <c r="L142" s="935"/>
    </row>
    <row r="143" spans="1:14" customFormat="1" ht="13">
      <c r="A143" s="1171" t="s">
        <v>766</v>
      </c>
      <c r="B143" s="800"/>
      <c r="C143" s="923">
        <v>335</v>
      </c>
      <c r="D143" s="924"/>
      <c r="E143" s="925"/>
      <c r="F143" s="926"/>
      <c r="G143" s="938">
        <v>146.88</v>
      </c>
      <c r="H143" s="938">
        <v>146.88</v>
      </c>
      <c r="I143" s="927">
        <v>8.3000000000000001E-3</v>
      </c>
      <c r="J143" s="927">
        <v>13.9</v>
      </c>
      <c r="K143" s="927">
        <v>13.9</v>
      </c>
      <c r="L143" s="935">
        <v>280.77999999999997</v>
      </c>
    </row>
    <row r="144" spans="1:14" customFormat="1" ht="13">
      <c r="A144" s="1171" t="s">
        <v>767</v>
      </c>
      <c r="B144" s="800"/>
      <c r="C144" s="923">
        <v>458</v>
      </c>
      <c r="D144" s="924"/>
      <c r="E144" s="925"/>
      <c r="F144" s="926"/>
      <c r="G144" s="938">
        <v>309.75</v>
      </c>
      <c r="H144" s="938">
        <v>309.75</v>
      </c>
      <c r="I144" s="927">
        <v>5.5999999999999999E-3</v>
      </c>
      <c r="J144" s="927">
        <v>12.11</v>
      </c>
      <c r="K144" s="927">
        <v>12.11</v>
      </c>
      <c r="L144" s="935">
        <v>271.88</v>
      </c>
    </row>
    <row r="145" spans="1:13" customFormat="1" ht="13">
      <c r="A145" s="1171" t="s">
        <v>768</v>
      </c>
      <c r="B145" s="800"/>
      <c r="C145" s="923">
        <v>466</v>
      </c>
      <c r="D145" s="924"/>
      <c r="E145" s="925"/>
      <c r="F145" s="926"/>
      <c r="G145" s="938">
        <v>278.87</v>
      </c>
      <c r="H145" s="938">
        <v>278.87</v>
      </c>
      <c r="I145" s="927">
        <v>5.7000000000000002E-3</v>
      </c>
      <c r="J145" s="927">
        <v>10.29</v>
      </c>
      <c r="K145" s="927">
        <v>10.29</v>
      </c>
      <c r="L145" s="935">
        <v>296.77</v>
      </c>
    </row>
    <row r="146" spans="1:13" customFormat="1" ht="13.5" thickBot="1">
      <c r="A146" s="801" t="s">
        <v>736</v>
      </c>
      <c r="B146" s="802"/>
      <c r="C146" s="923">
        <v>8</v>
      </c>
      <c r="D146" s="924"/>
      <c r="E146" s="925"/>
      <c r="F146" s="926"/>
      <c r="G146" s="1186">
        <v>165.87</v>
      </c>
      <c r="H146" s="1186">
        <v>165.87</v>
      </c>
      <c r="I146" s="1187">
        <v>2.5000000000000001E-3</v>
      </c>
      <c r="J146" s="1187">
        <v>10.27</v>
      </c>
      <c r="K146" s="1187">
        <v>10.27</v>
      </c>
      <c r="L146" s="1188">
        <v>175.35</v>
      </c>
    </row>
    <row r="147" spans="1:13" customFormat="1" ht="13" hidden="1">
      <c r="A147" s="94"/>
      <c r="B147" s="94"/>
      <c r="C147" s="803"/>
      <c r="D147" s="94"/>
      <c r="E147" s="94"/>
      <c r="F147" s="94"/>
      <c r="G147" s="94"/>
      <c r="H147" s="94"/>
      <c r="I147" s="94"/>
      <c r="J147" s="94"/>
      <c r="K147" s="94"/>
      <c r="L147" s="94"/>
    </row>
    <row r="148" spans="1:13" customFormat="1" ht="16.5" customHeight="1">
      <c r="A148" s="752" t="s">
        <v>737</v>
      </c>
      <c r="B148" s="753" t="s">
        <v>738</v>
      </c>
      <c r="C148" s="258"/>
      <c r="D148" s="258"/>
      <c r="E148" s="258"/>
      <c r="F148" s="258"/>
      <c r="G148" s="258"/>
      <c r="H148" s="258"/>
      <c r="I148" s="258"/>
      <c r="J148" s="258"/>
      <c r="K148" s="258"/>
      <c r="L148" s="258"/>
      <c r="M148" s="45"/>
    </row>
    <row r="149" spans="1:13" customFormat="1" ht="15.5">
      <c r="A149" s="752" t="s">
        <v>793</v>
      </c>
      <c r="B149" s="754" t="s">
        <v>794</v>
      </c>
      <c r="C149" s="258"/>
      <c r="D149" s="258"/>
      <c r="E149" s="258"/>
      <c r="F149" s="258"/>
      <c r="G149" s="258"/>
      <c r="H149" s="258"/>
      <c r="I149" s="258"/>
      <c r="J149" s="258"/>
      <c r="K149" s="258"/>
      <c r="L149" s="755"/>
      <c r="M149" s="45"/>
    </row>
    <row r="150" spans="1:13" customFormat="1" ht="13">
      <c r="A150" s="752" t="s">
        <v>742</v>
      </c>
      <c r="B150" s="1655" t="s">
        <v>795</v>
      </c>
      <c r="C150" s="1655"/>
      <c r="D150" s="1655"/>
      <c r="E150" s="1655"/>
      <c r="F150" s="1655"/>
      <c r="G150" s="1655"/>
      <c r="H150" s="1655"/>
      <c r="I150" s="1655"/>
      <c r="J150" s="1655"/>
      <c r="K150" s="1655"/>
      <c r="L150" s="1655"/>
      <c r="M150" s="45"/>
    </row>
    <row r="151" spans="1:13" customFormat="1" ht="48" customHeight="1">
      <c r="A151" s="562" t="s">
        <v>744</v>
      </c>
      <c r="B151" s="1655" t="s">
        <v>796</v>
      </c>
      <c r="C151" s="1655"/>
      <c r="D151" s="1655"/>
      <c r="E151" s="1655"/>
      <c r="F151" s="1655"/>
      <c r="G151" s="1655"/>
      <c r="H151" s="1655"/>
      <c r="I151" s="1655"/>
      <c r="J151" s="1655"/>
      <c r="K151" s="1655"/>
      <c r="L151" s="1655"/>
      <c r="M151" s="756"/>
    </row>
    <row r="152" spans="1:13" customFormat="1" ht="17.25" customHeight="1">
      <c r="A152" s="752" t="s">
        <v>746</v>
      </c>
      <c r="B152" s="754" t="s">
        <v>797</v>
      </c>
      <c r="C152" s="258"/>
      <c r="D152" s="258"/>
      <c r="E152" s="258"/>
      <c r="F152" s="258"/>
      <c r="G152" s="258"/>
      <c r="H152" s="258"/>
      <c r="I152" s="258"/>
      <c r="J152" s="258"/>
      <c r="K152" s="258"/>
      <c r="L152" s="755"/>
      <c r="M152" s="45"/>
    </row>
    <row r="153" spans="1:13" customFormat="1" ht="13">
      <c r="A153" s="752" t="s">
        <v>750</v>
      </c>
      <c r="B153" s="1655" t="s">
        <v>798</v>
      </c>
      <c r="C153" s="1655"/>
      <c r="D153" s="1655"/>
      <c r="E153" s="1655"/>
      <c r="F153" s="1655"/>
      <c r="G153" s="1655"/>
      <c r="H153" s="1655"/>
      <c r="I153" s="1655"/>
      <c r="J153" s="1655"/>
      <c r="K153" s="1655"/>
      <c r="L153" s="1655"/>
      <c r="M153" s="20"/>
    </row>
    <row r="154" spans="1:13" customFormat="1" ht="33" customHeight="1">
      <c r="A154" s="562" t="s">
        <v>752</v>
      </c>
      <c r="B154" s="1647" t="s">
        <v>799</v>
      </c>
      <c r="C154" s="1647"/>
      <c r="D154" s="1647"/>
      <c r="E154" s="1647"/>
      <c r="F154" s="1647"/>
      <c r="G154" s="1647"/>
      <c r="H154" s="1647"/>
      <c r="I154" s="1647"/>
      <c r="J154" s="1647"/>
      <c r="K154" s="1647"/>
      <c r="L154" s="1647"/>
      <c r="M154" s="758"/>
    </row>
    <row r="155" spans="1:13" customFormat="1" ht="15.5">
      <c r="A155" s="752" t="s">
        <v>754</v>
      </c>
      <c r="B155" s="754" t="s">
        <v>800</v>
      </c>
      <c r="C155" s="562"/>
      <c r="D155" s="562"/>
      <c r="E155" s="562"/>
      <c r="F155" s="562"/>
      <c r="G155" s="562"/>
      <c r="H155" s="562"/>
      <c r="I155" s="562"/>
      <c r="J155" s="562"/>
      <c r="K155" s="562"/>
      <c r="L155" s="755"/>
      <c r="M155" s="20"/>
    </row>
    <row r="156" spans="1:13" customFormat="1" ht="15.5">
      <c r="A156" s="752" t="s">
        <v>756</v>
      </c>
      <c r="B156" s="754" t="s">
        <v>801</v>
      </c>
      <c r="C156" s="562"/>
      <c r="D156" s="562"/>
      <c r="E156" s="562"/>
      <c r="F156" s="562"/>
      <c r="G156" s="562"/>
      <c r="H156" s="562"/>
      <c r="I156" s="562"/>
      <c r="J156" s="562"/>
      <c r="K156" s="562"/>
      <c r="L156" s="755"/>
      <c r="M156" s="20"/>
    </row>
    <row r="157" spans="1:13" s="804" customFormat="1" ht="13">
      <c r="A157" s="514"/>
      <c r="B157" s="514"/>
      <c r="C157" s="514"/>
      <c r="D157" s="514"/>
      <c r="E157" s="514"/>
      <c r="F157" s="514"/>
      <c r="G157" s="514"/>
      <c r="H157" s="514"/>
      <c r="I157" s="514"/>
      <c r="J157" s="514"/>
      <c r="K157" s="514"/>
      <c r="L157" s="514"/>
    </row>
    <row r="158" spans="1:13" customFormat="1" ht="13.5" thickBot="1">
      <c r="A158" s="229" t="s">
        <v>802</v>
      </c>
      <c r="B158" s="94"/>
      <c r="C158" s="94"/>
      <c r="D158" s="94"/>
      <c r="E158" s="94"/>
      <c r="F158" s="94"/>
      <c r="G158" s="94"/>
      <c r="H158" s="94"/>
      <c r="I158" s="94"/>
      <c r="J158" s="94"/>
      <c r="K158" s="94"/>
      <c r="L158" s="94"/>
    </row>
    <row r="159" spans="1:13" customFormat="1" ht="71.150000000000006" customHeight="1" thickBot="1">
      <c r="A159" s="766" t="s">
        <v>677</v>
      </c>
      <c r="B159" s="767" t="s">
        <v>678</v>
      </c>
      <c r="C159" s="768" t="s">
        <v>803</v>
      </c>
      <c r="D159" s="768" t="s">
        <v>680</v>
      </c>
      <c r="E159" s="768" t="s">
        <v>804</v>
      </c>
      <c r="F159" s="768" t="s">
        <v>682</v>
      </c>
      <c r="G159" s="768" t="s">
        <v>763</v>
      </c>
      <c r="H159" s="768" t="s">
        <v>684</v>
      </c>
      <c r="I159" s="768" t="s">
        <v>685</v>
      </c>
      <c r="J159" s="768" t="s">
        <v>686</v>
      </c>
      <c r="K159" s="768" t="s">
        <v>687</v>
      </c>
      <c r="L159" s="768" t="s">
        <v>688</v>
      </c>
    </row>
    <row r="160" spans="1:13" s="4" customFormat="1" ht="13">
      <c r="A160" s="859" t="s">
        <v>689</v>
      </c>
      <c r="B160" s="860"/>
      <c r="C160" s="860"/>
      <c r="D160" s="1189"/>
      <c r="E160" s="861"/>
      <c r="F160" s="862"/>
      <c r="G160" s="863"/>
      <c r="H160" s="863"/>
      <c r="I160" s="864"/>
      <c r="J160" s="865"/>
      <c r="K160" s="865"/>
      <c r="L160" s="866"/>
      <c r="M160" s="729"/>
    </row>
    <row r="161" spans="1:14" customFormat="1" ht="13">
      <c r="A161" s="714" t="s">
        <v>690</v>
      </c>
      <c r="B161" s="715" t="s">
        <v>29</v>
      </c>
      <c r="C161" s="715"/>
      <c r="D161" s="1165"/>
      <c r="E161" s="716"/>
      <c r="F161" s="717"/>
      <c r="G161" s="718"/>
      <c r="H161" s="718"/>
      <c r="I161" s="719"/>
      <c r="J161" s="720"/>
      <c r="K161" s="720"/>
      <c r="L161" s="721"/>
      <c r="M161" s="729"/>
      <c r="N161" s="5"/>
    </row>
    <row r="162" spans="1:14" customFormat="1" ht="13">
      <c r="A162" s="1171" t="s">
        <v>691</v>
      </c>
      <c r="B162" s="746">
        <v>17726</v>
      </c>
      <c r="C162" s="746">
        <v>23</v>
      </c>
      <c r="D162" s="1190">
        <f>C162/B162</f>
        <v>1.2975290533679342E-3</v>
      </c>
      <c r="E162" s="844">
        <v>9122</v>
      </c>
      <c r="F162" s="1190">
        <v>2.5207057976233344E-3</v>
      </c>
      <c r="G162" s="844">
        <v>1632.3878260869565</v>
      </c>
      <c r="H162" s="844">
        <v>0</v>
      </c>
      <c r="I162" s="727">
        <v>0.45634782608695657</v>
      </c>
      <c r="J162" s="846">
        <v>89.570869565217393</v>
      </c>
      <c r="K162" s="727" t="s">
        <v>805</v>
      </c>
      <c r="L162" s="728">
        <v>14277.432608695653</v>
      </c>
      <c r="M162" s="729"/>
      <c r="N162" s="5"/>
    </row>
    <row r="163" spans="1:14" customFormat="1" ht="13">
      <c r="A163" s="1171" t="s">
        <v>692</v>
      </c>
      <c r="B163" s="844" t="s">
        <v>80</v>
      </c>
      <c r="C163" s="844" t="s">
        <v>80</v>
      </c>
      <c r="D163" s="1190">
        <v>0</v>
      </c>
      <c r="E163" s="844" t="s">
        <v>80</v>
      </c>
      <c r="F163" s="1190">
        <v>0</v>
      </c>
      <c r="G163" s="844" t="s">
        <v>80</v>
      </c>
      <c r="H163" s="844" t="s">
        <v>80</v>
      </c>
      <c r="I163" s="727" t="s">
        <v>80</v>
      </c>
      <c r="J163" s="844" t="s">
        <v>80</v>
      </c>
      <c r="K163" s="844" t="s">
        <v>80</v>
      </c>
      <c r="L163" s="844" t="s">
        <v>80</v>
      </c>
      <c r="M163" s="729"/>
    </row>
    <row r="164" spans="1:14" customFormat="1" ht="13">
      <c r="A164" s="1171" t="s">
        <v>693</v>
      </c>
      <c r="B164" s="844" t="s">
        <v>80</v>
      </c>
      <c r="C164" s="844" t="s">
        <v>80</v>
      </c>
      <c r="D164" s="1190">
        <v>0</v>
      </c>
      <c r="E164" s="844" t="s">
        <v>80</v>
      </c>
      <c r="F164" s="1190">
        <v>0</v>
      </c>
      <c r="G164" s="844" t="s">
        <v>80</v>
      </c>
      <c r="H164" s="844" t="s">
        <v>80</v>
      </c>
      <c r="I164" s="727" t="s">
        <v>80</v>
      </c>
      <c r="J164" s="844" t="s">
        <v>80</v>
      </c>
      <c r="K164" s="844" t="s">
        <v>80</v>
      </c>
      <c r="L164" s="844" t="s">
        <v>80</v>
      </c>
      <c r="M164" s="729"/>
    </row>
    <row r="165" spans="1:14" customFormat="1" ht="13">
      <c r="A165" s="714" t="s">
        <v>694</v>
      </c>
      <c r="B165" s="715"/>
      <c r="C165" s="715"/>
      <c r="D165" s="1165"/>
      <c r="E165" s="716"/>
      <c r="F165" s="942"/>
      <c r="G165" s="718"/>
      <c r="H165" s="718"/>
      <c r="I165" s="720"/>
      <c r="J165" s="720"/>
      <c r="K165" s="720"/>
      <c r="L165" s="721"/>
      <c r="M165" s="729"/>
    </row>
    <row r="166" spans="1:14" customFormat="1" ht="13">
      <c r="A166" s="1171" t="s">
        <v>695</v>
      </c>
      <c r="B166" s="746">
        <v>3829</v>
      </c>
      <c r="C166" s="746">
        <v>21</v>
      </c>
      <c r="D166" s="1190">
        <f>C166/B166</f>
        <v>5.4844606946983544E-3</v>
      </c>
      <c r="E166" s="844">
        <v>1993</v>
      </c>
      <c r="F166" s="1190">
        <v>1.0851871947911014E-2</v>
      </c>
      <c r="G166" s="844">
        <v>1580.1337309999999</v>
      </c>
      <c r="H166" s="844" t="s">
        <v>805</v>
      </c>
      <c r="I166" s="727">
        <v>0.41742806500000001</v>
      </c>
      <c r="J166" s="846">
        <v>99.359602440000003</v>
      </c>
      <c r="K166" s="727" t="s">
        <v>805</v>
      </c>
      <c r="L166" s="728">
        <v>14538.94333</v>
      </c>
      <c r="M166" s="729"/>
    </row>
    <row r="167" spans="1:14" customFormat="1" ht="13">
      <c r="A167" s="1171" t="s">
        <v>696</v>
      </c>
      <c r="B167" s="746">
        <v>677</v>
      </c>
      <c r="C167" s="746">
        <v>2</v>
      </c>
      <c r="D167" s="1190">
        <f>C167/B167</f>
        <v>2.9542097488921715E-3</v>
      </c>
      <c r="E167" s="844">
        <v>348</v>
      </c>
      <c r="F167" s="1190">
        <v>3.1746031746031746E-3</v>
      </c>
      <c r="G167" s="844">
        <v>2061.0368560000002</v>
      </c>
      <c r="H167" s="844" t="s">
        <v>805</v>
      </c>
      <c r="I167" s="727">
        <v>0.82742038200000001</v>
      </c>
      <c r="J167" s="846">
        <v>20.471913399999998</v>
      </c>
      <c r="K167" s="727" t="s">
        <v>805</v>
      </c>
      <c r="L167" s="728">
        <v>11476.4375</v>
      </c>
      <c r="M167" s="729"/>
    </row>
    <row r="168" spans="1:14" customFormat="1" ht="13">
      <c r="A168" s="714" t="s">
        <v>697</v>
      </c>
      <c r="B168" s="715"/>
      <c r="C168" s="715"/>
      <c r="D168" s="1165"/>
      <c r="E168" s="716"/>
      <c r="F168" s="942"/>
      <c r="G168" s="718"/>
      <c r="H168" s="718"/>
      <c r="I168" s="720" t="s">
        <v>805</v>
      </c>
      <c r="J168" s="720" t="s">
        <v>805</v>
      </c>
      <c r="K168" s="720"/>
      <c r="L168" s="721"/>
      <c r="M168" s="729"/>
    </row>
    <row r="169" spans="1:14" customFormat="1" ht="13">
      <c r="A169" s="1191" t="s">
        <v>806</v>
      </c>
      <c r="B169" s="746">
        <v>2458</v>
      </c>
      <c r="C169" s="746">
        <v>14</v>
      </c>
      <c r="D169" s="1190">
        <f>C169/B169</f>
        <v>5.6956875508543531E-3</v>
      </c>
      <c r="E169" s="844">
        <v>1418</v>
      </c>
      <c r="F169" s="1190">
        <v>2.5207057976233344E-3</v>
      </c>
      <c r="G169" s="844">
        <v>1442.3106680000001</v>
      </c>
      <c r="H169" s="844" t="s">
        <v>805</v>
      </c>
      <c r="I169" s="856">
        <v>0.39625450499999998</v>
      </c>
      <c r="J169" s="855">
        <v>107.1824603</v>
      </c>
      <c r="K169" s="856" t="s">
        <v>805</v>
      </c>
      <c r="L169" s="857">
        <v>13991.12429</v>
      </c>
      <c r="M169" s="729"/>
    </row>
    <row r="170" spans="1:14" customFormat="1" ht="13">
      <c r="A170" s="1191" t="s">
        <v>807</v>
      </c>
      <c r="B170" s="746">
        <v>14872</v>
      </c>
      <c r="C170" s="746">
        <v>9</v>
      </c>
      <c r="D170" s="1190">
        <f>C170/B170</f>
        <v>6.0516406670252821E-4</v>
      </c>
      <c r="E170" s="844">
        <v>7473</v>
      </c>
      <c r="F170" s="1190">
        <v>1.0322961215160006E-3</v>
      </c>
      <c r="G170" s="844">
        <v>2056.3615890000001</v>
      </c>
      <c r="H170" s="844" t="s">
        <v>805</v>
      </c>
      <c r="I170" s="727">
        <v>0.55165838300000003</v>
      </c>
      <c r="J170" s="846">
        <v>69.505129229999994</v>
      </c>
      <c r="K170" s="727" t="s">
        <v>805</v>
      </c>
      <c r="L170" s="728">
        <v>14773.368130000001</v>
      </c>
      <c r="M170" s="729"/>
    </row>
    <row r="171" spans="1:14" customFormat="1" ht="13">
      <c r="A171" s="1192" t="s">
        <v>700</v>
      </c>
      <c r="B171" s="746" t="s">
        <v>80</v>
      </c>
      <c r="C171" s="746" t="s">
        <v>80</v>
      </c>
      <c r="D171" s="1190">
        <v>0</v>
      </c>
      <c r="E171" s="844" t="s">
        <v>80</v>
      </c>
      <c r="F171" s="1190">
        <v>0</v>
      </c>
      <c r="G171" s="844" t="s">
        <v>80</v>
      </c>
      <c r="H171" s="844" t="s">
        <v>80</v>
      </c>
      <c r="I171" s="727" t="s">
        <v>80</v>
      </c>
      <c r="J171" s="846" t="s">
        <v>80</v>
      </c>
      <c r="K171" s="727" t="s">
        <v>80</v>
      </c>
      <c r="L171" s="728" t="s">
        <v>80</v>
      </c>
      <c r="M171" s="729"/>
    </row>
    <row r="172" spans="1:14" customFormat="1" ht="13">
      <c r="A172" s="1192" t="s">
        <v>701</v>
      </c>
      <c r="B172" s="746" t="s">
        <v>80</v>
      </c>
      <c r="C172" s="746" t="s">
        <v>80</v>
      </c>
      <c r="D172" s="1190">
        <v>0</v>
      </c>
      <c r="E172" s="844" t="s">
        <v>80</v>
      </c>
      <c r="F172" s="1190">
        <v>0</v>
      </c>
      <c r="G172" s="844" t="s">
        <v>80</v>
      </c>
      <c r="H172" s="844" t="s">
        <v>80</v>
      </c>
      <c r="I172" s="727" t="s">
        <v>80</v>
      </c>
      <c r="J172" s="846" t="s">
        <v>80</v>
      </c>
      <c r="K172" s="727" t="s">
        <v>80</v>
      </c>
      <c r="L172" s="728" t="s">
        <v>80</v>
      </c>
      <c r="M172" s="729"/>
    </row>
    <row r="173" spans="1:14" customFormat="1" ht="13">
      <c r="A173" s="1192" t="s">
        <v>808</v>
      </c>
      <c r="B173" s="746">
        <v>17726</v>
      </c>
      <c r="C173" s="746">
        <v>23</v>
      </c>
      <c r="D173" s="1190">
        <f>C173/B173</f>
        <v>1.2975290533679342E-3</v>
      </c>
      <c r="E173" s="844">
        <v>9122</v>
      </c>
      <c r="F173" s="1190">
        <v>2.5207057976233344E-3</v>
      </c>
      <c r="G173" s="844">
        <v>1632.3878260869565</v>
      </c>
      <c r="H173" s="844">
        <v>0</v>
      </c>
      <c r="I173" s="856">
        <v>0.45634782608695657</v>
      </c>
      <c r="J173" s="855">
        <v>89.570869565217393</v>
      </c>
      <c r="K173" s="856" t="s">
        <v>805</v>
      </c>
      <c r="L173" s="857">
        <v>14277.432608695653</v>
      </c>
      <c r="M173" s="729"/>
    </row>
    <row r="174" spans="1:14" customFormat="1" ht="13.5" thickBot="1">
      <c r="A174" s="1193" t="s">
        <v>744</v>
      </c>
      <c r="B174" s="890">
        <v>10683</v>
      </c>
      <c r="C174" s="890">
        <v>3</v>
      </c>
      <c r="D174" s="1194">
        <f>C174/B174</f>
        <v>2.8081999438360012E-4</v>
      </c>
      <c r="E174" s="891">
        <v>2684</v>
      </c>
      <c r="F174" s="1194">
        <v>1.1398176291793312E-3</v>
      </c>
      <c r="G174" s="891">
        <v>991.17152150000004</v>
      </c>
      <c r="H174" s="891" t="s">
        <v>805</v>
      </c>
      <c r="I174" s="893">
        <v>0.360807447</v>
      </c>
      <c r="J174" s="895">
        <v>280.96253849999999</v>
      </c>
      <c r="K174" s="893" t="s">
        <v>805</v>
      </c>
      <c r="L174" s="894">
        <v>17823.61</v>
      </c>
      <c r="M174" s="729"/>
    </row>
    <row r="175" spans="1:14" s="4" customFormat="1" ht="13">
      <c r="A175" s="883" t="s">
        <v>704</v>
      </c>
      <c r="B175" s="884"/>
      <c r="C175" s="884"/>
      <c r="D175" s="885"/>
      <c r="E175" s="886"/>
      <c r="F175" s="885"/>
      <c r="G175" s="887"/>
      <c r="H175" s="887"/>
      <c r="I175" s="888"/>
      <c r="J175" s="888"/>
      <c r="K175" s="888"/>
      <c r="L175" s="889"/>
      <c r="M175" s="729"/>
    </row>
    <row r="176" spans="1:14" customFormat="1" ht="13">
      <c r="A176" s="1192" t="s">
        <v>705</v>
      </c>
      <c r="B176" s="746">
        <v>611</v>
      </c>
      <c r="C176" s="746">
        <v>2</v>
      </c>
      <c r="D176" s="1190">
        <f t="shared" ref="D176:D183" si="8">C176/B176</f>
        <v>3.2733224222585926E-3</v>
      </c>
      <c r="E176" s="844">
        <v>381</v>
      </c>
      <c r="F176" s="1190">
        <v>3.0303030303030304E-2</v>
      </c>
      <c r="G176" s="844">
        <v>1056.2261289999999</v>
      </c>
      <c r="H176" s="844" t="s">
        <v>805</v>
      </c>
      <c r="I176" s="727">
        <v>7.7261170000000004E-2</v>
      </c>
      <c r="J176" s="846">
        <v>330.31599440000002</v>
      </c>
      <c r="K176" s="727" t="s">
        <v>805</v>
      </c>
      <c r="L176" s="728">
        <v>18209.055</v>
      </c>
      <c r="M176" s="729"/>
    </row>
    <row r="177" spans="1:13" customFormat="1" ht="13">
      <c r="A177" s="1192" t="s">
        <v>582</v>
      </c>
      <c r="B177" s="746">
        <v>1749</v>
      </c>
      <c r="C177" s="746">
        <v>14</v>
      </c>
      <c r="D177" s="1190">
        <f t="shared" si="8"/>
        <v>8.0045740423098921E-3</v>
      </c>
      <c r="E177" s="844">
        <v>1753</v>
      </c>
      <c r="F177" s="1190">
        <v>7.4119827053736875E-3</v>
      </c>
      <c r="G177" s="844">
        <v>1832.989975</v>
      </c>
      <c r="H177" s="844" t="s">
        <v>805</v>
      </c>
      <c r="I177" s="727">
        <v>0.41574060000000002</v>
      </c>
      <c r="J177" s="846">
        <v>54.357958940000003</v>
      </c>
      <c r="K177" s="727" t="s">
        <v>805</v>
      </c>
      <c r="L177" s="728">
        <v>12834.455</v>
      </c>
      <c r="M177" s="729"/>
    </row>
    <row r="178" spans="1:13" customFormat="1" ht="13">
      <c r="A178" s="1192" t="s">
        <v>706</v>
      </c>
      <c r="B178" s="746">
        <v>1345</v>
      </c>
      <c r="C178" s="746">
        <v>0</v>
      </c>
      <c r="D178" s="1190">
        <f>C178/B178</f>
        <v>0</v>
      </c>
      <c r="E178" s="844">
        <v>15</v>
      </c>
      <c r="F178" s="1190">
        <v>0</v>
      </c>
      <c r="G178" s="844">
        <v>0</v>
      </c>
      <c r="H178" s="844" t="s">
        <v>805</v>
      </c>
      <c r="I178" s="727">
        <v>0</v>
      </c>
      <c r="J178" s="846">
        <v>0</v>
      </c>
      <c r="K178" s="727" t="s">
        <v>805</v>
      </c>
      <c r="L178" s="728">
        <v>0</v>
      </c>
      <c r="M178" s="729"/>
    </row>
    <row r="179" spans="1:13" customFormat="1" ht="13">
      <c r="A179" s="1192" t="s">
        <v>707</v>
      </c>
      <c r="B179" s="746">
        <v>10807</v>
      </c>
      <c r="C179" s="746">
        <v>12</v>
      </c>
      <c r="D179" s="1190">
        <f t="shared" si="8"/>
        <v>1.1103914129730729E-3</v>
      </c>
      <c r="E179" s="844">
        <v>5975</v>
      </c>
      <c r="F179" s="1190">
        <v>1.8928639030853681E-4</v>
      </c>
      <c r="G179" s="844">
        <v>2017.6031499999999</v>
      </c>
      <c r="H179" s="844" t="s">
        <v>805</v>
      </c>
      <c r="I179" s="727">
        <v>0.44721545800000001</v>
      </c>
      <c r="J179" s="846">
        <v>65.687469109999995</v>
      </c>
      <c r="K179" s="727" t="s">
        <v>805</v>
      </c>
      <c r="L179" s="728">
        <v>12219.29</v>
      </c>
      <c r="M179" s="729"/>
    </row>
    <row r="180" spans="1:13" customFormat="1" ht="13">
      <c r="A180" s="1192" t="s">
        <v>709</v>
      </c>
      <c r="B180" s="746">
        <v>341</v>
      </c>
      <c r="C180" s="746">
        <v>0</v>
      </c>
      <c r="D180" s="1190">
        <f t="shared" si="8"/>
        <v>0</v>
      </c>
      <c r="E180" s="844">
        <v>92</v>
      </c>
      <c r="F180" s="1190">
        <v>0</v>
      </c>
      <c r="G180" s="844" t="s">
        <v>805</v>
      </c>
      <c r="H180" s="844" t="s">
        <v>805</v>
      </c>
      <c r="I180" s="727" t="s">
        <v>805</v>
      </c>
      <c r="J180" s="846" t="s">
        <v>805</v>
      </c>
      <c r="K180" s="727" t="s">
        <v>805</v>
      </c>
      <c r="L180" s="728">
        <v>0</v>
      </c>
      <c r="M180" s="729"/>
    </row>
    <row r="181" spans="1:13" customFormat="1" ht="13">
      <c r="A181" s="1192" t="s">
        <v>710</v>
      </c>
      <c r="B181" s="746">
        <v>2396</v>
      </c>
      <c r="C181" s="746">
        <v>2</v>
      </c>
      <c r="D181" s="1190">
        <f t="shared" si="8"/>
        <v>8.3472454090150253E-4</v>
      </c>
      <c r="E181" s="844">
        <v>865</v>
      </c>
      <c r="F181" s="1190">
        <v>2.403846153846154E-3</v>
      </c>
      <c r="G181" s="844">
        <v>961.48526670000001</v>
      </c>
      <c r="H181" s="844" t="s">
        <v>805</v>
      </c>
      <c r="I181" s="727">
        <v>0.18764617</v>
      </c>
      <c r="J181" s="846">
        <v>271.36431529999999</v>
      </c>
      <c r="K181" s="727" t="s">
        <v>805</v>
      </c>
      <c r="L181" s="728">
        <v>20301.580000000002</v>
      </c>
      <c r="M181" s="729"/>
    </row>
    <row r="182" spans="1:13" customFormat="1" ht="13">
      <c r="A182" s="1192" t="s">
        <v>711</v>
      </c>
      <c r="B182" s="746">
        <v>4639</v>
      </c>
      <c r="C182" s="746">
        <v>3</v>
      </c>
      <c r="D182" s="1190">
        <f t="shared" si="8"/>
        <v>6.4669109721922824E-4</v>
      </c>
      <c r="E182" s="844">
        <v>2518</v>
      </c>
      <c r="F182" s="1190">
        <v>1.2224938875305623E-3</v>
      </c>
      <c r="G182" s="844">
        <v>1143.092437</v>
      </c>
      <c r="H182" s="844" t="s">
        <v>805</v>
      </c>
      <c r="I182" s="727">
        <v>0.42856606200000003</v>
      </c>
      <c r="J182" s="846">
        <v>120.31545029999999</v>
      </c>
      <c r="K182" s="727" t="s">
        <v>805</v>
      </c>
      <c r="L182" s="728">
        <v>13071.2</v>
      </c>
      <c r="M182" s="729"/>
    </row>
    <row r="183" spans="1:13" customFormat="1" ht="13">
      <c r="A183" s="1192" t="s">
        <v>712</v>
      </c>
      <c r="B183" s="746">
        <v>8410</v>
      </c>
      <c r="C183" s="746">
        <v>17</v>
      </c>
      <c r="D183" s="1190">
        <f t="shared" si="8"/>
        <v>2.0214030915576696E-3</v>
      </c>
      <c r="E183" s="844">
        <v>5202</v>
      </c>
      <c r="F183" s="1190">
        <v>3.3003300330033004E-3</v>
      </c>
      <c r="G183" s="844">
        <v>1667.468226</v>
      </c>
      <c r="H183" s="844" t="s">
        <v>805</v>
      </c>
      <c r="I183" s="727">
        <v>0.45162406799999999</v>
      </c>
      <c r="J183" s="846">
        <v>64.357103870000003</v>
      </c>
      <c r="K183" s="727" t="s">
        <v>805</v>
      </c>
      <c r="L183" s="728">
        <v>13496.29559</v>
      </c>
      <c r="M183" s="729"/>
    </row>
    <row r="184" spans="1:13" customFormat="1" ht="13">
      <c r="A184" s="1192" t="s">
        <v>713</v>
      </c>
      <c r="B184" s="746" t="s">
        <v>80</v>
      </c>
      <c r="C184" s="844" t="s">
        <v>80</v>
      </c>
      <c r="D184" s="1190">
        <v>0</v>
      </c>
      <c r="E184" s="844" t="s">
        <v>80</v>
      </c>
      <c r="F184" s="1190">
        <v>0</v>
      </c>
      <c r="G184" s="844" t="s">
        <v>80</v>
      </c>
      <c r="H184" s="844" t="s">
        <v>80</v>
      </c>
      <c r="I184" s="727" t="s">
        <v>80</v>
      </c>
      <c r="J184" s="846" t="s">
        <v>80</v>
      </c>
      <c r="K184" s="727" t="s">
        <v>80</v>
      </c>
      <c r="L184" s="728" t="s">
        <v>80</v>
      </c>
      <c r="M184" s="729"/>
    </row>
    <row r="185" spans="1:13" customFormat="1" ht="13">
      <c r="A185" s="1192" t="s">
        <v>714</v>
      </c>
      <c r="B185" s="746">
        <v>1637</v>
      </c>
      <c r="C185" s="746">
        <v>1</v>
      </c>
      <c r="D185" s="1190">
        <f>C185/B185</f>
        <v>6.1087354917532073E-4</v>
      </c>
      <c r="E185" s="844">
        <v>305</v>
      </c>
      <c r="F185" s="1190">
        <v>3.6231884057971015E-3</v>
      </c>
      <c r="G185" s="844">
        <v>3605.674383</v>
      </c>
      <c r="H185" s="844" t="s">
        <v>805</v>
      </c>
      <c r="I185" s="727">
        <v>1.0822304439999999</v>
      </c>
      <c r="J185" s="846">
        <v>129.7497309</v>
      </c>
      <c r="K185" s="727" t="s">
        <v>805</v>
      </c>
      <c r="L185" s="728">
        <v>19016.900000000001</v>
      </c>
      <c r="M185" s="729"/>
    </row>
    <row r="186" spans="1:13" customFormat="1" ht="13">
      <c r="A186" s="1192" t="s">
        <v>715</v>
      </c>
      <c r="B186" s="746">
        <v>184</v>
      </c>
      <c r="C186" s="746">
        <v>0</v>
      </c>
      <c r="D186" s="1190">
        <f>C186/B186</f>
        <v>0</v>
      </c>
      <c r="E186" s="844">
        <v>49</v>
      </c>
      <c r="F186" s="1190">
        <v>0</v>
      </c>
      <c r="G186" s="844" t="s">
        <v>805</v>
      </c>
      <c r="H186" s="844" t="s">
        <v>805</v>
      </c>
      <c r="I186" s="727" t="s">
        <v>805</v>
      </c>
      <c r="J186" s="846" t="s">
        <v>805</v>
      </c>
      <c r="K186" s="727" t="s">
        <v>805</v>
      </c>
      <c r="L186" s="728">
        <v>0</v>
      </c>
      <c r="M186" s="729"/>
    </row>
    <row r="187" spans="1:13" customFormat="1" ht="13">
      <c r="A187" s="1192" t="s">
        <v>716</v>
      </c>
      <c r="B187" s="746">
        <v>119</v>
      </c>
      <c r="C187" s="746">
        <v>0</v>
      </c>
      <c r="D187" s="1190">
        <f>C187/B187</f>
        <v>0</v>
      </c>
      <c r="E187" s="844">
        <v>91</v>
      </c>
      <c r="F187" s="1190">
        <v>0</v>
      </c>
      <c r="G187" s="844" t="s">
        <v>805</v>
      </c>
      <c r="H187" s="844" t="s">
        <v>805</v>
      </c>
      <c r="I187" s="727" t="s">
        <v>805</v>
      </c>
      <c r="J187" s="846" t="s">
        <v>805</v>
      </c>
      <c r="K187" s="727" t="s">
        <v>805</v>
      </c>
      <c r="L187" s="728">
        <v>0</v>
      </c>
      <c r="M187" s="729"/>
    </row>
    <row r="188" spans="1:13" customFormat="1" ht="13.5" thickBot="1">
      <c r="A188" s="1193" t="s">
        <v>809</v>
      </c>
      <c r="B188" s="890">
        <v>1451</v>
      </c>
      <c r="C188" s="890">
        <v>1</v>
      </c>
      <c r="D188" s="1194">
        <f>C188/B188</f>
        <v>6.8917987594762232E-4</v>
      </c>
      <c r="E188" s="891">
        <v>699</v>
      </c>
      <c r="F188" s="1194">
        <v>1.4598540145985401E-3</v>
      </c>
      <c r="G188" s="891">
        <v>1662.5382979999999</v>
      </c>
      <c r="H188" s="891" t="s">
        <v>805</v>
      </c>
      <c r="I188" s="893">
        <v>0</v>
      </c>
      <c r="J188" s="895">
        <v>297.40712129999997</v>
      </c>
      <c r="K188" s="893" t="s">
        <v>805</v>
      </c>
      <c r="L188" s="894">
        <v>17986.36</v>
      </c>
      <c r="M188" s="729"/>
    </row>
    <row r="189" spans="1:13" s="4" customFormat="1" ht="13">
      <c r="A189" s="883" t="s">
        <v>718</v>
      </c>
      <c r="B189" s="884"/>
      <c r="C189" s="884"/>
      <c r="D189" s="885"/>
      <c r="E189" s="886"/>
      <c r="F189" s="885"/>
      <c r="G189" s="887"/>
      <c r="H189" s="887"/>
      <c r="I189" s="888"/>
      <c r="J189" s="888"/>
      <c r="K189" s="888"/>
      <c r="L189" s="889"/>
      <c r="M189" s="729"/>
    </row>
    <row r="190" spans="1:13" customFormat="1" ht="13">
      <c r="A190" s="1192" t="s">
        <v>719</v>
      </c>
      <c r="B190" s="746">
        <v>17726</v>
      </c>
      <c r="C190" s="746">
        <v>23</v>
      </c>
      <c r="D190" s="1190">
        <f>C190/B190</f>
        <v>1.2975290533679342E-3</v>
      </c>
      <c r="E190" s="844">
        <v>9122</v>
      </c>
      <c r="F190" s="1190">
        <v>2.5207057976233344E-3</v>
      </c>
      <c r="G190" s="844">
        <v>1632.3878260869565</v>
      </c>
      <c r="H190" s="844">
        <v>0</v>
      </c>
      <c r="I190" s="727">
        <v>0.45634782608695657</v>
      </c>
      <c r="J190" s="846">
        <v>89.570869565217393</v>
      </c>
      <c r="K190" s="727" t="s">
        <v>805</v>
      </c>
      <c r="L190" s="808">
        <v>14277.432608695653</v>
      </c>
      <c r="M190" s="729"/>
    </row>
    <row r="191" spans="1:13" customFormat="1" ht="13">
      <c r="A191" s="1192" t="s">
        <v>720</v>
      </c>
      <c r="B191" s="746">
        <v>0</v>
      </c>
      <c r="C191" s="746">
        <v>0</v>
      </c>
      <c r="D191" s="1190">
        <v>0</v>
      </c>
      <c r="E191" s="844">
        <v>0</v>
      </c>
      <c r="F191" s="1190">
        <v>0</v>
      </c>
      <c r="G191" s="844">
        <v>0</v>
      </c>
      <c r="H191" s="844">
        <v>0</v>
      </c>
      <c r="I191" s="727">
        <v>0</v>
      </c>
      <c r="J191" s="846">
        <v>0</v>
      </c>
      <c r="K191" s="727"/>
      <c r="L191" s="808">
        <v>0</v>
      </c>
      <c r="M191" s="729"/>
    </row>
    <row r="192" spans="1:13" customFormat="1" ht="13">
      <c r="A192" s="1192" t="s">
        <v>810</v>
      </c>
      <c r="B192" s="746">
        <v>88</v>
      </c>
      <c r="C192" s="746">
        <v>0</v>
      </c>
      <c r="D192" s="1190">
        <v>0</v>
      </c>
      <c r="E192" s="844">
        <v>37</v>
      </c>
      <c r="F192" s="1190">
        <v>0</v>
      </c>
      <c r="G192" s="844" t="s">
        <v>805</v>
      </c>
      <c r="H192" s="844" t="s">
        <v>805</v>
      </c>
      <c r="I192" s="727" t="s">
        <v>805</v>
      </c>
      <c r="J192" s="846" t="s">
        <v>805</v>
      </c>
      <c r="K192" s="727" t="s">
        <v>805</v>
      </c>
      <c r="L192" s="845" t="s">
        <v>811</v>
      </c>
      <c r="M192" s="729"/>
    </row>
    <row r="193" spans="1:13" customFormat="1" ht="13">
      <c r="A193" s="1192" t="s">
        <v>722</v>
      </c>
      <c r="B193" s="746">
        <v>10474</v>
      </c>
      <c r="C193" s="746">
        <v>8</v>
      </c>
      <c r="D193" s="1190">
        <f>C193/B193</f>
        <v>7.637960664502578E-4</v>
      </c>
      <c r="E193" s="844">
        <v>5457</v>
      </c>
      <c r="F193" s="1190">
        <v>1.6151827175449223E-3</v>
      </c>
      <c r="G193" s="844">
        <v>1187.785263</v>
      </c>
      <c r="H193" s="844" t="s">
        <v>805</v>
      </c>
      <c r="I193" s="727">
        <v>0.39625870200000002</v>
      </c>
      <c r="J193" s="846">
        <v>82.491846809999998</v>
      </c>
      <c r="K193" s="727" t="s">
        <v>805</v>
      </c>
      <c r="L193" s="808">
        <v>12595.54333</v>
      </c>
      <c r="M193" s="729"/>
    </row>
    <row r="194" spans="1:13" customFormat="1" ht="13">
      <c r="A194" s="1192" t="s">
        <v>723</v>
      </c>
      <c r="B194" s="746">
        <v>17726</v>
      </c>
      <c r="C194" s="746">
        <v>23</v>
      </c>
      <c r="D194" s="1190">
        <f>C194/B194</f>
        <v>1.2975290533679342E-3</v>
      </c>
      <c r="E194" s="844">
        <v>9122</v>
      </c>
      <c r="F194" s="1190">
        <v>2.5207057976233344E-3</v>
      </c>
      <c r="G194" s="844">
        <v>1632.3878260869565</v>
      </c>
      <c r="H194" s="844">
        <v>0</v>
      </c>
      <c r="I194" s="727">
        <v>0.45634782608695657</v>
      </c>
      <c r="J194" s="846">
        <v>89.570869565217393</v>
      </c>
      <c r="K194" s="727" t="s">
        <v>805</v>
      </c>
      <c r="L194" s="808">
        <v>14277.432608695653</v>
      </c>
      <c r="M194" s="729"/>
    </row>
    <row r="195" spans="1:13" customFormat="1" ht="13">
      <c r="A195" s="1192" t="s">
        <v>812</v>
      </c>
      <c r="B195" s="746">
        <v>17210</v>
      </c>
      <c r="C195" s="746">
        <v>0</v>
      </c>
      <c r="D195" s="1190">
        <f>C195/B195</f>
        <v>0</v>
      </c>
      <c r="E195" s="844">
        <v>5194</v>
      </c>
      <c r="F195" s="1190">
        <v>0</v>
      </c>
      <c r="G195" s="844" t="s">
        <v>805</v>
      </c>
      <c r="H195" s="844" t="s">
        <v>805</v>
      </c>
      <c r="I195" s="727" t="s">
        <v>805</v>
      </c>
      <c r="J195" s="846" t="s">
        <v>805</v>
      </c>
      <c r="K195" s="727" t="s">
        <v>805</v>
      </c>
      <c r="L195" s="845">
        <v>0</v>
      </c>
      <c r="M195" s="729"/>
    </row>
    <row r="196" spans="1:13" customFormat="1" ht="13">
      <c r="A196" s="714" t="s">
        <v>813</v>
      </c>
      <c r="B196" s="715"/>
      <c r="C196" s="715"/>
      <c r="D196" s="1165"/>
      <c r="E196" s="716"/>
      <c r="F196" s="942"/>
      <c r="G196" s="718"/>
      <c r="H196" s="718"/>
      <c r="I196" s="720"/>
      <c r="J196" s="720" t="s">
        <v>805</v>
      </c>
      <c r="K196" s="720"/>
      <c r="L196" s="721"/>
      <c r="M196" s="729"/>
    </row>
    <row r="197" spans="1:13" customFormat="1" ht="13">
      <c r="A197" s="1192" t="s">
        <v>766</v>
      </c>
      <c r="B197" s="746">
        <v>1819</v>
      </c>
      <c r="C197" s="746">
        <v>1</v>
      </c>
      <c r="D197" s="1190">
        <f>C197/B197</f>
        <v>5.4975261132490382E-4</v>
      </c>
      <c r="E197" s="844">
        <v>882</v>
      </c>
      <c r="F197" s="1190">
        <v>1.25E-3</v>
      </c>
      <c r="G197" s="844">
        <v>2154.8529090000002</v>
      </c>
      <c r="H197" s="844" t="s">
        <v>805</v>
      </c>
      <c r="I197" s="727">
        <v>4.8005859999999997E-2</v>
      </c>
      <c r="J197" s="846">
        <v>92.853289029999999</v>
      </c>
      <c r="K197" s="727" t="s">
        <v>805</v>
      </c>
      <c r="L197" s="728">
        <v>9572</v>
      </c>
      <c r="M197" s="729"/>
    </row>
    <row r="198" spans="1:13" customFormat="1" ht="13">
      <c r="A198" s="1192" t="s">
        <v>767</v>
      </c>
      <c r="B198" s="746">
        <v>4981</v>
      </c>
      <c r="C198" s="746">
        <v>9</v>
      </c>
      <c r="D198" s="1190">
        <f>C198/B198</f>
        <v>1.8068660911463562E-3</v>
      </c>
      <c r="E198" s="844">
        <v>2762</v>
      </c>
      <c r="F198" s="1190">
        <v>4.1958041958041958E-3</v>
      </c>
      <c r="G198" s="844">
        <v>1254.044727</v>
      </c>
      <c r="H198" s="844" t="s">
        <v>805</v>
      </c>
      <c r="I198" s="727">
        <v>0.52132688599999999</v>
      </c>
      <c r="J198" s="846">
        <v>96.999234709999996</v>
      </c>
      <c r="K198" s="727" t="s">
        <v>805</v>
      </c>
      <c r="L198" s="728">
        <v>15087.51611</v>
      </c>
      <c r="M198" s="729"/>
    </row>
    <row r="199" spans="1:13" customFormat="1" ht="13">
      <c r="A199" s="1192" t="s">
        <v>768</v>
      </c>
      <c r="B199" s="746">
        <v>10926</v>
      </c>
      <c r="C199" s="746">
        <v>13</v>
      </c>
      <c r="D199" s="1190">
        <f>C199/B199</f>
        <v>1.18982244188175E-3</v>
      </c>
      <c r="E199" s="844">
        <v>5478</v>
      </c>
      <c r="F199" s="1190">
        <v>2.0430906389301636E-3</v>
      </c>
      <c r="G199" s="844">
        <v>1835.663585</v>
      </c>
      <c r="H199" s="844" t="s">
        <v>805</v>
      </c>
      <c r="I199" s="727">
        <v>0.43699094599999999</v>
      </c>
      <c r="J199" s="846">
        <v>89.357621289999997</v>
      </c>
      <c r="K199" s="727" t="s">
        <v>805</v>
      </c>
      <c r="L199" s="728">
        <v>14070.08</v>
      </c>
      <c r="M199" s="729"/>
    </row>
    <row r="200" spans="1:13" customFormat="1" ht="13">
      <c r="A200" s="1192" t="s">
        <v>754</v>
      </c>
      <c r="B200" s="746">
        <v>17572</v>
      </c>
      <c r="C200" s="746">
        <v>9</v>
      </c>
      <c r="D200" s="1190">
        <f>C200/B200</f>
        <v>5.1217846574095152E-4</v>
      </c>
      <c r="E200" s="844">
        <v>3558</v>
      </c>
      <c r="F200" s="1190">
        <v>6.3171193935565384E-3</v>
      </c>
      <c r="G200" s="844">
        <v>953.14613459999998</v>
      </c>
      <c r="H200" s="844" t="s">
        <v>805</v>
      </c>
      <c r="I200" s="727">
        <v>0.33822380000000002</v>
      </c>
      <c r="J200" s="846">
        <v>93.532068699999996</v>
      </c>
      <c r="K200" s="727" t="s">
        <v>805</v>
      </c>
      <c r="L200" s="728">
        <v>14426.358329999999</v>
      </c>
      <c r="M200" s="729"/>
    </row>
    <row r="201" spans="1:13" s="4" customFormat="1" ht="13">
      <c r="A201" s="859" t="s">
        <v>730</v>
      </c>
      <c r="B201" s="860"/>
      <c r="C201" s="860"/>
      <c r="D201" s="1189"/>
      <c r="E201" s="861"/>
      <c r="F201" s="943"/>
      <c r="G201" s="863"/>
      <c r="H201" s="863"/>
      <c r="I201" s="864"/>
      <c r="J201" s="865"/>
      <c r="K201" s="865"/>
      <c r="L201" s="866"/>
      <c r="M201" s="729"/>
    </row>
    <row r="202" spans="1:13" customFormat="1" ht="13">
      <c r="A202" s="1192" t="s">
        <v>731</v>
      </c>
      <c r="B202" s="746">
        <v>347</v>
      </c>
      <c r="C202" s="746">
        <v>0</v>
      </c>
      <c r="D202" s="1190">
        <f>C202/B202</f>
        <v>0</v>
      </c>
      <c r="E202" s="844">
        <v>179</v>
      </c>
      <c r="F202" s="1190">
        <v>0</v>
      </c>
      <c r="G202" s="844" t="s">
        <v>805</v>
      </c>
      <c r="H202" s="844" t="s">
        <v>805</v>
      </c>
      <c r="I202" s="726" t="s">
        <v>805</v>
      </c>
      <c r="J202" s="727" t="s">
        <v>805</v>
      </c>
      <c r="K202" s="727" t="s">
        <v>805</v>
      </c>
      <c r="L202" s="728">
        <v>0</v>
      </c>
      <c r="M202" s="729"/>
    </row>
    <row r="203" spans="1:13" customFormat="1" ht="13">
      <c r="A203" s="714" t="s">
        <v>756</v>
      </c>
      <c r="B203" s="715"/>
      <c r="C203" s="715"/>
      <c r="D203" s="1165"/>
      <c r="E203" s="716"/>
      <c r="F203" s="942"/>
      <c r="G203" s="718"/>
      <c r="H203" s="718"/>
      <c r="I203" s="719"/>
      <c r="J203" s="720"/>
      <c r="K203" s="720"/>
      <c r="L203" s="721"/>
      <c r="M203" s="729"/>
    </row>
    <row r="204" spans="1:13" customFormat="1" ht="13">
      <c r="A204" s="1192" t="s">
        <v>766</v>
      </c>
      <c r="B204" s="746" t="s">
        <v>80</v>
      </c>
      <c r="C204" s="746" t="s">
        <v>80</v>
      </c>
      <c r="D204" s="1190">
        <v>0</v>
      </c>
      <c r="E204" s="844" t="s">
        <v>80</v>
      </c>
      <c r="F204" s="1190">
        <v>0</v>
      </c>
      <c r="G204" s="844" t="s">
        <v>80</v>
      </c>
      <c r="H204" s="844" t="s">
        <v>80</v>
      </c>
      <c r="I204" s="726" t="s">
        <v>80</v>
      </c>
      <c r="J204" s="727" t="s">
        <v>80</v>
      </c>
      <c r="K204" s="727" t="s">
        <v>80</v>
      </c>
      <c r="L204" s="728" t="s">
        <v>80</v>
      </c>
      <c r="M204" s="729"/>
    </row>
    <row r="205" spans="1:13" customFormat="1" ht="13">
      <c r="A205" s="1192" t="s">
        <v>767</v>
      </c>
      <c r="B205" s="746" t="s">
        <v>80</v>
      </c>
      <c r="C205" s="746" t="s">
        <v>80</v>
      </c>
      <c r="D205" s="1190">
        <v>0</v>
      </c>
      <c r="E205" s="844" t="s">
        <v>80</v>
      </c>
      <c r="F205" s="1190">
        <v>0</v>
      </c>
      <c r="G205" s="844" t="s">
        <v>80</v>
      </c>
      <c r="H205" s="844" t="s">
        <v>80</v>
      </c>
      <c r="I205" s="726" t="s">
        <v>80</v>
      </c>
      <c r="J205" s="727" t="s">
        <v>80</v>
      </c>
      <c r="K205" s="727" t="s">
        <v>80</v>
      </c>
      <c r="L205" s="728" t="s">
        <v>80</v>
      </c>
      <c r="M205" s="729"/>
    </row>
    <row r="206" spans="1:13" customFormat="1" ht="13">
      <c r="A206" s="1192" t="s">
        <v>768</v>
      </c>
      <c r="B206" s="746" t="s">
        <v>80</v>
      </c>
      <c r="C206" s="746" t="s">
        <v>80</v>
      </c>
      <c r="D206" s="1190">
        <v>0</v>
      </c>
      <c r="E206" s="844" t="s">
        <v>80</v>
      </c>
      <c r="F206" s="1190">
        <v>0</v>
      </c>
      <c r="G206" s="844" t="s">
        <v>80</v>
      </c>
      <c r="H206" s="844" t="s">
        <v>80</v>
      </c>
      <c r="I206" s="726" t="s">
        <v>80</v>
      </c>
      <c r="J206" s="727" t="s">
        <v>80</v>
      </c>
      <c r="K206" s="727" t="s">
        <v>80</v>
      </c>
      <c r="L206" s="728" t="s">
        <v>80</v>
      </c>
      <c r="M206" s="729"/>
    </row>
    <row r="207" spans="1:13" customFormat="1" ht="13.5" thickBot="1">
      <c r="A207" s="1193" t="s">
        <v>736</v>
      </c>
      <c r="B207" s="890" t="s">
        <v>80</v>
      </c>
      <c r="C207" s="890" t="s">
        <v>80</v>
      </c>
      <c r="D207" s="1194">
        <v>0</v>
      </c>
      <c r="E207" s="891" t="s">
        <v>80</v>
      </c>
      <c r="F207" s="1194">
        <v>0</v>
      </c>
      <c r="G207" s="891" t="s">
        <v>80</v>
      </c>
      <c r="H207" s="891" t="s">
        <v>80</v>
      </c>
      <c r="I207" s="892" t="s">
        <v>80</v>
      </c>
      <c r="J207" s="893" t="s">
        <v>80</v>
      </c>
      <c r="K207" s="893" t="s">
        <v>80</v>
      </c>
      <c r="L207" s="894" t="s">
        <v>80</v>
      </c>
      <c r="M207" s="729"/>
    </row>
    <row r="208" spans="1:13" customFormat="1" ht="15.5">
      <c r="A208" s="94" t="s">
        <v>814</v>
      </c>
      <c r="B208" s="94"/>
      <c r="C208" s="94"/>
      <c r="D208" s="94"/>
      <c r="E208" s="94"/>
      <c r="F208" s="94"/>
      <c r="G208" s="94"/>
      <c r="H208" s="94"/>
      <c r="I208" s="94"/>
      <c r="J208" s="94"/>
      <c r="K208" s="94"/>
      <c r="L208" s="94"/>
    </row>
    <row r="209" spans="1:14" customFormat="1" ht="13">
      <c r="A209" s="94"/>
      <c r="B209" s="94"/>
      <c r="C209" s="94"/>
      <c r="D209" s="94"/>
      <c r="E209" s="94"/>
      <c r="F209" s="94"/>
      <c r="G209" s="94"/>
      <c r="H209" s="94"/>
      <c r="I209" s="94"/>
      <c r="J209" s="94"/>
      <c r="K209" s="94"/>
      <c r="L209" s="94"/>
    </row>
    <row r="210" spans="1:14" customFormat="1" ht="13">
      <c r="A210" s="94"/>
      <c r="B210" s="94"/>
      <c r="C210" s="94"/>
      <c r="D210" s="94"/>
      <c r="E210" s="94"/>
      <c r="F210" s="94"/>
      <c r="G210" s="94"/>
      <c r="H210" s="94"/>
      <c r="I210" s="94"/>
      <c r="J210" s="94"/>
      <c r="K210" s="94"/>
      <c r="L210" s="94"/>
    </row>
    <row r="211" spans="1:14" customFormat="1" ht="13.5" thickBot="1">
      <c r="A211" s="310" t="s">
        <v>815</v>
      </c>
      <c r="B211" s="94"/>
      <c r="C211" s="94"/>
      <c r="D211" s="94"/>
      <c r="E211" s="94"/>
      <c r="F211" s="94"/>
      <c r="G211" s="94"/>
      <c r="H211" s="94"/>
      <c r="I211" s="94"/>
      <c r="J211" s="94"/>
      <c r="K211" s="94"/>
      <c r="L211" s="94"/>
      <c r="M211" s="63"/>
      <c r="N211" s="1"/>
    </row>
    <row r="212" spans="1:14" customFormat="1" ht="80.5" thickBot="1">
      <c r="A212" s="810" t="s">
        <v>677</v>
      </c>
      <c r="B212" s="811" t="s">
        <v>816</v>
      </c>
      <c r="C212" s="811" t="s">
        <v>803</v>
      </c>
      <c r="D212" s="811" t="s">
        <v>680</v>
      </c>
      <c r="E212" s="811" t="s">
        <v>817</v>
      </c>
      <c r="F212" s="811" t="s">
        <v>682</v>
      </c>
      <c r="G212" s="628" t="s">
        <v>818</v>
      </c>
      <c r="H212" s="628" t="s">
        <v>819</v>
      </c>
      <c r="I212" s="628" t="s">
        <v>685</v>
      </c>
      <c r="J212" s="628" t="s">
        <v>686</v>
      </c>
      <c r="K212" s="628" t="s">
        <v>820</v>
      </c>
      <c r="L212" s="628" t="s">
        <v>688</v>
      </c>
      <c r="N212" s="49"/>
    </row>
    <row r="213" spans="1:14" customFormat="1" ht="13">
      <c r="A213" s="805" t="s">
        <v>689</v>
      </c>
      <c r="B213" s="800"/>
      <c r="C213" s="806"/>
      <c r="D213" s="800"/>
      <c r="E213" s="806"/>
      <c r="F213" s="806"/>
      <c r="G213" s="806"/>
      <c r="H213" s="806"/>
      <c r="I213" s="806"/>
      <c r="J213" s="806"/>
      <c r="K213" s="806"/>
      <c r="L213" s="806"/>
      <c r="N213" s="5"/>
    </row>
    <row r="214" spans="1:14" customFormat="1" ht="13">
      <c r="A214" s="90" t="s">
        <v>690</v>
      </c>
      <c r="B214" s="800"/>
      <c r="C214" s="991"/>
      <c r="D214" s="800"/>
      <c r="E214" s="991"/>
      <c r="F214" s="1075">
        <f>IFERROR(C214/E214,0)</f>
        <v>0</v>
      </c>
      <c r="G214" s="807"/>
      <c r="H214" s="807"/>
      <c r="I214" s="807"/>
      <c r="J214" s="807"/>
      <c r="K214" s="807"/>
      <c r="L214" s="807"/>
      <c r="N214" s="5"/>
    </row>
    <row r="215" spans="1:14" customFormat="1" ht="13">
      <c r="A215" s="90" t="s">
        <v>691</v>
      </c>
      <c r="B215" s="800"/>
      <c r="C215" s="772">
        <f>'ESA Table 2C'!C35</f>
        <v>94</v>
      </c>
      <c r="D215" s="800"/>
      <c r="E215" s="807"/>
      <c r="F215" s="1075">
        <f>IFERROR(C215/E215,0)</f>
        <v>0</v>
      </c>
      <c r="G215" s="812">
        <f>'ESA Table 2C'!D32/'ESA Table 2C'!C35</f>
        <v>8892.25</v>
      </c>
      <c r="H215" s="812">
        <f>G215</f>
        <v>8892.25</v>
      </c>
      <c r="I215" s="813">
        <v>0</v>
      </c>
      <c r="J215" s="812">
        <f>'ESA Table 2C'!F31/'ESA Table 2C'!C35</f>
        <v>395.58510638297872</v>
      </c>
      <c r="K215" s="812">
        <f>J215</f>
        <v>395.58510638297872</v>
      </c>
      <c r="L215" s="814">
        <f>'ESA Table 2C'!G31/'ESA Table 2C'!C35</f>
        <v>20284.489361702126</v>
      </c>
      <c r="N215" s="5"/>
    </row>
    <row r="216" spans="1:14" customFormat="1" ht="13">
      <c r="A216" s="90" t="s">
        <v>692</v>
      </c>
      <c r="B216" s="800"/>
      <c r="C216" s="772"/>
      <c r="D216" s="800"/>
      <c r="E216" s="807"/>
      <c r="F216" s="1075">
        <f>IFERROR(C216/E216,0)</f>
        <v>0</v>
      </c>
      <c r="G216" s="772"/>
      <c r="H216" s="772"/>
      <c r="I216" s="772"/>
      <c r="J216" s="772"/>
      <c r="K216" s="772"/>
      <c r="L216" s="772"/>
    </row>
    <row r="217" spans="1:14" customFormat="1" ht="13">
      <c r="A217" s="90" t="s">
        <v>693</v>
      </c>
      <c r="B217" s="800"/>
      <c r="C217" s="772"/>
      <c r="D217" s="800"/>
      <c r="E217" s="807"/>
      <c r="F217" s="1075">
        <f>IFERROR(C217/E217,0)</f>
        <v>0</v>
      </c>
      <c r="G217" s="772"/>
      <c r="H217" s="772"/>
      <c r="I217" s="772"/>
      <c r="J217" s="772"/>
      <c r="K217" s="772"/>
      <c r="L217" s="772"/>
    </row>
    <row r="218" spans="1:14" customFormat="1" ht="13">
      <c r="A218" s="872" t="s">
        <v>694</v>
      </c>
      <c r="B218" s="800"/>
      <c r="C218" s="816"/>
      <c r="D218" s="800"/>
      <c r="E218" s="769"/>
      <c r="F218" s="769"/>
      <c r="G218" s="816"/>
      <c r="H218" s="816"/>
      <c r="I218" s="816"/>
      <c r="J218" s="816"/>
      <c r="K218" s="816"/>
      <c r="L218" s="816"/>
    </row>
    <row r="219" spans="1:14" customFormat="1" ht="13">
      <c r="A219" s="90" t="s">
        <v>695</v>
      </c>
      <c r="B219" s="800"/>
      <c r="C219" s="772">
        <v>86</v>
      </c>
      <c r="D219" s="800"/>
      <c r="E219" s="807"/>
      <c r="F219" s="1075">
        <f t="shared" ref="F219:F220" si="9">IFERROR(C219/E219,0)</f>
        <v>0</v>
      </c>
      <c r="G219" s="815">
        <f>(-231402+(34112*29.3))/C219</f>
        <v>8931.158139534884</v>
      </c>
      <c r="H219" s="815">
        <f>G219</f>
        <v>8931.158139534884</v>
      </c>
      <c r="I219" s="815">
        <v>0</v>
      </c>
      <c r="J219" s="815">
        <f>34112/C219</f>
        <v>396.6511627906977</v>
      </c>
      <c r="K219" s="815">
        <f>J219</f>
        <v>396.6511627906977</v>
      </c>
      <c r="L219" s="814">
        <f>1744835/C219</f>
        <v>20288.779069767443</v>
      </c>
    </row>
    <row r="220" spans="1:14" customFormat="1" ht="13">
      <c r="A220" s="90" t="s">
        <v>696</v>
      </c>
      <c r="B220" s="800"/>
      <c r="C220" s="772">
        <v>8</v>
      </c>
      <c r="D220" s="800"/>
      <c r="E220" s="807"/>
      <c r="F220" s="1075">
        <f t="shared" si="9"/>
        <v>0</v>
      </c>
      <c r="G220" s="815">
        <f>(-22247+(3074*29.3))/C220</f>
        <v>8477.65</v>
      </c>
      <c r="H220" s="815">
        <f>G220</f>
        <v>8477.65</v>
      </c>
      <c r="I220" s="815">
        <v>0</v>
      </c>
      <c r="J220" s="815">
        <f>3074/C220</f>
        <v>384.25</v>
      </c>
      <c r="K220" s="815">
        <f>J220</f>
        <v>384.25</v>
      </c>
      <c r="L220" s="814">
        <f>161907/C220</f>
        <v>20238.375</v>
      </c>
    </row>
    <row r="221" spans="1:14" customFormat="1" ht="13">
      <c r="A221" s="872" t="s">
        <v>697</v>
      </c>
      <c r="B221" s="800"/>
      <c r="C221" s="816"/>
      <c r="D221" s="800"/>
      <c r="E221" s="769"/>
      <c r="F221" s="769"/>
      <c r="G221" s="816"/>
      <c r="H221" s="816"/>
      <c r="I221" s="816"/>
      <c r="J221" s="816"/>
      <c r="K221" s="816"/>
      <c r="L221" s="816"/>
    </row>
    <row r="222" spans="1:14" customFormat="1" ht="13">
      <c r="A222" s="1191" t="s">
        <v>806</v>
      </c>
      <c r="B222" s="800"/>
      <c r="C222" s="772"/>
      <c r="D222" s="800"/>
      <c r="E222" s="807"/>
      <c r="F222" s="1075">
        <f t="shared" ref="F222:F227" si="10">IFERROR(C222/E222,0)</f>
        <v>0</v>
      </c>
      <c r="G222" s="772"/>
      <c r="H222" s="772"/>
      <c r="I222" s="772"/>
      <c r="J222" s="772"/>
      <c r="K222" s="772"/>
      <c r="L222" s="772"/>
    </row>
    <row r="223" spans="1:14" customFormat="1" ht="13">
      <c r="A223" s="1191" t="s">
        <v>807</v>
      </c>
      <c r="B223" s="800"/>
      <c r="C223" s="772">
        <f>C215</f>
        <v>94</v>
      </c>
      <c r="D223" s="800"/>
      <c r="E223" s="807"/>
      <c r="F223" s="1075">
        <f t="shared" si="10"/>
        <v>0</v>
      </c>
      <c r="G223" s="815">
        <f>G215</f>
        <v>8892.25</v>
      </c>
      <c r="H223" s="815">
        <f>G223</f>
        <v>8892.25</v>
      </c>
      <c r="I223" s="815">
        <v>0</v>
      </c>
      <c r="J223" s="815">
        <f t="shared" ref="J223:L223" si="11">J215</f>
        <v>395.58510638297872</v>
      </c>
      <c r="K223" s="815">
        <f>J223</f>
        <v>395.58510638297872</v>
      </c>
      <c r="L223" s="814">
        <f t="shared" si="11"/>
        <v>20284.489361702126</v>
      </c>
    </row>
    <row r="224" spans="1:14" customFormat="1" ht="13">
      <c r="A224" s="90" t="s">
        <v>700</v>
      </c>
      <c r="B224" s="800"/>
      <c r="C224" s="772"/>
      <c r="D224" s="800"/>
      <c r="E224" s="807"/>
      <c r="F224" s="1075">
        <f t="shared" si="10"/>
        <v>0</v>
      </c>
      <c r="G224" s="772"/>
      <c r="H224" s="772"/>
      <c r="I224" s="772"/>
      <c r="J224" s="772"/>
      <c r="K224" s="772"/>
      <c r="L224" s="772"/>
    </row>
    <row r="225" spans="1:12" customFormat="1" ht="13">
      <c r="A225" s="90" t="s">
        <v>701</v>
      </c>
      <c r="B225" s="800"/>
      <c r="C225" s="772"/>
      <c r="D225" s="800"/>
      <c r="E225" s="807"/>
      <c r="F225" s="1075">
        <f t="shared" si="10"/>
        <v>0</v>
      </c>
      <c r="G225" s="772"/>
      <c r="H225" s="772"/>
      <c r="I225" s="772"/>
      <c r="J225" s="772"/>
      <c r="K225" s="772"/>
      <c r="L225" s="772"/>
    </row>
    <row r="226" spans="1:12" customFormat="1" ht="13">
      <c r="A226" s="90" t="s">
        <v>808</v>
      </c>
      <c r="B226" s="800"/>
      <c r="C226" s="772"/>
      <c r="D226" s="800"/>
      <c r="E226" s="807"/>
      <c r="F226" s="1075">
        <f t="shared" si="10"/>
        <v>0</v>
      </c>
      <c r="G226" s="772"/>
      <c r="H226" s="772"/>
      <c r="I226" s="772"/>
      <c r="J226" s="772"/>
      <c r="K226" s="772"/>
      <c r="L226" s="772"/>
    </row>
    <row r="227" spans="1:12" customFormat="1" ht="13">
      <c r="A227" s="90" t="s">
        <v>744</v>
      </c>
      <c r="B227" s="800"/>
      <c r="C227" s="772"/>
      <c r="D227" s="800"/>
      <c r="E227" s="807"/>
      <c r="F227" s="1075">
        <f t="shared" si="10"/>
        <v>0</v>
      </c>
      <c r="G227" s="772"/>
      <c r="H227" s="772"/>
      <c r="I227" s="772"/>
      <c r="J227" s="772"/>
      <c r="K227" s="772"/>
      <c r="L227" s="772"/>
    </row>
    <row r="228" spans="1:12" customFormat="1" ht="13">
      <c r="A228" s="773" t="s">
        <v>704</v>
      </c>
      <c r="B228" s="800"/>
      <c r="C228" s="816"/>
      <c r="D228" s="800"/>
      <c r="E228" s="769"/>
      <c r="F228" s="769"/>
      <c r="G228" s="816"/>
      <c r="H228" s="816"/>
      <c r="I228" s="816"/>
      <c r="J228" s="816"/>
      <c r="K228" s="816"/>
      <c r="L228" s="816"/>
    </row>
    <row r="229" spans="1:12" customFormat="1" ht="13">
      <c r="A229" s="90" t="s">
        <v>705</v>
      </c>
      <c r="B229" s="800"/>
      <c r="C229" s="772">
        <f>C215</f>
        <v>94</v>
      </c>
      <c r="D229" s="800"/>
      <c r="E229" s="807"/>
      <c r="F229" s="1075">
        <f t="shared" ref="F229:F242" si="12">IFERROR(C229/E229,0)</f>
        <v>0</v>
      </c>
      <c r="G229" s="815">
        <f>G215</f>
        <v>8892.25</v>
      </c>
      <c r="H229" s="815">
        <f>G229</f>
        <v>8892.25</v>
      </c>
      <c r="I229" s="815">
        <v>0</v>
      </c>
      <c r="J229" s="815">
        <f t="shared" ref="J229:L229" si="13">J215</f>
        <v>395.58510638297872</v>
      </c>
      <c r="K229" s="815">
        <f>J229</f>
        <v>395.58510638297872</v>
      </c>
      <c r="L229" s="814">
        <f t="shared" si="13"/>
        <v>20284.489361702126</v>
      </c>
    </row>
    <row r="230" spans="1:12" customFormat="1" ht="13">
      <c r="A230" s="991" t="s">
        <v>582</v>
      </c>
      <c r="B230" s="800"/>
      <c r="C230" s="772"/>
      <c r="D230" s="800"/>
      <c r="E230" s="807"/>
      <c r="F230" s="1075">
        <f t="shared" si="12"/>
        <v>0</v>
      </c>
      <c r="G230" s="772"/>
      <c r="H230" s="772"/>
      <c r="I230" s="772"/>
      <c r="J230" s="772"/>
      <c r="K230" s="772"/>
      <c r="L230" s="772"/>
    </row>
    <row r="231" spans="1:12" customFormat="1" ht="13">
      <c r="A231" s="991" t="s">
        <v>706</v>
      </c>
      <c r="B231" s="800"/>
      <c r="C231" s="772"/>
      <c r="D231" s="800"/>
      <c r="E231" s="807"/>
      <c r="F231" s="1075">
        <f t="shared" si="12"/>
        <v>0</v>
      </c>
      <c r="G231" s="772"/>
      <c r="H231" s="772"/>
      <c r="I231" s="772"/>
      <c r="J231" s="772"/>
      <c r="K231" s="772"/>
      <c r="L231" s="772"/>
    </row>
    <row r="232" spans="1:12" customFormat="1" ht="13">
      <c r="A232" s="991" t="s">
        <v>707</v>
      </c>
      <c r="B232" s="800"/>
      <c r="C232" s="772"/>
      <c r="D232" s="800"/>
      <c r="E232" s="807"/>
      <c r="F232" s="1075">
        <f t="shared" si="12"/>
        <v>0</v>
      </c>
      <c r="G232" s="772"/>
      <c r="H232" s="772"/>
      <c r="I232" s="772"/>
      <c r="J232" s="772"/>
      <c r="K232" s="772"/>
      <c r="L232" s="772"/>
    </row>
    <row r="233" spans="1:12" customFormat="1" ht="13">
      <c r="A233" s="991" t="s">
        <v>708</v>
      </c>
      <c r="B233" s="800"/>
      <c r="C233" s="772"/>
      <c r="D233" s="800"/>
      <c r="E233" s="807"/>
      <c r="F233" s="1075">
        <f t="shared" si="12"/>
        <v>0</v>
      </c>
      <c r="G233" s="772"/>
      <c r="H233" s="772"/>
      <c r="I233" s="772"/>
      <c r="J233" s="772"/>
      <c r="K233" s="772"/>
      <c r="L233" s="772"/>
    </row>
    <row r="234" spans="1:12" customFormat="1" ht="13">
      <c r="A234" s="1195" t="s">
        <v>709</v>
      </c>
      <c r="B234" s="800"/>
      <c r="C234" s="772"/>
      <c r="D234" s="800"/>
      <c r="E234" s="807"/>
      <c r="F234" s="1075">
        <f t="shared" si="12"/>
        <v>0</v>
      </c>
      <c r="G234" s="815"/>
      <c r="H234" s="815"/>
      <c r="I234" s="815"/>
      <c r="J234" s="815"/>
      <c r="K234" s="815"/>
      <c r="L234" s="817"/>
    </row>
    <row r="235" spans="1:12" customFormat="1" ht="13">
      <c r="A235" s="793" t="s">
        <v>710</v>
      </c>
      <c r="B235" s="800"/>
      <c r="C235" s="772">
        <v>16</v>
      </c>
      <c r="D235" s="800"/>
      <c r="E235" s="807"/>
      <c r="F235" s="1075">
        <f t="shared" si="12"/>
        <v>0</v>
      </c>
      <c r="G235" s="815">
        <f>(-24127+(3962*29.3))/C235</f>
        <v>5747.4750000000004</v>
      </c>
      <c r="H235" s="815">
        <f t="shared" ref="H235:H241" si="14">G235</f>
        <v>5747.4750000000004</v>
      </c>
      <c r="I235" s="815">
        <v>0</v>
      </c>
      <c r="J235" s="815">
        <f>3962/C235</f>
        <v>247.625</v>
      </c>
      <c r="K235" s="815">
        <f t="shared" ref="K235:K241" si="15">J235</f>
        <v>247.625</v>
      </c>
      <c r="L235" s="817">
        <f>323462/C235</f>
        <v>20216.375</v>
      </c>
    </row>
    <row r="236" spans="1:12" customFormat="1" ht="13">
      <c r="A236" s="793" t="s">
        <v>711</v>
      </c>
      <c r="B236" s="800"/>
      <c r="C236" s="772">
        <v>4</v>
      </c>
      <c r="D236" s="800"/>
      <c r="E236" s="807"/>
      <c r="F236" s="1075">
        <f t="shared" si="12"/>
        <v>0</v>
      </c>
      <c r="G236" s="815">
        <f>(-7997+(1419*29.3))/C236</f>
        <v>8394.9250000000011</v>
      </c>
      <c r="H236" s="815">
        <f t="shared" si="14"/>
        <v>8394.9250000000011</v>
      </c>
      <c r="I236" s="815">
        <v>0</v>
      </c>
      <c r="J236" s="815">
        <f>1419/C236</f>
        <v>354.75</v>
      </c>
      <c r="K236" s="815">
        <f t="shared" si="15"/>
        <v>354.75</v>
      </c>
      <c r="L236" s="817">
        <f>82144/C236</f>
        <v>20536</v>
      </c>
    </row>
    <row r="237" spans="1:12" customFormat="1" ht="13">
      <c r="A237" s="793" t="s">
        <v>712</v>
      </c>
      <c r="B237" s="800"/>
      <c r="C237" s="772">
        <v>35</v>
      </c>
      <c r="D237" s="800"/>
      <c r="E237" s="807"/>
      <c r="F237" s="1075">
        <f t="shared" si="12"/>
        <v>0</v>
      </c>
      <c r="G237" s="815">
        <f>(-114306+(15864*29.3))/C237</f>
        <v>10014.548571428571</v>
      </c>
      <c r="H237" s="815">
        <f t="shared" si="14"/>
        <v>10014.548571428571</v>
      </c>
      <c r="I237" s="815">
        <v>0</v>
      </c>
      <c r="J237" s="815">
        <f>15864/C237</f>
        <v>453.25714285714287</v>
      </c>
      <c r="K237" s="815">
        <f t="shared" si="15"/>
        <v>453.25714285714287</v>
      </c>
      <c r="L237" s="817">
        <f>735488/C237</f>
        <v>21013.942857142858</v>
      </c>
    </row>
    <row r="238" spans="1:12" customFormat="1" ht="13">
      <c r="A238" s="793" t="s">
        <v>713</v>
      </c>
      <c r="B238" s="800"/>
      <c r="C238" s="772">
        <v>24</v>
      </c>
      <c r="D238" s="800"/>
      <c r="E238" s="807"/>
      <c r="F238" s="1075">
        <f t="shared" si="12"/>
        <v>0</v>
      </c>
      <c r="G238" s="815">
        <f>(-62965+(10060*29.3))/C238</f>
        <v>9658.0416666666661</v>
      </c>
      <c r="H238" s="815">
        <f t="shared" si="14"/>
        <v>9658.0416666666661</v>
      </c>
      <c r="I238" s="815">
        <v>0</v>
      </c>
      <c r="J238" s="815">
        <f>10060/C238</f>
        <v>419.16666666666669</v>
      </c>
      <c r="K238" s="815">
        <f t="shared" si="15"/>
        <v>419.16666666666669</v>
      </c>
      <c r="L238" s="817">
        <f>468358/C238</f>
        <v>19514.916666666668</v>
      </c>
    </row>
    <row r="239" spans="1:12" customFormat="1" ht="13">
      <c r="A239" s="793" t="s">
        <v>714</v>
      </c>
      <c r="B239" s="800"/>
      <c r="C239" s="772">
        <v>11</v>
      </c>
      <c r="D239" s="800"/>
      <c r="E239" s="807"/>
      <c r="F239" s="1075">
        <f t="shared" si="12"/>
        <v>0</v>
      </c>
      <c r="G239" s="815">
        <f>(-33206+(4443*29.3))/C239</f>
        <v>8815.8090909090915</v>
      </c>
      <c r="H239" s="815">
        <f t="shared" si="14"/>
        <v>8815.8090909090915</v>
      </c>
      <c r="I239" s="815">
        <v>0</v>
      </c>
      <c r="J239" s="815">
        <f>4443/C239</f>
        <v>403.90909090909093</v>
      </c>
      <c r="K239" s="815">
        <f t="shared" si="15"/>
        <v>403.90909090909093</v>
      </c>
      <c r="L239" s="817">
        <f>220158/C239</f>
        <v>20014.363636363636</v>
      </c>
    </row>
    <row r="240" spans="1:12" customFormat="1" ht="13">
      <c r="A240" s="793" t="s">
        <v>715</v>
      </c>
      <c r="B240" s="800"/>
      <c r="C240" s="772">
        <v>2</v>
      </c>
      <c r="D240" s="800"/>
      <c r="E240" s="807"/>
      <c r="F240" s="1075">
        <f t="shared" si="12"/>
        <v>0</v>
      </c>
      <c r="G240" s="815">
        <f>(-4277+(642*29.3))/C240</f>
        <v>7266.8000000000011</v>
      </c>
      <c r="H240" s="815">
        <f t="shared" si="14"/>
        <v>7266.8000000000011</v>
      </c>
      <c r="I240" s="815">
        <v>0</v>
      </c>
      <c r="J240" s="815">
        <f>642/C240</f>
        <v>321</v>
      </c>
      <c r="K240" s="815">
        <f t="shared" si="15"/>
        <v>321</v>
      </c>
      <c r="L240" s="817">
        <f>37430/C240</f>
        <v>18715</v>
      </c>
    </row>
    <row r="241" spans="1:12" customFormat="1" ht="13">
      <c r="A241" s="793" t="s">
        <v>716</v>
      </c>
      <c r="B241" s="800"/>
      <c r="C241" s="772">
        <v>2</v>
      </c>
      <c r="D241" s="800"/>
      <c r="E241" s="807"/>
      <c r="F241" s="1075">
        <f t="shared" si="12"/>
        <v>0</v>
      </c>
      <c r="G241" s="815">
        <f>(-6770+(795*29.3))/C241</f>
        <v>8261.75</v>
      </c>
      <c r="H241" s="815">
        <f t="shared" si="14"/>
        <v>8261.75</v>
      </c>
      <c r="I241" s="815">
        <v>0</v>
      </c>
      <c r="J241" s="815">
        <f>795/C241</f>
        <v>397.5</v>
      </c>
      <c r="K241" s="815">
        <f t="shared" si="15"/>
        <v>397.5</v>
      </c>
      <c r="L241" s="817">
        <f>39701/C241</f>
        <v>19850.5</v>
      </c>
    </row>
    <row r="242" spans="1:12" customFormat="1" ht="13">
      <c r="A242" s="1182" t="s">
        <v>809</v>
      </c>
      <c r="B242" s="800"/>
      <c r="C242" s="772"/>
      <c r="D242" s="800"/>
      <c r="E242" s="807"/>
      <c r="F242" s="1075">
        <f t="shared" si="12"/>
        <v>0</v>
      </c>
      <c r="G242" s="772"/>
      <c r="H242" s="772"/>
      <c r="I242" s="772"/>
      <c r="J242" s="772"/>
      <c r="K242" s="772"/>
      <c r="L242" s="772"/>
    </row>
    <row r="243" spans="1:12" customFormat="1" ht="13">
      <c r="A243" s="809" t="s">
        <v>718</v>
      </c>
      <c r="B243" s="800"/>
      <c r="C243" s="818"/>
      <c r="D243" s="800"/>
      <c r="E243" s="330"/>
      <c r="F243" s="330"/>
      <c r="G243" s="818"/>
      <c r="H243" s="818"/>
      <c r="I243" s="818"/>
      <c r="J243" s="1196"/>
      <c r="K243" s="1196"/>
      <c r="L243" s="1196"/>
    </row>
    <row r="244" spans="1:12" customFormat="1" ht="13">
      <c r="A244" s="991" t="s">
        <v>719</v>
      </c>
      <c r="B244" s="800"/>
      <c r="C244" s="772">
        <v>76</v>
      </c>
      <c r="D244" s="800"/>
      <c r="E244" s="807"/>
      <c r="F244" s="1075">
        <f t="shared" ref="F244:F249" si="16">IFERROR(C244/E244,0)</f>
        <v>0</v>
      </c>
      <c r="G244" s="815">
        <f>(-206649+(30158*29.3))/C244</f>
        <v>8907.636842105263</v>
      </c>
      <c r="H244" s="815">
        <f>G244</f>
        <v>8907.636842105263</v>
      </c>
      <c r="I244" s="819">
        <v>0</v>
      </c>
      <c r="J244" s="815">
        <f>30158/C244</f>
        <v>396.81578947368422</v>
      </c>
      <c r="K244" s="815">
        <f>J244</f>
        <v>396.81578947368422</v>
      </c>
      <c r="L244" s="814">
        <f>1556439/C244</f>
        <v>20479.46052631579</v>
      </c>
    </row>
    <row r="245" spans="1:12" customFormat="1" ht="13">
      <c r="A245" s="991" t="s">
        <v>720</v>
      </c>
      <c r="B245" s="800"/>
      <c r="C245" s="772"/>
      <c r="D245" s="800"/>
      <c r="E245" s="807"/>
      <c r="F245" s="1075">
        <f t="shared" si="16"/>
        <v>0</v>
      </c>
      <c r="G245" s="772"/>
      <c r="H245" s="772"/>
      <c r="I245" s="813"/>
      <c r="J245" s="772"/>
      <c r="K245" s="772"/>
      <c r="L245" s="772"/>
    </row>
    <row r="246" spans="1:12" customFormat="1" ht="13">
      <c r="A246" s="991" t="s">
        <v>810</v>
      </c>
      <c r="B246" s="800"/>
      <c r="C246" s="772"/>
      <c r="D246" s="800"/>
      <c r="E246" s="807"/>
      <c r="F246" s="1075">
        <f t="shared" si="16"/>
        <v>0</v>
      </c>
      <c r="G246" s="772"/>
      <c r="H246" s="772"/>
      <c r="I246" s="772"/>
      <c r="J246" s="772"/>
      <c r="K246" s="772"/>
      <c r="L246" s="772"/>
    </row>
    <row r="247" spans="1:12" customFormat="1" ht="13">
      <c r="A247" s="991" t="s">
        <v>722</v>
      </c>
      <c r="B247" s="800"/>
      <c r="C247" s="772"/>
      <c r="D247" s="800"/>
      <c r="E247" s="807"/>
      <c r="F247" s="1075">
        <f t="shared" si="16"/>
        <v>0</v>
      </c>
      <c r="G247" s="772"/>
      <c r="H247" s="772"/>
      <c r="I247" s="772"/>
      <c r="J247" s="772"/>
      <c r="K247" s="772"/>
      <c r="L247" s="772"/>
    </row>
    <row r="248" spans="1:12" customFormat="1" ht="13">
      <c r="A248" s="991" t="s">
        <v>723</v>
      </c>
      <c r="B248" s="800"/>
      <c r="C248" s="772"/>
      <c r="D248" s="800"/>
      <c r="E248" s="1127"/>
      <c r="F248" s="1075">
        <f t="shared" si="16"/>
        <v>0</v>
      </c>
      <c r="G248" s="772"/>
      <c r="H248" s="772"/>
      <c r="I248" s="772"/>
      <c r="J248" s="772"/>
      <c r="K248" s="772"/>
      <c r="L248" s="772"/>
    </row>
    <row r="249" spans="1:12" customFormat="1" ht="13">
      <c r="A249" s="991" t="s">
        <v>812</v>
      </c>
      <c r="B249" s="800"/>
      <c r="C249" s="772"/>
      <c r="D249" s="800"/>
      <c r="E249" s="807"/>
      <c r="F249" s="1075">
        <f t="shared" si="16"/>
        <v>0</v>
      </c>
      <c r="G249" s="772"/>
      <c r="H249" s="772"/>
      <c r="I249" s="772"/>
      <c r="J249" s="772"/>
      <c r="K249" s="772"/>
      <c r="L249" s="772"/>
    </row>
    <row r="250" spans="1:12" customFormat="1" ht="13">
      <c r="A250" s="872" t="s">
        <v>813</v>
      </c>
      <c r="B250" s="800"/>
      <c r="C250" s="816"/>
      <c r="D250" s="800"/>
      <c r="E250" s="769"/>
      <c r="F250" s="769"/>
      <c r="G250" s="816"/>
      <c r="H250" s="816"/>
      <c r="I250" s="816"/>
      <c r="J250" s="816"/>
      <c r="K250" s="816"/>
      <c r="L250" s="816"/>
    </row>
    <row r="251" spans="1:12" customFormat="1" ht="13">
      <c r="A251" s="991" t="s">
        <v>766</v>
      </c>
      <c r="B251" s="800"/>
      <c r="C251" s="772"/>
      <c r="D251" s="800"/>
      <c r="E251" s="807"/>
      <c r="F251" s="1075">
        <f>IFERROR(C251/E251,0)</f>
        <v>0</v>
      </c>
      <c r="G251" s="772"/>
      <c r="H251" s="772"/>
      <c r="I251" s="772"/>
      <c r="J251" s="772"/>
      <c r="K251" s="772"/>
      <c r="L251" s="772"/>
    </row>
    <row r="252" spans="1:12" customFormat="1" ht="13">
      <c r="A252" s="991" t="s">
        <v>767</v>
      </c>
      <c r="B252" s="800"/>
      <c r="C252" s="772"/>
      <c r="D252" s="800"/>
      <c r="E252" s="807"/>
      <c r="F252" s="1075">
        <f>IFERROR(C252/E252,0)</f>
        <v>0</v>
      </c>
      <c r="G252" s="772"/>
      <c r="H252" s="772"/>
      <c r="I252" s="772"/>
      <c r="J252" s="772"/>
      <c r="K252" s="772"/>
      <c r="L252" s="772"/>
    </row>
    <row r="253" spans="1:12" customFormat="1" ht="13">
      <c r="A253" s="991" t="s">
        <v>768</v>
      </c>
      <c r="B253" s="800"/>
      <c r="C253" s="772"/>
      <c r="D253" s="800"/>
      <c r="E253" s="807"/>
      <c r="F253" s="1075">
        <f>IFERROR(C253/E253,0)</f>
        <v>0</v>
      </c>
      <c r="G253" s="772"/>
      <c r="H253" s="772"/>
      <c r="I253" s="772"/>
      <c r="J253" s="772"/>
      <c r="K253" s="772"/>
      <c r="L253" s="772"/>
    </row>
    <row r="254" spans="1:12" customFormat="1" ht="13">
      <c r="A254" s="991" t="s">
        <v>754</v>
      </c>
      <c r="B254" s="800"/>
      <c r="C254" s="772"/>
      <c r="D254" s="800"/>
      <c r="E254" s="807"/>
      <c r="F254" s="1075">
        <f>IFERROR(C254/E254,0)</f>
        <v>0</v>
      </c>
      <c r="G254" s="772"/>
      <c r="H254" s="772"/>
      <c r="I254" s="772"/>
      <c r="J254" s="772"/>
      <c r="K254" s="772"/>
      <c r="L254" s="772"/>
    </row>
    <row r="255" spans="1:12" customFormat="1" ht="13">
      <c r="A255" s="1197" t="s">
        <v>730</v>
      </c>
      <c r="B255" s="800"/>
      <c r="C255" s="818"/>
      <c r="D255" s="800"/>
      <c r="E255" s="330"/>
      <c r="F255" s="330"/>
      <c r="G255" s="818"/>
      <c r="H255" s="818"/>
      <c r="I255" s="818"/>
      <c r="J255" s="1196"/>
      <c r="K255" s="1196"/>
      <c r="L255" s="1196"/>
    </row>
    <row r="256" spans="1:12" customFormat="1" ht="13">
      <c r="A256" s="991" t="s">
        <v>731</v>
      </c>
      <c r="B256" s="800"/>
      <c r="C256" s="772"/>
      <c r="D256" s="800"/>
      <c r="E256" s="807"/>
      <c r="F256" s="1075">
        <f t="shared" ref="F256:F261" si="17">IFERROR(C256/E256,0)</f>
        <v>0</v>
      </c>
      <c r="G256" s="772"/>
      <c r="H256" s="772"/>
      <c r="I256" s="772"/>
      <c r="J256" s="772"/>
      <c r="K256" s="772"/>
      <c r="L256" s="772"/>
    </row>
    <row r="257" spans="1:16" customFormat="1" ht="13">
      <c r="A257" s="872" t="s">
        <v>756</v>
      </c>
      <c r="B257" s="800"/>
      <c r="C257" s="816"/>
      <c r="D257" s="800"/>
      <c r="E257" s="769"/>
      <c r="F257" s="769"/>
      <c r="G257" s="816"/>
      <c r="H257" s="816"/>
      <c r="I257" s="816"/>
      <c r="J257" s="816"/>
      <c r="K257" s="816"/>
      <c r="L257" s="816"/>
    </row>
    <row r="258" spans="1:16" customFormat="1" ht="13">
      <c r="A258" s="991" t="s">
        <v>766</v>
      </c>
      <c r="B258" s="800"/>
      <c r="C258" s="772"/>
      <c r="D258" s="800"/>
      <c r="E258" s="807"/>
      <c r="F258" s="1075">
        <f t="shared" si="17"/>
        <v>0</v>
      </c>
      <c r="G258" s="772"/>
      <c r="H258" s="772"/>
      <c r="I258" s="772"/>
      <c r="J258" s="772"/>
      <c r="K258" s="772"/>
      <c r="L258" s="772"/>
    </row>
    <row r="259" spans="1:16" customFormat="1" ht="13">
      <c r="A259" s="991" t="s">
        <v>767</v>
      </c>
      <c r="B259" s="800"/>
      <c r="C259" s="772"/>
      <c r="D259" s="800"/>
      <c r="E259" s="807"/>
      <c r="F259" s="1075">
        <f t="shared" si="17"/>
        <v>0</v>
      </c>
      <c r="G259" s="772"/>
      <c r="H259" s="772"/>
      <c r="I259" s="772"/>
      <c r="J259" s="772"/>
      <c r="K259" s="772"/>
      <c r="L259" s="772"/>
    </row>
    <row r="260" spans="1:16" customFormat="1" ht="13">
      <c r="A260" s="991" t="s">
        <v>768</v>
      </c>
      <c r="B260" s="800"/>
      <c r="C260" s="772"/>
      <c r="D260" s="800"/>
      <c r="E260" s="807"/>
      <c r="F260" s="1075">
        <f t="shared" si="17"/>
        <v>0</v>
      </c>
      <c r="G260" s="772"/>
      <c r="H260" s="772"/>
      <c r="I260" s="772"/>
      <c r="J260" s="772"/>
      <c r="K260" s="772"/>
      <c r="L260" s="772"/>
    </row>
    <row r="261" spans="1:16" customFormat="1" ht="13.5" thickBot="1">
      <c r="A261" s="995" t="s">
        <v>736</v>
      </c>
      <c r="B261" s="858"/>
      <c r="C261" s="820"/>
      <c r="D261" s="858"/>
      <c r="E261" s="821"/>
      <c r="F261" s="1198">
        <f t="shared" si="17"/>
        <v>0</v>
      </c>
      <c r="G261" s="820"/>
      <c r="H261" s="820"/>
      <c r="I261" s="820"/>
      <c r="J261" s="820"/>
      <c r="K261" s="820"/>
      <c r="L261" s="820"/>
    </row>
    <row r="262" spans="1:16" customFormat="1" ht="18" customHeight="1">
      <c r="A262" s="1653" t="s">
        <v>821</v>
      </c>
      <c r="B262" s="1653"/>
      <c r="C262" s="1653"/>
      <c r="D262" s="1653"/>
      <c r="E262" s="1653"/>
      <c r="F262" s="1653"/>
      <c r="G262" s="1653"/>
      <c r="H262" s="1653"/>
      <c r="I262" s="94"/>
      <c r="J262" s="94"/>
      <c r="K262" s="94"/>
      <c r="L262" s="94"/>
    </row>
    <row r="263" spans="1:16" customFormat="1" ht="15.75" customHeight="1">
      <c r="A263" s="1653" t="s">
        <v>822</v>
      </c>
      <c r="B263" s="1653"/>
      <c r="C263" s="1653"/>
      <c r="D263" s="1653"/>
      <c r="E263" s="1653"/>
      <c r="F263" s="1653"/>
      <c r="G263" s="1653"/>
      <c r="H263" s="1653"/>
      <c r="I263" s="94"/>
      <c r="J263" s="94"/>
      <c r="K263" s="94"/>
      <c r="L263" s="94"/>
    </row>
    <row r="264" spans="1:16" ht="15.5">
      <c r="A264" s="94" t="s">
        <v>823</v>
      </c>
    </row>
    <row r="266" spans="1:16" ht="14.15" customHeight="1">
      <c r="A266" s="1647" t="s">
        <v>429</v>
      </c>
      <c r="B266" s="1647"/>
      <c r="C266" s="1647"/>
      <c r="D266" s="1647"/>
      <c r="E266" s="1647"/>
      <c r="F266" s="1647"/>
      <c r="G266" s="1647"/>
      <c r="H266" s="1647"/>
      <c r="I266" s="1647"/>
      <c r="J266" s="1647"/>
      <c r="K266" s="1647"/>
      <c r="L266" s="1647"/>
      <c r="M266" s="1332"/>
      <c r="N266" s="1332"/>
      <c r="O266" s="1332"/>
      <c r="P266" s="1332"/>
    </row>
  </sheetData>
  <autoFilter ref="A159:N208" xr:uid="{141241B5-FAB3-4C92-AFA7-1985AC2EC8F1}"/>
  <mergeCells count="16">
    <mergeCell ref="A266:L266"/>
    <mergeCell ref="B154:L154"/>
    <mergeCell ref="A262:H262"/>
    <mergeCell ref="A263:H263"/>
    <mergeCell ref="A1:L1"/>
    <mergeCell ref="A2:L2"/>
    <mergeCell ref="A3:L3"/>
    <mergeCell ref="B59:L59"/>
    <mergeCell ref="B60:L60"/>
    <mergeCell ref="B61:L61"/>
    <mergeCell ref="B64:L64"/>
    <mergeCell ref="B65:L65"/>
    <mergeCell ref="B63:D63"/>
    <mergeCell ref="B150:L150"/>
    <mergeCell ref="B151:L151"/>
    <mergeCell ref="B153:L153"/>
  </mergeCells>
  <pageMargins left="0.75" right="0.75" top="0.5" bottom="0" header="0.5" footer="0"/>
  <pageSetup scale="43" fitToHeight="0" orientation="portrait" r:id="rId1"/>
  <headerFooter>
    <oddFooter>&amp;C&amp;11&amp;P of &amp;N</oddFooter>
  </headerFooter>
  <rowBreaks count="2" manualBreakCount="2">
    <brk id="99" max="11" man="1"/>
    <brk id="209" max="11" man="1"/>
  </rowBreaks>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82DA-2B95-42D8-B961-0B4BA9092F56}">
  <sheetPr codeName="Sheet21">
    <pageSetUpPr fitToPage="1"/>
  </sheetPr>
  <dimension ref="B1:L33"/>
  <sheetViews>
    <sheetView zoomScale="80" zoomScaleNormal="80" workbookViewId="0">
      <selection activeCell="D7" sqref="D7"/>
    </sheetView>
  </sheetViews>
  <sheetFormatPr defaultColWidth="17.54296875" defaultRowHeight="14"/>
  <cols>
    <col min="1" max="1" width="2.1796875" style="25" customWidth="1"/>
    <col min="2" max="2" width="21.453125" style="27" customWidth="1"/>
    <col min="3" max="3" width="83.1796875" style="27" customWidth="1"/>
    <col min="4" max="8" width="16.54296875" style="27" customWidth="1"/>
    <col min="9" max="16384" width="17.54296875" style="25"/>
  </cols>
  <sheetData>
    <row r="1" spans="2:12" ht="15">
      <c r="B1" s="1661" t="s">
        <v>824</v>
      </c>
      <c r="C1" s="1661"/>
      <c r="D1" s="1661"/>
      <c r="E1" s="1661"/>
      <c r="F1" s="1661"/>
      <c r="G1" s="1661"/>
      <c r="H1" s="1661"/>
    </row>
    <row r="2" spans="2:12" ht="15">
      <c r="B2" s="1661" t="str" cm="1">
        <f t="array" ref="B2">'ESA Summary'!A2:A2</f>
        <v>Southern California Edison</v>
      </c>
      <c r="C2" s="1661"/>
      <c r="D2" s="1661"/>
      <c r="E2" s="1661"/>
      <c r="F2" s="1661"/>
      <c r="G2" s="1661"/>
      <c r="H2" s="1661"/>
    </row>
    <row r="3" spans="2:12" ht="15" customHeight="1">
      <c r="B3" s="1661" t="str" cm="1">
        <f t="array" ref="B3">'ESA Summary'!A3:A3</f>
        <v>Through November 2024</v>
      </c>
      <c r="C3" s="1661"/>
      <c r="D3" s="1661"/>
      <c r="E3" s="1661"/>
      <c r="F3" s="1661"/>
      <c r="G3" s="1661"/>
      <c r="H3" s="1661"/>
    </row>
    <row r="4" spans="2:12" ht="15.75" customHeight="1" thickBot="1">
      <c r="B4" s="506"/>
      <c r="C4" s="506"/>
      <c r="D4" s="507" t="s">
        <v>825</v>
      </c>
      <c r="E4" s="1664" t="s">
        <v>826</v>
      </c>
      <c r="F4" s="1664"/>
      <c r="G4" s="1664" t="s">
        <v>827</v>
      </c>
      <c r="H4" s="1664"/>
    </row>
    <row r="5" spans="2:12" ht="28">
      <c r="B5" s="876" t="s">
        <v>828</v>
      </c>
      <c r="C5" s="1325" t="s">
        <v>829</v>
      </c>
      <c r="D5" s="1325" t="s">
        <v>830</v>
      </c>
      <c r="E5" s="1325" t="s">
        <v>831</v>
      </c>
      <c r="F5" s="1325" t="s">
        <v>832</v>
      </c>
      <c r="G5" s="1325" t="s">
        <v>833</v>
      </c>
      <c r="H5" s="877" t="s">
        <v>834</v>
      </c>
      <c r="I5" s="57"/>
    </row>
    <row r="6" spans="2:12" ht="36.75" customHeight="1">
      <c r="B6" s="1199" t="s">
        <v>835</v>
      </c>
      <c r="C6" s="508" t="s">
        <v>836</v>
      </c>
      <c r="D6" s="1499" t="s">
        <v>837</v>
      </c>
      <c r="E6" s="509" t="s">
        <v>80</v>
      </c>
      <c r="F6" s="509" t="s">
        <v>80</v>
      </c>
      <c r="G6" s="509">
        <v>512</v>
      </c>
      <c r="H6" s="1200">
        <v>326</v>
      </c>
      <c r="I6" s="57"/>
      <c r="J6" s="26"/>
      <c r="K6" s="26"/>
      <c r="L6" s="26"/>
    </row>
    <row r="7" spans="2:12" ht="26">
      <c r="B7" s="1199" t="s">
        <v>838</v>
      </c>
      <c r="C7" s="508" t="s">
        <v>839</v>
      </c>
      <c r="D7" s="509">
        <v>0</v>
      </c>
      <c r="E7" s="510">
        <v>89</v>
      </c>
      <c r="F7" s="510" t="s">
        <v>80</v>
      </c>
      <c r="G7" s="509">
        <v>21</v>
      </c>
      <c r="H7" s="1200">
        <v>0</v>
      </c>
      <c r="I7" s="57"/>
      <c r="J7" s="26"/>
      <c r="K7" s="26"/>
      <c r="L7" s="26"/>
    </row>
    <row r="8" spans="2:12" ht="39">
      <c r="B8" s="1199" t="s">
        <v>840</v>
      </c>
      <c r="C8" s="508" t="s">
        <v>841</v>
      </c>
      <c r="D8" s="509" t="s">
        <v>80</v>
      </c>
      <c r="E8" s="509" t="s">
        <v>80</v>
      </c>
      <c r="F8" s="511">
        <v>151</v>
      </c>
      <c r="G8" s="509">
        <v>521</v>
      </c>
      <c r="H8" s="1200">
        <v>521</v>
      </c>
      <c r="I8" s="57"/>
      <c r="J8" s="26"/>
      <c r="K8" s="26"/>
      <c r="L8" s="26"/>
    </row>
    <row r="9" spans="2:12" ht="28.5">
      <c r="B9" s="1262" t="s">
        <v>842</v>
      </c>
      <c r="C9" s="508" t="s">
        <v>843</v>
      </c>
      <c r="D9" s="510" t="s">
        <v>80</v>
      </c>
      <c r="E9" s="510" t="s">
        <v>80</v>
      </c>
      <c r="F9" s="510" t="s">
        <v>80</v>
      </c>
      <c r="G9" s="510" t="s">
        <v>80</v>
      </c>
      <c r="H9" s="1201" t="s">
        <v>80</v>
      </c>
      <c r="I9" s="57"/>
      <c r="J9" s="26"/>
      <c r="K9" s="26"/>
      <c r="L9" s="26"/>
    </row>
    <row r="10" spans="2:12" ht="26.25" customHeight="1">
      <c r="B10" s="1262" t="s">
        <v>844</v>
      </c>
      <c r="C10" s="508" t="s">
        <v>845</v>
      </c>
      <c r="D10" s="509" t="s">
        <v>80</v>
      </c>
      <c r="E10" s="509" t="s">
        <v>80</v>
      </c>
      <c r="F10" s="509" t="s">
        <v>80</v>
      </c>
      <c r="G10" s="509">
        <v>955</v>
      </c>
      <c r="H10" s="1200">
        <v>127</v>
      </c>
      <c r="I10" s="57"/>
      <c r="J10" s="26"/>
      <c r="K10" s="26"/>
      <c r="L10" s="26"/>
    </row>
    <row r="11" spans="2:12" ht="38.25" customHeight="1">
      <c r="B11" s="1199" t="s">
        <v>846</v>
      </c>
      <c r="C11" s="508" t="s">
        <v>847</v>
      </c>
      <c r="D11" s="509" t="s">
        <v>80</v>
      </c>
      <c r="E11" s="509" t="s">
        <v>80</v>
      </c>
      <c r="F11" s="509">
        <v>3</v>
      </c>
      <c r="G11" s="509" t="s">
        <v>80</v>
      </c>
      <c r="H11" s="1200" t="s">
        <v>80</v>
      </c>
      <c r="I11" s="57"/>
      <c r="J11" s="26"/>
      <c r="K11" s="26"/>
      <c r="L11" s="26"/>
    </row>
    <row r="12" spans="2:12" ht="52">
      <c r="B12" s="1199" t="s">
        <v>848</v>
      </c>
      <c r="C12" s="508" t="s">
        <v>849</v>
      </c>
      <c r="D12" s="509">
        <v>20</v>
      </c>
      <c r="E12" s="509" t="s">
        <v>80</v>
      </c>
      <c r="F12" s="509">
        <v>8</v>
      </c>
      <c r="G12" s="509" t="s">
        <v>80</v>
      </c>
      <c r="H12" s="1200" t="s">
        <v>80</v>
      </c>
      <c r="I12" s="57"/>
    </row>
    <row r="13" spans="2:12" ht="52">
      <c r="B13" s="1199" t="s">
        <v>850</v>
      </c>
      <c r="C13" s="508" t="s">
        <v>851</v>
      </c>
      <c r="D13" s="509">
        <v>160</v>
      </c>
      <c r="E13" s="509" t="s">
        <v>80</v>
      </c>
      <c r="F13" s="509">
        <v>9</v>
      </c>
      <c r="G13" s="509" t="s">
        <v>80</v>
      </c>
      <c r="H13" s="1200" t="s">
        <v>80</v>
      </c>
      <c r="I13" s="57"/>
      <c r="J13" s="26"/>
      <c r="K13" s="26"/>
      <c r="L13" s="26"/>
    </row>
    <row r="14" spans="2:12" ht="65">
      <c r="B14" s="1199" t="s">
        <v>852</v>
      </c>
      <c r="C14" s="508" t="s">
        <v>853</v>
      </c>
      <c r="D14" s="509" t="s">
        <v>80</v>
      </c>
      <c r="E14" s="509" t="s">
        <v>80</v>
      </c>
      <c r="F14" s="509">
        <v>33</v>
      </c>
      <c r="G14" s="509">
        <v>0</v>
      </c>
      <c r="H14" s="1200" t="s">
        <v>80</v>
      </c>
      <c r="I14" s="57"/>
      <c r="J14" s="26"/>
      <c r="K14" s="26"/>
      <c r="L14" s="26"/>
    </row>
    <row r="15" spans="2:12" ht="20">
      <c r="B15" s="1199" t="s">
        <v>854</v>
      </c>
      <c r="C15" s="508" t="s">
        <v>855</v>
      </c>
      <c r="D15" s="509">
        <v>498</v>
      </c>
      <c r="E15" s="509">
        <v>0</v>
      </c>
      <c r="F15" s="511" t="s">
        <v>80</v>
      </c>
      <c r="G15" s="509">
        <v>1117</v>
      </c>
      <c r="H15" s="1200">
        <v>15</v>
      </c>
      <c r="I15" s="57"/>
      <c r="J15" s="26"/>
      <c r="K15" s="26"/>
      <c r="L15" s="26"/>
    </row>
    <row r="16" spans="2:12" ht="20">
      <c r="B16" s="1199" t="s">
        <v>854</v>
      </c>
      <c r="C16" s="508" t="s">
        <v>856</v>
      </c>
      <c r="D16" s="509" t="s">
        <v>80</v>
      </c>
      <c r="E16" s="509" t="s">
        <v>80</v>
      </c>
      <c r="F16" s="509" t="s">
        <v>80</v>
      </c>
      <c r="G16" s="509">
        <v>6571</v>
      </c>
      <c r="H16" s="1200">
        <v>3748</v>
      </c>
      <c r="I16" s="57"/>
      <c r="J16" s="26"/>
      <c r="K16" s="26"/>
      <c r="L16" s="26"/>
    </row>
    <row r="17" spans="2:12" ht="20">
      <c r="B17" s="1199" t="s">
        <v>854</v>
      </c>
      <c r="C17" s="508" t="s">
        <v>857</v>
      </c>
      <c r="D17" s="509" t="s">
        <v>80</v>
      </c>
      <c r="E17" s="509" t="s">
        <v>80</v>
      </c>
      <c r="F17" s="509" t="s">
        <v>80</v>
      </c>
      <c r="G17" s="509" t="s">
        <v>80</v>
      </c>
      <c r="H17" s="1200" t="s">
        <v>80</v>
      </c>
      <c r="I17" s="57"/>
      <c r="J17" s="26"/>
      <c r="K17" s="26"/>
      <c r="L17" s="26"/>
    </row>
    <row r="18" spans="2:12" ht="20">
      <c r="B18" s="1199" t="s">
        <v>858</v>
      </c>
      <c r="C18" s="508" t="s">
        <v>859</v>
      </c>
      <c r="D18" s="509">
        <v>1734</v>
      </c>
      <c r="E18" s="510" t="s">
        <v>80</v>
      </c>
      <c r="F18" s="510">
        <v>3</v>
      </c>
      <c r="G18" s="510" t="s">
        <v>80</v>
      </c>
      <c r="H18" s="1201" t="s">
        <v>80</v>
      </c>
      <c r="I18" s="57"/>
      <c r="J18" s="26"/>
      <c r="K18" s="26"/>
      <c r="L18" s="26"/>
    </row>
    <row r="19" spans="2:12" ht="36.65" customHeight="1" thickBot="1">
      <c r="B19" s="1202" t="s">
        <v>860</v>
      </c>
      <c r="C19" s="1203" t="s">
        <v>861</v>
      </c>
      <c r="D19" s="1204" t="s">
        <v>80</v>
      </c>
      <c r="E19" s="1204" t="s">
        <v>80</v>
      </c>
      <c r="F19" s="1204" t="s">
        <v>80</v>
      </c>
      <c r="G19" s="1204">
        <v>77</v>
      </c>
      <c r="H19" s="1205">
        <v>1</v>
      </c>
      <c r="I19" s="57"/>
      <c r="J19" s="26"/>
      <c r="K19" s="26"/>
    </row>
    <row r="21" spans="2:12" ht="15.5">
      <c r="B21" s="512" t="s">
        <v>862</v>
      </c>
      <c r="C21" s="513"/>
    </row>
    <row r="22" spans="2:12">
      <c r="B22" s="1662" t="s">
        <v>863</v>
      </c>
      <c r="C22" s="1662"/>
      <c r="D22" s="1662"/>
      <c r="E22" s="1662"/>
      <c r="F22" s="1662"/>
      <c r="G22" s="1662"/>
      <c r="H22" s="1663"/>
    </row>
    <row r="23" spans="2:12" ht="30" customHeight="1">
      <c r="B23" s="1647" t="s">
        <v>864</v>
      </c>
      <c r="C23" s="1647"/>
      <c r="D23" s="1647"/>
      <c r="E23" s="1647"/>
      <c r="F23" s="1647"/>
      <c r="G23" s="1647"/>
      <c r="H23" s="1647"/>
    </row>
    <row r="24" spans="2:12" ht="15.5">
      <c r="B24" s="512" t="s">
        <v>865</v>
      </c>
      <c r="I24" s="28"/>
    </row>
    <row r="25" spans="2:12" ht="15.5">
      <c r="B25" s="512" t="s">
        <v>866</v>
      </c>
      <c r="I25" s="28"/>
    </row>
    <row r="26" spans="2:12" ht="15.5">
      <c r="B26" s="512" t="s">
        <v>867</v>
      </c>
      <c r="I26" s="28"/>
    </row>
    <row r="27" spans="2:12" ht="15.5">
      <c r="B27" s="512" t="s">
        <v>868</v>
      </c>
      <c r="I27" s="28"/>
    </row>
    <row r="28" spans="2:12" ht="15.5">
      <c r="B28" s="512" t="s">
        <v>869</v>
      </c>
      <c r="I28" s="28"/>
    </row>
    <row r="29" spans="2:12" ht="15.5">
      <c r="B29" s="512" t="s">
        <v>870</v>
      </c>
    </row>
    <row r="30" spans="2:12" ht="29.15" customHeight="1">
      <c r="B30" s="1665" t="s">
        <v>871</v>
      </c>
      <c r="C30" s="1665"/>
      <c r="D30" s="1665"/>
      <c r="E30" s="1665"/>
      <c r="F30" s="1665"/>
      <c r="G30" s="1665"/>
      <c r="H30" s="1665"/>
      <c r="J30" s="25" t="s">
        <v>872</v>
      </c>
    </row>
    <row r="31" spans="2:12" ht="15.65" customHeight="1">
      <c r="B31" s="1660" t="s">
        <v>873</v>
      </c>
      <c r="C31" s="1660"/>
      <c r="D31" s="1660"/>
      <c r="E31" s="1660"/>
      <c r="F31" s="1660"/>
      <c r="G31" s="1660"/>
      <c r="H31" s="1660"/>
    </row>
    <row r="32" spans="2:12" ht="15.65" customHeight="1">
      <c r="B32" s="1659"/>
      <c r="C32" s="1660"/>
      <c r="D32" s="1660"/>
      <c r="E32" s="1660"/>
      <c r="F32" s="1660"/>
      <c r="G32" s="1660"/>
      <c r="H32" s="1660"/>
    </row>
    <row r="33" spans="2:8" ht="15.65" customHeight="1">
      <c r="B33" s="1657" t="s">
        <v>874</v>
      </c>
      <c r="C33" s="1658"/>
      <c r="D33" s="1658"/>
      <c r="E33" s="1457"/>
      <c r="F33" s="1457"/>
      <c r="G33" s="1457"/>
      <c r="H33" s="1457"/>
    </row>
  </sheetData>
  <mergeCells count="11">
    <mergeCell ref="B33:D33"/>
    <mergeCell ref="B32:H32"/>
    <mergeCell ref="B1:H1"/>
    <mergeCell ref="B22:H22"/>
    <mergeCell ref="B23:H23"/>
    <mergeCell ref="B3:H3"/>
    <mergeCell ref="B2:H2"/>
    <mergeCell ref="E4:F4"/>
    <mergeCell ref="G4:H4"/>
    <mergeCell ref="B30:H30"/>
    <mergeCell ref="B31:H31"/>
  </mergeCells>
  <printOptions horizontalCentered="1"/>
  <pageMargins left="0.45" right="0.45" top="0.75" bottom="0" header="0.3" footer="0.3"/>
  <pageSetup scale="52" fitToHeight="0" orientation="portrait" r:id="rId1"/>
  <headerFooter>
    <oddFooter>&amp;C&amp;11&amp;P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AD3C-5A78-43A9-9134-62151BABCFC5}">
  <sheetPr codeName="Sheet22">
    <pageSetUpPr fitToPage="1"/>
  </sheetPr>
  <dimension ref="A1:J15"/>
  <sheetViews>
    <sheetView zoomScale="80" zoomScaleNormal="80" workbookViewId="0">
      <selection activeCell="E10" sqref="E10"/>
    </sheetView>
  </sheetViews>
  <sheetFormatPr defaultColWidth="9.1796875" defaultRowHeight="13"/>
  <cols>
    <col min="1" max="1" width="47.54296875" style="94" customWidth="1"/>
    <col min="2" max="2" width="17.54296875" style="94" customWidth="1"/>
    <col min="3" max="3" width="59.453125" style="94" customWidth="1"/>
  </cols>
  <sheetData>
    <row r="1" spans="1:10" ht="15.5">
      <c r="A1" s="1661" t="s">
        <v>875</v>
      </c>
      <c r="B1" s="1661"/>
      <c r="C1" s="1661"/>
      <c r="D1" s="40"/>
      <c r="E1" s="40"/>
      <c r="F1" s="40"/>
      <c r="G1" s="40"/>
      <c r="H1" s="40"/>
      <c r="I1" s="40"/>
      <c r="J1" s="40"/>
    </row>
    <row r="2" spans="1:10" ht="15.5">
      <c r="A2" s="1666" t="str" cm="1">
        <f t="array" ref="A2">'ESA Summary'!A2:A2</f>
        <v>Southern California Edison</v>
      </c>
      <c r="B2" s="1666"/>
      <c r="C2" s="1666"/>
      <c r="D2" s="37"/>
      <c r="E2" s="37"/>
      <c r="F2" s="37"/>
      <c r="G2" s="37"/>
      <c r="H2" s="37"/>
      <c r="I2" s="37"/>
      <c r="J2" s="37"/>
    </row>
    <row r="3" spans="1:10" ht="15.5">
      <c r="A3" s="1666" t="str" cm="1">
        <f t="array" ref="A3">'ESA Summary'!A3:A3</f>
        <v>Through November 2024</v>
      </c>
      <c r="B3" s="1666"/>
      <c r="C3" s="1666"/>
      <c r="D3" s="37"/>
      <c r="E3" s="37"/>
      <c r="F3" s="37"/>
      <c r="G3" s="37"/>
      <c r="H3" s="37"/>
      <c r="I3" s="37"/>
      <c r="J3" s="37"/>
    </row>
    <row r="4" spans="1:10" ht="17.149999999999999" customHeight="1" thickBot="1"/>
    <row r="5" spans="1:10" ht="39">
      <c r="A5" s="876" t="s">
        <v>876</v>
      </c>
      <c r="B5" s="1325" t="s">
        <v>877</v>
      </c>
      <c r="C5" s="877" t="s">
        <v>878</v>
      </c>
    </row>
    <row r="6" spans="1:10" ht="15.5">
      <c r="A6" s="1365" t="s">
        <v>879</v>
      </c>
      <c r="B6" s="515">
        <v>1</v>
      </c>
      <c r="C6" s="1366" t="s">
        <v>880</v>
      </c>
      <c r="D6" s="57"/>
    </row>
    <row r="7" spans="1:10" ht="26">
      <c r="A7" s="1365" t="s">
        <v>881</v>
      </c>
      <c r="B7" s="515">
        <v>8</v>
      </c>
      <c r="C7" s="1367" t="s">
        <v>882</v>
      </c>
    </row>
    <row r="8" spans="1:10">
      <c r="A8" s="1365" t="s">
        <v>883</v>
      </c>
      <c r="B8" s="515">
        <v>3</v>
      </c>
      <c r="C8" s="1368" t="s">
        <v>884</v>
      </c>
    </row>
    <row r="9" spans="1:10" ht="26">
      <c r="A9" s="1365" t="s">
        <v>885</v>
      </c>
      <c r="B9" s="515">
        <v>2</v>
      </c>
      <c r="C9" s="1369" t="s">
        <v>886</v>
      </c>
      <c r="D9" s="1"/>
    </row>
    <row r="10" spans="1:10" ht="26">
      <c r="A10" s="1365" t="s">
        <v>887</v>
      </c>
      <c r="B10" s="515">
        <v>1</v>
      </c>
      <c r="C10" s="1367" t="s">
        <v>880</v>
      </c>
    </row>
    <row r="11" spans="1:10">
      <c r="A11" s="1365" t="s">
        <v>888</v>
      </c>
      <c r="B11" s="515">
        <v>0</v>
      </c>
      <c r="C11" s="1368"/>
    </row>
    <row r="12" spans="1:10" ht="39">
      <c r="A12" s="1365" t="s">
        <v>889</v>
      </c>
      <c r="B12" s="515">
        <v>0</v>
      </c>
      <c r="C12" s="1368"/>
    </row>
    <row r="13" spans="1:10" ht="26.5" thickBot="1">
      <c r="A13" s="1370" t="s">
        <v>890</v>
      </c>
      <c r="B13" s="1371">
        <v>0</v>
      </c>
      <c r="C13" s="990"/>
    </row>
    <row r="15" spans="1:10">
      <c r="A15" s="1657" t="s">
        <v>874</v>
      </c>
      <c r="B15" s="1658"/>
      <c r="C15" s="1658"/>
    </row>
  </sheetData>
  <mergeCells count="4">
    <mergeCell ref="A1:C1"/>
    <mergeCell ref="A2:C2"/>
    <mergeCell ref="A3:C3"/>
    <mergeCell ref="A15:C15"/>
  </mergeCells>
  <pageMargins left="0.7" right="0.7" top="0.75" bottom="0.75" header="0.3" footer="0.3"/>
  <pageSetup scale="74" fitToHeight="0" orientation="portrait" r:id="rId1"/>
  <headerFooter>
    <oddFooter>&amp;C&amp;11&amp;P of &amp;N</oddFooter>
  </headerFooter>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BA61-F5D0-4404-8988-F819220FE98C}">
  <sheetPr>
    <pageSetUpPr fitToPage="1"/>
  </sheetPr>
  <dimension ref="A1:I46"/>
  <sheetViews>
    <sheetView zoomScale="80" zoomScaleNormal="80" workbookViewId="0">
      <selection activeCell="M13" sqref="M13"/>
    </sheetView>
  </sheetViews>
  <sheetFormatPr defaultColWidth="8.81640625" defaultRowHeight="13"/>
  <cols>
    <col min="1" max="1" width="12.1796875" style="1344" customWidth="1"/>
    <col min="2" max="2" width="6.81640625" style="1344" customWidth="1"/>
    <col min="3" max="3" width="13" style="1344" bestFit="1" customWidth="1"/>
    <col min="4" max="4" width="13.81640625" style="1344" customWidth="1"/>
    <col min="5" max="5" width="16.453125" style="1344" customWidth="1"/>
    <col min="6" max="6" width="15.453125" style="1344" customWidth="1"/>
    <col min="7" max="7" width="14.54296875" style="1344" customWidth="1"/>
    <col min="8" max="8" width="13.1796875" style="1344" customWidth="1"/>
    <col min="9" max="16384" width="8.81640625" style="1344"/>
  </cols>
  <sheetData>
    <row r="1" spans="1:9" ht="15">
      <c r="A1" s="1669" t="s">
        <v>891</v>
      </c>
      <c r="B1" s="1669"/>
      <c r="C1" s="1669"/>
      <c r="D1" s="1669"/>
      <c r="E1" s="1669"/>
      <c r="F1" s="1669"/>
      <c r="G1" s="1669"/>
      <c r="H1" s="1669"/>
    </row>
    <row r="2" spans="1:9" ht="15">
      <c r="A2" s="1669" t="str" cm="1">
        <f t="array" ref="A2">'ESA Summary'!A2:A2</f>
        <v>Southern California Edison</v>
      </c>
      <c r="B2" s="1669"/>
      <c r="C2" s="1669"/>
      <c r="D2" s="1669"/>
      <c r="E2" s="1669"/>
      <c r="F2" s="1669"/>
      <c r="G2" s="1669"/>
      <c r="H2" s="1669"/>
    </row>
    <row r="3" spans="1:9" ht="15">
      <c r="A3" s="1669" t="str" cm="1">
        <f t="array" ref="A3">'ESA Summary'!A3:A3</f>
        <v>Through November 2024</v>
      </c>
      <c r="B3" s="1669"/>
      <c r="C3" s="1669"/>
      <c r="D3" s="1669"/>
      <c r="E3" s="1669"/>
      <c r="F3" s="1669"/>
      <c r="G3" s="1669"/>
      <c r="H3" s="1669"/>
    </row>
    <row r="4" spans="1:9" ht="15.5" thickBot="1">
      <c r="A4" s="899"/>
      <c r="B4" s="899"/>
      <c r="C4" s="899"/>
      <c r="D4" s="899"/>
      <c r="E4" s="899"/>
      <c r="F4" s="899"/>
      <c r="G4" s="899"/>
      <c r="H4" s="899"/>
    </row>
    <row r="5" spans="1:9" ht="22.5" customHeight="1" thickBot="1">
      <c r="A5" s="1345"/>
      <c r="B5" s="1345"/>
      <c r="C5" s="1376" t="s">
        <v>892</v>
      </c>
      <c r="D5" s="1376" t="s">
        <v>893</v>
      </c>
      <c r="E5" s="1376" t="s">
        <v>894</v>
      </c>
      <c r="F5" s="1376" t="s">
        <v>895</v>
      </c>
      <c r="G5" s="1376" t="s">
        <v>896</v>
      </c>
      <c r="H5" s="1376" t="s">
        <v>897</v>
      </c>
    </row>
    <row r="6" spans="1:9" ht="41.5" thickBot="1">
      <c r="A6" s="1356" t="s">
        <v>613</v>
      </c>
      <c r="B6" s="1346" t="s">
        <v>898</v>
      </c>
      <c r="C6" s="1346" t="s">
        <v>899</v>
      </c>
      <c r="D6" s="1346" t="s">
        <v>900</v>
      </c>
      <c r="E6" s="1346" t="s">
        <v>901</v>
      </c>
      <c r="F6" s="1346" t="s">
        <v>902</v>
      </c>
      <c r="G6" s="1346" t="s">
        <v>903</v>
      </c>
      <c r="H6" s="1346" t="s">
        <v>904</v>
      </c>
    </row>
    <row r="7" spans="1:9">
      <c r="A7" s="1372" t="s">
        <v>625</v>
      </c>
      <c r="B7" s="1347">
        <v>2024</v>
      </c>
      <c r="C7" s="1357">
        <v>8000000</v>
      </c>
      <c r="D7" s="1348"/>
      <c r="E7" s="1349"/>
      <c r="F7" s="1349"/>
      <c r="G7" s="1349"/>
      <c r="H7" s="1373"/>
      <c r="I7" s="1413"/>
    </row>
    <row r="8" spans="1:9">
      <c r="A8" s="1372" t="s">
        <v>626</v>
      </c>
      <c r="B8" s="1350">
        <v>2024</v>
      </c>
      <c r="C8" s="1358">
        <v>1000000</v>
      </c>
      <c r="D8" s="1352"/>
      <c r="E8" s="1353"/>
      <c r="F8" s="1353"/>
      <c r="G8" s="1353"/>
      <c r="H8" s="1374"/>
    </row>
    <row r="9" spans="1:9">
      <c r="A9" s="1372" t="s">
        <v>627</v>
      </c>
      <c r="B9" s="1350">
        <v>2024</v>
      </c>
      <c r="C9" s="1351"/>
      <c r="D9" s="1352"/>
      <c r="E9" s="1353"/>
      <c r="F9" s="1353"/>
      <c r="G9" s="1353"/>
      <c r="H9" s="1374"/>
    </row>
    <row r="10" spans="1:9">
      <c r="A10" s="1372" t="s">
        <v>628</v>
      </c>
      <c r="B10" s="1350">
        <v>2024</v>
      </c>
      <c r="C10" s="1351"/>
      <c r="D10" s="1352"/>
      <c r="E10" s="1353"/>
      <c r="F10" s="1353"/>
      <c r="G10" s="1353"/>
      <c r="H10" s="1374"/>
    </row>
    <row r="11" spans="1:9">
      <c r="A11" s="1372" t="s">
        <v>629</v>
      </c>
      <c r="B11" s="1350">
        <v>2024</v>
      </c>
      <c r="C11" s="1351"/>
      <c r="D11" s="1360">
        <v>321428.61999999994</v>
      </c>
      <c r="E11" s="1359">
        <v>0</v>
      </c>
      <c r="F11" s="1359">
        <v>322142.90000000002</v>
      </c>
      <c r="G11" s="1359">
        <f>E11+F11</f>
        <v>322142.90000000002</v>
      </c>
      <c r="H11" s="1375">
        <f>D11-G11</f>
        <v>-714.28000000008615</v>
      </c>
    </row>
    <row r="12" spans="1:9">
      <c r="A12" s="1372" t="s">
        <v>630</v>
      </c>
      <c r="B12" s="1350">
        <v>2024</v>
      </c>
      <c r="C12" s="1351"/>
      <c r="D12" s="1360">
        <v>321428.61999999994</v>
      </c>
      <c r="E12" s="1359">
        <v>0</v>
      </c>
      <c r="F12" s="1359">
        <v>322167.90000000002</v>
      </c>
      <c r="G12" s="1359">
        <v>322167.90000000002</v>
      </c>
      <c r="H12" s="1375">
        <v>-739.28000000008615</v>
      </c>
    </row>
    <row r="13" spans="1:9">
      <c r="A13" s="1372" t="s">
        <v>631</v>
      </c>
      <c r="B13" s="1350">
        <v>2024</v>
      </c>
      <c r="C13" s="1351"/>
      <c r="D13" s="1360">
        <v>321428.61999999994</v>
      </c>
      <c r="E13" s="1359">
        <v>0</v>
      </c>
      <c r="F13" s="1359">
        <v>347142.9</v>
      </c>
      <c r="G13" s="1359">
        <f>E13+F13</f>
        <v>347142.9</v>
      </c>
      <c r="H13" s="1375">
        <f>D13-G13</f>
        <v>-25714.280000000086</v>
      </c>
    </row>
    <row r="14" spans="1:9">
      <c r="A14" s="1372" t="s">
        <v>632</v>
      </c>
      <c r="B14" s="1350">
        <v>2024</v>
      </c>
      <c r="C14" s="1351"/>
      <c r="D14" s="1352"/>
      <c r="E14" s="1353"/>
      <c r="F14" s="1353"/>
      <c r="G14" s="1353"/>
      <c r="H14" s="1374"/>
    </row>
    <row r="15" spans="1:9">
      <c r="A15" s="1372" t="s">
        <v>621</v>
      </c>
      <c r="B15" s="1350">
        <v>2025</v>
      </c>
      <c r="C15" s="1351"/>
      <c r="D15" s="1352"/>
      <c r="E15" s="1353"/>
      <c r="F15" s="1353"/>
      <c r="G15" s="1353"/>
      <c r="H15" s="1374"/>
    </row>
    <row r="16" spans="1:9">
      <c r="A16" s="1372" t="s">
        <v>622</v>
      </c>
      <c r="B16" s="1350">
        <v>2025</v>
      </c>
      <c r="C16" s="1351"/>
      <c r="D16" s="1352"/>
      <c r="E16" s="1353"/>
      <c r="F16" s="1353"/>
      <c r="G16" s="1353"/>
      <c r="H16" s="1374"/>
    </row>
    <row r="17" spans="1:8">
      <c r="A17" s="1372" t="s">
        <v>623</v>
      </c>
      <c r="B17" s="1350">
        <v>2025</v>
      </c>
      <c r="C17" s="1351"/>
      <c r="D17" s="1352"/>
      <c r="E17" s="1353"/>
      <c r="F17" s="1353"/>
      <c r="G17" s="1353"/>
      <c r="H17" s="1374"/>
    </row>
    <row r="18" spans="1:8">
      <c r="A18" s="1372" t="s">
        <v>624</v>
      </c>
      <c r="B18" s="1350">
        <v>2025</v>
      </c>
      <c r="C18" s="1354"/>
      <c r="D18" s="1352"/>
      <c r="E18" s="1353"/>
      <c r="F18" s="1353"/>
      <c r="G18" s="1353"/>
      <c r="H18" s="1374"/>
    </row>
    <row r="19" spans="1:8">
      <c r="A19" s="1372" t="s">
        <v>625</v>
      </c>
      <c r="B19" s="1350">
        <v>2025</v>
      </c>
      <c r="C19" s="1354"/>
      <c r="D19" s="1352"/>
      <c r="E19" s="1353"/>
      <c r="F19" s="1353"/>
      <c r="G19" s="1353"/>
      <c r="H19" s="1374"/>
    </row>
    <row r="20" spans="1:8">
      <c r="A20" s="1372" t="s">
        <v>626</v>
      </c>
      <c r="B20" s="1350">
        <v>2025</v>
      </c>
      <c r="C20" s="1354"/>
      <c r="D20" s="1352"/>
      <c r="E20" s="1353"/>
      <c r="F20" s="1353"/>
      <c r="G20" s="1353"/>
      <c r="H20" s="1374"/>
    </row>
    <row r="21" spans="1:8">
      <c r="A21" s="1372" t="s">
        <v>627</v>
      </c>
      <c r="B21" s="1350">
        <v>2025</v>
      </c>
      <c r="C21" s="1354"/>
      <c r="D21" s="1352"/>
      <c r="E21" s="1353"/>
      <c r="F21" s="1353"/>
      <c r="G21" s="1353"/>
      <c r="H21" s="1374"/>
    </row>
    <row r="22" spans="1:8">
      <c r="A22" s="1372" t="s">
        <v>628</v>
      </c>
      <c r="B22" s="1350">
        <v>2025</v>
      </c>
      <c r="C22" s="1354"/>
      <c r="D22" s="1352"/>
      <c r="E22" s="1353"/>
      <c r="F22" s="1353"/>
      <c r="G22" s="1353"/>
      <c r="H22" s="1374"/>
    </row>
    <row r="23" spans="1:8">
      <c r="A23" s="1372" t="s">
        <v>629</v>
      </c>
      <c r="B23" s="1350">
        <v>2025</v>
      </c>
      <c r="C23" s="1354"/>
      <c r="D23" s="1352"/>
      <c r="E23" s="1353"/>
      <c r="F23" s="1353"/>
      <c r="G23" s="1353"/>
      <c r="H23" s="1374"/>
    </row>
    <row r="24" spans="1:8">
      <c r="A24" s="1372" t="s">
        <v>630</v>
      </c>
      <c r="B24" s="1350">
        <v>2025</v>
      </c>
      <c r="C24" s="1354"/>
      <c r="D24" s="1352"/>
      <c r="E24" s="1353"/>
      <c r="F24" s="1353"/>
      <c r="G24" s="1353"/>
      <c r="H24" s="1374"/>
    </row>
    <row r="25" spans="1:8">
      <c r="A25" s="1372" t="s">
        <v>631</v>
      </c>
      <c r="B25" s="1350">
        <v>2025</v>
      </c>
      <c r="C25" s="1354"/>
      <c r="D25" s="1352"/>
      <c r="E25" s="1353"/>
      <c r="F25" s="1353"/>
      <c r="G25" s="1353"/>
      <c r="H25" s="1374"/>
    </row>
    <row r="26" spans="1:8">
      <c r="A26" s="1372" t="s">
        <v>632</v>
      </c>
      <c r="B26" s="1350">
        <v>2025</v>
      </c>
      <c r="C26" s="1354"/>
      <c r="D26" s="1352"/>
      <c r="E26" s="1353"/>
      <c r="F26" s="1353"/>
      <c r="G26" s="1353"/>
      <c r="H26" s="1374"/>
    </row>
    <row r="27" spans="1:8">
      <c r="A27" s="1372" t="s">
        <v>621</v>
      </c>
      <c r="B27" s="1350">
        <v>2026</v>
      </c>
      <c r="C27" s="1354"/>
      <c r="D27" s="1352"/>
      <c r="E27" s="1353"/>
      <c r="F27" s="1353"/>
      <c r="G27" s="1353"/>
      <c r="H27" s="1374"/>
    </row>
    <row r="28" spans="1:8">
      <c r="A28" s="1372" t="s">
        <v>622</v>
      </c>
      <c r="B28" s="1350">
        <v>2026</v>
      </c>
      <c r="C28" s="1354"/>
      <c r="D28" s="1352"/>
      <c r="E28" s="1353"/>
      <c r="F28" s="1353"/>
      <c r="G28" s="1353"/>
      <c r="H28" s="1374"/>
    </row>
    <row r="29" spans="1:8">
      <c r="A29" s="1372" t="s">
        <v>623</v>
      </c>
      <c r="B29" s="1350">
        <v>2026</v>
      </c>
      <c r="C29" s="1354"/>
      <c r="D29" s="1352"/>
      <c r="E29" s="1353"/>
      <c r="F29" s="1353"/>
      <c r="G29" s="1353"/>
      <c r="H29" s="1374"/>
    </row>
    <row r="30" spans="1:8">
      <c r="A30" s="1372" t="s">
        <v>624</v>
      </c>
      <c r="B30" s="1350">
        <v>2026</v>
      </c>
      <c r="C30" s="1354"/>
      <c r="D30" s="1352"/>
      <c r="E30" s="1353"/>
      <c r="F30" s="1353"/>
      <c r="G30" s="1353"/>
      <c r="H30" s="1374"/>
    </row>
    <row r="31" spans="1:8">
      <c r="A31" s="1372" t="s">
        <v>625</v>
      </c>
      <c r="B31" s="1350">
        <v>2026</v>
      </c>
      <c r="C31" s="1354"/>
      <c r="D31" s="1352"/>
      <c r="E31" s="1353"/>
      <c r="F31" s="1353"/>
      <c r="G31" s="1353"/>
      <c r="H31" s="1374"/>
    </row>
    <row r="32" spans="1:8">
      <c r="A32" s="1372" t="s">
        <v>626</v>
      </c>
      <c r="B32" s="1350">
        <v>2026</v>
      </c>
      <c r="C32" s="1354"/>
      <c r="D32" s="1352"/>
      <c r="E32" s="1353"/>
      <c r="F32" s="1353"/>
      <c r="G32" s="1353"/>
      <c r="H32" s="1374"/>
    </row>
    <row r="33" spans="1:8">
      <c r="A33" s="1372" t="s">
        <v>627</v>
      </c>
      <c r="B33" s="1350">
        <v>2026</v>
      </c>
      <c r="C33" s="1354"/>
      <c r="D33" s="1352"/>
      <c r="E33" s="1353"/>
      <c r="F33" s="1353"/>
      <c r="G33" s="1353"/>
      <c r="H33" s="1374"/>
    </row>
    <row r="34" spans="1:8">
      <c r="A34" s="1372" t="s">
        <v>628</v>
      </c>
      <c r="B34" s="1350">
        <v>2026</v>
      </c>
      <c r="C34" s="1354"/>
      <c r="D34" s="1352"/>
      <c r="E34" s="1353"/>
      <c r="F34" s="1353"/>
      <c r="G34" s="1353"/>
      <c r="H34" s="1374"/>
    </row>
    <row r="35" spans="1:8">
      <c r="A35" s="1372" t="s">
        <v>629</v>
      </c>
      <c r="B35" s="1350">
        <v>2026</v>
      </c>
      <c r="C35" s="1354"/>
      <c r="D35" s="1352"/>
      <c r="E35" s="1353"/>
      <c r="F35" s="1353"/>
      <c r="G35" s="1353"/>
      <c r="H35" s="1374"/>
    </row>
    <row r="36" spans="1:8">
      <c r="A36" s="1372" t="s">
        <v>630</v>
      </c>
      <c r="B36" s="1350">
        <v>2026</v>
      </c>
      <c r="C36" s="1354"/>
      <c r="D36" s="1352"/>
      <c r="E36" s="1353"/>
      <c r="F36" s="1353"/>
      <c r="G36" s="1353"/>
      <c r="H36" s="1374"/>
    </row>
    <row r="37" spans="1:8">
      <c r="A37" s="1372" t="s">
        <v>631</v>
      </c>
      <c r="B37" s="1350">
        <v>2026</v>
      </c>
      <c r="C37" s="1354"/>
      <c r="D37" s="1352"/>
      <c r="E37" s="1353"/>
      <c r="F37" s="1353"/>
      <c r="G37" s="1353"/>
      <c r="H37" s="1374"/>
    </row>
    <row r="38" spans="1:8">
      <c r="A38" s="1372" t="s">
        <v>632</v>
      </c>
      <c r="B38" s="1350">
        <v>2026</v>
      </c>
      <c r="C38" s="1351"/>
      <c r="D38" s="1352"/>
      <c r="E38" s="1355"/>
      <c r="F38" s="1355"/>
      <c r="G38" s="1353"/>
      <c r="H38" s="1377"/>
    </row>
    <row r="39" spans="1:8" ht="13.5" thickBot="1">
      <c r="A39" s="1378" t="s">
        <v>10</v>
      </c>
      <c r="B39" s="1379"/>
      <c r="C39" s="1380">
        <f>SUM(C7:C38)</f>
        <v>9000000</v>
      </c>
      <c r="D39" s="1380">
        <f>SUM(D7:D38)</f>
        <v>964285.85999999987</v>
      </c>
      <c r="E39" s="1380">
        <f>SUM(E7:E38)</f>
        <v>0</v>
      </c>
      <c r="F39" s="1380">
        <f>SUM(F7:F38)</f>
        <v>991453.70000000007</v>
      </c>
      <c r="G39" s="1380">
        <f>SUM(G7:G38)</f>
        <v>991453.70000000007</v>
      </c>
      <c r="H39" s="1381">
        <f>G39-C39</f>
        <v>-8008546.2999999998</v>
      </c>
    </row>
    <row r="40" spans="1:8" ht="7" customHeight="1"/>
    <row r="41" spans="1:8" ht="48" customHeight="1">
      <c r="A41" s="1667" t="s">
        <v>905</v>
      </c>
      <c r="B41" s="1667"/>
      <c r="C41" s="1667"/>
      <c r="D41" s="1667"/>
      <c r="E41" s="1667"/>
      <c r="F41" s="1667"/>
      <c r="G41" s="1667"/>
      <c r="H41" s="1667"/>
    </row>
    <row r="42" spans="1:8" ht="43.5" customHeight="1">
      <c r="A42" s="1667" t="s">
        <v>906</v>
      </c>
      <c r="B42" s="1667"/>
      <c r="C42" s="1667"/>
      <c r="D42" s="1667"/>
      <c r="E42" s="1667"/>
      <c r="F42" s="1667"/>
      <c r="G42" s="1667"/>
      <c r="H42" s="1667"/>
    </row>
    <row r="43" spans="1:8" ht="15.65" customHeight="1">
      <c r="A43" s="1670" t="s">
        <v>907</v>
      </c>
      <c r="B43" s="1670"/>
      <c r="C43" s="1670"/>
      <c r="D43" s="1670"/>
      <c r="E43" s="1670"/>
      <c r="F43" s="1670"/>
      <c r="G43" s="1670"/>
      <c r="H43" s="1670"/>
    </row>
    <row r="44" spans="1:8" ht="30.75" customHeight="1">
      <c r="A44" s="1667" t="s">
        <v>908</v>
      </c>
      <c r="B44" s="1667"/>
      <c r="C44" s="1667"/>
      <c r="D44" s="1667"/>
      <c r="E44" s="1667"/>
      <c r="F44" s="1667"/>
      <c r="G44" s="1667"/>
      <c r="H44" s="1667"/>
    </row>
    <row r="46" spans="1:8" ht="32.25" customHeight="1">
      <c r="A46" s="1668" t="s">
        <v>909</v>
      </c>
      <c r="B46" s="1668"/>
      <c r="C46" s="1668"/>
      <c r="D46" s="1668"/>
      <c r="E46" s="1668"/>
      <c r="F46" s="1668"/>
      <c r="G46" s="1668"/>
      <c r="H46" s="1668"/>
    </row>
  </sheetData>
  <mergeCells count="8">
    <mergeCell ref="A44:H44"/>
    <mergeCell ref="A46:H46"/>
    <mergeCell ref="A1:H1"/>
    <mergeCell ref="A2:H2"/>
    <mergeCell ref="A3:H3"/>
    <mergeCell ref="A41:H41"/>
    <mergeCell ref="A42:H42"/>
    <mergeCell ref="A43:H43"/>
  </mergeCells>
  <pageMargins left="0.7" right="0.7" top="0.75" bottom="0.75" header="0.3" footer="0.3"/>
  <pageSetup scale="8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9D43-C5DA-4941-A135-41AFB0AB0F5D}">
  <sheetPr codeName="Sheet23">
    <pageSetUpPr fitToPage="1"/>
  </sheetPr>
  <dimension ref="A1:P35"/>
  <sheetViews>
    <sheetView zoomScale="80" zoomScaleNormal="80" workbookViewId="0">
      <selection activeCell="B42" sqref="B42"/>
    </sheetView>
  </sheetViews>
  <sheetFormatPr defaultColWidth="8.54296875" defaultRowHeight="13"/>
  <cols>
    <col min="1" max="1" width="46.54296875" style="94" customWidth="1"/>
    <col min="2" max="2" width="14.453125" style="94" customWidth="1"/>
    <col min="3" max="3" width="9" style="94" customWidth="1"/>
    <col min="4" max="4" width="14.54296875" style="94" customWidth="1"/>
    <col min="5" max="5" width="13" style="94" customWidth="1"/>
    <col min="6" max="6" width="9.54296875" style="94" customWidth="1"/>
    <col min="7" max="7" width="13" style="94" customWidth="1"/>
    <col min="8" max="8" width="14.1796875" style="94" customWidth="1"/>
    <col min="9" max="9" width="7.453125" style="94" customWidth="1"/>
    <col min="10" max="10" width="15.1796875" style="94" customWidth="1"/>
    <col min="11" max="13" width="7.54296875" style="94" customWidth="1"/>
    <col min="14" max="14" width="12.54296875" customWidth="1"/>
    <col min="15" max="15" width="10.54296875" bestFit="1" customWidth="1"/>
    <col min="16" max="16" width="9.81640625" bestFit="1" customWidth="1"/>
  </cols>
  <sheetData>
    <row r="1" spans="1:15" ht="15">
      <c r="A1" s="1524" t="s">
        <v>910</v>
      </c>
      <c r="B1" s="1524"/>
      <c r="C1" s="1524"/>
      <c r="D1" s="1524"/>
      <c r="E1" s="1524"/>
      <c r="F1" s="1524"/>
      <c r="G1" s="1524"/>
      <c r="H1" s="1524"/>
      <c r="I1" s="1524"/>
      <c r="J1" s="1524"/>
      <c r="K1" s="1524"/>
      <c r="L1" s="1524"/>
      <c r="M1" s="1524"/>
    </row>
    <row r="2" spans="1:15" ht="15">
      <c r="A2" s="1524" t="str" cm="1">
        <f t="array" ref="A2">'ESA Summary'!A2:A2</f>
        <v>Southern California Edison</v>
      </c>
      <c r="B2" s="1524"/>
      <c r="C2" s="1524"/>
      <c r="D2" s="1524"/>
      <c r="E2" s="1524"/>
      <c r="F2" s="1524"/>
      <c r="G2" s="1524"/>
      <c r="H2" s="1524"/>
      <c r="I2" s="1524"/>
      <c r="J2" s="1524"/>
      <c r="K2" s="1524"/>
      <c r="L2" s="1524"/>
      <c r="M2" s="1524"/>
    </row>
    <row r="3" spans="1:15" ht="15">
      <c r="A3" s="1524" t="str" cm="1">
        <f t="array" ref="A3">'ESA Summary'!A3:A3</f>
        <v>Through November 2024</v>
      </c>
      <c r="B3" s="1524"/>
      <c r="C3" s="1524"/>
      <c r="D3" s="1524"/>
      <c r="E3" s="1524"/>
      <c r="F3" s="1524"/>
      <c r="G3" s="1524"/>
      <c r="H3" s="1524"/>
      <c r="I3" s="1524"/>
      <c r="J3" s="1524"/>
      <c r="K3" s="1524"/>
      <c r="L3" s="1524"/>
      <c r="M3" s="1524"/>
    </row>
    <row r="4" spans="1:15" ht="15.5" thickBot="1">
      <c r="A4" s="896"/>
      <c r="B4" s="366"/>
      <c r="C4" s="366"/>
      <c r="D4" s="366"/>
      <c r="E4" s="366"/>
      <c r="F4" s="366"/>
      <c r="G4" s="366"/>
      <c r="H4" s="366"/>
      <c r="I4" s="366"/>
      <c r="J4" s="366"/>
      <c r="K4" s="366"/>
      <c r="L4" s="366"/>
      <c r="M4" s="366"/>
    </row>
    <row r="5" spans="1:15" ht="15">
      <c r="A5" s="897"/>
      <c r="B5" s="1672" t="s">
        <v>911</v>
      </c>
      <c r="C5" s="1673"/>
      <c r="D5" s="1674"/>
      <c r="E5" s="1675" t="s">
        <v>4</v>
      </c>
      <c r="F5" s="1673"/>
      <c r="G5" s="1676"/>
      <c r="H5" s="1677" t="s">
        <v>5</v>
      </c>
      <c r="I5" s="1673"/>
      <c r="J5" s="1676"/>
      <c r="K5" s="1677" t="s">
        <v>6</v>
      </c>
      <c r="L5" s="1673"/>
      <c r="M5" s="1678"/>
    </row>
    <row r="6" spans="1:15">
      <c r="A6" s="898" t="s">
        <v>912</v>
      </c>
      <c r="B6" s="516" t="s">
        <v>8</v>
      </c>
      <c r="C6" s="880" t="s">
        <v>9</v>
      </c>
      <c r="D6" s="517" t="s">
        <v>10</v>
      </c>
      <c r="E6" s="516" t="s">
        <v>8</v>
      </c>
      <c r="F6" s="880" t="s">
        <v>9</v>
      </c>
      <c r="G6" s="517" t="s">
        <v>10</v>
      </c>
      <c r="H6" s="518" t="s">
        <v>8</v>
      </c>
      <c r="I6" s="880" t="s">
        <v>9</v>
      </c>
      <c r="J6" s="517" t="s">
        <v>10</v>
      </c>
      <c r="K6" s="519" t="s">
        <v>8</v>
      </c>
      <c r="L6" s="880" t="s">
        <v>9</v>
      </c>
      <c r="M6" s="881" t="s">
        <v>10</v>
      </c>
    </row>
    <row r="7" spans="1:15">
      <c r="A7" s="1206" t="s">
        <v>913</v>
      </c>
      <c r="B7" s="520">
        <v>3699872</v>
      </c>
      <c r="C7" s="520"/>
      <c r="D7" s="521">
        <f>B7+C7</f>
        <v>3699872</v>
      </c>
      <c r="E7" s="520">
        <v>137334.36000000034</v>
      </c>
      <c r="F7" s="520"/>
      <c r="G7" s="521">
        <f>E7+F7</f>
        <v>137334.36000000034</v>
      </c>
      <c r="H7" s="520">
        <v>2006205.9200000004</v>
      </c>
      <c r="I7" s="520"/>
      <c r="J7" s="521">
        <f>H7+I7</f>
        <v>2006205.9200000004</v>
      </c>
      <c r="K7" s="443">
        <f>IFERROR(H7/B7,0)</f>
        <v>0.54223657467069142</v>
      </c>
      <c r="L7" s="443"/>
      <c r="M7" s="1164">
        <f t="shared" ref="L7:M17" si="0">IFERROR(J7/D7,0)</f>
        <v>0.54223657467069142</v>
      </c>
      <c r="N7" s="46"/>
      <c r="O7" s="46"/>
    </row>
    <row r="8" spans="1:15">
      <c r="A8" s="1206" t="s">
        <v>914</v>
      </c>
      <c r="B8" s="520">
        <v>1615434</v>
      </c>
      <c r="C8" s="520"/>
      <c r="D8" s="521">
        <f>B8+C8</f>
        <v>1615434</v>
      </c>
      <c r="E8" s="520">
        <v>205530.54999999935</v>
      </c>
      <c r="F8" s="520"/>
      <c r="G8" s="521">
        <f>E8+F8</f>
        <v>205530.54999999935</v>
      </c>
      <c r="H8" s="520">
        <v>1872070.4899999995</v>
      </c>
      <c r="I8" s="520"/>
      <c r="J8" s="521">
        <f>H8+I8</f>
        <v>1872070.4899999995</v>
      </c>
      <c r="K8" s="443">
        <f t="shared" ref="K8:K17" si="1">IFERROR(H8/B8,0)</f>
        <v>1.1588653513544964</v>
      </c>
      <c r="L8" s="443"/>
      <c r="M8" s="1164">
        <f t="shared" si="0"/>
        <v>1.1588653513544964</v>
      </c>
      <c r="N8" s="46"/>
      <c r="O8" s="46"/>
    </row>
    <row r="9" spans="1:15">
      <c r="A9" s="1206" t="s">
        <v>915</v>
      </c>
      <c r="B9" s="520">
        <v>510137</v>
      </c>
      <c r="C9" s="520"/>
      <c r="D9" s="521">
        <f>B9+C9</f>
        <v>510137</v>
      </c>
      <c r="E9" s="520">
        <v>13261.929999999993</v>
      </c>
      <c r="F9" s="520"/>
      <c r="G9" s="521">
        <f>E9+F9</f>
        <v>13261.929999999993</v>
      </c>
      <c r="H9" s="520">
        <v>176791.87000000011</v>
      </c>
      <c r="I9" s="520"/>
      <c r="J9" s="521">
        <f>H9+I9</f>
        <v>176791.87000000011</v>
      </c>
      <c r="K9" s="443">
        <f t="shared" si="1"/>
        <v>0.34655763059727113</v>
      </c>
      <c r="L9" s="443"/>
      <c r="M9" s="1164">
        <f t="shared" si="0"/>
        <v>0.34655763059727113</v>
      </c>
      <c r="N9" s="46"/>
    </row>
    <row r="10" spans="1:15">
      <c r="A10" s="1207" t="s">
        <v>916</v>
      </c>
      <c r="B10" s="520">
        <v>570000</v>
      </c>
      <c r="C10" s="520"/>
      <c r="D10" s="521">
        <f>B10+C10</f>
        <v>570000</v>
      </c>
      <c r="E10" s="520">
        <v>18569.380000000005</v>
      </c>
      <c r="F10" s="520"/>
      <c r="G10" s="521">
        <f>E10+F10</f>
        <v>18569.380000000005</v>
      </c>
      <c r="H10" s="520">
        <v>220764.07</v>
      </c>
      <c r="I10" s="520"/>
      <c r="J10" s="521">
        <f>H10+I10</f>
        <v>220764.07</v>
      </c>
      <c r="K10" s="443">
        <f t="shared" si="1"/>
        <v>0.38730538596491232</v>
      </c>
      <c r="L10" s="443"/>
      <c r="M10" s="1164">
        <f t="shared" si="0"/>
        <v>0.38730538596491232</v>
      </c>
      <c r="N10" s="13"/>
    </row>
    <row r="11" spans="1:15">
      <c r="A11" s="1206" t="s">
        <v>917</v>
      </c>
      <c r="B11" s="520">
        <v>525000</v>
      </c>
      <c r="C11" s="520"/>
      <c r="D11" s="521">
        <f t="shared" ref="D11:D16" si="2">B11+C11</f>
        <v>525000</v>
      </c>
      <c r="E11" s="520">
        <v>0</v>
      </c>
      <c r="F11" s="520"/>
      <c r="G11" s="521">
        <f t="shared" ref="G11:G16" si="3">E11+F11</f>
        <v>0</v>
      </c>
      <c r="H11" s="520">
        <v>285875.72000000003</v>
      </c>
      <c r="I11" s="520"/>
      <c r="J11" s="521">
        <f t="shared" ref="J11:J16" si="4">H11+I11</f>
        <v>285875.72000000003</v>
      </c>
      <c r="K11" s="443">
        <f t="shared" si="1"/>
        <v>0.544525180952381</v>
      </c>
      <c r="L11" s="443"/>
      <c r="M11" s="1164">
        <f t="shared" si="0"/>
        <v>0.544525180952381</v>
      </c>
      <c r="N11" s="13"/>
    </row>
    <row r="12" spans="1:15">
      <c r="A12" s="1206" t="s">
        <v>918</v>
      </c>
      <c r="B12" s="520">
        <v>0</v>
      </c>
      <c r="C12" s="520"/>
      <c r="D12" s="521">
        <f t="shared" si="2"/>
        <v>0</v>
      </c>
      <c r="E12" s="520">
        <v>0</v>
      </c>
      <c r="F12" s="520"/>
      <c r="G12" s="521">
        <f t="shared" si="3"/>
        <v>0</v>
      </c>
      <c r="H12" s="520">
        <v>0</v>
      </c>
      <c r="I12" s="520"/>
      <c r="J12" s="521">
        <f t="shared" si="4"/>
        <v>0</v>
      </c>
      <c r="K12" s="443">
        <f t="shared" si="1"/>
        <v>0</v>
      </c>
      <c r="L12" s="443"/>
      <c r="M12" s="1164">
        <f t="shared" si="0"/>
        <v>0</v>
      </c>
      <c r="N12" s="13"/>
    </row>
    <row r="13" spans="1:15">
      <c r="A13" s="1206" t="s">
        <v>919</v>
      </c>
      <c r="B13" s="520">
        <v>36000</v>
      </c>
      <c r="C13" s="520"/>
      <c r="D13" s="521">
        <f t="shared" si="2"/>
        <v>36000</v>
      </c>
      <c r="E13" s="520">
        <v>0</v>
      </c>
      <c r="F13" s="520"/>
      <c r="G13" s="521">
        <f t="shared" si="3"/>
        <v>0</v>
      </c>
      <c r="H13" s="520">
        <v>-764.06999999999971</v>
      </c>
      <c r="I13" s="520"/>
      <c r="J13" s="521">
        <f t="shared" si="4"/>
        <v>-764.06999999999971</v>
      </c>
      <c r="K13" s="443">
        <f t="shared" si="1"/>
        <v>-2.1224166666666659E-2</v>
      </c>
      <c r="L13" s="443"/>
      <c r="M13" s="1164">
        <f t="shared" si="0"/>
        <v>-2.1224166666666659E-2</v>
      </c>
      <c r="N13" s="13"/>
    </row>
    <row r="14" spans="1:15">
      <c r="A14" s="1206" t="s">
        <v>45</v>
      </c>
      <c r="B14" s="520">
        <v>493041</v>
      </c>
      <c r="C14" s="520"/>
      <c r="D14" s="521">
        <f t="shared" si="2"/>
        <v>493041</v>
      </c>
      <c r="E14" s="520">
        <v>9573.0999999999767</v>
      </c>
      <c r="F14" s="520"/>
      <c r="G14" s="521">
        <f t="shared" si="3"/>
        <v>9573.0999999999767</v>
      </c>
      <c r="H14" s="520">
        <v>364182.75</v>
      </c>
      <c r="I14" s="520"/>
      <c r="J14" s="521">
        <f t="shared" si="4"/>
        <v>364182.75</v>
      </c>
      <c r="K14" s="443">
        <f t="shared" si="1"/>
        <v>0.73864597467553406</v>
      </c>
      <c r="L14" s="443"/>
      <c r="M14" s="1164">
        <f t="shared" si="0"/>
        <v>0.73864597467553406</v>
      </c>
      <c r="N14" s="13"/>
    </row>
    <row r="15" spans="1:15">
      <c r="A15" s="1206" t="s">
        <v>418</v>
      </c>
      <c r="B15" s="520">
        <v>1417444</v>
      </c>
      <c r="C15" s="520"/>
      <c r="D15" s="521">
        <f t="shared" si="2"/>
        <v>1417444</v>
      </c>
      <c r="E15" s="520">
        <v>190024.64000000013</v>
      </c>
      <c r="F15" s="520"/>
      <c r="G15" s="521">
        <f t="shared" si="3"/>
        <v>190024.64000000013</v>
      </c>
      <c r="H15" s="520">
        <v>1869794.5499999986</v>
      </c>
      <c r="I15" s="520"/>
      <c r="J15" s="521">
        <f t="shared" si="4"/>
        <v>1869794.5499999986</v>
      </c>
      <c r="K15" s="443">
        <f t="shared" si="1"/>
        <v>1.3191311614427086</v>
      </c>
      <c r="L15" s="443"/>
      <c r="M15" s="1164">
        <f t="shared" si="0"/>
        <v>1.3191311614427086</v>
      </c>
      <c r="N15" s="13"/>
    </row>
    <row r="16" spans="1:15">
      <c r="A16" s="1206" t="s">
        <v>47</v>
      </c>
      <c r="B16" s="520">
        <v>135625</v>
      </c>
      <c r="C16" s="520"/>
      <c r="D16" s="521">
        <f t="shared" si="2"/>
        <v>135625</v>
      </c>
      <c r="E16" s="520">
        <v>1883.9899999999998</v>
      </c>
      <c r="F16" s="520"/>
      <c r="G16" s="521">
        <f t="shared" si="3"/>
        <v>1883.9899999999998</v>
      </c>
      <c r="H16" s="520">
        <v>13479.449999999999</v>
      </c>
      <c r="I16" s="520"/>
      <c r="J16" s="521">
        <f t="shared" si="4"/>
        <v>13479.449999999999</v>
      </c>
      <c r="K16" s="443">
        <f t="shared" si="1"/>
        <v>9.9387649769585251E-2</v>
      </c>
      <c r="L16" s="443"/>
      <c r="M16" s="1164">
        <f t="shared" si="0"/>
        <v>9.9387649769585251E-2</v>
      </c>
      <c r="N16" s="13"/>
    </row>
    <row r="17" spans="1:16">
      <c r="A17" s="1208" t="s">
        <v>920</v>
      </c>
      <c r="B17" s="1299">
        <f>SUM(B7:B16)</f>
        <v>9002553</v>
      </c>
      <c r="C17" s="1299">
        <f>SUM(C7:C16)</f>
        <v>0</v>
      </c>
      <c r="D17" s="523">
        <f>SUM(B17:C17)</f>
        <v>9002553</v>
      </c>
      <c r="E17" s="1299">
        <f>SUM(E7:E16)</f>
        <v>576177.94999999972</v>
      </c>
      <c r="F17" s="1299">
        <f>SUM(F7:F16)</f>
        <v>0</v>
      </c>
      <c r="G17" s="523">
        <f>SUM(E17:F17)</f>
        <v>576177.94999999972</v>
      </c>
      <c r="H17" s="1299">
        <f>SUM(H7:H16)</f>
        <v>6808400.7499999991</v>
      </c>
      <c r="I17" s="1299">
        <f>SUM(I7:I16)</f>
        <v>0</v>
      </c>
      <c r="J17" s="523">
        <f>SUM(H17:I17)</f>
        <v>6808400.7499999991</v>
      </c>
      <c r="K17" s="1411">
        <f t="shared" si="1"/>
        <v>0.7562744423720692</v>
      </c>
      <c r="L17" s="1411">
        <f t="shared" si="0"/>
        <v>0</v>
      </c>
      <c r="M17" s="1412">
        <f t="shared" si="0"/>
        <v>0.7562744423720692</v>
      </c>
      <c r="N17" s="13"/>
    </row>
    <row r="18" spans="1:16">
      <c r="A18" s="1208"/>
      <c r="B18" s="522"/>
      <c r="C18" s="522"/>
      <c r="D18" s="200"/>
      <c r="E18" s="522"/>
      <c r="F18" s="522"/>
      <c r="G18" s="200"/>
      <c r="H18" s="522"/>
      <c r="I18" s="522"/>
      <c r="J18" s="200"/>
      <c r="K18" s="524"/>
      <c r="L18" s="524"/>
      <c r="M18" s="1209"/>
      <c r="N18" s="13"/>
    </row>
    <row r="19" spans="1:16">
      <c r="A19" s="1206" t="s">
        <v>921</v>
      </c>
      <c r="B19" s="520">
        <v>415120450</v>
      </c>
      <c r="C19" s="525"/>
      <c r="D19" s="521">
        <f t="shared" ref="D19:D20" si="5">B19+C19</f>
        <v>415120450</v>
      </c>
      <c r="E19" s="520">
        <v>53957509.369999997</v>
      </c>
      <c r="F19" s="525"/>
      <c r="G19" s="521">
        <f t="shared" ref="G19:G20" si="6">E19+F19</f>
        <v>53957509.369999997</v>
      </c>
      <c r="H19" s="520">
        <v>796636181.91999996</v>
      </c>
      <c r="I19" s="525"/>
      <c r="J19" s="521">
        <f t="shared" ref="J19" si="7">H19+I19</f>
        <v>796636181.91999996</v>
      </c>
      <c r="K19" s="443">
        <f t="shared" ref="K19:M20" si="8">IFERROR(H19/B19,0)</f>
        <v>1.9190482712186305</v>
      </c>
      <c r="L19" s="443"/>
      <c r="M19" s="1164">
        <f t="shared" si="8"/>
        <v>1.9190482712186305</v>
      </c>
    </row>
    <row r="20" spans="1:16" ht="12.65" customHeight="1">
      <c r="A20" s="1208" t="s">
        <v>922</v>
      </c>
      <c r="B20" s="1299">
        <f>B17+B19</f>
        <v>424123003</v>
      </c>
      <c r="C20" s="1299"/>
      <c r="D20" s="523">
        <f t="shared" si="5"/>
        <v>424123003</v>
      </c>
      <c r="E20" s="1299">
        <f>E17+E19</f>
        <v>54533687.32</v>
      </c>
      <c r="F20" s="1299"/>
      <c r="G20" s="523">
        <f t="shared" si="6"/>
        <v>54533687.32</v>
      </c>
      <c r="H20" s="1299">
        <f>H17+H19</f>
        <v>803444582.66999996</v>
      </c>
      <c r="I20" s="1299"/>
      <c r="J20" s="523">
        <f>H20+I20</f>
        <v>803444582.66999996</v>
      </c>
      <c r="K20" s="1411">
        <f t="shared" si="8"/>
        <v>1.8943669100400102</v>
      </c>
      <c r="L20" s="1411">
        <f t="shared" si="8"/>
        <v>0</v>
      </c>
      <c r="M20" s="1412">
        <f t="shared" si="8"/>
        <v>1.8943669100400102</v>
      </c>
      <c r="N20" s="13"/>
    </row>
    <row r="21" spans="1:16" s="14" customFormat="1" ht="10.5">
      <c r="A21" s="1210"/>
      <c r="B21" s="526"/>
      <c r="C21" s="526"/>
      <c r="D21" s="526"/>
      <c r="E21" s="527"/>
      <c r="F21" s="526"/>
      <c r="G21" s="526"/>
      <c r="H21" s="526"/>
      <c r="I21" s="526"/>
      <c r="J21" s="526"/>
      <c r="K21" s="526"/>
      <c r="L21" s="526"/>
      <c r="M21" s="1211"/>
    </row>
    <row r="22" spans="1:16" s="14" customFormat="1">
      <c r="A22" s="1212" t="s">
        <v>923</v>
      </c>
      <c r="B22" s="528"/>
      <c r="C22" s="528"/>
      <c r="D22" s="528"/>
      <c r="E22" s="528"/>
      <c r="F22" s="528"/>
      <c r="G22" s="528"/>
      <c r="H22" s="528"/>
      <c r="I22" s="528"/>
      <c r="J22" s="528"/>
      <c r="K22" s="528"/>
      <c r="L22" s="528"/>
      <c r="M22" s="1213"/>
    </row>
    <row r="23" spans="1:16" s="14" customFormat="1">
      <c r="A23" s="1214" t="s">
        <v>924</v>
      </c>
      <c r="B23" s="529" t="s">
        <v>925</v>
      </c>
      <c r="C23" s="529"/>
      <c r="D23" s="529"/>
      <c r="E23" s="520">
        <v>1080516.6081600001</v>
      </c>
      <c r="F23" s="530"/>
      <c r="G23" s="521">
        <f>E23+F23</f>
        <v>1080516.6081600001</v>
      </c>
      <c r="H23" s="520">
        <v>17325164.72577</v>
      </c>
      <c r="I23" s="531"/>
      <c r="J23" s="521">
        <f>H23+I23</f>
        <v>17325164.72577</v>
      </c>
      <c r="K23" s="532"/>
      <c r="L23" s="529"/>
      <c r="M23" s="1215"/>
      <c r="O23" s="15"/>
    </row>
    <row r="24" spans="1:16" s="14" customFormat="1">
      <c r="A24" s="1212" t="s">
        <v>926</v>
      </c>
      <c r="B24" s="529"/>
      <c r="C24" s="529"/>
      <c r="D24" s="529"/>
      <c r="E24" s="520">
        <v>2303561.2537600002</v>
      </c>
      <c r="F24" s="533"/>
      <c r="G24" s="521">
        <f>E24+F24</f>
        <v>2303561.2537600002</v>
      </c>
      <c r="H24" s="520">
        <v>37685727.041689999</v>
      </c>
      <c r="I24" s="533"/>
      <c r="J24" s="521">
        <f>H24+I24</f>
        <v>37685727.041689999</v>
      </c>
      <c r="K24" s="532"/>
      <c r="L24" s="529"/>
      <c r="M24" s="1215"/>
      <c r="O24" s="15"/>
      <c r="P24" s="15"/>
    </row>
    <row r="25" spans="1:16" s="14" customFormat="1">
      <c r="A25" s="1216" t="s">
        <v>927</v>
      </c>
      <c r="B25" s="529"/>
      <c r="C25" s="529"/>
      <c r="D25" s="529"/>
      <c r="E25" s="530"/>
      <c r="F25" s="530"/>
      <c r="G25" s="530"/>
      <c r="H25" s="530"/>
      <c r="I25" s="530"/>
      <c r="J25" s="530"/>
      <c r="K25" s="532"/>
      <c r="L25" s="529"/>
      <c r="M25" s="1215"/>
      <c r="O25" s="15"/>
    </row>
    <row r="26" spans="1:16" s="14" customFormat="1">
      <c r="A26" s="1217" t="s">
        <v>928</v>
      </c>
      <c r="B26" s="529"/>
      <c r="C26" s="529"/>
      <c r="D26" s="529"/>
      <c r="E26" s="530"/>
      <c r="F26" s="530"/>
      <c r="G26" s="530"/>
      <c r="H26" s="530"/>
      <c r="I26" s="530"/>
      <c r="J26" s="530"/>
      <c r="K26" s="532"/>
      <c r="L26" s="529"/>
      <c r="M26" s="1215"/>
      <c r="O26" s="15"/>
    </row>
    <row r="27" spans="1:16" s="14" customFormat="1">
      <c r="A27" s="1217" t="s">
        <v>929</v>
      </c>
      <c r="B27" s="529"/>
      <c r="C27" s="529"/>
      <c r="D27" s="529"/>
      <c r="E27" s="523">
        <f t="shared" ref="E27:J27" si="9">SUM(E23:E26)</f>
        <v>3384077.8619200001</v>
      </c>
      <c r="F27" s="523">
        <f t="shared" si="9"/>
        <v>0</v>
      </c>
      <c r="G27" s="523">
        <f t="shared" si="9"/>
        <v>3384077.8619200001</v>
      </c>
      <c r="H27" s="523">
        <f>SUM(H23:H26)</f>
        <v>55010891.767460003</v>
      </c>
      <c r="I27" s="523">
        <f t="shared" si="9"/>
        <v>0</v>
      </c>
      <c r="J27" s="523">
        <f t="shared" si="9"/>
        <v>55010891.767460003</v>
      </c>
      <c r="K27" s="532"/>
      <c r="L27" s="529"/>
      <c r="M27" s="1215"/>
      <c r="O27" s="15"/>
    </row>
    <row r="28" spans="1:16" s="14" customFormat="1">
      <c r="A28" s="1218"/>
      <c r="B28" s="534"/>
      <c r="C28" s="534"/>
      <c r="D28" s="534"/>
      <c r="E28" s="535"/>
      <c r="F28" s="534"/>
      <c r="G28" s="534"/>
      <c r="H28" s="534"/>
      <c r="I28" s="534"/>
      <c r="J28" s="534"/>
      <c r="K28" s="534"/>
      <c r="L28" s="534"/>
      <c r="M28" s="1219"/>
    </row>
    <row r="29" spans="1:16" ht="13.5" thickBot="1">
      <c r="A29" s="1220" t="s">
        <v>51</v>
      </c>
      <c r="B29" s="1221"/>
      <c r="C29" s="1221"/>
      <c r="D29" s="1222"/>
      <c r="E29" s="1221">
        <v>100223.285104</v>
      </c>
      <c r="F29" s="1221"/>
      <c r="G29" s="1222">
        <f t="shared" ref="G29" si="10">E29+F29</f>
        <v>100223.285104</v>
      </c>
      <c r="H29" s="1221">
        <v>1208629.6127199996</v>
      </c>
      <c r="I29" s="1221"/>
      <c r="J29" s="1222">
        <f t="shared" ref="J29" si="11">H29+I29</f>
        <v>1208629.6127199996</v>
      </c>
      <c r="K29" s="1223"/>
      <c r="L29" s="1223"/>
      <c r="M29" s="1224"/>
      <c r="N29" s="13"/>
    </row>
    <row r="31" spans="1:16" s="21" customFormat="1" ht="12" customHeight="1">
      <c r="A31" s="1671" t="s">
        <v>57</v>
      </c>
      <c r="B31" s="1671"/>
      <c r="C31" s="1671"/>
      <c r="D31" s="1671"/>
      <c r="E31" s="1671"/>
      <c r="F31" s="1671"/>
      <c r="G31" s="1671"/>
      <c r="H31" s="1671"/>
      <c r="I31" s="1671"/>
      <c r="J31" s="1671"/>
      <c r="K31" s="1671"/>
      <c r="L31" s="1671"/>
      <c r="M31" s="1671"/>
    </row>
    <row r="32" spans="1:16" s="21" customFormat="1" ht="12.65" customHeight="1">
      <c r="A32" s="1671"/>
      <c r="B32" s="1671"/>
      <c r="C32" s="1671"/>
      <c r="D32" s="1671"/>
      <c r="E32" s="1671"/>
      <c r="F32" s="1671"/>
      <c r="G32" s="1671"/>
      <c r="H32" s="1671"/>
      <c r="I32" s="1671"/>
      <c r="J32" s="1671"/>
      <c r="K32" s="1671"/>
      <c r="L32" s="1671"/>
      <c r="M32" s="1671"/>
    </row>
    <row r="33" spans="1:3">
      <c r="A33" s="536" t="s">
        <v>874</v>
      </c>
    </row>
    <row r="35" spans="1:3">
      <c r="B35" s="537"/>
      <c r="C35" s="537"/>
    </row>
  </sheetData>
  <mergeCells count="9">
    <mergeCell ref="A32:M32"/>
    <mergeCell ref="A1:M1"/>
    <mergeCell ref="A2:M2"/>
    <mergeCell ref="A3:M3"/>
    <mergeCell ref="B5:D5"/>
    <mergeCell ref="E5:G5"/>
    <mergeCell ref="H5:J5"/>
    <mergeCell ref="K5:M5"/>
    <mergeCell ref="A31:M31"/>
  </mergeCells>
  <pageMargins left="0.7" right="0.7" top="0.75" bottom="0.75" header="0.3" footer="0.3"/>
  <pageSetup scale="50" fitToHeight="0" orientation="portrait" r:id="rId1"/>
  <headerFooter>
    <oddFooter>&amp;C&amp;11&amp;P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codeName="Sheet24">
    <pageSetUpPr fitToPage="1"/>
  </sheetPr>
  <dimension ref="A1:AB31"/>
  <sheetViews>
    <sheetView topLeftCell="C1" zoomScale="80" zoomScaleNormal="80" workbookViewId="0">
      <selection activeCell="E9" sqref="E9"/>
    </sheetView>
  </sheetViews>
  <sheetFormatPr defaultColWidth="9.453125" defaultRowHeight="13" outlineLevelCol="1"/>
  <cols>
    <col min="1" max="1" width="14.453125" style="94" customWidth="1"/>
    <col min="2" max="3" width="8.54296875" style="94" customWidth="1" outlineLevel="1"/>
    <col min="4" max="4" width="12.1796875" style="94" customWidth="1" outlineLevel="1"/>
    <col min="5" max="5" width="12.54296875" style="94" customWidth="1" outlineLevel="1"/>
    <col min="6" max="7" width="8.54296875" style="94" customWidth="1" outlineLevel="1"/>
    <col min="8" max="8" width="7.81640625" style="94" customWidth="1" outlineLevel="1"/>
    <col min="9" max="9" width="10.1796875" style="94" customWidth="1" outlineLevel="1"/>
    <col min="10" max="10" width="12.54296875" style="178" customWidth="1" outlineLevel="1"/>
    <col min="11" max="11" width="13.54296875" style="94" customWidth="1" outlineLevel="1"/>
    <col min="12" max="12" width="9.81640625" style="94" customWidth="1" outlineLevel="1"/>
    <col min="13" max="13" width="11.1796875" style="94" customWidth="1" outlineLevel="1"/>
    <col min="14" max="14" width="11.54296875" style="94" customWidth="1" outlineLevel="1"/>
    <col min="15" max="15" width="12.1796875" style="94" customWidth="1" outlineLevel="1"/>
    <col min="16" max="16" width="10.54296875" style="94" customWidth="1"/>
    <col min="17" max="17" width="7.81640625" style="94" customWidth="1"/>
    <col min="18" max="18" width="12.1796875" style="94" customWidth="1"/>
    <col min="19" max="19" width="9" style="94" customWidth="1"/>
    <col min="20" max="20" width="11.54296875" style="94" customWidth="1"/>
    <col min="21" max="21" width="9.54296875" style="94" customWidth="1"/>
    <col min="22" max="26" width="11.54296875" style="94" customWidth="1"/>
    <col min="27" max="27" width="8.1796875" style="94" bestFit="1" customWidth="1"/>
    <col min="28" max="28" width="11.54296875" style="94" customWidth="1"/>
  </cols>
  <sheetData>
    <row r="1" spans="1:28" ht="15">
      <c r="A1" s="1669" t="s">
        <v>930</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row>
    <row r="2" spans="1:28" ht="15">
      <c r="A2" s="1669" t="str" cm="1">
        <f t="array" ref="A2">'ESA Summary'!A2:A2</f>
        <v>Southern California Edison</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row>
    <row r="3" spans="1:28" ht="15">
      <c r="A3" s="1705" t="str" cm="1">
        <f t="array" ref="A3">'ESA Summary'!A3:A3</f>
        <v>Through November 2024</v>
      </c>
      <c r="B3" s="1669"/>
      <c r="C3" s="1669"/>
      <c r="D3" s="1669"/>
      <c r="E3" s="1669"/>
      <c r="F3" s="1669"/>
      <c r="G3" s="1669"/>
      <c r="H3" s="1669"/>
      <c r="I3" s="1669"/>
      <c r="J3" s="1669"/>
      <c r="K3" s="1669"/>
      <c r="L3" s="1669"/>
      <c r="M3" s="1669"/>
      <c r="N3" s="1669"/>
      <c r="O3" s="1669"/>
      <c r="P3" s="1669"/>
      <c r="Q3" s="1669"/>
      <c r="R3" s="1669"/>
      <c r="S3" s="1669"/>
      <c r="T3" s="1669"/>
      <c r="U3" s="1669"/>
      <c r="V3" s="1669"/>
      <c r="W3" s="1669"/>
      <c r="X3" s="1669"/>
      <c r="Y3" s="1669"/>
      <c r="Z3" s="538"/>
    </row>
    <row r="4" spans="1:28" ht="15.5" thickBot="1">
      <c r="A4" s="539"/>
      <c r="B4" s="540"/>
      <c r="C4" s="540"/>
      <c r="D4" s="540"/>
      <c r="E4" s="540"/>
      <c r="F4" s="540"/>
      <c r="G4" s="540"/>
      <c r="H4" s="540"/>
      <c r="I4" s="540"/>
      <c r="J4" s="540"/>
      <c r="K4" s="540"/>
      <c r="L4" s="540"/>
      <c r="M4" s="540"/>
      <c r="N4" s="540"/>
      <c r="O4" s="540"/>
      <c r="P4" s="539"/>
      <c r="Q4" s="539"/>
      <c r="R4" s="539"/>
      <c r="S4" s="539"/>
      <c r="T4" s="539"/>
      <c r="U4" s="540"/>
      <c r="V4" s="540"/>
      <c r="W4" s="539"/>
      <c r="X4" s="539"/>
      <c r="Y4" s="539"/>
      <c r="Z4" s="538"/>
    </row>
    <row r="5" spans="1:28" ht="15.75" customHeight="1">
      <c r="A5" s="1679"/>
      <c r="B5" s="1682" t="s">
        <v>931</v>
      </c>
      <c r="C5" s="1683"/>
      <c r="D5" s="1683"/>
      <c r="E5" s="1683"/>
      <c r="F5" s="1683"/>
      <c r="G5" s="1683"/>
      <c r="H5" s="1683"/>
      <c r="I5" s="1683"/>
      <c r="J5" s="1683"/>
      <c r="K5" s="1684"/>
      <c r="L5" s="1685" t="s">
        <v>932</v>
      </c>
      <c r="M5" s="1686"/>
      <c r="N5" s="1686"/>
      <c r="O5" s="1687"/>
      <c r="P5" s="1688" t="s">
        <v>933</v>
      </c>
      <c r="Q5" s="1689"/>
      <c r="R5" s="1689"/>
      <c r="S5" s="1689"/>
      <c r="T5" s="1689"/>
      <c r="U5" s="1690" t="s">
        <v>934</v>
      </c>
      <c r="V5" s="1691"/>
      <c r="W5" s="1692" t="s">
        <v>935</v>
      </c>
      <c r="X5" s="1695" t="s">
        <v>936</v>
      </c>
      <c r="Y5" s="1698" t="s">
        <v>937</v>
      </c>
      <c r="Z5" s="1698" t="s">
        <v>938</v>
      </c>
      <c r="AA5" s="1698" t="s">
        <v>615</v>
      </c>
      <c r="AB5" s="1713" t="s">
        <v>616</v>
      </c>
    </row>
    <row r="6" spans="1:28" ht="15" customHeight="1">
      <c r="A6" s="1680"/>
      <c r="B6" s="1701" t="s">
        <v>939</v>
      </c>
      <c r="C6" s="1702"/>
      <c r="D6" s="1702"/>
      <c r="E6" s="1703"/>
      <c r="F6" s="1688" t="s">
        <v>940</v>
      </c>
      <c r="G6" s="1689"/>
      <c r="H6" s="1689"/>
      <c r="I6" s="1689"/>
      <c r="J6" s="1704"/>
      <c r="K6" s="1689" t="s">
        <v>941</v>
      </c>
      <c r="L6" s="1701" t="s">
        <v>942</v>
      </c>
      <c r="M6" s="1719" t="s">
        <v>943</v>
      </c>
      <c r="N6" s="1702" t="s">
        <v>944</v>
      </c>
      <c r="O6" s="1703" t="s">
        <v>945</v>
      </c>
      <c r="P6" s="1701" t="s">
        <v>946</v>
      </c>
      <c r="Q6" s="1702" t="s">
        <v>947</v>
      </c>
      <c r="R6" s="1702" t="s">
        <v>948</v>
      </c>
      <c r="S6" s="1708" t="s">
        <v>949</v>
      </c>
      <c r="T6" s="1703" t="s">
        <v>950</v>
      </c>
      <c r="U6" s="1701" t="s">
        <v>951</v>
      </c>
      <c r="V6" s="1716" t="s">
        <v>952</v>
      </c>
      <c r="W6" s="1693"/>
      <c r="X6" s="1696"/>
      <c r="Y6" s="1699"/>
      <c r="Z6" s="1699"/>
      <c r="AA6" s="1699"/>
      <c r="AB6" s="1714"/>
    </row>
    <row r="7" spans="1:28" ht="40.4" customHeight="1" thickBot="1">
      <c r="A7" s="1681"/>
      <c r="B7" s="1225" t="s">
        <v>953</v>
      </c>
      <c r="C7" s="1226" t="s">
        <v>954</v>
      </c>
      <c r="D7" s="1226" t="s">
        <v>955</v>
      </c>
      <c r="E7" s="1227" t="s">
        <v>956</v>
      </c>
      <c r="F7" s="1225" t="s">
        <v>957</v>
      </c>
      <c r="G7" s="1226" t="s">
        <v>958</v>
      </c>
      <c r="H7" s="1226" t="s">
        <v>959</v>
      </c>
      <c r="I7" s="1228" t="s">
        <v>960</v>
      </c>
      <c r="J7" s="1227" t="s">
        <v>961</v>
      </c>
      <c r="K7" s="1722"/>
      <c r="L7" s="1721"/>
      <c r="M7" s="1720"/>
      <c r="N7" s="1707"/>
      <c r="O7" s="1718"/>
      <c r="P7" s="1721"/>
      <c r="Q7" s="1707"/>
      <c r="R7" s="1707"/>
      <c r="S7" s="1709"/>
      <c r="T7" s="1718"/>
      <c r="U7" s="1721"/>
      <c r="V7" s="1717"/>
      <c r="W7" s="1694"/>
      <c r="X7" s="1697"/>
      <c r="Y7" s="1700"/>
      <c r="Z7" s="1700"/>
      <c r="AA7" s="1700"/>
      <c r="AB7" s="1715"/>
    </row>
    <row r="8" spans="1:28">
      <c r="A8" s="688" t="s">
        <v>621</v>
      </c>
      <c r="B8" s="689">
        <v>71</v>
      </c>
      <c r="C8" s="569">
        <v>89</v>
      </c>
      <c r="D8" s="569">
        <v>554</v>
      </c>
      <c r="E8" s="690">
        <f t="shared" ref="E8:E18" si="0">SUM(B8:D8)</f>
        <v>714</v>
      </c>
      <c r="F8" s="689">
        <v>14213</v>
      </c>
      <c r="G8" s="569">
        <v>3177</v>
      </c>
      <c r="H8" s="569">
        <v>7021</v>
      </c>
      <c r="I8" s="691">
        <v>141</v>
      </c>
      <c r="J8" s="1229">
        <f t="shared" ref="J8:J13" si="1">SUM(F8:I8)</f>
        <v>24552</v>
      </c>
      <c r="K8" s="692">
        <f t="shared" ref="K8:K13" si="2">E8+J8</f>
        <v>25266</v>
      </c>
      <c r="L8" s="689">
        <v>788</v>
      </c>
      <c r="M8" s="569">
        <v>207</v>
      </c>
      <c r="N8" s="693">
        <v>44</v>
      </c>
      <c r="O8" s="694">
        <f t="shared" ref="O8:O18" si="3">SUM(L8:N8)</f>
        <v>1039</v>
      </c>
      <c r="P8" s="695">
        <v>2020</v>
      </c>
      <c r="Q8" s="693">
        <v>1</v>
      </c>
      <c r="R8" s="693">
        <v>53</v>
      </c>
      <c r="S8" s="694">
        <f>(K8-SUM(P8:R8))-(W8-1289493)</f>
        <v>5468</v>
      </c>
      <c r="T8" s="696">
        <f t="shared" ref="T8:T13" si="4">SUM(P8:S8)</f>
        <v>7542</v>
      </c>
      <c r="U8" s="1230">
        <f t="shared" ref="U8" si="5">K8+O8</f>
        <v>26305</v>
      </c>
      <c r="V8" s="1285">
        <f t="shared" ref="V8:V13" si="6">K8-T8</f>
        <v>17724</v>
      </c>
      <c r="W8" s="1287">
        <v>1307217</v>
      </c>
      <c r="X8" s="569">
        <v>1302665</v>
      </c>
      <c r="Y8" s="697">
        <f t="shared" ref="Y8:Y10" si="7">IFERROR(W8/X8,0)</f>
        <v>1.0034943749928031</v>
      </c>
      <c r="Z8" s="569">
        <v>4595535</v>
      </c>
      <c r="AA8" s="553"/>
      <c r="AB8" s="1288">
        <f t="shared" ref="AB8:AB18" si="8">Z8</f>
        <v>4595535</v>
      </c>
    </row>
    <row r="9" spans="1:28">
      <c r="A9" s="1231" t="s">
        <v>622</v>
      </c>
      <c r="B9" s="1232">
        <v>72</v>
      </c>
      <c r="C9" s="590">
        <v>37</v>
      </c>
      <c r="D9" s="590">
        <v>60</v>
      </c>
      <c r="E9" s="690">
        <f t="shared" si="0"/>
        <v>169</v>
      </c>
      <c r="F9" s="1232">
        <v>12390</v>
      </c>
      <c r="G9" s="590">
        <v>2305</v>
      </c>
      <c r="H9" s="590">
        <v>6276</v>
      </c>
      <c r="I9" s="698">
        <v>114</v>
      </c>
      <c r="J9" s="1229">
        <f t="shared" si="1"/>
        <v>21085</v>
      </c>
      <c r="K9" s="692">
        <f t="shared" si="2"/>
        <v>21254</v>
      </c>
      <c r="L9" s="1232">
        <v>1299</v>
      </c>
      <c r="M9" s="590">
        <v>261</v>
      </c>
      <c r="N9" s="699">
        <v>1131</v>
      </c>
      <c r="O9" s="694">
        <f t="shared" si="3"/>
        <v>2691</v>
      </c>
      <c r="P9" s="1230">
        <v>2018</v>
      </c>
      <c r="Q9" s="700">
        <v>5</v>
      </c>
      <c r="R9" s="699">
        <v>33</v>
      </c>
      <c r="S9" s="694">
        <f t="shared" ref="S9:S13" si="9">(K9-SUM(P9:R9))-(W9-W8)</f>
        <v>11863</v>
      </c>
      <c r="T9" s="696">
        <f t="shared" si="4"/>
        <v>13919</v>
      </c>
      <c r="U9" s="1230">
        <f t="shared" ref="U9" si="10">K9+O9</f>
        <v>23945</v>
      </c>
      <c r="V9" s="1285">
        <f t="shared" si="6"/>
        <v>7335</v>
      </c>
      <c r="W9" s="1289">
        <v>1314552</v>
      </c>
      <c r="X9" s="569">
        <v>1302665</v>
      </c>
      <c r="Y9" s="697">
        <f t="shared" si="7"/>
        <v>1.00912513961763</v>
      </c>
      <c r="Z9" s="569">
        <v>4599916</v>
      </c>
      <c r="AA9" s="555"/>
      <c r="AB9" s="1288">
        <f t="shared" si="8"/>
        <v>4599916</v>
      </c>
    </row>
    <row r="10" spans="1:28">
      <c r="A10" s="1231" t="s">
        <v>623</v>
      </c>
      <c r="B10" s="1232">
        <v>71</v>
      </c>
      <c r="C10" s="590">
        <v>32</v>
      </c>
      <c r="D10" s="590">
        <v>250</v>
      </c>
      <c r="E10" s="690">
        <f t="shared" si="0"/>
        <v>353</v>
      </c>
      <c r="F10" s="1232">
        <v>12665</v>
      </c>
      <c r="G10" s="590">
        <v>5241</v>
      </c>
      <c r="H10" s="590">
        <v>6677</v>
      </c>
      <c r="I10" s="698">
        <v>180</v>
      </c>
      <c r="J10" s="1229">
        <f t="shared" si="1"/>
        <v>24763</v>
      </c>
      <c r="K10" s="692">
        <f t="shared" si="2"/>
        <v>25116</v>
      </c>
      <c r="L10" s="1232">
        <v>2447</v>
      </c>
      <c r="M10" s="590">
        <v>241</v>
      </c>
      <c r="N10" s="699">
        <v>1992</v>
      </c>
      <c r="O10" s="694">
        <f t="shared" si="3"/>
        <v>4680</v>
      </c>
      <c r="P10" s="1230">
        <v>2865</v>
      </c>
      <c r="Q10" s="699">
        <v>5</v>
      </c>
      <c r="R10" s="699">
        <v>46</v>
      </c>
      <c r="S10" s="694">
        <f t="shared" si="9"/>
        <v>16339</v>
      </c>
      <c r="T10" s="696">
        <f t="shared" si="4"/>
        <v>19255</v>
      </c>
      <c r="U10" s="1230">
        <f t="shared" ref="U10" si="11">K10+O10</f>
        <v>29796</v>
      </c>
      <c r="V10" s="1285">
        <f t="shared" si="6"/>
        <v>5861</v>
      </c>
      <c r="W10" s="1289">
        <v>1320413</v>
      </c>
      <c r="X10" s="569">
        <v>1302665</v>
      </c>
      <c r="Y10" s="697">
        <f t="shared" si="7"/>
        <v>1.0136243777179859</v>
      </c>
      <c r="Z10" s="569">
        <v>4603164</v>
      </c>
      <c r="AA10" s="555"/>
      <c r="AB10" s="1288">
        <f t="shared" si="8"/>
        <v>4603164</v>
      </c>
    </row>
    <row r="11" spans="1:28">
      <c r="A11" s="1231" t="s">
        <v>624</v>
      </c>
      <c r="B11" s="1232">
        <v>83</v>
      </c>
      <c r="C11" s="590">
        <v>43</v>
      </c>
      <c r="D11" s="590">
        <v>65</v>
      </c>
      <c r="E11" s="690">
        <f t="shared" si="0"/>
        <v>191</v>
      </c>
      <c r="F11" s="1232">
        <v>12289</v>
      </c>
      <c r="G11" s="590">
        <v>5427</v>
      </c>
      <c r="H11" s="590">
        <v>7045</v>
      </c>
      <c r="I11" s="698">
        <v>167</v>
      </c>
      <c r="J11" s="1229">
        <f t="shared" si="1"/>
        <v>24928</v>
      </c>
      <c r="K11" s="692">
        <f t="shared" si="2"/>
        <v>25119</v>
      </c>
      <c r="L11" s="1232">
        <v>1117</v>
      </c>
      <c r="M11" s="590">
        <v>253</v>
      </c>
      <c r="N11" s="699">
        <v>285</v>
      </c>
      <c r="O11" s="694">
        <f t="shared" si="3"/>
        <v>1655</v>
      </c>
      <c r="P11" s="1230">
        <v>4669</v>
      </c>
      <c r="Q11" s="699">
        <v>4</v>
      </c>
      <c r="R11" s="699">
        <v>55</v>
      </c>
      <c r="S11" s="694">
        <f t="shared" si="9"/>
        <v>18492</v>
      </c>
      <c r="T11" s="696">
        <f t="shared" si="4"/>
        <v>23220</v>
      </c>
      <c r="U11" s="1230">
        <f t="shared" ref="U11" si="12">K11+O11</f>
        <v>26774</v>
      </c>
      <c r="V11" s="1285">
        <f t="shared" si="6"/>
        <v>1899</v>
      </c>
      <c r="W11" s="1290">
        <v>1322312</v>
      </c>
      <c r="X11" s="569">
        <v>1302665</v>
      </c>
      <c r="Y11" s="697">
        <f t="shared" ref="Y11:Y12" si="13">IFERROR(W11/X11,0)</f>
        <v>1.0150821584981558</v>
      </c>
      <c r="Z11" s="569">
        <v>4607540</v>
      </c>
      <c r="AA11" s="555"/>
      <c r="AB11" s="1288">
        <f t="shared" si="8"/>
        <v>4607540</v>
      </c>
    </row>
    <row r="12" spans="1:28">
      <c r="A12" s="1231" t="s">
        <v>625</v>
      </c>
      <c r="B12" s="1232">
        <v>105</v>
      </c>
      <c r="C12" s="590">
        <v>107</v>
      </c>
      <c r="D12" s="590">
        <v>534</v>
      </c>
      <c r="E12" s="690">
        <f t="shared" si="0"/>
        <v>746</v>
      </c>
      <c r="F12" s="1232">
        <v>13047</v>
      </c>
      <c r="G12" s="590">
        <v>5035</v>
      </c>
      <c r="H12" s="590">
        <v>6164</v>
      </c>
      <c r="I12" s="698">
        <v>202</v>
      </c>
      <c r="J12" s="1229">
        <f t="shared" si="1"/>
        <v>24448</v>
      </c>
      <c r="K12" s="692">
        <f t="shared" si="2"/>
        <v>25194</v>
      </c>
      <c r="L12" s="1232">
        <v>1994</v>
      </c>
      <c r="M12" s="590">
        <v>165</v>
      </c>
      <c r="N12" s="699">
        <v>51</v>
      </c>
      <c r="O12" s="694">
        <f t="shared" si="3"/>
        <v>2210</v>
      </c>
      <c r="P12" s="1230">
        <v>1503</v>
      </c>
      <c r="Q12" s="699">
        <v>5</v>
      </c>
      <c r="R12" s="699">
        <v>46</v>
      </c>
      <c r="S12" s="694">
        <f t="shared" si="9"/>
        <v>10056</v>
      </c>
      <c r="T12" s="696">
        <f t="shared" si="4"/>
        <v>11610</v>
      </c>
      <c r="U12" s="1230">
        <f t="shared" ref="U12" si="14">K12+O12</f>
        <v>27404</v>
      </c>
      <c r="V12" s="1285">
        <f t="shared" si="6"/>
        <v>13584</v>
      </c>
      <c r="W12" s="1290">
        <v>1335896</v>
      </c>
      <c r="X12" s="569">
        <v>1302665</v>
      </c>
      <c r="Y12" s="697">
        <f t="shared" si="13"/>
        <v>1.0255100121673646</v>
      </c>
      <c r="Z12" s="569">
        <v>4614130</v>
      </c>
      <c r="AA12" s="555"/>
      <c r="AB12" s="1288">
        <f t="shared" si="8"/>
        <v>4614130</v>
      </c>
    </row>
    <row r="13" spans="1:28">
      <c r="A13" s="1231" t="s">
        <v>626</v>
      </c>
      <c r="B13" s="1232">
        <v>78</v>
      </c>
      <c r="C13" s="590">
        <v>83</v>
      </c>
      <c r="D13" s="590">
        <v>496</v>
      </c>
      <c r="E13" s="690">
        <f t="shared" si="0"/>
        <v>657</v>
      </c>
      <c r="F13" s="1232">
        <v>12660</v>
      </c>
      <c r="G13" s="590">
        <v>4766</v>
      </c>
      <c r="H13" s="590">
        <v>4818</v>
      </c>
      <c r="I13" s="698">
        <v>204</v>
      </c>
      <c r="J13" s="1229">
        <f t="shared" si="1"/>
        <v>22448</v>
      </c>
      <c r="K13" s="692">
        <f t="shared" si="2"/>
        <v>23105</v>
      </c>
      <c r="L13" s="1232">
        <v>3141</v>
      </c>
      <c r="M13" s="590">
        <v>3155</v>
      </c>
      <c r="N13" s="699">
        <v>21</v>
      </c>
      <c r="O13" s="694">
        <f t="shared" si="3"/>
        <v>6317</v>
      </c>
      <c r="P13" s="1230">
        <v>4349</v>
      </c>
      <c r="Q13" s="699">
        <v>3</v>
      </c>
      <c r="R13" s="699">
        <v>83</v>
      </c>
      <c r="S13" s="694">
        <f t="shared" si="9"/>
        <v>25187</v>
      </c>
      <c r="T13" s="696">
        <f t="shared" si="4"/>
        <v>29622</v>
      </c>
      <c r="U13" s="1230">
        <f t="shared" ref="U13" si="15">K13+O13</f>
        <v>29422</v>
      </c>
      <c r="V13" s="1285">
        <f t="shared" si="6"/>
        <v>-6517</v>
      </c>
      <c r="W13" s="1290">
        <v>1329379</v>
      </c>
      <c r="X13" s="569">
        <v>1302665</v>
      </c>
      <c r="Y13" s="697">
        <f t="shared" ref="Y13" si="16">IFERROR(W13/X13,0)</f>
        <v>1.0205071910276242</v>
      </c>
      <c r="Z13" s="569">
        <v>4614577</v>
      </c>
      <c r="AA13" s="555"/>
      <c r="AB13" s="1288">
        <f t="shared" si="8"/>
        <v>4614577</v>
      </c>
    </row>
    <row r="14" spans="1:28">
      <c r="A14" s="1231" t="s">
        <v>627</v>
      </c>
      <c r="B14" s="1232">
        <v>578</v>
      </c>
      <c r="C14" s="590">
        <v>126</v>
      </c>
      <c r="D14" s="590">
        <v>422</v>
      </c>
      <c r="E14" s="690">
        <f t="shared" si="0"/>
        <v>1126</v>
      </c>
      <c r="F14" s="1232">
        <v>13446</v>
      </c>
      <c r="G14" s="590">
        <v>4467</v>
      </c>
      <c r="H14" s="590">
        <v>5007</v>
      </c>
      <c r="I14" s="698">
        <v>332</v>
      </c>
      <c r="J14" s="1229">
        <f t="shared" ref="J14:J15" si="17">SUM(F14:I14)</f>
        <v>23252</v>
      </c>
      <c r="K14" s="692">
        <f t="shared" ref="K14:K15" si="18">E14+J14</f>
        <v>24378</v>
      </c>
      <c r="L14" s="1232">
        <v>1065</v>
      </c>
      <c r="M14" s="590">
        <v>3275</v>
      </c>
      <c r="N14" s="699">
        <v>1898</v>
      </c>
      <c r="O14" s="694">
        <f t="shared" si="3"/>
        <v>6238</v>
      </c>
      <c r="P14" s="1230">
        <v>4950</v>
      </c>
      <c r="Q14" s="699">
        <v>3</v>
      </c>
      <c r="R14" s="699">
        <v>138</v>
      </c>
      <c r="S14" s="694">
        <f>(K14-SUM(P14:R14))-(W14-W13)</f>
        <v>4656</v>
      </c>
      <c r="T14" s="696">
        <f t="shared" ref="T14" si="19">SUM(P14:S14)</f>
        <v>9747</v>
      </c>
      <c r="U14" s="1230">
        <f t="shared" ref="U14" si="20">K14+O14</f>
        <v>30616</v>
      </c>
      <c r="V14" s="1285">
        <f t="shared" ref="V14" si="21">K14-T14</f>
        <v>14631</v>
      </c>
      <c r="W14" s="1290">
        <v>1344010</v>
      </c>
      <c r="X14" s="569">
        <v>1302665</v>
      </c>
      <c r="Y14" s="697">
        <f t="shared" ref="Y14" si="22">IFERROR(W14/X14,0)</f>
        <v>1.0317387816514607</v>
      </c>
      <c r="Z14" s="569">
        <v>4616791</v>
      </c>
      <c r="AA14" s="555"/>
      <c r="AB14" s="1288">
        <f t="shared" si="8"/>
        <v>4616791</v>
      </c>
    </row>
    <row r="15" spans="1:28">
      <c r="A15" s="1231" t="s">
        <v>628</v>
      </c>
      <c r="B15" s="1232">
        <v>1363</v>
      </c>
      <c r="C15" s="590">
        <v>104</v>
      </c>
      <c r="D15" s="590">
        <v>391</v>
      </c>
      <c r="E15" s="690">
        <f t="shared" si="0"/>
        <v>1858</v>
      </c>
      <c r="F15" s="1232">
        <v>22098</v>
      </c>
      <c r="G15" s="590">
        <v>10450</v>
      </c>
      <c r="H15" s="590">
        <v>8955</v>
      </c>
      <c r="I15" s="698">
        <v>312</v>
      </c>
      <c r="J15" s="1331">
        <f t="shared" si="17"/>
        <v>41815</v>
      </c>
      <c r="K15" s="692">
        <f t="shared" si="18"/>
        <v>43673</v>
      </c>
      <c r="L15" s="1232">
        <v>10670</v>
      </c>
      <c r="M15" s="590">
        <v>8319</v>
      </c>
      <c r="N15" s="699">
        <v>5734</v>
      </c>
      <c r="O15" s="694">
        <f t="shared" si="3"/>
        <v>24723</v>
      </c>
      <c r="P15" s="1230">
        <v>9596</v>
      </c>
      <c r="Q15" s="699">
        <v>0</v>
      </c>
      <c r="R15" s="699">
        <v>147</v>
      </c>
      <c r="S15" s="1330">
        <f>(K15-SUM(P15:R15))-(W15-W14)</f>
        <v>21078</v>
      </c>
      <c r="T15" s="696">
        <f t="shared" ref="T15" si="23">SUM(P15:S15)</f>
        <v>30821</v>
      </c>
      <c r="U15" s="1230">
        <f t="shared" ref="U15" si="24">K15+O15</f>
        <v>68396</v>
      </c>
      <c r="V15" s="1285">
        <f t="shared" ref="V15" si="25">K15-T15</f>
        <v>12852</v>
      </c>
      <c r="W15" s="1289">
        <v>1356862</v>
      </c>
      <c r="X15" s="569">
        <v>1302665</v>
      </c>
      <c r="Y15" s="697">
        <f t="shared" ref="Y15" si="26">IFERROR(W15/X15,0)</f>
        <v>1.0416047103437953</v>
      </c>
      <c r="Z15" s="569">
        <v>4626834</v>
      </c>
      <c r="AA15" s="555"/>
      <c r="AB15" s="1288">
        <f t="shared" si="8"/>
        <v>4626834</v>
      </c>
    </row>
    <row r="16" spans="1:28">
      <c r="A16" s="1231" t="s">
        <v>629</v>
      </c>
      <c r="B16" s="1232">
        <v>18</v>
      </c>
      <c r="C16" s="590">
        <v>81</v>
      </c>
      <c r="D16" s="590">
        <v>371</v>
      </c>
      <c r="E16" s="690">
        <f t="shared" si="0"/>
        <v>470</v>
      </c>
      <c r="F16" s="1232">
        <v>13945</v>
      </c>
      <c r="G16" s="590">
        <v>2808</v>
      </c>
      <c r="H16" s="590">
        <v>6200</v>
      </c>
      <c r="I16" s="698">
        <v>182</v>
      </c>
      <c r="J16" s="1331">
        <f t="shared" ref="J16" si="27">SUM(F16:I16)</f>
        <v>23135</v>
      </c>
      <c r="K16" s="692">
        <f t="shared" ref="K16" si="28">E16+J16</f>
        <v>23605</v>
      </c>
      <c r="L16" s="1232">
        <v>9732</v>
      </c>
      <c r="M16" s="590">
        <v>3129</v>
      </c>
      <c r="N16" s="699">
        <v>10178</v>
      </c>
      <c r="O16" s="694">
        <f t="shared" si="3"/>
        <v>23039</v>
      </c>
      <c r="P16" s="1230">
        <v>16099</v>
      </c>
      <c r="Q16" s="699">
        <v>0</v>
      </c>
      <c r="R16" s="699">
        <v>161</v>
      </c>
      <c r="S16" s="1330">
        <f>(K16-SUM(P16:R16))-(W16-W15)</f>
        <v>4177</v>
      </c>
      <c r="T16" s="1437">
        <f t="shared" ref="T16" si="29">SUM(P16:S16)</f>
        <v>20437</v>
      </c>
      <c r="U16" s="1438">
        <f t="shared" ref="U16" si="30">K16+O16</f>
        <v>46644</v>
      </c>
      <c r="V16" s="1439">
        <f t="shared" ref="V16" si="31">K16-T16</f>
        <v>3168</v>
      </c>
      <c r="W16" s="1440">
        <v>1360030</v>
      </c>
      <c r="X16" s="1441">
        <v>1302665</v>
      </c>
      <c r="Y16" s="1442">
        <f t="shared" ref="Y16" si="32">IFERROR(W16/X16,0)</f>
        <v>1.0440366479486285</v>
      </c>
      <c r="Z16" s="1441">
        <v>4624647</v>
      </c>
      <c r="AA16" s="555"/>
      <c r="AB16" s="1288">
        <f t="shared" si="8"/>
        <v>4624647</v>
      </c>
    </row>
    <row r="17" spans="1:28">
      <c r="A17" s="1231" t="s">
        <v>630</v>
      </c>
      <c r="B17" s="1232">
        <v>92</v>
      </c>
      <c r="C17" s="590">
        <v>1400</v>
      </c>
      <c r="D17" s="590">
        <v>422</v>
      </c>
      <c r="E17" s="690">
        <f t="shared" si="0"/>
        <v>1914</v>
      </c>
      <c r="F17" s="1232">
        <v>14279</v>
      </c>
      <c r="G17" s="590">
        <v>3453</v>
      </c>
      <c r="H17" s="590">
        <v>7470</v>
      </c>
      <c r="I17" s="698">
        <v>191</v>
      </c>
      <c r="J17" s="1331">
        <f t="shared" ref="J17" si="33">SUM(F17:I17)</f>
        <v>25393</v>
      </c>
      <c r="K17" s="692">
        <f t="shared" ref="K17" si="34">E17+J17</f>
        <v>27307</v>
      </c>
      <c r="L17" s="1232">
        <v>10046</v>
      </c>
      <c r="M17" s="590">
        <v>679</v>
      </c>
      <c r="N17" s="699">
        <v>10630</v>
      </c>
      <c r="O17" s="694">
        <f t="shared" si="3"/>
        <v>21355</v>
      </c>
      <c r="P17" s="1230">
        <v>18404</v>
      </c>
      <c r="Q17" s="699">
        <v>3</v>
      </c>
      <c r="R17" s="699">
        <v>110</v>
      </c>
      <c r="S17" s="1330">
        <f>(K17-SUM(P17:R17))-(W17-W16)</f>
        <v>2547</v>
      </c>
      <c r="T17" s="1437">
        <f t="shared" ref="T17" si="35">SUM(P17:S17)</f>
        <v>21064</v>
      </c>
      <c r="U17" s="1438">
        <f t="shared" ref="U17" si="36">K17+O17</f>
        <v>48662</v>
      </c>
      <c r="V17" s="1439">
        <f t="shared" ref="V17" si="37">K17-T17</f>
        <v>6243</v>
      </c>
      <c r="W17" s="1440">
        <v>1366273</v>
      </c>
      <c r="X17" s="1441">
        <v>1302665</v>
      </c>
      <c r="Y17" s="1442">
        <f t="shared" ref="Y17:Y18" si="38">IFERROR(W17/X17,0)</f>
        <v>1.0488291310505771</v>
      </c>
      <c r="Z17" s="1441">
        <v>4626118</v>
      </c>
      <c r="AA17" s="555"/>
      <c r="AB17" s="1288">
        <f t="shared" si="8"/>
        <v>4626118</v>
      </c>
    </row>
    <row r="18" spans="1:28">
      <c r="A18" s="1231" t="s">
        <v>631</v>
      </c>
      <c r="B18" s="1232">
        <v>49</v>
      </c>
      <c r="C18" s="590">
        <v>197</v>
      </c>
      <c r="D18" s="590">
        <v>382</v>
      </c>
      <c r="E18" s="690">
        <f t="shared" si="0"/>
        <v>628</v>
      </c>
      <c r="F18" s="1232">
        <v>11471</v>
      </c>
      <c r="G18" s="590">
        <v>1960</v>
      </c>
      <c r="H18" s="590">
        <v>5063</v>
      </c>
      <c r="I18" s="698">
        <v>128</v>
      </c>
      <c r="J18" s="1331">
        <f t="shared" ref="J18" si="39">SUM(F18:I18)</f>
        <v>18622</v>
      </c>
      <c r="K18" s="692">
        <f t="shared" ref="K18" si="40">E18+J18</f>
        <v>19250</v>
      </c>
      <c r="L18" s="1232">
        <v>6958</v>
      </c>
      <c r="M18" s="590">
        <v>355</v>
      </c>
      <c r="N18" s="699">
        <v>8781</v>
      </c>
      <c r="O18" s="694">
        <f t="shared" si="3"/>
        <v>16094</v>
      </c>
      <c r="P18" s="1230">
        <v>16855</v>
      </c>
      <c r="Q18" s="699">
        <v>1</v>
      </c>
      <c r="R18" s="699">
        <v>91</v>
      </c>
      <c r="S18" s="1330">
        <f>(K18-SUM(P18:R18))-(W18-W17)</f>
        <v>5320</v>
      </c>
      <c r="T18" s="1437">
        <f t="shared" ref="T18" si="41">SUM(P18:S18)</f>
        <v>22267</v>
      </c>
      <c r="U18" s="1438">
        <f t="shared" ref="U18" si="42">K18+O18</f>
        <v>35344</v>
      </c>
      <c r="V18" s="1439">
        <f t="shared" ref="V18" si="43">K18-T18</f>
        <v>-3017</v>
      </c>
      <c r="W18" s="1440">
        <v>1363256</v>
      </c>
      <c r="X18" s="1441">
        <v>1302665</v>
      </c>
      <c r="Y18" s="1442">
        <f t="shared" si="38"/>
        <v>1.0465131096636511</v>
      </c>
      <c r="Z18" s="1441">
        <v>4636823</v>
      </c>
      <c r="AA18" s="555"/>
      <c r="AB18" s="1288">
        <f t="shared" si="8"/>
        <v>4636823</v>
      </c>
    </row>
    <row r="19" spans="1:28" ht="13.5" thickBot="1">
      <c r="A19" s="921" t="s">
        <v>632</v>
      </c>
      <c r="B19" s="701"/>
      <c r="C19" s="591"/>
      <c r="D19" s="591"/>
      <c r="E19" s="690"/>
      <c r="F19" s="701"/>
      <c r="G19" s="591"/>
      <c r="H19" s="591"/>
      <c r="I19" s="702"/>
      <c r="J19" s="1233"/>
      <c r="K19" s="692"/>
      <c r="L19" s="701"/>
      <c r="M19" s="591"/>
      <c r="N19" s="703"/>
      <c r="O19" s="694"/>
      <c r="P19" s="704"/>
      <c r="Q19" s="703"/>
      <c r="R19" s="703"/>
      <c r="S19" s="705"/>
      <c r="T19" s="696"/>
      <c r="U19" s="695"/>
      <c r="V19" s="694"/>
      <c r="W19" s="1291"/>
      <c r="X19" s="569"/>
      <c r="Y19" s="697"/>
      <c r="Z19" s="432"/>
      <c r="AA19" s="557"/>
      <c r="AB19" s="1292"/>
    </row>
    <row r="20" spans="1:28" ht="13.5" thickBot="1">
      <c r="A20" s="922" t="s">
        <v>962</v>
      </c>
      <c r="B20" s="706">
        <f>SUM(B8:B19)</f>
        <v>2580</v>
      </c>
      <c r="C20" s="579">
        <f t="shared" ref="C20:V20" si="44">SUM(C8:C19)</f>
        <v>2299</v>
      </c>
      <c r="D20" s="579">
        <f t="shared" si="44"/>
        <v>3947</v>
      </c>
      <c r="E20" s="707">
        <f t="shared" si="44"/>
        <v>8826</v>
      </c>
      <c r="F20" s="706">
        <f t="shared" si="44"/>
        <v>152503</v>
      </c>
      <c r="G20" s="579">
        <f t="shared" si="44"/>
        <v>49089</v>
      </c>
      <c r="H20" s="579">
        <f t="shared" si="44"/>
        <v>70696</v>
      </c>
      <c r="I20" s="579">
        <f t="shared" si="44"/>
        <v>2153</v>
      </c>
      <c r="J20" s="707">
        <f t="shared" si="44"/>
        <v>274441</v>
      </c>
      <c r="K20" s="706">
        <f t="shared" si="44"/>
        <v>283267</v>
      </c>
      <c r="L20" s="706">
        <f t="shared" si="44"/>
        <v>49257</v>
      </c>
      <c r="M20" s="579">
        <f t="shared" si="44"/>
        <v>20039</v>
      </c>
      <c r="N20" s="579">
        <f t="shared" si="44"/>
        <v>40745</v>
      </c>
      <c r="O20" s="707">
        <f t="shared" si="44"/>
        <v>110041</v>
      </c>
      <c r="P20" s="706">
        <f t="shared" si="44"/>
        <v>83328</v>
      </c>
      <c r="Q20" s="579">
        <f t="shared" si="44"/>
        <v>30</v>
      </c>
      <c r="R20" s="579">
        <f t="shared" si="44"/>
        <v>963</v>
      </c>
      <c r="S20" s="579">
        <f t="shared" si="44"/>
        <v>125183</v>
      </c>
      <c r="T20" s="707">
        <f t="shared" si="44"/>
        <v>209504</v>
      </c>
      <c r="U20" s="706">
        <f t="shared" si="44"/>
        <v>393308</v>
      </c>
      <c r="V20" s="1286">
        <f t="shared" si="44"/>
        <v>73763</v>
      </c>
      <c r="W20" s="1293">
        <f>_xlfn.IFS(W19&lt;&gt;0,W19,W18&lt;&gt;0,W18,W17&lt;&gt;0,W17,W16&lt;&gt;0,W16,W15&lt;&gt;0,W15,W14&lt;&gt;0,W14,W13&lt;&gt;0,W13,W12&lt;&gt;0,W12,W11&lt;&gt;0,W11,W10&lt;&gt;0,W10,W9&lt;&gt;0,W9,W8&lt;&gt;0,W8)</f>
        <v>1363256</v>
      </c>
      <c r="X20" s="1294">
        <f>_xlfn.IFS(X19&lt;&gt;"",X19,X18&lt;&gt;"",X18,X17&lt;&gt;"",X17,X16&lt;&gt;"",X16,X15&lt;&gt;"",X15,X14&lt;&gt;"",X14,X13&lt;&gt;"",X13,X12&lt;&gt;"",X12,X11&lt;&gt;"",X11,X10&lt;&gt;"",X10,X9&lt;&gt;"",X9,X8&lt;&gt;"",X8)</f>
        <v>1302665</v>
      </c>
      <c r="Y20" s="1295">
        <f>W20/X20</f>
        <v>1.0465131096636511</v>
      </c>
      <c r="Z20" s="1294">
        <f>_xlfn.IFS(Z19&lt;&gt;"",Z19,Z18&lt;&gt;"",Z18,Z17&lt;&gt;"",Z17,Z16&lt;&gt;"",Z16,Z15&lt;&gt;"",Z15,Z14&lt;&gt;"",Z14,Z13&lt;&gt;"",Z13,Z12&lt;&gt;"",Z12,Z11&lt;&gt;"",Z11,Z10&lt;&gt;"",Z10,Z9&lt;&gt;"",Z9,Z8&lt;&gt;"",Z8)</f>
        <v>4636823</v>
      </c>
      <c r="AA20" s="1296"/>
      <c r="AB20" s="1297">
        <f>_xlfn.IFS(AB19&lt;&gt;"",AB19,AB18&lt;&gt;"",AB18,AB17&lt;&gt;"",AB17,AB16&lt;&gt;"",AB16,AB15&lt;&gt;"",AB15,AB14&lt;&gt;"",AB14,AB13&lt;&gt;"",AB13,AB12&lt;&gt;"",AB12,AB11&lt;&gt;"",AB11,AB10&lt;&gt;"",AB10,AB9&lt;&gt;"",AB9,AB8&lt;&gt;"",AB8)</f>
        <v>4636823</v>
      </c>
    </row>
    <row r="21" spans="1:28">
      <c r="A21" s="582"/>
      <c r="B21" s="586"/>
      <c r="C21" s="586"/>
      <c r="D21" s="586"/>
      <c r="E21" s="586"/>
      <c r="F21" s="586"/>
      <c r="G21" s="586"/>
      <c r="H21" s="586"/>
      <c r="I21" s="586"/>
      <c r="J21" s="708"/>
      <c r="K21" s="586"/>
      <c r="L21" s="586"/>
      <c r="M21" s="586"/>
      <c r="N21" s="586"/>
      <c r="O21" s="586"/>
      <c r="P21" s="562"/>
      <c r="Q21" s="562"/>
      <c r="R21" s="562"/>
      <c r="S21" s="562"/>
      <c r="T21" s="562"/>
      <c r="U21" s="562"/>
      <c r="W21" s="562"/>
    </row>
    <row r="22" spans="1:28" ht="15.5">
      <c r="A22" s="1710" t="s">
        <v>963</v>
      </c>
      <c r="B22" s="1710"/>
      <c r="C22" s="1710"/>
      <c r="D22" s="1710"/>
      <c r="E22" s="1710"/>
      <c r="F22" s="1710"/>
      <c r="G22" s="1710"/>
      <c r="H22" s="1710"/>
      <c r="I22" s="1710"/>
      <c r="J22" s="1710"/>
      <c r="K22" s="1710"/>
      <c r="L22" s="1710"/>
      <c r="M22" s="1710"/>
      <c r="N22" s="1710"/>
      <c r="O22" s="1710"/>
      <c r="P22" s="562"/>
      <c r="Q22" s="562"/>
      <c r="R22" s="562"/>
      <c r="S22" s="562"/>
      <c r="T22" s="562"/>
      <c r="U22" s="562"/>
      <c r="V22" s="166"/>
    </row>
    <row r="23" spans="1:28" ht="15.5">
      <c r="A23" s="1710" t="s">
        <v>964</v>
      </c>
      <c r="B23" s="1710"/>
      <c r="C23" s="1710"/>
      <c r="D23" s="1710"/>
      <c r="E23" s="1710"/>
      <c r="F23" s="1710"/>
      <c r="G23" s="1710"/>
      <c r="H23" s="1710"/>
      <c r="I23" s="1710"/>
      <c r="J23" s="1710"/>
      <c r="K23" s="1710"/>
      <c r="L23" s="1710"/>
      <c r="M23" s="1710"/>
      <c r="N23" s="1710"/>
      <c r="O23" s="1710"/>
      <c r="P23" s="562"/>
      <c r="Q23" s="562"/>
      <c r="R23" s="562"/>
      <c r="S23" s="562"/>
      <c r="T23" s="562"/>
      <c r="U23" s="562"/>
      <c r="W23" s="563"/>
    </row>
    <row r="24" spans="1:28" ht="15.5">
      <c r="A24" s="1710" t="s">
        <v>965</v>
      </c>
      <c r="B24" s="1710"/>
      <c r="C24" s="1710"/>
      <c r="D24" s="1710"/>
      <c r="E24" s="1710"/>
      <c r="F24" s="1710"/>
      <c r="G24" s="1710"/>
      <c r="H24" s="1710"/>
      <c r="I24" s="1710"/>
      <c r="J24" s="1710"/>
      <c r="K24" s="1710"/>
      <c r="L24" s="1710"/>
      <c r="M24" s="1710"/>
      <c r="N24" s="1710"/>
      <c r="O24" s="1710"/>
      <c r="P24" s="562"/>
      <c r="Q24" s="562"/>
      <c r="R24" s="562"/>
      <c r="S24" s="562"/>
      <c r="T24" s="562"/>
      <c r="U24" s="562"/>
    </row>
    <row r="25" spans="1:28" ht="15.5">
      <c r="A25" s="1710" t="s">
        <v>966</v>
      </c>
      <c r="B25" s="1710"/>
      <c r="C25" s="1710"/>
      <c r="D25" s="1710"/>
      <c r="E25" s="1710"/>
      <c r="F25" s="1710"/>
      <c r="G25" s="1710"/>
      <c r="H25" s="1710"/>
      <c r="I25" s="1710"/>
      <c r="J25" s="1710"/>
      <c r="K25" s="1710"/>
      <c r="L25" s="1710"/>
      <c r="M25" s="1710"/>
      <c r="N25" s="1710"/>
      <c r="O25" s="1710"/>
      <c r="P25" s="562"/>
      <c r="Q25" s="562"/>
      <c r="R25" s="562"/>
      <c r="S25" s="562"/>
      <c r="T25" s="562"/>
      <c r="U25" s="562"/>
      <c r="W25" s="563"/>
    </row>
    <row r="26" spans="1:28" ht="15.5">
      <c r="A26" s="1706" t="s">
        <v>967</v>
      </c>
      <c r="B26" s="1710"/>
      <c r="C26" s="1710"/>
      <c r="D26" s="1710"/>
      <c r="E26" s="1710"/>
      <c r="F26" s="1710"/>
      <c r="G26" s="1710"/>
      <c r="H26" s="1710"/>
      <c r="I26" s="1710"/>
      <c r="J26" s="1710"/>
      <c r="K26" s="1710"/>
      <c r="L26" s="1710"/>
      <c r="M26" s="1710"/>
      <c r="N26" s="1710"/>
      <c r="O26" s="1710"/>
      <c r="P26" s="562"/>
      <c r="Q26" s="562"/>
      <c r="R26" s="562"/>
      <c r="S26" s="562"/>
      <c r="T26" s="562"/>
      <c r="U26" s="562"/>
      <c r="W26" s="563"/>
    </row>
    <row r="27" spans="1:28" ht="15.5">
      <c r="A27" s="1711" t="s">
        <v>968</v>
      </c>
      <c r="B27" s="1619"/>
      <c r="C27" s="1619"/>
      <c r="D27" s="1619"/>
      <c r="E27" s="1619"/>
      <c r="F27" s="1619"/>
      <c r="G27" s="1619"/>
      <c r="H27" s="1619"/>
      <c r="I27" s="1619"/>
      <c r="J27" s="1619"/>
      <c r="K27" s="1619"/>
      <c r="L27" s="1619"/>
      <c r="M27" s="1619"/>
      <c r="N27" s="1619"/>
      <c r="O27" s="561"/>
      <c r="P27" s="562"/>
      <c r="Q27" s="562"/>
      <c r="R27" s="562"/>
      <c r="S27" s="562"/>
      <c r="T27" s="562"/>
      <c r="U27" s="562"/>
      <c r="W27" s="563"/>
    </row>
    <row r="28" spans="1:28" ht="17.25" customHeight="1">
      <c r="A28" s="1712" t="s">
        <v>969</v>
      </c>
      <c r="B28" s="1619"/>
      <c r="C28" s="1619"/>
      <c r="D28" s="1619"/>
      <c r="E28" s="1619"/>
      <c r="F28" s="1619"/>
      <c r="G28" s="1619"/>
      <c r="H28" s="1619"/>
      <c r="I28" s="1619"/>
      <c r="J28" s="1619"/>
      <c r="K28" s="1619"/>
      <c r="L28" s="1619"/>
      <c r="M28" s="1619"/>
      <c r="N28" s="1619"/>
    </row>
    <row r="30" spans="1:28">
      <c r="A30" s="1706" t="s">
        <v>429</v>
      </c>
      <c r="B30" s="1706"/>
      <c r="C30" s="1706"/>
      <c r="D30" s="1706"/>
      <c r="E30" s="1706"/>
      <c r="F30" s="1706"/>
      <c r="G30" s="1706"/>
      <c r="H30" s="1706"/>
      <c r="I30" s="1706"/>
      <c r="J30" s="1706"/>
      <c r="K30" s="1706"/>
      <c r="L30" s="1706"/>
      <c r="M30" s="1706"/>
      <c r="N30" s="1706"/>
      <c r="O30" s="1706"/>
    </row>
    <row r="31" spans="1:28">
      <c r="T31" s="165"/>
    </row>
  </sheetData>
  <mergeCells count="36">
    <mergeCell ref="AA5:AA7"/>
    <mergeCell ref="AB5:AB7"/>
    <mergeCell ref="A24:O24"/>
    <mergeCell ref="A25:O25"/>
    <mergeCell ref="V6:V7"/>
    <mergeCell ref="R6:R7"/>
    <mergeCell ref="T6:T7"/>
    <mergeCell ref="M6:M7"/>
    <mergeCell ref="U6:U7"/>
    <mergeCell ref="A22:O22"/>
    <mergeCell ref="A23:O23"/>
    <mergeCell ref="N6:N7"/>
    <mergeCell ref="O6:O7"/>
    <mergeCell ref="K6:K7"/>
    <mergeCell ref="L6:L7"/>
    <mergeCell ref="P6:P7"/>
    <mergeCell ref="A30:O30"/>
    <mergeCell ref="Z5:Z7"/>
    <mergeCell ref="Q6:Q7"/>
    <mergeCell ref="S6:S7"/>
    <mergeCell ref="A26:O26"/>
    <mergeCell ref="A27:N27"/>
    <mergeCell ref="A28:N28"/>
    <mergeCell ref="A1:Y1"/>
    <mergeCell ref="A2:Y2"/>
    <mergeCell ref="A5:A7"/>
    <mergeCell ref="B5:K5"/>
    <mergeCell ref="L5:O5"/>
    <mergeCell ref="P5:T5"/>
    <mergeCell ref="U5:V5"/>
    <mergeCell ref="W5:W7"/>
    <mergeCell ref="X5:X7"/>
    <mergeCell ref="Y5:Y7"/>
    <mergeCell ref="B6:E6"/>
    <mergeCell ref="F6:J6"/>
    <mergeCell ref="A3:Y3"/>
  </mergeCells>
  <phoneticPr fontId="43" type="noConversion"/>
  <hyperlinks>
    <hyperlink ref="A2" r:id="rId1" display="=@'ESA Summary'!A3:A3" xr:uid="{3BC43D77-4A1E-45DA-A9F8-2025FB716E82}"/>
    <hyperlink ref="A3" r:id="rId2" display="=@'ESA Summary'!A3:A3" xr:uid="{EC8791FD-57F7-4915-A470-02AD7B017CEE}"/>
  </hyperlinks>
  <printOptions horizontalCentered="1"/>
  <pageMargins left="0.5" right="0.5" top="0.75" bottom="0" header="0.3" footer="0"/>
  <pageSetup scale="42" fitToHeight="0" orientation="landscape" r:id="rId3"/>
  <headerFooter>
    <oddFooter>&amp;C&amp;11&amp;P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codeName="Sheet25">
    <pageSetUpPr fitToPage="1"/>
  </sheetPr>
  <dimension ref="A1:P49"/>
  <sheetViews>
    <sheetView zoomScale="80" zoomScaleNormal="80" workbookViewId="0">
      <selection activeCell="L17" sqref="L17"/>
    </sheetView>
  </sheetViews>
  <sheetFormatPr defaultColWidth="9.453125" defaultRowHeight="13"/>
  <cols>
    <col min="1" max="1" width="12.453125" style="94" bestFit="1" customWidth="1"/>
    <col min="2" max="2" width="11.54296875" style="94" customWidth="1"/>
    <col min="3" max="4" width="12.54296875" style="94" customWidth="1"/>
    <col min="5" max="6" width="13.54296875" style="94" customWidth="1"/>
    <col min="7" max="7" width="12.54296875" style="94" customWidth="1"/>
    <col min="8" max="8" width="14.54296875" style="94" customWidth="1"/>
    <col min="9" max="9" width="12.54296875" style="94" customWidth="1"/>
  </cols>
  <sheetData>
    <row r="1" spans="1:9" ht="15">
      <c r="A1" s="1723" t="s">
        <v>970</v>
      </c>
      <c r="B1" s="1669"/>
      <c r="C1" s="1669"/>
      <c r="D1" s="1669"/>
      <c r="E1" s="1669"/>
      <c r="F1" s="1669"/>
      <c r="G1" s="1669"/>
      <c r="H1" s="1669"/>
      <c r="I1" s="1669"/>
    </row>
    <row r="2" spans="1:9" ht="15">
      <c r="A2" s="1669" t="str" cm="1">
        <f t="array" ref="A2">'ESA Summary'!A2:A2</f>
        <v>Southern California Edison</v>
      </c>
      <c r="B2" s="1669"/>
      <c r="C2" s="1669"/>
      <c r="D2" s="1669"/>
      <c r="E2" s="1669"/>
      <c r="F2" s="1669"/>
      <c r="G2" s="1669"/>
      <c r="H2" s="1669"/>
      <c r="I2" s="1669"/>
    </row>
    <row r="3" spans="1:9" ht="16.5" customHeight="1" thickBot="1">
      <c r="A3" s="1669" t="str" cm="1">
        <f t="array" ref="A3">'ESA Summary'!A3:A3</f>
        <v>Through November 2024</v>
      </c>
      <c r="B3" s="1669"/>
      <c r="C3" s="1669"/>
      <c r="D3" s="1669"/>
      <c r="E3" s="1669"/>
      <c r="F3" s="1669"/>
      <c r="G3" s="1669"/>
      <c r="H3" s="1669"/>
      <c r="I3" s="1669"/>
    </row>
    <row r="4" spans="1:9" ht="75" customHeight="1" thickBot="1">
      <c r="A4" s="564" t="s">
        <v>613</v>
      </c>
      <c r="B4" s="565" t="s">
        <v>971</v>
      </c>
      <c r="C4" s="565" t="s">
        <v>972</v>
      </c>
      <c r="D4" s="566" t="s">
        <v>973</v>
      </c>
      <c r="E4" s="565" t="s">
        <v>974</v>
      </c>
      <c r="F4" s="565" t="s">
        <v>975</v>
      </c>
      <c r="G4" s="565" t="s">
        <v>976</v>
      </c>
      <c r="H4" s="566" t="s">
        <v>977</v>
      </c>
      <c r="I4" s="567" t="s">
        <v>978</v>
      </c>
    </row>
    <row r="5" spans="1:9">
      <c r="A5" s="568" t="s">
        <v>621</v>
      </c>
      <c r="B5" s="569">
        <f>'CARE Table 2'!W8</f>
        <v>1307217</v>
      </c>
      <c r="C5" s="570">
        <v>3982</v>
      </c>
      <c r="D5" s="571">
        <f t="shared" ref="D5:D9" si="0">IF(B5&gt;0,(C5/B5),0)</f>
        <v>3.0461660152828491E-3</v>
      </c>
      <c r="E5" s="572">
        <v>931</v>
      </c>
      <c r="F5" s="570">
        <v>25</v>
      </c>
      <c r="G5" s="569">
        <f t="shared" ref="G5" si="1">SUM(E5:F5)</f>
        <v>956</v>
      </c>
      <c r="H5" s="571">
        <f t="shared" ref="H5" si="2">IF(C5=0,0,G5/C5)</f>
        <v>0.24008036162732296</v>
      </c>
      <c r="I5" s="573">
        <f t="shared" ref="I5" si="3">IF(B5&gt;0,G5/B5,0)</f>
        <v>7.3132463852596777E-4</v>
      </c>
    </row>
    <row r="6" spans="1:9">
      <c r="A6" s="1008" t="s">
        <v>622</v>
      </c>
      <c r="B6" s="569">
        <f>'CARE Table 2'!W9</f>
        <v>1314552</v>
      </c>
      <c r="C6" s="574">
        <v>1530</v>
      </c>
      <c r="D6" s="571">
        <f t="shared" si="0"/>
        <v>1.1638946196118524E-3</v>
      </c>
      <c r="E6" s="575">
        <v>3</v>
      </c>
      <c r="F6" s="574">
        <v>3</v>
      </c>
      <c r="G6" s="569">
        <f t="shared" ref="G6" si="4">SUM(E6:F6)</f>
        <v>6</v>
      </c>
      <c r="H6" s="571">
        <f t="shared" ref="H6" si="5">IF(C6=0,0,G6/C6)</f>
        <v>3.9215686274509803E-3</v>
      </c>
      <c r="I6" s="573">
        <f t="shared" ref="I6" si="6">IF(B6&gt;0,G6/B6,0)</f>
        <v>4.5642926259288338E-6</v>
      </c>
    </row>
    <row r="7" spans="1:9">
      <c r="A7" s="1008" t="s">
        <v>623</v>
      </c>
      <c r="B7" s="569">
        <f>'CARE Table 2'!W10</f>
        <v>1320413</v>
      </c>
      <c r="C7" s="574">
        <v>3107</v>
      </c>
      <c r="D7" s="571">
        <f t="shared" si="0"/>
        <v>2.3530516588370458E-3</v>
      </c>
      <c r="E7" s="575">
        <v>723</v>
      </c>
      <c r="F7" s="574">
        <v>10</v>
      </c>
      <c r="G7" s="569">
        <f t="shared" ref="G7" si="7">SUM(E7:F7)</f>
        <v>733</v>
      </c>
      <c r="H7" s="571">
        <f t="shared" ref="H7" si="8">IF(C7=0,0,G7/C7)</f>
        <v>0.23591889282265852</v>
      </c>
      <c r="I7" s="573">
        <f t="shared" ref="I7" si="9">IF(B7&gt;0,G7/B7,0)</f>
        <v>5.5512934210735581E-4</v>
      </c>
    </row>
    <row r="8" spans="1:9">
      <c r="A8" s="1008" t="s">
        <v>624</v>
      </c>
      <c r="B8" s="569">
        <f>'CARE Table 2'!W11</f>
        <v>1322312</v>
      </c>
      <c r="C8" s="574">
        <v>608</v>
      </c>
      <c r="D8" s="571">
        <f t="shared" si="0"/>
        <v>4.5980071269110465E-4</v>
      </c>
      <c r="E8" s="575">
        <v>0</v>
      </c>
      <c r="F8" s="574">
        <v>0</v>
      </c>
      <c r="G8" s="569">
        <f t="shared" ref="G8" si="10">SUM(E8:F8)</f>
        <v>0</v>
      </c>
      <c r="H8" s="571">
        <f t="shared" ref="H8" si="11">IF(C8=0,0,G8/C8)</f>
        <v>0</v>
      </c>
      <c r="I8" s="573">
        <f t="shared" ref="I8" si="12">IF(B8&gt;0,G8/B8,0)</f>
        <v>0</v>
      </c>
    </row>
    <row r="9" spans="1:9">
      <c r="A9" s="1008" t="s">
        <v>625</v>
      </c>
      <c r="B9" s="569">
        <f>'CARE Table 2'!W12</f>
        <v>1335896</v>
      </c>
      <c r="C9" s="574">
        <v>425</v>
      </c>
      <c r="D9" s="576">
        <f t="shared" si="0"/>
        <v>3.1813853773048203E-4</v>
      </c>
      <c r="E9" s="575">
        <v>1</v>
      </c>
      <c r="F9" s="574">
        <v>0</v>
      </c>
      <c r="G9" s="569">
        <f t="shared" ref="G9" si="13">SUM(E9:F9)</f>
        <v>1</v>
      </c>
      <c r="H9" s="571">
        <f t="shared" ref="H9" si="14">IF(C9=0,0,G9/C9)</f>
        <v>2.352941176470588E-3</v>
      </c>
      <c r="I9" s="573">
        <f t="shared" ref="I9" si="15">IF(B9&gt;0,G9/B9,0)</f>
        <v>7.4856126524819295E-7</v>
      </c>
    </row>
    <row r="10" spans="1:9">
      <c r="A10" s="1008" t="s">
        <v>626</v>
      </c>
      <c r="B10" s="569">
        <f>'CARE Table 2'!W13</f>
        <v>1329379</v>
      </c>
      <c r="C10" s="574">
        <v>251</v>
      </c>
      <c r="D10" s="576">
        <f t="shared" ref="D10:D15" si="16">IF(B10&gt;0,(C10/B10),0)</f>
        <v>1.8880996314820679E-4</v>
      </c>
      <c r="E10" s="575">
        <v>3</v>
      </c>
      <c r="F10" s="574">
        <v>0</v>
      </c>
      <c r="G10" s="569">
        <f t="shared" ref="G10:G15" si="17">SUM(E10:F10)</f>
        <v>3</v>
      </c>
      <c r="H10" s="571">
        <f t="shared" ref="H10:H15" si="18">IF(C10=0,0,G10/C10)</f>
        <v>1.1952191235059761E-2</v>
      </c>
      <c r="I10" s="573">
        <f t="shared" ref="I10:I15" si="19">IF(B10&gt;0,G10/B10,0)</f>
        <v>2.2566927866319537E-6</v>
      </c>
    </row>
    <row r="11" spans="1:9">
      <c r="A11" s="1008" t="s">
        <v>627</v>
      </c>
      <c r="B11" s="569">
        <f>'CARE Table 2'!W14</f>
        <v>1344010</v>
      </c>
      <c r="C11" s="574">
        <v>267</v>
      </c>
      <c r="D11" s="576">
        <f t="shared" si="16"/>
        <v>1.9865923616639756E-4</v>
      </c>
      <c r="E11" s="575">
        <v>0</v>
      </c>
      <c r="F11" s="574">
        <v>0</v>
      </c>
      <c r="G11" s="569">
        <f t="shared" si="17"/>
        <v>0</v>
      </c>
      <c r="H11" s="571">
        <f t="shared" si="18"/>
        <v>0</v>
      </c>
      <c r="I11" s="573">
        <f t="shared" si="19"/>
        <v>0</v>
      </c>
    </row>
    <row r="12" spans="1:9">
      <c r="A12" s="1008" t="s">
        <v>628</v>
      </c>
      <c r="B12" s="569">
        <f>'CARE Table 2'!W15</f>
        <v>1356862</v>
      </c>
      <c r="C12" s="574">
        <v>37</v>
      </c>
      <c r="D12" s="576">
        <f t="shared" si="16"/>
        <v>2.7268801101364766E-5</v>
      </c>
      <c r="E12" s="575">
        <v>0</v>
      </c>
      <c r="F12" s="574">
        <v>0</v>
      </c>
      <c r="G12" s="569">
        <f t="shared" si="17"/>
        <v>0</v>
      </c>
      <c r="H12" s="571">
        <f t="shared" si="18"/>
        <v>0</v>
      </c>
      <c r="I12" s="573">
        <f t="shared" si="19"/>
        <v>0</v>
      </c>
    </row>
    <row r="13" spans="1:9">
      <c r="A13" s="1008" t="s">
        <v>629</v>
      </c>
      <c r="B13" s="569">
        <f>'CARE Table 2'!W16</f>
        <v>1360030</v>
      </c>
      <c r="C13" s="574">
        <v>24</v>
      </c>
      <c r="D13" s="576">
        <f t="shared" si="16"/>
        <v>1.7646669558759734E-5</v>
      </c>
      <c r="E13" s="575">
        <v>0</v>
      </c>
      <c r="F13" s="574">
        <v>0</v>
      </c>
      <c r="G13" s="569">
        <f t="shared" si="17"/>
        <v>0</v>
      </c>
      <c r="H13" s="571">
        <f t="shared" si="18"/>
        <v>0</v>
      </c>
      <c r="I13" s="573">
        <f t="shared" si="19"/>
        <v>0</v>
      </c>
    </row>
    <row r="14" spans="1:9">
      <c r="A14" s="1008" t="s">
        <v>630</v>
      </c>
      <c r="B14" s="569">
        <f>'CARE Table 2'!W17</f>
        <v>1366273</v>
      </c>
      <c r="C14" s="574">
        <v>279</v>
      </c>
      <c r="D14" s="576">
        <f t="shared" si="16"/>
        <v>2.0420516251144538E-4</v>
      </c>
      <c r="E14" s="575">
        <v>0</v>
      </c>
      <c r="F14" s="574">
        <v>2</v>
      </c>
      <c r="G14" s="569">
        <f t="shared" si="17"/>
        <v>2</v>
      </c>
      <c r="H14" s="571">
        <f t="shared" si="18"/>
        <v>7.1684587813620072E-3</v>
      </c>
      <c r="I14" s="573">
        <f t="shared" si="19"/>
        <v>1.4638362904046264E-6</v>
      </c>
    </row>
    <row r="15" spans="1:9">
      <c r="A15" s="1008" t="s">
        <v>631</v>
      </c>
      <c r="B15" s="569">
        <f>'CARE Table 2'!W18</f>
        <v>1363256</v>
      </c>
      <c r="C15" s="574">
        <v>785</v>
      </c>
      <c r="D15" s="576">
        <f t="shared" si="16"/>
        <v>5.7582728409044225E-4</v>
      </c>
      <c r="E15" s="575">
        <v>0</v>
      </c>
      <c r="F15" s="574">
        <v>4</v>
      </c>
      <c r="G15" s="569">
        <f t="shared" si="17"/>
        <v>4</v>
      </c>
      <c r="H15" s="571">
        <f t="shared" si="18"/>
        <v>5.0955414012738851E-3</v>
      </c>
      <c r="I15" s="573">
        <f t="shared" si="19"/>
        <v>2.9341517660659478E-6</v>
      </c>
    </row>
    <row r="16" spans="1:9" ht="13.5" thickBot="1">
      <c r="A16" s="577" t="s">
        <v>632</v>
      </c>
      <c r="B16" s="569"/>
      <c r="C16" s="574"/>
      <c r="D16" s="576"/>
      <c r="E16" s="575"/>
      <c r="F16" s="574"/>
      <c r="G16" s="569"/>
      <c r="H16" s="571"/>
      <c r="I16" s="573"/>
    </row>
    <row r="17" spans="1:16" ht="13.5" thickBot="1">
      <c r="A17" s="578" t="s">
        <v>962</v>
      </c>
      <c r="B17" s="579">
        <f>_xlfn.IFS(B16&lt;&gt;0,B16,B15&lt;&gt;0,B15,B14&lt;&gt;0,B14,B13&lt;&gt;0,B13,B12&lt;&gt;0,B12,B11&lt;&gt;0,B11,B10&lt;&gt;0,B10,B9&lt;&gt;0,B9,B8&lt;&gt;0,B8,B7&lt;&gt;0,B7,B6&lt;&gt;0,B6,B5&lt;&gt;0,B5)</f>
        <v>1363256</v>
      </c>
      <c r="C17" s="579">
        <f>SUM(C5:C16)</f>
        <v>11295</v>
      </c>
      <c r="D17" s="580">
        <f>IF(B17&gt;0,(C17/B17),0)</f>
        <v>8.2853110494287199E-3</v>
      </c>
      <c r="E17" s="579">
        <f>SUM(E5:E16)</f>
        <v>1661</v>
      </c>
      <c r="F17" s="579">
        <f>SUM(F5:F16)</f>
        <v>44</v>
      </c>
      <c r="G17" s="579">
        <f>SUM(G5:G16)</f>
        <v>1705</v>
      </c>
      <c r="H17" s="580">
        <f>IF(C17=0,0,G17/C17)</f>
        <v>0.1509517485613103</v>
      </c>
      <c r="I17" s="581">
        <f>IF(B17&gt;0,G17/B17,0)</f>
        <v>1.2506821902856103E-3</v>
      </c>
    </row>
    <row r="18" spans="1:16">
      <c r="A18" s="582"/>
      <c r="B18" s="583"/>
      <c r="C18" s="584"/>
      <c r="D18" s="584"/>
      <c r="E18" s="583"/>
      <c r="F18" s="583"/>
      <c r="G18" s="583"/>
      <c r="H18" s="584"/>
      <c r="I18" s="584"/>
    </row>
    <row r="19" spans="1:16" ht="15.75" customHeight="1">
      <c r="A19" s="1724" t="s">
        <v>979</v>
      </c>
      <c r="B19" s="1725"/>
      <c r="C19" s="1725"/>
      <c r="D19" s="1725"/>
      <c r="E19" s="1725"/>
      <c r="F19" s="1725"/>
      <c r="G19" s="1725"/>
      <c r="H19" s="1725"/>
      <c r="I19" s="1725"/>
      <c r="J19" s="18"/>
      <c r="K19" s="18"/>
      <c r="L19" s="18"/>
      <c r="M19" s="19"/>
      <c r="N19" s="19"/>
      <c r="O19" s="19"/>
      <c r="P19" s="19"/>
    </row>
    <row r="20" spans="1:16" ht="26.25" customHeight="1">
      <c r="A20" s="1724" t="s">
        <v>980</v>
      </c>
      <c r="B20" s="1725"/>
      <c r="C20" s="1725"/>
      <c r="D20" s="1725"/>
      <c r="E20" s="1725"/>
      <c r="F20" s="1725"/>
      <c r="G20" s="1725"/>
      <c r="H20" s="1725"/>
      <c r="I20" s="1725"/>
      <c r="J20" s="17"/>
      <c r="K20" s="17"/>
      <c r="L20" s="17"/>
    </row>
    <row r="21" spans="1:16" s="20" customFormat="1" ht="66" customHeight="1">
      <c r="A21" s="1726" t="s">
        <v>981</v>
      </c>
      <c r="B21" s="1727"/>
      <c r="C21" s="1727"/>
      <c r="D21" s="1727"/>
      <c r="E21" s="1727"/>
      <c r="F21" s="1727"/>
      <c r="G21" s="1727"/>
      <c r="H21" s="1727"/>
      <c r="I21" s="1727"/>
      <c r="J21" s="64"/>
      <c r="K21" s="64"/>
      <c r="L21" s="64"/>
    </row>
    <row r="22" spans="1:16" s="20" customFormat="1">
      <c r="A22" s="1712" t="s">
        <v>969</v>
      </c>
      <c r="B22" s="1619"/>
      <c r="C22" s="1619"/>
      <c r="D22" s="1619"/>
      <c r="E22" s="1619"/>
      <c r="F22" s="1619"/>
      <c r="G22" s="1619"/>
      <c r="H22" s="1619"/>
      <c r="I22" s="1619"/>
      <c r="J22" s="1619"/>
      <c r="K22" s="1619"/>
      <c r="L22" s="1619"/>
      <c r="M22" s="1619"/>
      <c r="N22" s="1619"/>
      <c r="O22" s="36"/>
      <c r="P22" s="36"/>
    </row>
    <row r="23" spans="1:16">
      <c r="A23" s="1527" t="s">
        <v>24</v>
      </c>
      <c r="B23" s="1527"/>
      <c r="C23" s="1527"/>
      <c r="D23" s="1527"/>
      <c r="E23" s="1527"/>
      <c r="F23" s="1527"/>
      <c r="G23" s="1527"/>
      <c r="H23" s="1527"/>
      <c r="I23" s="1527"/>
      <c r="J23" s="17"/>
      <c r="K23" s="17"/>
      <c r="L23" s="17"/>
    </row>
    <row r="24" spans="1:16">
      <c r="A24" s="585"/>
      <c r="B24" s="586"/>
      <c r="C24" s="586"/>
      <c r="D24" s="562"/>
      <c r="E24" s="586"/>
      <c r="F24" s="586"/>
      <c r="G24" s="586"/>
      <c r="H24" s="562"/>
      <c r="I24" s="562"/>
    </row>
    <row r="25" spans="1:16" ht="15.65" customHeight="1">
      <c r="A25" s="1723" t="s">
        <v>982</v>
      </c>
      <c r="B25" s="1669"/>
      <c r="C25" s="1669"/>
      <c r="D25" s="1669"/>
      <c r="E25" s="1669"/>
      <c r="F25" s="1669"/>
      <c r="G25" s="1669"/>
      <c r="H25" s="1669"/>
      <c r="I25" s="1669"/>
    </row>
    <row r="26" spans="1:16" ht="16.5" customHeight="1">
      <c r="A26" s="1669" t="str" cm="1">
        <f t="array" ref="A26">'ESA Summary'!A2:A2</f>
        <v>Southern California Edison</v>
      </c>
      <c r="B26" s="1669"/>
      <c r="C26" s="1669"/>
      <c r="D26" s="1669"/>
      <c r="E26" s="1669"/>
      <c r="F26" s="1669"/>
      <c r="G26" s="1669"/>
      <c r="H26" s="1669"/>
      <c r="I26" s="1669"/>
    </row>
    <row r="27" spans="1:16" ht="16.5" customHeight="1" thickBot="1">
      <c r="A27" s="1705" t="str" cm="1">
        <f t="array" ref="A27">'ESA Summary'!A3:A3</f>
        <v>Through November 2024</v>
      </c>
      <c r="B27" s="1669"/>
      <c r="C27" s="1669"/>
      <c r="D27" s="1669"/>
      <c r="E27" s="1669"/>
      <c r="F27" s="1669"/>
      <c r="G27" s="1669"/>
      <c r="H27" s="1669"/>
      <c r="I27" s="1669"/>
    </row>
    <row r="28" spans="1:16" ht="75" customHeight="1" thickBot="1">
      <c r="A28" s="564" t="s">
        <v>613</v>
      </c>
      <c r="B28" s="565" t="s">
        <v>971</v>
      </c>
      <c r="C28" s="565" t="s">
        <v>983</v>
      </c>
      <c r="D28" s="566" t="s">
        <v>973</v>
      </c>
      <c r="E28" s="565" t="s">
        <v>974</v>
      </c>
      <c r="F28" s="565" t="s">
        <v>975</v>
      </c>
      <c r="G28" s="565" t="s">
        <v>976</v>
      </c>
      <c r="H28" s="566" t="s">
        <v>977</v>
      </c>
      <c r="I28" s="567" t="s">
        <v>978</v>
      </c>
    </row>
    <row r="29" spans="1:16">
      <c r="A29" s="568" t="s">
        <v>621</v>
      </c>
      <c r="B29" s="569">
        <f>'CARE Table 2'!W8</f>
        <v>1307217</v>
      </c>
      <c r="C29" s="570">
        <v>880</v>
      </c>
      <c r="D29" s="571">
        <f t="shared" ref="D29:D33" si="20">IF(B29&gt;0,(C29/B29),0)</f>
        <v>6.7318585973101639E-4</v>
      </c>
      <c r="E29" s="572">
        <v>694</v>
      </c>
      <c r="F29" s="570">
        <v>7</v>
      </c>
      <c r="G29" s="569">
        <f t="shared" ref="G29" si="21">SUM(E29:F29)</f>
        <v>701</v>
      </c>
      <c r="H29" s="571">
        <f t="shared" ref="H29" si="22">IF(C29=0,0,G29/C29)</f>
        <v>0.79659090909090913</v>
      </c>
      <c r="I29" s="573">
        <f t="shared" ref="I29" si="23">IF(B29&gt;0,G29/B29,0)</f>
        <v>5.3625373599027555E-4</v>
      </c>
    </row>
    <row r="30" spans="1:16">
      <c r="A30" s="1008" t="s">
        <v>622</v>
      </c>
      <c r="B30" s="569">
        <f>'CARE Table 2'!W9</f>
        <v>1314552</v>
      </c>
      <c r="C30" s="587">
        <v>90</v>
      </c>
      <c r="D30" s="571">
        <f t="shared" si="20"/>
        <v>6.8464389388932502E-5</v>
      </c>
      <c r="E30" s="588">
        <v>72</v>
      </c>
      <c r="F30" s="587">
        <v>0</v>
      </c>
      <c r="G30" s="569">
        <f t="shared" ref="G30:G35" si="24">SUM(E30:F30)</f>
        <v>72</v>
      </c>
      <c r="H30" s="571">
        <f t="shared" ref="H30" si="25">IF(C30=0,0,G30/C30)</f>
        <v>0.8</v>
      </c>
      <c r="I30" s="573">
        <f t="shared" ref="I30" si="26">IF(B30&gt;0,G30/B30,0)</f>
        <v>5.4771511511146002E-5</v>
      </c>
    </row>
    <row r="31" spans="1:16">
      <c r="A31" s="1008" t="s">
        <v>623</v>
      </c>
      <c r="B31" s="569">
        <f>'CARE Table 2'!W10</f>
        <v>1320413</v>
      </c>
      <c r="C31" s="587">
        <v>216</v>
      </c>
      <c r="D31" s="571">
        <f t="shared" si="20"/>
        <v>1.6358518130312258E-4</v>
      </c>
      <c r="E31" s="588">
        <v>110</v>
      </c>
      <c r="F31" s="587">
        <v>0</v>
      </c>
      <c r="G31" s="569">
        <f t="shared" si="24"/>
        <v>110</v>
      </c>
      <c r="H31" s="571">
        <f t="shared" ref="H31:H39" si="27">IF(C31=0,0,G31/C31)</f>
        <v>0.5092592592592593</v>
      </c>
      <c r="I31" s="573">
        <f t="shared" ref="I31:I39" si="28">IF(B31&gt;0,G31/B31,0)</f>
        <v>8.330726825621983E-5</v>
      </c>
    </row>
    <row r="32" spans="1:16">
      <c r="A32" s="1008" t="s">
        <v>624</v>
      </c>
      <c r="B32" s="569">
        <f>'CARE Table 2'!W11</f>
        <v>1322312</v>
      </c>
      <c r="C32" s="589">
        <v>359</v>
      </c>
      <c r="D32" s="571">
        <f t="shared" si="20"/>
        <v>2.7149417081596478E-4</v>
      </c>
      <c r="E32" s="589">
        <v>213</v>
      </c>
      <c r="F32" s="589">
        <v>2</v>
      </c>
      <c r="G32" s="569">
        <f t="shared" si="24"/>
        <v>215</v>
      </c>
      <c r="H32" s="571">
        <f t="shared" si="27"/>
        <v>0.59888579387186625</v>
      </c>
      <c r="I32" s="573">
        <f t="shared" si="28"/>
        <v>1.6259400202070314E-4</v>
      </c>
    </row>
    <row r="33" spans="1:16">
      <c r="A33" s="1008" t="s">
        <v>625</v>
      </c>
      <c r="B33" s="569">
        <f>'CARE Table 2'!W12</f>
        <v>1335896</v>
      </c>
      <c r="C33" s="589">
        <v>122</v>
      </c>
      <c r="D33" s="571">
        <f t="shared" si="20"/>
        <v>9.132447436027954E-5</v>
      </c>
      <c r="E33" s="589">
        <v>51</v>
      </c>
      <c r="F33" s="589">
        <v>1</v>
      </c>
      <c r="G33" s="569">
        <f t="shared" si="24"/>
        <v>52</v>
      </c>
      <c r="H33" s="571">
        <f t="shared" si="27"/>
        <v>0.42622950819672129</v>
      </c>
      <c r="I33" s="573">
        <f t="shared" si="28"/>
        <v>3.8925185792906034E-5</v>
      </c>
    </row>
    <row r="34" spans="1:16">
      <c r="A34" s="1008" t="s">
        <v>626</v>
      </c>
      <c r="B34" s="569">
        <f>'CARE Table 2'!W13</f>
        <v>1329379</v>
      </c>
      <c r="C34" s="589">
        <v>111</v>
      </c>
      <c r="D34" s="571">
        <f t="shared" ref="D34:D39" si="29">IF(B34&gt;0,(C34/B34),0)</f>
        <v>8.3497633105382291E-5</v>
      </c>
      <c r="E34" s="589">
        <v>68</v>
      </c>
      <c r="F34" s="589">
        <v>2</v>
      </c>
      <c r="G34" s="569">
        <f t="shared" si="24"/>
        <v>70</v>
      </c>
      <c r="H34" s="571">
        <f t="shared" si="27"/>
        <v>0.63063063063063063</v>
      </c>
      <c r="I34" s="573">
        <f t="shared" si="28"/>
        <v>5.2656165021412251E-5</v>
      </c>
    </row>
    <row r="35" spans="1:16">
      <c r="A35" s="1008" t="s">
        <v>627</v>
      </c>
      <c r="B35" s="569">
        <f>'CARE Table 2'!W14</f>
        <v>1344010</v>
      </c>
      <c r="C35" s="590">
        <v>80</v>
      </c>
      <c r="D35" s="571">
        <f t="shared" si="29"/>
        <v>5.9523366641617253E-5</v>
      </c>
      <c r="E35" s="590">
        <v>0</v>
      </c>
      <c r="F35" s="590">
        <v>0</v>
      </c>
      <c r="G35" s="569">
        <f t="shared" si="24"/>
        <v>0</v>
      </c>
      <c r="H35" s="571">
        <f t="shared" si="27"/>
        <v>0</v>
      </c>
      <c r="I35" s="573">
        <f t="shared" si="28"/>
        <v>0</v>
      </c>
    </row>
    <row r="36" spans="1:16">
      <c r="A36" s="1008" t="s">
        <v>628</v>
      </c>
      <c r="B36" s="569">
        <f>'CARE Table 2'!W15</f>
        <v>1356862</v>
      </c>
      <c r="C36" s="590">
        <v>6</v>
      </c>
      <c r="D36" s="571">
        <f t="shared" si="29"/>
        <v>4.4219677461672592E-6</v>
      </c>
      <c r="E36" s="590">
        <v>0</v>
      </c>
      <c r="F36" s="590">
        <v>0</v>
      </c>
      <c r="G36" s="569">
        <f>SUM(E36:F36)</f>
        <v>0</v>
      </c>
      <c r="H36" s="571">
        <f t="shared" si="27"/>
        <v>0</v>
      </c>
      <c r="I36" s="573">
        <f t="shared" si="28"/>
        <v>0</v>
      </c>
    </row>
    <row r="37" spans="1:16">
      <c r="A37" s="1008" t="s">
        <v>629</v>
      </c>
      <c r="B37" s="569">
        <f>'CARE Table 2'!W16</f>
        <v>1360030</v>
      </c>
      <c r="C37" s="590">
        <v>9</v>
      </c>
      <c r="D37" s="571">
        <f t="shared" si="29"/>
        <v>6.6175010845349003E-6</v>
      </c>
      <c r="E37" s="590">
        <v>0</v>
      </c>
      <c r="F37" s="590">
        <v>0</v>
      </c>
      <c r="G37" s="569">
        <f>SUM(E37:F37)</f>
        <v>0</v>
      </c>
      <c r="H37" s="571">
        <f t="shared" si="27"/>
        <v>0</v>
      </c>
      <c r="I37" s="573">
        <f t="shared" si="28"/>
        <v>0</v>
      </c>
      <c r="J37" s="6"/>
    </row>
    <row r="38" spans="1:16">
      <c r="A38" s="1008" t="s">
        <v>630</v>
      </c>
      <c r="B38" s="569">
        <f>'CARE Table 2'!W17</f>
        <v>1366273</v>
      </c>
      <c r="C38" s="590">
        <v>1810</v>
      </c>
      <c r="D38" s="571">
        <f t="shared" si="29"/>
        <v>1.3247718428161868E-3</v>
      </c>
      <c r="E38" s="590">
        <v>1538</v>
      </c>
      <c r="F38" s="590">
        <v>8</v>
      </c>
      <c r="G38" s="569">
        <f>SUM(E38:F38)</f>
        <v>1546</v>
      </c>
      <c r="H38" s="571">
        <f t="shared" si="27"/>
        <v>0.85414364640883977</v>
      </c>
      <c r="I38" s="573">
        <f t="shared" si="28"/>
        <v>1.1315454524827762E-3</v>
      </c>
    </row>
    <row r="39" spans="1:16">
      <c r="A39" s="1008" t="s">
        <v>631</v>
      </c>
      <c r="B39" s="569">
        <f>'CARE Table 2'!W18</f>
        <v>1363256</v>
      </c>
      <c r="C39" s="590">
        <v>437</v>
      </c>
      <c r="D39" s="571">
        <f t="shared" si="29"/>
        <v>3.205560804427048E-4</v>
      </c>
      <c r="E39" s="590">
        <v>0</v>
      </c>
      <c r="F39" s="590">
        <v>0</v>
      </c>
      <c r="G39" s="569">
        <f>SUM(E39:F39)</f>
        <v>0</v>
      </c>
      <c r="H39" s="571">
        <f t="shared" si="27"/>
        <v>0</v>
      </c>
      <c r="I39" s="573">
        <f t="shared" si="28"/>
        <v>0</v>
      </c>
    </row>
    <row r="40" spans="1:16" ht="13.5" thickBot="1">
      <c r="A40" s="577" t="s">
        <v>632</v>
      </c>
      <c r="B40" s="569"/>
      <c r="C40" s="591"/>
      <c r="D40" s="571"/>
      <c r="E40" s="591"/>
      <c r="F40" s="591"/>
      <c r="G40" s="569"/>
      <c r="H40" s="571"/>
      <c r="I40" s="573"/>
    </row>
    <row r="41" spans="1:16" ht="13.5" thickBot="1">
      <c r="A41" s="578" t="s">
        <v>962</v>
      </c>
      <c r="B41" s="579">
        <f>_xlfn.IFS(B40&lt;&gt;"",B40,B39&lt;&gt;"",B39,B38&lt;&gt;"",B38,B37&lt;&gt;"",B37,B36&lt;&gt;"",B36,B35&lt;&gt;"",B35,B34&lt;&gt;"",B34,B33&lt;&gt;"",B33,B32&lt;&gt;"",B32,B31&lt;&gt;"",B31,B30&lt;&gt;"",B30,B29&lt;&gt;"",B29)</f>
        <v>1363256</v>
      </c>
      <c r="C41" s="579">
        <f>SUM(C29:C40)</f>
        <v>4120</v>
      </c>
      <c r="D41" s="580">
        <f t="shared" ref="D41" si="30">IF(B41&gt;0,(C41/B41),0)</f>
        <v>3.0221763190479266E-3</v>
      </c>
      <c r="E41" s="579">
        <f>SUM(E29:E40)</f>
        <v>2746</v>
      </c>
      <c r="F41" s="579">
        <f>SUM(F29:F40)</f>
        <v>20</v>
      </c>
      <c r="G41" s="579">
        <f>SUM(G29:G40)</f>
        <v>2766</v>
      </c>
      <c r="H41" s="580">
        <f>IF(C41=0,0,G41/C41)</f>
        <v>0.67135922330097086</v>
      </c>
      <c r="I41" s="581">
        <f>IF(B41&gt;0,G41/B41,0)</f>
        <v>2.028965946234603E-3</v>
      </c>
      <c r="L41" s="6"/>
    </row>
    <row r="42" spans="1:16" s="17" customFormat="1">
      <c r="A42" s="592"/>
      <c r="B42" s="592"/>
      <c r="C42" s="592"/>
      <c r="D42" s="592"/>
      <c r="E42" s="592"/>
      <c r="F42" s="592"/>
      <c r="G42" s="592"/>
      <c r="H42" s="592"/>
      <c r="I42" s="592"/>
      <c r="J42"/>
      <c r="K42"/>
      <c r="L42"/>
    </row>
    <row r="43" spans="1:16" s="17" customFormat="1">
      <c r="A43" s="1728"/>
      <c r="B43" s="1527"/>
      <c r="C43" s="1527"/>
      <c r="D43" s="1527"/>
      <c r="E43" s="1527"/>
      <c r="F43" s="1527"/>
      <c r="G43" s="1527"/>
      <c r="H43" s="1527"/>
      <c r="I43" s="514"/>
    </row>
    <row r="44" spans="1:16" s="20" customFormat="1">
      <c r="A44" s="1729" t="s">
        <v>984</v>
      </c>
      <c r="B44" s="1619"/>
      <c r="C44" s="1619"/>
      <c r="D44" s="1619"/>
      <c r="E44" s="1619"/>
      <c r="F44" s="1619"/>
      <c r="G44" s="1619"/>
      <c r="H44" s="1619"/>
      <c r="I44" s="1619"/>
    </row>
    <row r="45" spans="1:16" s="29" customFormat="1" ht="28.4" customHeight="1">
      <c r="A45" s="1724" t="s">
        <v>985</v>
      </c>
      <c r="B45" s="1725"/>
      <c r="C45" s="1725"/>
      <c r="D45" s="1725"/>
      <c r="E45" s="1725"/>
      <c r="F45" s="1725"/>
      <c r="G45" s="1725"/>
      <c r="H45" s="1725"/>
      <c r="I45" s="1725"/>
      <c r="J45" s="20"/>
      <c r="K45" s="20"/>
      <c r="L45" s="20"/>
      <c r="M45" s="20"/>
      <c r="N45" s="20"/>
      <c r="O45" s="20"/>
      <c r="P45" s="20"/>
    </row>
    <row r="46" spans="1:16" s="20" customFormat="1" ht="72" customHeight="1">
      <c r="A46" s="1726" t="s">
        <v>981</v>
      </c>
      <c r="B46" s="1727"/>
      <c r="C46" s="1727"/>
      <c r="D46" s="1727"/>
      <c r="E46" s="1727"/>
      <c r="F46" s="1727"/>
      <c r="G46" s="1727"/>
      <c r="H46" s="1727"/>
      <c r="I46" s="1727"/>
      <c r="J46" s="64"/>
      <c r="K46" s="64"/>
      <c r="L46" s="64"/>
    </row>
    <row r="47" spans="1:16" s="20" customFormat="1">
      <c r="A47" s="1712" t="s">
        <v>986</v>
      </c>
      <c r="B47" s="1619"/>
      <c r="C47" s="1619"/>
      <c r="D47" s="1619"/>
      <c r="E47" s="1619"/>
      <c r="F47" s="1619"/>
      <c r="G47" s="1619"/>
      <c r="H47" s="1619"/>
      <c r="I47" s="1619"/>
      <c r="J47" s="1619"/>
      <c r="K47" s="1619"/>
      <c r="L47" s="1619"/>
      <c r="M47" s="1619"/>
      <c r="N47" s="1619"/>
      <c r="O47" s="36"/>
      <c r="P47" s="36"/>
    </row>
    <row r="48" spans="1:16">
      <c r="A48" s="1728" t="s">
        <v>987</v>
      </c>
      <c r="B48" s="1728"/>
      <c r="C48" s="1728"/>
      <c r="D48" s="1728"/>
      <c r="E48" s="1728"/>
      <c r="F48" s="1728"/>
      <c r="G48" s="1728"/>
      <c r="H48" s="1728"/>
      <c r="I48" s="1728"/>
      <c r="J48" s="17"/>
      <c r="K48" s="17"/>
      <c r="L48" s="17"/>
    </row>
    <row r="49" spans="2:2">
      <c r="B49" s="593"/>
    </row>
  </sheetData>
  <mergeCells count="17">
    <mergeCell ref="A43:H43"/>
    <mergeCell ref="A48:I48"/>
    <mergeCell ref="A44:I44"/>
    <mergeCell ref="A46:I46"/>
    <mergeCell ref="A45:I45"/>
    <mergeCell ref="A47:N47"/>
    <mergeCell ref="A25:I25"/>
    <mergeCell ref="A26:I26"/>
    <mergeCell ref="A27:I27"/>
    <mergeCell ref="A23:I23"/>
    <mergeCell ref="A1:I1"/>
    <mergeCell ref="A2:I2"/>
    <mergeCell ref="A3:I3"/>
    <mergeCell ref="A19:I19"/>
    <mergeCell ref="A20:I20"/>
    <mergeCell ref="A21:I21"/>
    <mergeCell ref="A22:N22"/>
  </mergeCells>
  <phoneticPr fontId="43" type="noConversion"/>
  <pageMargins left="0.7" right="0.7" top="0.75" bottom="0.75" header="0.3" footer="0.3"/>
  <pageSetup scale="78" fitToHeight="0" orientation="portrait" r:id="rId1"/>
  <headerFooter>
    <oddFooter>&amp;C&amp;11&amp;P of &amp;N</oddFooter>
  </headerFooter>
  <rowBreaks count="1" manualBreakCount="1">
    <brk id="24"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codeName="Sheet26">
    <pageSetUpPr fitToPage="1"/>
  </sheetPr>
  <dimension ref="A1:S35"/>
  <sheetViews>
    <sheetView zoomScale="80" zoomScaleNormal="80" workbookViewId="0">
      <selection activeCell="L97" sqref="L97"/>
    </sheetView>
  </sheetViews>
  <sheetFormatPr defaultColWidth="8.54296875" defaultRowHeight="13"/>
  <cols>
    <col min="1" max="1" width="15.1796875" style="94" customWidth="1"/>
    <col min="2" max="10" width="10.54296875" style="94" customWidth="1"/>
  </cols>
  <sheetData>
    <row r="1" spans="1:10" ht="15">
      <c r="A1" s="1524" t="s">
        <v>988</v>
      </c>
      <c r="B1" s="1524"/>
      <c r="C1" s="1524"/>
      <c r="D1" s="1524"/>
      <c r="E1" s="1524"/>
      <c r="F1" s="1524"/>
      <c r="G1" s="1524"/>
      <c r="H1" s="1524"/>
      <c r="I1" s="1524"/>
      <c r="J1" s="1524"/>
    </row>
    <row r="2" spans="1:10" ht="15">
      <c r="A2" s="1524" t="str">
        <f>'ESA Summary'!A2:A2</f>
        <v>Southern California Edison</v>
      </c>
      <c r="B2" s="1524"/>
      <c r="C2" s="1524"/>
      <c r="D2" s="1524"/>
      <c r="E2" s="1524"/>
      <c r="F2" s="1524"/>
      <c r="G2" s="1524"/>
      <c r="H2" s="1524"/>
      <c r="I2" s="1524"/>
      <c r="J2" s="1524"/>
    </row>
    <row r="3" spans="1:10" ht="15">
      <c r="A3" s="1524" t="str">
        <f>'ESA Summary'!A3:A3</f>
        <v>Through November 2024</v>
      </c>
      <c r="B3" s="1524"/>
      <c r="C3" s="1524"/>
      <c r="D3" s="1524"/>
      <c r="E3" s="1524"/>
      <c r="F3" s="1524"/>
      <c r="G3" s="1524"/>
      <c r="H3" s="1524"/>
      <c r="I3" s="1524"/>
      <c r="J3" s="1524"/>
    </row>
    <row r="4" spans="1:10" ht="15.5" thickBot="1">
      <c r="A4" s="882"/>
      <c r="B4" s="879"/>
      <c r="C4" s="879"/>
      <c r="D4" s="879"/>
      <c r="E4" s="879"/>
      <c r="F4" s="879"/>
      <c r="G4" s="879"/>
      <c r="H4" s="879"/>
      <c r="I4" s="879"/>
      <c r="J4" s="879"/>
    </row>
    <row r="5" spans="1:10" ht="16.399999999999999" customHeight="1">
      <c r="A5" s="1730" t="s">
        <v>579</v>
      </c>
      <c r="B5" s="1732" t="s">
        <v>989</v>
      </c>
      <c r="C5" s="1733"/>
      <c r="D5" s="1734"/>
      <c r="E5" s="1735" t="s">
        <v>990</v>
      </c>
      <c r="F5" s="1733"/>
      <c r="G5" s="1734"/>
      <c r="H5" s="1736" t="s">
        <v>991</v>
      </c>
      <c r="I5" s="1733"/>
      <c r="J5" s="1737"/>
    </row>
    <row r="6" spans="1:10" ht="13.5" thickBot="1">
      <c r="A6" s="1731"/>
      <c r="B6" s="683" t="s">
        <v>581</v>
      </c>
      <c r="C6" s="684" t="s">
        <v>992</v>
      </c>
      <c r="D6" s="685" t="s">
        <v>10</v>
      </c>
      <c r="E6" s="683" t="s">
        <v>581</v>
      </c>
      <c r="F6" s="686" t="s">
        <v>582</v>
      </c>
      <c r="G6" s="685" t="s">
        <v>10</v>
      </c>
      <c r="H6" s="683" t="s">
        <v>581</v>
      </c>
      <c r="I6" s="684" t="s">
        <v>582</v>
      </c>
      <c r="J6" s="869" t="s">
        <v>10</v>
      </c>
    </row>
    <row r="7" spans="1:10" s="20" customFormat="1">
      <c r="A7" s="870" t="s">
        <v>583</v>
      </c>
      <c r="B7" s="377">
        <v>630</v>
      </c>
      <c r="C7" s="377">
        <v>0</v>
      </c>
      <c r="D7" s="377">
        <f t="shared" ref="D7:D22" si="0">SUM(B7:C7)</f>
        <v>630</v>
      </c>
      <c r="E7" s="377">
        <v>42</v>
      </c>
      <c r="F7" s="377">
        <v>0</v>
      </c>
      <c r="G7" s="377">
        <f>SUM(E7:F7)</f>
        <v>42</v>
      </c>
      <c r="H7" s="594">
        <f t="shared" ref="H7:J22" si="1">IFERROR(E7/B7,0)</f>
        <v>6.6666666666666666E-2</v>
      </c>
      <c r="I7" s="594">
        <f t="shared" si="1"/>
        <v>0</v>
      </c>
      <c r="J7" s="874">
        <f t="shared" si="1"/>
        <v>6.6666666666666666E-2</v>
      </c>
    </row>
    <row r="8" spans="1:10" s="20" customFormat="1">
      <c r="A8" s="870" t="s">
        <v>584</v>
      </c>
      <c r="B8" s="377">
        <v>0</v>
      </c>
      <c r="C8" s="377">
        <v>280</v>
      </c>
      <c r="D8" s="377">
        <f t="shared" si="0"/>
        <v>280</v>
      </c>
      <c r="E8" s="377">
        <v>2</v>
      </c>
      <c r="F8" s="377">
        <v>34</v>
      </c>
      <c r="G8" s="377">
        <f t="shared" ref="G8:G22" si="2">SUM(E8:F8)</f>
        <v>36</v>
      </c>
      <c r="H8" s="594">
        <f>IFERROR(E8/B8,0)</f>
        <v>0</v>
      </c>
      <c r="I8" s="1234">
        <f t="shared" si="1"/>
        <v>0.12142857142857143</v>
      </c>
      <c r="J8" s="971">
        <f t="shared" si="1"/>
        <v>0.12857142857142856</v>
      </c>
    </row>
    <row r="9" spans="1:10" s="20" customFormat="1">
      <c r="A9" s="870" t="s">
        <v>585</v>
      </c>
      <c r="B9" s="377">
        <v>10</v>
      </c>
      <c r="C9" s="377">
        <v>1573</v>
      </c>
      <c r="D9" s="377">
        <f t="shared" si="0"/>
        <v>1583</v>
      </c>
      <c r="E9" s="377">
        <v>37</v>
      </c>
      <c r="F9" s="377">
        <v>980</v>
      </c>
      <c r="G9" s="377">
        <f t="shared" si="2"/>
        <v>1017</v>
      </c>
      <c r="H9" s="594">
        <f t="shared" si="1"/>
        <v>3.7</v>
      </c>
      <c r="I9" s="1234">
        <f t="shared" si="1"/>
        <v>0.62301335028607752</v>
      </c>
      <c r="J9" s="971">
        <f t="shared" si="1"/>
        <v>0.64245104232469996</v>
      </c>
    </row>
    <row r="10" spans="1:10" s="20" customFormat="1">
      <c r="A10" s="870" t="s">
        <v>586</v>
      </c>
      <c r="B10" s="377">
        <v>12355</v>
      </c>
      <c r="C10" s="377">
        <v>15987</v>
      </c>
      <c r="D10" s="377">
        <f t="shared" si="0"/>
        <v>28342</v>
      </c>
      <c r="E10" s="377">
        <v>10728</v>
      </c>
      <c r="F10" s="377">
        <v>15190</v>
      </c>
      <c r="G10" s="377">
        <f t="shared" si="2"/>
        <v>25918</v>
      </c>
      <c r="H10" s="594">
        <f t="shared" si="1"/>
        <v>0.86831242411978959</v>
      </c>
      <c r="I10" s="1234">
        <f t="shared" si="1"/>
        <v>0.95014699443297679</v>
      </c>
      <c r="J10" s="971">
        <f t="shared" si="1"/>
        <v>0.91447321995624864</v>
      </c>
    </row>
    <row r="11" spans="1:10" s="20" customFormat="1">
      <c r="A11" s="870" t="s">
        <v>587</v>
      </c>
      <c r="B11" s="377">
        <v>0</v>
      </c>
      <c r="C11" s="377">
        <v>8253</v>
      </c>
      <c r="D11" s="377">
        <f t="shared" si="0"/>
        <v>8253</v>
      </c>
      <c r="E11" s="377">
        <v>182</v>
      </c>
      <c r="F11" s="377">
        <v>10250</v>
      </c>
      <c r="G11" s="377">
        <f t="shared" si="2"/>
        <v>10432</v>
      </c>
      <c r="H11" s="594">
        <f t="shared" si="1"/>
        <v>0</v>
      </c>
      <c r="I11" s="1234">
        <f t="shared" si="1"/>
        <v>1.2419726160184175</v>
      </c>
      <c r="J11" s="971">
        <f t="shared" si="1"/>
        <v>1.2640252029565007</v>
      </c>
    </row>
    <row r="12" spans="1:10" s="20" customFormat="1">
      <c r="A12" s="870" t="s">
        <v>588</v>
      </c>
      <c r="B12" s="377">
        <v>515528</v>
      </c>
      <c r="C12" s="377">
        <v>2869</v>
      </c>
      <c r="D12" s="377">
        <f t="shared" si="0"/>
        <v>518397</v>
      </c>
      <c r="E12" s="377">
        <v>553472</v>
      </c>
      <c r="F12" s="377">
        <v>2513</v>
      </c>
      <c r="G12" s="377">
        <f t="shared" si="2"/>
        <v>555985</v>
      </c>
      <c r="H12" s="594">
        <f t="shared" si="1"/>
        <v>1.0736022097732809</v>
      </c>
      <c r="I12" s="1234">
        <f t="shared" si="1"/>
        <v>0.8759149529452771</v>
      </c>
      <c r="J12" s="971">
        <f t="shared" si="1"/>
        <v>1.0725081356566493</v>
      </c>
    </row>
    <row r="13" spans="1:10" s="20" customFormat="1">
      <c r="A13" s="870" t="s">
        <v>589</v>
      </c>
      <c r="B13" s="377">
        <v>2</v>
      </c>
      <c r="C13" s="377">
        <v>0</v>
      </c>
      <c r="D13" s="377">
        <f t="shared" si="0"/>
        <v>2</v>
      </c>
      <c r="E13" s="377">
        <v>0</v>
      </c>
      <c r="F13" s="377">
        <v>0</v>
      </c>
      <c r="G13" s="377">
        <f t="shared" si="2"/>
        <v>0</v>
      </c>
      <c r="H13" s="594">
        <f t="shared" si="1"/>
        <v>0</v>
      </c>
      <c r="I13" s="1234">
        <f t="shared" si="1"/>
        <v>0</v>
      </c>
      <c r="J13" s="971">
        <f t="shared" si="1"/>
        <v>0</v>
      </c>
    </row>
    <row r="14" spans="1:10" s="20" customFormat="1">
      <c r="A14" s="870" t="s">
        <v>590</v>
      </c>
      <c r="B14" s="377">
        <v>0</v>
      </c>
      <c r="C14" s="377">
        <v>0</v>
      </c>
      <c r="D14" s="377">
        <f>SUM(B14:C14)</f>
        <v>0</v>
      </c>
      <c r="E14" s="377">
        <v>0</v>
      </c>
      <c r="F14" s="377">
        <v>0</v>
      </c>
      <c r="G14" s="377">
        <f>SUM(E14:F14)</f>
        <v>0</v>
      </c>
      <c r="H14" s="594">
        <f t="shared" ref="H14" si="3">IFERROR(E14/B14,0)</f>
        <v>0</v>
      </c>
      <c r="I14" s="1234">
        <f t="shared" ref="I14" si="4">IFERROR(F14/C14,0)</f>
        <v>0</v>
      </c>
      <c r="J14" s="971">
        <f t="shared" ref="J14" si="5">IFERROR(G14/D14,0)</f>
        <v>0</v>
      </c>
    </row>
    <row r="15" spans="1:10" s="20" customFormat="1">
      <c r="A15" s="870" t="s">
        <v>591</v>
      </c>
      <c r="B15" s="377">
        <v>0</v>
      </c>
      <c r="C15" s="377">
        <v>2425</v>
      </c>
      <c r="D15" s="377">
        <f t="shared" si="0"/>
        <v>2425</v>
      </c>
      <c r="E15" s="377">
        <v>11</v>
      </c>
      <c r="F15" s="377">
        <v>877</v>
      </c>
      <c r="G15" s="377">
        <f t="shared" si="2"/>
        <v>888</v>
      </c>
      <c r="H15" s="594">
        <f t="shared" si="1"/>
        <v>0</v>
      </c>
      <c r="I15" s="1234">
        <f t="shared" si="1"/>
        <v>0.36164948453608248</v>
      </c>
      <c r="J15" s="971">
        <f t="shared" si="1"/>
        <v>0.3661855670103093</v>
      </c>
    </row>
    <row r="16" spans="1:10" s="20" customFormat="1">
      <c r="A16" s="870" t="s">
        <v>592</v>
      </c>
      <c r="B16" s="377">
        <v>199629</v>
      </c>
      <c r="C16" s="377">
        <v>0</v>
      </c>
      <c r="D16" s="377">
        <f t="shared" si="0"/>
        <v>199629</v>
      </c>
      <c r="E16" s="377">
        <v>179448</v>
      </c>
      <c r="F16" s="377">
        <v>0</v>
      </c>
      <c r="G16" s="377">
        <f t="shared" si="2"/>
        <v>179448</v>
      </c>
      <c r="H16" s="594">
        <f t="shared" si="1"/>
        <v>0.89890747336308852</v>
      </c>
      <c r="I16" s="1234">
        <f t="shared" si="1"/>
        <v>0</v>
      </c>
      <c r="J16" s="971">
        <f t="shared" si="1"/>
        <v>0.89890747336308852</v>
      </c>
    </row>
    <row r="17" spans="1:19" s="20" customFormat="1">
      <c r="A17" s="870" t="s">
        <v>593</v>
      </c>
      <c r="B17" s="377">
        <v>91187</v>
      </c>
      <c r="C17" s="377">
        <v>89224</v>
      </c>
      <c r="D17" s="377">
        <f t="shared" si="0"/>
        <v>180411</v>
      </c>
      <c r="E17" s="377">
        <v>98523</v>
      </c>
      <c r="F17" s="377">
        <v>107509</v>
      </c>
      <c r="G17" s="377">
        <f t="shared" si="2"/>
        <v>206032</v>
      </c>
      <c r="H17" s="594">
        <f t="shared" si="1"/>
        <v>1.0804500641538817</v>
      </c>
      <c r="I17" s="1234">
        <f t="shared" si="1"/>
        <v>1.204933650138976</v>
      </c>
      <c r="J17" s="971">
        <f t="shared" si="1"/>
        <v>1.1420146221682714</v>
      </c>
    </row>
    <row r="18" spans="1:19" s="20" customFormat="1">
      <c r="A18" s="870" t="s">
        <v>594</v>
      </c>
      <c r="B18" s="377">
        <v>182914</v>
      </c>
      <c r="C18" s="377">
        <v>38940</v>
      </c>
      <c r="D18" s="377">
        <f t="shared" si="0"/>
        <v>221854</v>
      </c>
      <c r="E18" s="377">
        <v>211128</v>
      </c>
      <c r="F18" s="377">
        <v>42596</v>
      </c>
      <c r="G18" s="377">
        <f t="shared" si="2"/>
        <v>253724</v>
      </c>
      <c r="H18" s="594">
        <f t="shared" si="1"/>
        <v>1.1542473512142317</v>
      </c>
      <c r="I18" s="1234">
        <f t="shared" si="1"/>
        <v>1.0938880328710838</v>
      </c>
      <c r="J18" s="971">
        <f t="shared" si="1"/>
        <v>1.1436530330758066</v>
      </c>
    </row>
    <row r="19" spans="1:19" s="20" customFormat="1">
      <c r="A19" s="870" t="s">
        <v>595</v>
      </c>
      <c r="B19" s="377">
        <v>0</v>
      </c>
      <c r="C19" s="377">
        <v>1</v>
      </c>
      <c r="D19" s="377">
        <f t="shared" si="0"/>
        <v>1</v>
      </c>
      <c r="E19" s="377">
        <v>0</v>
      </c>
      <c r="F19" s="377">
        <v>1</v>
      </c>
      <c r="G19" s="377">
        <f t="shared" si="2"/>
        <v>1</v>
      </c>
      <c r="H19" s="594">
        <f t="shared" si="1"/>
        <v>0</v>
      </c>
      <c r="I19" s="1234">
        <f t="shared" si="1"/>
        <v>1</v>
      </c>
      <c r="J19" s="971">
        <f t="shared" si="1"/>
        <v>1</v>
      </c>
    </row>
    <row r="20" spans="1:19" s="20" customFormat="1">
      <c r="A20" s="870" t="s">
        <v>596</v>
      </c>
      <c r="B20" s="377">
        <v>19182</v>
      </c>
      <c r="C20" s="377">
        <v>0</v>
      </c>
      <c r="D20" s="377">
        <f t="shared" si="0"/>
        <v>19182</v>
      </c>
      <c r="E20" s="377">
        <v>9315</v>
      </c>
      <c r="F20" s="377">
        <v>0</v>
      </c>
      <c r="G20" s="377">
        <f t="shared" si="2"/>
        <v>9315</v>
      </c>
      <c r="H20" s="594">
        <f t="shared" si="1"/>
        <v>0.48561151079136688</v>
      </c>
      <c r="I20" s="1234">
        <f t="shared" si="1"/>
        <v>0</v>
      </c>
      <c r="J20" s="971">
        <f t="shared" si="1"/>
        <v>0.48561151079136688</v>
      </c>
    </row>
    <row r="21" spans="1:19" s="20" customFormat="1">
      <c r="A21" s="870" t="s">
        <v>597</v>
      </c>
      <c r="B21" s="377">
        <v>13880</v>
      </c>
      <c r="C21" s="377">
        <v>41853</v>
      </c>
      <c r="D21" s="377">
        <f t="shared" si="0"/>
        <v>55733</v>
      </c>
      <c r="E21" s="377">
        <v>14453</v>
      </c>
      <c r="F21" s="377">
        <v>48999</v>
      </c>
      <c r="G21" s="377">
        <f t="shared" si="2"/>
        <v>63452</v>
      </c>
      <c r="H21" s="594">
        <f t="shared" si="1"/>
        <v>1.0412824207492795</v>
      </c>
      <c r="I21" s="1234">
        <f t="shared" si="1"/>
        <v>1.1707404487133539</v>
      </c>
      <c r="J21" s="971">
        <f t="shared" si="1"/>
        <v>1.1384996321748335</v>
      </c>
    </row>
    <row r="22" spans="1:19" s="20" customFormat="1">
      <c r="A22" s="870" t="s">
        <v>598</v>
      </c>
      <c r="B22" s="377">
        <v>63712</v>
      </c>
      <c r="C22" s="377">
        <v>2231</v>
      </c>
      <c r="D22" s="377">
        <f t="shared" si="0"/>
        <v>65943</v>
      </c>
      <c r="E22" s="377">
        <v>54969</v>
      </c>
      <c r="F22" s="377">
        <v>1997</v>
      </c>
      <c r="G22" s="377">
        <f t="shared" si="2"/>
        <v>56966</v>
      </c>
      <c r="H22" s="594">
        <f t="shared" si="1"/>
        <v>0.86277310396785534</v>
      </c>
      <c r="I22" s="1234">
        <f t="shared" si="1"/>
        <v>0.89511429852084268</v>
      </c>
      <c r="J22" s="971">
        <f t="shared" si="1"/>
        <v>0.86386727931698593</v>
      </c>
    </row>
    <row r="23" spans="1:19" s="687" customFormat="1" ht="13.5" thickBot="1">
      <c r="A23" s="972" t="s">
        <v>10</v>
      </c>
      <c r="B23" s="973">
        <f>SUM(B7:B22)</f>
        <v>1099029</v>
      </c>
      <c r="C23" s="973">
        <f t="shared" ref="C23:F23" si="6">SUM(C7:C22)</f>
        <v>203636</v>
      </c>
      <c r="D23" s="973">
        <f t="shared" si="6"/>
        <v>1302665</v>
      </c>
      <c r="E23" s="974">
        <f t="shared" si="6"/>
        <v>1132310</v>
      </c>
      <c r="F23" s="974">
        <f t="shared" si="6"/>
        <v>230946</v>
      </c>
      <c r="G23" s="871">
        <f>SUM(G7:G22)</f>
        <v>1363256</v>
      </c>
      <c r="H23" s="975">
        <f t="shared" ref="H23" si="7">E23/B23</f>
        <v>1.0302821854564348</v>
      </c>
      <c r="I23" s="975">
        <f>F23/C23</f>
        <v>1.1341118466282976</v>
      </c>
      <c r="J23" s="976">
        <f>G23/D23</f>
        <v>1.0465131096636511</v>
      </c>
    </row>
    <row r="25" spans="1:19" ht="17.149999999999999" customHeight="1">
      <c r="A25" s="1334" t="s">
        <v>993</v>
      </c>
      <c r="B25" s="1334"/>
      <c r="C25" s="1334"/>
      <c r="D25" s="1334"/>
      <c r="E25" s="1334"/>
      <c r="F25" s="1334"/>
      <c r="G25" s="1334"/>
      <c r="H25" s="1334"/>
      <c r="I25" s="1334"/>
      <c r="J25" s="1334"/>
      <c r="K25" s="20"/>
      <c r="L25" s="20"/>
      <c r="M25" s="20"/>
      <c r="N25" s="20"/>
      <c r="O25" s="20"/>
      <c r="P25" s="20"/>
      <c r="Q25" s="20"/>
      <c r="R25" s="20"/>
      <c r="S25" s="20"/>
    </row>
    <row r="26" spans="1:19" ht="14.25" customHeight="1">
      <c r="A26" s="561" t="s">
        <v>994</v>
      </c>
      <c r="B26" s="561"/>
      <c r="C26" s="561"/>
      <c r="D26" s="561"/>
      <c r="E26" s="561"/>
      <c r="F26" s="561"/>
      <c r="G26" s="561"/>
      <c r="H26" s="561"/>
      <c r="I26" s="561"/>
      <c r="J26" s="561"/>
      <c r="K26" s="20"/>
      <c r="L26" s="20"/>
      <c r="M26" s="20"/>
      <c r="N26" s="20"/>
      <c r="O26" s="20"/>
      <c r="P26" s="20"/>
      <c r="Q26" s="20"/>
      <c r="R26" s="20"/>
      <c r="S26" s="20"/>
    </row>
    <row r="27" spans="1:19" ht="15.5">
      <c r="A27" s="94" t="s">
        <v>995</v>
      </c>
    </row>
    <row r="29" spans="1:19">
      <c r="A29" s="1335" t="s">
        <v>429</v>
      </c>
      <c r="B29" s="1335"/>
      <c r="C29" s="1335"/>
      <c r="D29" s="1335"/>
      <c r="E29" s="1335"/>
      <c r="F29" s="1335"/>
      <c r="G29" s="1335"/>
      <c r="H29" s="1335"/>
      <c r="I29" s="1335"/>
      <c r="J29" s="1335"/>
    </row>
    <row r="31" spans="1:19">
      <c r="A31" s="166"/>
    </row>
    <row r="35" spans="8:8">
      <c r="H35" s="94" t="s">
        <v>996</v>
      </c>
    </row>
  </sheetData>
  <mergeCells count="7">
    <mergeCell ref="A1:J1"/>
    <mergeCell ref="A2:J2"/>
    <mergeCell ref="A3:J3"/>
    <mergeCell ref="A5:A6"/>
    <mergeCell ref="B5:D5"/>
    <mergeCell ref="E5:G5"/>
    <mergeCell ref="H5:J5"/>
  </mergeCells>
  <hyperlinks>
    <hyperlink ref="A2" r:id="rId1" display="=@'ESA Summary'!A2:A2" xr:uid="{A8A443C3-E08F-4536-B8D5-8692930376E1}"/>
    <hyperlink ref="A3" r:id="rId2" display="=@'ESA Summary'!A2:A2" xr:uid="{C94F467B-3832-443C-B6AC-08A501EEC2FE}"/>
  </hyperlinks>
  <pageMargins left="0.7" right="0.7" top="0.75" bottom="0.75" header="0.3" footer="0.3"/>
  <pageSetup scale="83" fitToHeight="0" orientation="portrait" r:id="rId3"/>
  <headerFooter>
    <oddFooter>&amp;C&amp;11&amp;P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codeName="Sheet27">
    <pageSetUpPr fitToPage="1"/>
  </sheetPr>
  <dimension ref="A1:K25"/>
  <sheetViews>
    <sheetView zoomScale="80" zoomScaleNormal="80" workbookViewId="0">
      <selection activeCell="U9" sqref="U9"/>
    </sheetView>
  </sheetViews>
  <sheetFormatPr defaultColWidth="8.54296875" defaultRowHeight="13"/>
  <cols>
    <col min="1" max="1" width="10.54296875" style="94" customWidth="1"/>
    <col min="2" max="5" width="12.54296875" style="94" customWidth="1"/>
    <col min="6" max="6" width="13.54296875" style="94" customWidth="1"/>
    <col min="7" max="7" width="14.54296875" style="603" customWidth="1"/>
    <col min="8" max="8" width="12.54296875" style="94" customWidth="1"/>
    <col min="9" max="9" width="12.1796875" style="3" bestFit="1" customWidth="1"/>
    <col min="10" max="11" width="8.54296875" style="3"/>
  </cols>
  <sheetData>
    <row r="1" spans="1:11" ht="15">
      <c r="A1" s="1524" t="s">
        <v>997</v>
      </c>
      <c r="B1" s="1524"/>
      <c r="C1" s="1524"/>
      <c r="D1" s="1524"/>
      <c r="E1" s="1524"/>
      <c r="F1" s="1524"/>
      <c r="G1" s="1524"/>
      <c r="H1" s="1524"/>
    </row>
    <row r="2" spans="1:11" ht="15">
      <c r="A2" s="1524" t="str">
        <f>'ESA Summary'!A2:A2</f>
        <v>Southern California Edison</v>
      </c>
      <c r="B2" s="1524"/>
      <c r="C2" s="1524"/>
      <c r="D2" s="1524"/>
      <c r="E2" s="1524"/>
      <c r="F2" s="1524"/>
      <c r="G2" s="1524"/>
      <c r="H2" s="1524"/>
    </row>
    <row r="3" spans="1:11" ht="15.5" thickBot="1">
      <c r="A3" s="1524" t="str">
        <f>'ESA Summary'!A3:A3</f>
        <v>Through November 2024</v>
      </c>
      <c r="B3" s="1524"/>
      <c r="C3" s="1524"/>
      <c r="D3" s="1524"/>
      <c r="E3" s="1524"/>
      <c r="F3" s="1524"/>
      <c r="G3" s="1524"/>
      <c r="H3" s="1524"/>
    </row>
    <row r="4" spans="1:11" ht="54">
      <c r="A4" s="595" t="s">
        <v>613</v>
      </c>
      <c r="B4" s="1326" t="s">
        <v>998</v>
      </c>
      <c r="C4" s="1326" t="s">
        <v>999</v>
      </c>
      <c r="D4" s="1326" t="s">
        <v>1000</v>
      </c>
      <c r="E4" s="1326" t="s">
        <v>1001</v>
      </c>
      <c r="F4" s="1326" t="s">
        <v>1002</v>
      </c>
      <c r="G4" s="1326" t="s">
        <v>1003</v>
      </c>
      <c r="H4" s="596" t="s">
        <v>1004</v>
      </c>
      <c r="I4" s="679"/>
      <c r="J4" s="679"/>
    </row>
    <row r="5" spans="1:11" s="3" customFormat="1">
      <c r="A5" s="977" t="s">
        <v>621</v>
      </c>
      <c r="B5" s="509">
        <f>'CARE Table 2'!W8</f>
        <v>1307217</v>
      </c>
      <c r="C5" s="509">
        <v>2842</v>
      </c>
      <c r="D5" s="1235">
        <f t="shared" ref="D5:D11" si="0">IFERROR(C5/B5,0)</f>
        <v>2.1740843333585779E-3</v>
      </c>
      <c r="E5" s="1236">
        <v>1297</v>
      </c>
      <c r="F5" s="1236">
        <v>1079</v>
      </c>
      <c r="G5" s="1235">
        <f t="shared" ref="G5" si="1">IFERROR(E5/C5,)</f>
        <v>0.45636875439831104</v>
      </c>
      <c r="H5" s="978">
        <f t="shared" ref="H5" si="2">IFERROR(F5/B5,0)</f>
        <v>8.254176621020075E-4</v>
      </c>
      <c r="I5" s="1301"/>
      <c r="J5" s="680"/>
    </row>
    <row r="6" spans="1:11">
      <c r="A6" s="977" t="s">
        <v>622</v>
      </c>
      <c r="B6" s="509">
        <f>'CARE Table 2'!W9</f>
        <v>1314552</v>
      </c>
      <c r="C6" s="509">
        <v>2020</v>
      </c>
      <c r="D6" s="1235">
        <f t="shared" si="0"/>
        <v>1.5366451840627072E-3</v>
      </c>
      <c r="E6" s="1236">
        <v>571</v>
      </c>
      <c r="F6" s="1236">
        <v>876</v>
      </c>
      <c r="G6" s="1235">
        <f t="shared" ref="G6" si="3">IFERROR(E6/C6,)</f>
        <v>0.28267326732673265</v>
      </c>
      <c r="H6" s="978">
        <f t="shared" ref="H6" si="4">IFERROR(F6/B6,0)</f>
        <v>6.663867233856097E-4</v>
      </c>
      <c r="I6" s="1301"/>
      <c r="J6" s="680"/>
    </row>
    <row r="7" spans="1:11">
      <c r="A7" s="977" t="s">
        <v>623</v>
      </c>
      <c r="B7" s="509">
        <f>'CARE Table 2'!W10</f>
        <v>1320413</v>
      </c>
      <c r="C7" s="509">
        <v>6515</v>
      </c>
      <c r="D7" s="1235">
        <f t="shared" si="0"/>
        <v>4.9340622971752023E-3</v>
      </c>
      <c r="E7" s="1236">
        <v>1399</v>
      </c>
      <c r="F7" s="1236">
        <v>3639</v>
      </c>
      <c r="G7" s="1235">
        <f t="shared" ref="G7:G8" si="5">IFERROR(E7/C7,)</f>
        <v>0.21473522640061396</v>
      </c>
      <c r="H7" s="978">
        <f t="shared" ref="H7" si="6">IFERROR(F7/B7,0)</f>
        <v>2.7559559016762181E-3</v>
      </c>
      <c r="I7" s="1301"/>
      <c r="J7" s="680"/>
    </row>
    <row r="8" spans="1:11">
      <c r="A8" s="977" t="s">
        <v>624</v>
      </c>
      <c r="B8" s="509">
        <f>'CARE Table 2'!W11</f>
        <v>1322312</v>
      </c>
      <c r="C8" s="509">
        <v>10947</v>
      </c>
      <c r="D8" s="1235">
        <f t="shared" si="0"/>
        <v>8.2786815819564513E-3</v>
      </c>
      <c r="E8" s="1236">
        <v>2091</v>
      </c>
      <c r="F8" s="1236">
        <v>5500</v>
      </c>
      <c r="G8" s="1235">
        <f t="shared" si="5"/>
        <v>0.19101123595505617</v>
      </c>
      <c r="H8" s="978">
        <f t="shared" ref="H8:H14" si="7">IFERROR(F8/B8,0)</f>
        <v>4.1593814470412428E-3</v>
      </c>
      <c r="I8" s="1301"/>
      <c r="J8" s="680"/>
    </row>
    <row r="9" spans="1:11">
      <c r="A9" s="977" t="s">
        <v>625</v>
      </c>
      <c r="B9" s="509">
        <f>'CARE Table 2'!W12</f>
        <v>1335896</v>
      </c>
      <c r="C9" s="1237">
        <v>19819</v>
      </c>
      <c r="D9" s="1235">
        <f t="shared" si="0"/>
        <v>1.4835735715953936E-2</v>
      </c>
      <c r="E9" s="1236">
        <v>4381</v>
      </c>
      <c r="F9" s="1236">
        <v>10766</v>
      </c>
      <c r="G9" s="1235">
        <f t="shared" ref="G9" si="8">IFERROR(E9/C9,)</f>
        <v>0.22105050708915688</v>
      </c>
      <c r="H9" s="978">
        <f t="shared" si="7"/>
        <v>8.0590105816620451E-3</v>
      </c>
      <c r="I9" s="1301"/>
    </row>
    <row r="10" spans="1:11">
      <c r="A10" s="977" t="s">
        <v>626</v>
      </c>
      <c r="B10" s="509">
        <f>'CARE Table 2'!W13</f>
        <v>1329379</v>
      </c>
      <c r="C10" s="509">
        <v>29328</v>
      </c>
      <c r="D10" s="1238">
        <f t="shared" si="0"/>
        <v>2.2061428682113981E-2</v>
      </c>
      <c r="E10" s="509">
        <v>7475</v>
      </c>
      <c r="F10" s="509">
        <v>17291</v>
      </c>
      <c r="G10" s="1235">
        <f>IFERROR(E10/C10,)</f>
        <v>0.25487588652482268</v>
      </c>
      <c r="H10" s="978">
        <f t="shared" si="7"/>
        <v>1.3006824991217704E-2</v>
      </c>
      <c r="I10" s="1301"/>
    </row>
    <row r="11" spans="1:11">
      <c r="A11" s="977" t="s">
        <v>627</v>
      </c>
      <c r="B11" s="509">
        <f>'CARE Table 2'!W14</f>
        <v>1344010</v>
      </c>
      <c r="C11" s="509">
        <v>46166</v>
      </c>
      <c r="D11" s="1238">
        <f t="shared" si="0"/>
        <v>3.4349446804711276E-2</v>
      </c>
      <c r="E11" s="509">
        <v>8883</v>
      </c>
      <c r="F11" s="509">
        <v>19376</v>
      </c>
      <c r="G11" s="1235">
        <f t="shared" ref="G11:G14" si="9">IFERROR(E11/C11,)</f>
        <v>0.19241433089286489</v>
      </c>
      <c r="H11" s="978">
        <f t="shared" si="7"/>
        <v>1.4416559400599698E-2</v>
      </c>
      <c r="I11" s="1301"/>
    </row>
    <row r="12" spans="1:11">
      <c r="A12" s="977" t="s">
        <v>628</v>
      </c>
      <c r="B12" s="509">
        <f>'CARE Table 2'!W15</f>
        <v>1356862</v>
      </c>
      <c r="C12" s="509">
        <v>33055</v>
      </c>
      <c r="D12" s="1238">
        <f>IFERROR(C12/B12,0)</f>
        <v>2.4361357308259793E-2</v>
      </c>
      <c r="E12" s="509">
        <v>8528</v>
      </c>
      <c r="F12" s="509">
        <v>17066</v>
      </c>
      <c r="G12" s="1235">
        <f t="shared" si="9"/>
        <v>0.25799425200423537</v>
      </c>
      <c r="H12" s="978">
        <f t="shared" si="7"/>
        <v>1.2577550259348409E-2</v>
      </c>
      <c r="I12" s="1301"/>
      <c r="J12" s="23"/>
    </row>
    <row r="13" spans="1:11">
      <c r="A13" s="977" t="s">
        <v>629</v>
      </c>
      <c r="B13" s="509">
        <f>'CARE Table 2'!W16</f>
        <v>1360030</v>
      </c>
      <c r="C13" s="509">
        <v>37508</v>
      </c>
      <c r="D13" s="1238">
        <f>IFERROR(C13/B13,0)</f>
        <v>2.7578803408748336E-2</v>
      </c>
      <c r="E13" s="509">
        <v>9232</v>
      </c>
      <c r="F13" s="509">
        <v>10308</v>
      </c>
      <c r="G13" s="1235">
        <f t="shared" si="9"/>
        <v>0.24613415804628347</v>
      </c>
      <c r="H13" s="978">
        <f t="shared" si="7"/>
        <v>7.5792445754873051E-3</v>
      </c>
      <c r="I13" s="681"/>
      <c r="J13" s="23"/>
      <c r="K13" s="23"/>
    </row>
    <row r="14" spans="1:11">
      <c r="A14" s="977" t="s">
        <v>630</v>
      </c>
      <c r="B14" s="509">
        <f>'CARE Table 2'!W17</f>
        <v>1366273</v>
      </c>
      <c r="C14" s="509">
        <v>36131</v>
      </c>
      <c r="D14" s="1238">
        <f>IFERROR(C14/B14,0)</f>
        <v>2.6444934504304778E-2</v>
      </c>
      <c r="E14" s="509">
        <v>5459</v>
      </c>
      <c r="F14" s="509">
        <v>187</v>
      </c>
      <c r="G14" s="1235">
        <f t="shared" si="9"/>
        <v>0.15108909246907087</v>
      </c>
      <c r="H14" s="978">
        <f t="shared" si="7"/>
        <v>1.3686869315283255E-4</v>
      </c>
      <c r="I14" s="682"/>
    </row>
    <row r="15" spans="1:11">
      <c r="A15" s="977" t="s">
        <v>631</v>
      </c>
      <c r="B15" s="509">
        <f>'CARE Table 2'!W18</f>
        <v>1363256</v>
      </c>
      <c r="C15" s="509">
        <v>47543</v>
      </c>
      <c r="D15" s="1238">
        <f>IFERROR(C15/B15,0)</f>
        <v>3.4874594353518341E-2</v>
      </c>
      <c r="E15" s="509">
        <v>3225</v>
      </c>
      <c r="F15" s="509">
        <v>108</v>
      </c>
      <c r="G15" s="1235">
        <f t="shared" ref="G15" si="10">IFERROR(E15/C15,)</f>
        <v>6.7833329827734892E-2</v>
      </c>
      <c r="H15" s="978">
        <f t="shared" ref="H15" si="11">IFERROR(F15/B15,0)</f>
        <v>7.9222097683780601E-5</v>
      </c>
      <c r="I15" s="682"/>
    </row>
    <row r="16" spans="1:11" ht="13.5" thickBot="1">
      <c r="A16" s="597" t="s">
        <v>632</v>
      </c>
      <c r="B16" s="509"/>
      <c r="C16" s="598"/>
      <c r="D16" s="1238"/>
      <c r="E16" s="598"/>
      <c r="F16" s="598"/>
      <c r="G16" s="1238"/>
      <c r="H16" s="979"/>
      <c r="I16" s="682"/>
    </row>
    <row r="17" spans="1:11" ht="13.5" thickBot="1">
      <c r="A17" s="599" t="s">
        <v>633</v>
      </c>
      <c r="B17" s="579">
        <f>_xlfn.IFS(B16&lt;&gt;0,B16,B15&lt;&gt;0,B15,B14&lt;&gt;0,B14,B13&lt;&gt;0,B13,B12&lt;&gt;0,B12,B11&lt;&gt;0,B11,B10&lt;&gt;0,B10,B9&lt;&gt;0,B9,B8&lt;&gt;0,B8,B7&lt;&gt;0,B7,B6&lt;&gt;0,B6,B5&lt;&gt;0,B5)</f>
        <v>1363256</v>
      </c>
      <c r="C17" s="600">
        <f>SUM(C5:C16)</f>
        <v>271874</v>
      </c>
      <c r="D17" s="601">
        <f>C17/B17</f>
        <v>0.19942989431185337</v>
      </c>
      <c r="E17" s="600">
        <f>SUM(E5:E16)</f>
        <v>52541</v>
      </c>
      <c r="F17" s="600">
        <f>SUM(F5:F16)</f>
        <v>86196</v>
      </c>
      <c r="G17" s="601">
        <f>IF(C17=0,0,E17/C17)</f>
        <v>0.1932549636964182</v>
      </c>
      <c r="H17" s="602">
        <f>IF(B17=0,0,F17/B17)</f>
        <v>6.322803640695511E-2</v>
      </c>
      <c r="I17" s="22"/>
    </row>
    <row r="18" spans="1:11" ht="12.75" customHeight="1"/>
    <row r="19" spans="1:11" s="20" customFormat="1" ht="15.75" customHeight="1">
      <c r="A19" s="1665" t="s">
        <v>1005</v>
      </c>
      <c r="B19" s="1665"/>
      <c r="C19" s="1665"/>
      <c r="D19" s="1665"/>
      <c r="E19" s="1665"/>
      <c r="F19" s="1739"/>
      <c r="G19" s="1739"/>
      <c r="H19" s="1739"/>
      <c r="I19" s="16"/>
      <c r="J19" s="16"/>
      <c r="K19" s="16"/>
    </row>
    <row r="20" spans="1:11" s="20" customFormat="1" ht="28.5" customHeight="1">
      <c r="A20" s="1665" t="s">
        <v>1006</v>
      </c>
      <c r="B20" s="1665"/>
      <c r="C20" s="1665"/>
      <c r="D20" s="1665"/>
      <c r="E20" s="1665"/>
      <c r="F20" s="1739"/>
      <c r="G20" s="1739"/>
      <c r="H20" s="1739"/>
      <c r="I20" s="16"/>
      <c r="J20" s="16"/>
      <c r="K20" s="16"/>
    </row>
    <row r="21" spans="1:11" ht="28.5" customHeight="1">
      <c r="A21" s="1665" t="s">
        <v>1007</v>
      </c>
      <c r="B21" s="1665"/>
      <c r="C21" s="1665"/>
      <c r="D21" s="1665"/>
      <c r="E21" s="1665"/>
      <c r="F21" s="1739"/>
      <c r="G21" s="1739"/>
      <c r="H21" s="1739"/>
    </row>
    <row r="22" spans="1:11" s="20" customFormat="1" ht="15.5">
      <c r="A22" s="1740" t="s">
        <v>1008</v>
      </c>
      <c r="B22" s="1740"/>
      <c r="C22" s="1740"/>
      <c r="D22" s="1740"/>
      <c r="E22" s="1740"/>
      <c r="F22" s="1741"/>
      <c r="G22" s="1741"/>
      <c r="H22" s="1741"/>
      <c r="I22" s="16"/>
      <c r="J22" s="16"/>
      <c r="K22" s="16"/>
    </row>
    <row r="23" spans="1:11" s="20" customFormat="1" ht="68.25" customHeight="1">
      <c r="A23" s="1724" t="s">
        <v>1009</v>
      </c>
      <c r="B23" s="1724"/>
      <c r="C23" s="1724"/>
      <c r="D23" s="1724"/>
      <c r="E23" s="1724"/>
      <c r="F23" s="1724"/>
      <c r="G23" s="1724"/>
      <c r="H23" s="1724"/>
      <c r="I23" s="16"/>
      <c r="J23" s="16"/>
      <c r="K23" s="16"/>
    </row>
    <row r="24" spans="1:11">
      <c r="A24" s="1738"/>
      <c r="B24" s="1738"/>
      <c r="C24" s="1738"/>
      <c r="D24" s="1738"/>
      <c r="E24" s="1738"/>
      <c r="F24" s="1738"/>
      <c r="G24" s="1738"/>
      <c r="H24" s="1738"/>
    </row>
    <row r="25" spans="1:11" ht="29.15" customHeight="1">
      <c r="A25" s="1662" t="s">
        <v>1010</v>
      </c>
      <c r="B25" s="1662"/>
      <c r="C25" s="1662"/>
      <c r="D25" s="1662"/>
      <c r="E25" s="1662"/>
      <c r="F25" s="1662"/>
      <c r="G25" s="1662"/>
      <c r="H25" s="1662"/>
    </row>
  </sheetData>
  <mergeCells count="10">
    <mergeCell ref="A24:H24"/>
    <mergeCell ref="A25:H25"/>
    <mergeCell ref="A1:H1"/>
    <mergeCell ref="A2:H2"/>
    <mergeCell ref="A3:H3"/>
    <mergeCell ref="A19:H19"/>
    <mergeCell ref="A20:H20"/>
    <mergeCell ref="A21:H21"/>
    <mergeCell ref="A22:H22"/>
    <mergeCell ref="A23:H23"/>
  </mergeCells>
  <hyperlinks>
    <hyperlink ref="A2" r:id="rId1" display="=@'ESA Summary'!A2:A2" xr:uid="{5A4A40EF-D0EA-42CA-ADD4-60E80479606C}"/>
    <hyperlink ref="A3" r:id="rId2" display="=@'ESA Summary'!A2:A2" xr:uid="{3C6A2571-A91E-462E-BBD4-E94B36D6AE00}"/>
  </hyperlinks>
  <pageMargins left="0.7" right="0.7" top="0.75" bottom="0.75" header="0.3" footer="0.3"/>
  <pageSetup scale="89" fitToHeight="0" orientation="portrait" r:id="rId3"/>
  <headerFooter>
    <oddFooter>&amp;C&amp;11&amp;P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62EA-1B0A-4D72-95F0-027DD20A2A94}">
  <sheetPr codeName="Sheet6">
    <pageSetUpPr fitToPage="1"/>
  </sheetPr>
  <dimension ref="A1:G78"/>
  <sheetViews>
    <sheetView zoomScale="80" zoomScaleNormal="80" workbookViewId="0">
      <selection activeCell="L97" sqref="L97"/>
    </sheetView>
  </sheetViews>
  <sheetFormatPr defaultColWidth="9.453125" defaultRowHeight="13"/>
  <cols>
    <col min="1" max="1" width="48.54296875" style="94" customWidth="1"/>
    <col min="2" max="6" width="9.54296875" style="94" customWidth="1"/>
    <col min="7" max="7" width="8.1796875" style="94" customWidth="1"/>
    <col min="9" max="10" width="9" customWidth="1"/>
  </cols>
  <sheetData>
    <row r="1" spans="1:7" ht="18.5">
      <c r="A1" s="1524" t="s">
        <v>1011</v>
      </c>
      <c r="B1" s="1524"/>
      <c r="C1" s="1524"/>
      <c r="D1" s="1524"/>
      <c r="E1" s="1524"/>
      <c r="F1" s="1524"/>
      <c r="G1" s="1525"/>
    </row>
    <row r="2" spans="1:7" ht="15">
      <c r="A2" s="1524" t="str">
        <f>'ESA Summary'!A2:A2</f>
        <v>Southern California Edison</v>
      </c>
      <c r="B2" s="1524"/>
      <c r="C2" s="1524"/>
      <c r="D2" s="1524"/>
      <c r="E2" s="1524"/>
      <c r="F2" s="1524"/>
      <c r="G2" s="1525"/>
    </row>
    <row r="3" spans="1:7" ht="15">
      <c r="A3" s="1524" t="str">
        <f>'ESA Summary'!A3:A3</f>
        <v>Through November 2024</v>
      </c>
      <c r="B3" s="1524"/>
      <c r="C3" s="1524"/>
      <c r="D3" s="1524"/>
      <c r="E3" s="1524"/>
      <c r="F3" s="1524"/>
      <c r="G3" s="1525"/>
    </row>
    <row r="4" spans="1:7" ht="15.5" thickBot="1">
      <c r="A4" s="882"/>
      <c r="B4" s="879"/>
      <c r="C4" s="879"/>
      <c r="D4" s="879"/>
      <c r="E4" s="879"/>
      <c r="F4" s="879"/>
    </row>
    <row r="5" spans="1:7" ht="13.5" customHeight="1">
      <c r="A5" s="1743" t="s">
        <v>1012</v>
      </c>
      <c r="B5" s="1745" t="s">
        <v>1013</v>
      </c>
      <c r="C5" s="1746"/>
      <c r="D5" s="1746"/>
      <c r="E5" s="1747"/>
      <c r="F5" s="1745" t="s">
        <v>1014</v>
      </c>
      <c r="G5" s="1748"/>
    </row>
    <row r="6" spans="1:7" ht="13.5" customHeight="1">
      <c r="A6" s="1744"/>
      <c r="B6" s="1751" t="s">
        <v>1015</v>
      </c>
      <c r="C6" s="1752"/>
      <c r="D6" s="1752"/>
      <c r="E6" s="1753"/>
      <c r="F6" s="1749"/>
      <c r="G6" s="1750"/>
    </row>
    <row r="7" spans="1:7" ht="24.75" customHeight="1">
      <c r="A7" s="1744"/>
      <c r="B7" s="604" t="s">
        <v>1016</v>
      </c>
      <c r="C7" s="604" t="s">
        <v>1017</v>
      </c>
      <c r="D7" s="604" t="s">
        <v>1018</v>
      </c>
      <c r="E7" s="604" t="s">
        <v>1019</v>
      </c>
      <c r="F7" s="605" t="s">
        <v>1020</v>
      </c>
      <c r="G7" s="606" t="s">
        <v>1021</v>
      </c>
    </row>
    <row r="8" spans="1:7" s="20" customFormat="1">
      <c r="A8" s="609" t="s">
        <v>1022</v>
      </c>
      <c r="B8" s="610"/>
      <c r="C8" s="610" t="s">
        <v>76</v>
      </c>
      <c r="D8" s="611"/>
      <c r="E8" s="612"/>
      <c r="F8" s="613">
        <v>2</v>
      </c>
      <c r="G8" s="614">
        <v>22</v>
      </c>
    </row>
    <row r="9" spans="1:7" s="20" customFormat="1">
      <c r="A9" s="980" t="s">
        <v>1023</v>
      </c>
      <c r="B9" s="1239"/>
      <c r="C9" s="1239" t="s">
        <v>76</v>
      </c>
      <c r="D9" s="1239"/>
      <c r="E9" s="1240"/>
      <c r="F9" s="1241">
        <v>0</v>
      </c>
      <c r="G9" s="981">
        <v>0</v>
      </c>
    </row>
    <row r="10" spans="1:7" s="20" customFormat="1">
      <c r="A10" s="980" t="s">
        <v>1024</v>
      </c>
      <c r="B10" s="1239" t="s">
        <v>76</v>
      </c>
      <c r="C10" s="1239"/>
      <c r="D10" s="1239"/>
      <c r="E10" s="1240"/>
      <c r="F10" s="1241">
        <v>1</v>
      </c>
      <c r="G10" s="981">
        <v>28</v>
      </c>
    </row>
    <row r="11" spans="1:7" s="20" customFormat="1">
      <c r="A11" s="980" t="s">
        <v>1025</v>
      </c>
      <c r="B11" s="1239" t="s">
        <v>76</v>
      </c>
      <c r="C11" s="1239"/>
      <c r="D11" s="1239"/>
      <c r="E11" s="1240"/>
      <c r="F11" s="1241">
        <v>0</v>
      </c>
      <c r="G11" s="981">
        <v>0</v>
      </c>
    </row>
    <row r="12" spans="1:7" s="20" customFormat="1">
      <c r="A12" s="980" t="s">
        <v>1026</v>
      </c>
      <c r="B12" s="1239" t="s">
        <v>76</v>
      </c>
      <c r="C12" s="1239"/>
      <c r="D12" s="1239"/>
      <c r="E12" s="1240"/>
      <c r="F12" s="1241">
        <v>0</v>
      </c>
      <c r="G12" s="981">
        <v>0</v>
      </c>
    </row>
    <row r="13" spans="1:7" s="20" customFormat="1">
      <c r="A13" s="980" t="s">
        <v>1027</v>
      </c>
      <c r="B13" s="1239" t="s">
        <v>76</v>
      </c>
      <c r="C13" s="1239"/>
      <c r="D13" s="1239" t="s">
        <v>76</v>
      </c>
      <c r="E13" s="1240"/>
      <c r="F13" s="1241">
        <v>3</v>
      </c>
      <c r="G13" s="981">
        <v>46</v>
      </c>
    </row>
    <row r="14" spans="1:7" s="20" customFormat="1">
      <c r="A14" s="980" t="s">
        <v>1028</v>
      </c>
      <c r="B14" s="1239" t="s">
        <v>76</v>
      </c>
      <c r="C14" s="1239"/>
      <c r="D14" s="1239"/>
      <c r="E14" s="1240"/>
      <c r="F14" s="1241">
        <v>0</v>
      </c>
      <c r="G14" s="981">
        <v>0</v>
      </c>
    </row>
    <row r="15" spans="1:7" s="20" customFormat="1">
      <c r="A15" s="980" t="s">
        <v>1029</v>
      </c>
      <c r="B15" s="1239" t="s">
        <v>76</v>
      </c>
      <c r="C15" s="1239"/>
      <c r="D15" s="1239"/>
      <c r="E15" s="1240"/>
      <c r="F15" s="1241">
        <v>106</v>
      </c>
      <c r="G15" s="981">
        <v>1913</v>
      </c>
    </row>
    <row r="16" spans="1:7" s="20" customFormat="1">
      <c r="A16" s="980" t="s">
        <v>1030</v>
      </c>
      <c r="B16" s="1239" t="s">
        <v>76</v>
      </c>
      <c r="C16" s="1239"/>
      <c r="D16" s="1239"/>
      <c r="E16" s="1240"/>
      <c r="F16" s="1241">
        <v>0</v>
      </c>
      <c r="G16" s="981">
        <v>0</v>
      </c>
    </row>
    <row r="17" spans="1:7" s="20" customFormat="1">
      <c r="A17" s="980" t="s">
        <v>1031</v>
      </c>
      <c r="B17" s="1239" t="s">
        <v>76</v>
      </c>
      <c r="C17" s="1239"/>
      <c r="D17" s="1239"/>
      <c r="E17" s="1240"/>
      <c r="F17" s="1241">
        <v>0</v>
      </c>
      <c r="G17" s="981">
        <v>1</v>
      </c>
    </row>
    <row r="18" spans="1:7" s="20" customFormat="1">
      <c r="A18" s="980" t="s">
        <v>1032</v>
      </c>
      <c r="B18" s="1239" t="s">
        <v>76</v>
      </c>
      <c r="C18" s="1239"/>
      <c r="D18" s="1239"/>
      <c r="E18" s="1240"/>
      <c r="F18" s="1241">
        <v>0</v>
      </c>
      <c r="G18" s="981">
        <v>0</v>
      </c>
    </row>
    <row r="19" spans="1:7" s="20" customFormat="1">
      <c r="A19" s="980" t="s">
        <v>1033</v>
      </c>
      <c r="B19" s="1239"/>
      <c r="C19" s="1239" t="s">
        <v>76</v>
      </c>
      <c r="D19" s="1239"/>
      <c r="E19" s="1240"/>
      <c r="F19" s="1241">
        <v>0</v>
      </c>
      <c r="G19" s="981">
        <v>0</v>
      </c>
    </row>
    <row r="20" spans="1:7" s="20" customFormat="1">
      <c r="A20" s="980" t="s">
        <v>1034</v>
      </c>
      <c r="B20" s="1239" t="s">
        <v>76</v>
      </c>
      <c r="C20" s="1239"/>
      <c r="D20" s="1239"/>
      <c r="E20" s="1240"/>
      <c r="F20" s="1241">
        <v>0</v>
      </c>
      <c r="G20" s="981">
        <v>0</v>
      </c>
    </row>
    <row r="21" spans="1:7" s="20" customFormat="1">
      <c r="A21" s="980" t="s">
        <v>1035</v>
      </c>
      <c r="B21" s="1239"/>
      <c r="C21" s="1239" t="s">
        <v>76</v>
      </c>
      <c r="D21" s="1239"/>
      <c r="E21" s="1240"/>
      <c r="F21" s="1241">
        <v>0</v>
      </c>
      <c r="G21" s="981">
        <v>0</v>
      </c>
    </row>
    <row r="22" spans="1:7" s="20" customFormat="1">
      <c r="A22" s="980" t="s">
        <v>1036</v>
      </c>
      <c r="B22" s="1239"/>
      <c r="C22" s="1239" t="s">
        <v>76</v>
      </c>
      <c r="D22" s="1239"/>
      <c r="E22" s="1240"/>
      <c r="F22" s="1241">
        <v>0</v>
      </c>
      <c r="G22" s="981">
        <v>0</v>
      </c>
    </row>
    <row r="23" spans="1:7" s="20" customFormat="1">
      <c r="A23" s="980" t="s">
        <v>1037</v>
      </c>
      <c r="B23" s="1239" t="s">
        <v>76</v>
      </c>
      <c r="C23" s="1239"/>
      <c r="D23" s="1239"/>
      <c r="E23" s="1240"/>
      <c r="F23" s="1241">
        <v>0</v>
      </c>
      <c r="G23" s="981">
        <v>0</v>
      </c>
    </row>
    <row r="24" spans="1:7" s="20" customFormat="1">
      <c r="A24" s="980" t="s">
        <v>1038</v>
      </c>
      <c r="B24" s="1239"/>
      <c r="C24" s="1239" t="s">
        <v>76</v>
      </c>
      <c r="D24" s="1239" t="s">
        <v>76</v>
      </c>
      <c r="E24" s="1240"/>
      <c r="F24" s="1241">
        <v>0</v>
      </c>
      <c r="G24" s="981">
        <v>0</v>
      </c>
    </row>
    <row r="25" spans="1:7" s="20" customFormat="1">
      <c r="A25" s="980" t="s">
        <v>1039</v>
      </c>
      <c r="B25" s="1239"/>
      <c r="C25" s="1239" t="s">
        <v>76</v>
      </c>
      <c r="D25" s="1239"/>
      <c r="E25" s="1240"/>
      <c r="F25" s="1241">
        <v>0</v>
      </c>
      <c r="G25" s="981">
        <v>0</v>
      </c>
    </row>
    <row r="26" spans="1:7" s="20" customFormat="1">
      <c r="A26" s="980" t="s">
        <v>1040</v>
      </c>
      <c r="B26" s="1239" t="s">
        <v>76</v>
      </c>
      <c r="C26" s="1239"/>
      <c r="D26" s="1239"/>
      <c r="E26" s="1240"/>
      <c r="F26" s="1241">
        <v>0</v>
      </c>
      <c r="G26" s="981">
        <v>0</v>
      </c>
    </row>
    <row r="27" spans="1:7" s="20" customFormat="1">
      <c r="A27" s="980" t="s">
        <v>1041</v>
      </c>
      <c r="B27" s="1239"/>
      <c r="C27" s="1239" t="s">
        <v>76</v>
      </c>
      <c r="D27" s="1239"/>
      <c r="E27" s="1240"/>
      <c r="F27" s="1241">
        <v>0</v>
      </c>
      <c r="G27" s="981">
        <v>0</v>
      </c>
    </row>
    <row r="28" spans="1:7" s="20" customFormat="1">
      <c r="A28" s="980" t="s">
        <v>1042</v>
      </c>
      <c r="B28" s="1239" t="s">
        <v>76</v>
      </c>
      <c r="C28" s="1239"/>
      <c r="D28" s="1239"/>
      <c r="E28" s="1240"/>
      <c r="F28" s="1241">
        <v>0</v>
      </c>
      <c r="G28" s="981">
        <v>0</v>
      </c>
    </row>
    <row r="29" spans="1:7" s="20" customFormat="1">
      <c r="A29" s="980" t="s">
        <v>1043</v>
      </c>
      <c r="B29" s="1239"/>
      <c r="C29" s="1239" t="s">
        <v>76</v>
      </c>
      <c r="D29" s="1239" t="s">
        <v>76</v>
      </c>
      <c r="E29" s="1240"/>
      <c r="F29" s="1241">
        <v>3</v>
      </c>
      <c r="G29" s="981">
        <v>30</v>
      </c>
    </row>
    <row r="30" spans="1:7" s="20" customFormat="1">
      <c r="A30" s="980" t="s">
        <v>1044</v>
      </c>
      <c r="B30" s="1239" t="s">
        <v>76</v>
      </c>
      <c r="C30" s="1239"/>
      <c r="D30" s="1239" t="s">
        <v>76</v>
      </c>
      <c r="E30" s="1240"/>
      <c r="F30" s="1241">
        <v>0</v>
      </c>
      <c r="G30" s="981">
        <v>0</v>
      </c>
    </row>
    <row r="31" spans="1:7" s="20" customFormat="1">
      <c r="A31" s="980" t="s">
        <v>1045</v>
      </c>
      <c r="B31" s="1239" t="s">
        <v>76</v>
      </c>
      <c r="C31" s="1239"/>
      <c r="D31" s="1239"/>
      <c r="E31" s="1240"/>
      <c r="F31" s="1241">
        <v>0</v>
      </c>
      <c r="G31" s="981">
        <v>0</v>
      </c>
    </row>
    <row r="32" spans="1:7" s="20" customFormat="1">
      <c r="A32" s="980" t="s">
        <v>1046</v>
      </c>
      <c r="B32" s="1239" t="s">
        <v>76</v>
      </c>
      <c r="C32" s="1239"/>
      <c r="D32" s="1239"/>
      <c r="E32" s="1240"/>
      <c r="F32" s="1242">
        <v>0</v>
      </c>
      <c r="G32" s="981">
        <v>0</v>
      </c>
    </row>
    <row r="33" spans="1:7" s="20" customFormat="1">
      <c r="A33" s="980" t="s">
        <v>1047</v>
      </c>
      <c r="B33" s="1239"/>
      <c r="C33" s="1239" t="s">
        <v>76</v>
      </c>
      <c r="D33" s="1239"/>
      <c r="E33" s="1240"/>
      <c r="F33" s="1242">
        <v>0</v>
      </c>
      <c r="G33" s="981">
        <v>0</v>
      </c>
    </row>
    <row r="34" spans="1:7" s="20" customFormat="1">
      <c r="A34" s="980" t="s">
        <v>1048</v>
      </c>
      <c r="B34" s="1239"/>
      <c r="C34" s="1239"/>
      <c r="D34" s="1239" t="s">
        <v>76</v>
      </c>
      <c r="E34" s="1240"/>
      <c r="F34" s="1242">
        <v>2</v>
      </c>
      <c r="G34" s="981">
        <v>18</v>
      </c>
    </row>
    <row r="35" spans="1:7" s="20" customFormat="1">
      <c r="A35" s="980" t="s">
        <v>1049</v>
      </c>
      <c r="B35" s="1239" t="s">
        <v>76</v>
      </c>
      <c r="C35" s="1239"/>
      <c r="D35" s="1239"/>
      <c r="E35" s="1240"/>
      <c r="F35" s="1242">
        <v>0</v>
      </c>
      <c r="G35" s="981">
        <v>0</v>
      </c>
    </row>
    <row r="36" spans="1:7" s="20" customFormat="1">
      <c r="A36" s="980" t="s">
        <v>1050</v>
      </c>
      <c r="B36" s="1239" t="s">
        <v>76</v>
      </c>
      <c r="C36" s="1239"/>
      <c r="D36" s="1239" t="s">
        <v>76</v>
      </c>
      <c r="E36" s="1240"/>
      <c r="F36" s="1242">
        <v>0</v>
      </c>
      <c r="G36" s="981">
        <v>0</v>
      </c>
    </row>
    <row r="37" spans="1:7" s="20" customFormat="1">
      <c r="A37" s="980" t="s">
        <v>1051</v>
      </c>
      <c r="B37" s="1239" t="s">
        <v>76</v>
      </c>
      <c r="C37" s="1239" t="s">
        <v>76</v>
      </c>
      <c r="D37" s="1239"/>
      <c r="E37" s="1240"/>
      <c r="F37" s="1242">
        <v>6</v>
      </c>
      <c r="G37" s="981">
        <v>70</v>
      </c>
    </row>
    <row r="38" spans="1:7" s="20" customFormat="1">
      <c r="A38" s="980" t="s">
        <v>1052</v>
      </c>
      <c r="B38" s="1239" t="s">
        <v>76</v>
      </c>
      <c r="C38" s="1239"/>
      <c r="D38" s="1239"/>
      <c r="E38" s="1240"/>
      <c r="F38" s="1242">
        <v>0</v>
      </c>
      <c r="G38" s="981">
        <v>0</v>
      </c>
    </row>
    <row r="39" spans="1:7" s="20" customFormat="1">
      <c r="A39" s="980" t="s">
        <v>1053</v>
      </c>
      <c r="B39" s="1239" t="s">
        <v>76</v>
      </c>
      <c r="C39" s="1239"/>
      <c r="D39" s="1239"/>
      <c r="E39" s="1240"/>
      <c r="F39" s="1242">
        <v>0</v>
      </c>
      <c r="G39" s="981">
        <v>0</v>
      </c>
    </row>
    <row r="40" spans="1:7" s="20" customFormat="1">
      <c r="A40" s="980" t="s">
        <v>1054</v>
      </c>
      <c r="B40" s="1239" t="s">
        <v>76</v>
      </c>
      <c r="C40" s="1239"/>
      <c r="D40" s="1239"/>
      <c r="E40" s="1240"/>
      <c r="F40" s="1242">
        <v>0</v>
      </c>
      <c r="G40" s="981">
        <v>0</v>
      </c>
    </row>
    <row r="41" spans="1:7" s="20" customFormat="1">
      <c r="A41" s="980" t="s">
        <v>1055</v>
      </c>
      <c r="B41" s="1239"/>
      <c r="C41" s="1239" t="s">
        <v>76</v>
      </c>
      <c r="D41" s="1239"/>
      <c r="E41" s="1240"/>
      <c r="F41" s="1242">
        <v>0</v>
      </c>
      <c r="G41" s="981">
        <v>0</v>
      </c>
    </row>
    <row r="42" spans="1:7" s="20" customFormat="1">
      <c r="A42" s="980" t="s">
        <v>1056</v>
      </c>
      <c r="B42" s="1239" t="s">
        <v>76</v>
      </c>
      <c r="C42" s="1239"/>
      <c r="D42" s="1239"/>
      <c r="E42" s="1240"/>
      <c r="F42" s="1242">
        <v>0</v>
      </c>
      <c r="G42" s="981">
        <v>0</v>
      </c>
    </row>
    <row r="43" spans="1:7" s="20" customFormat="1">
      <c r="A43" s="980" t="s">
        <v>1057</v>
      </c>
      <c r="B43" s="1239" t="s">
        <v>76</v>
      </c>
      <c r="C43" s="1239"/>
      <c r="D43" s="607"/>
      <c r="E43" s="608"/>
      <c r="F43" s="1241">
        <v>0</v>
      </c>
      <c r="G43" s="981">
        <v>1</v>
      </c>
    </row>
    <row r="44" spans="1:7" s="20" customFormat="1">
      <c r="A44" s="980" t="s">
        <v>1058</v>
      </c>
      <c r="B44" s="1239" t="s">
        <v>76</v>
      </c>
      <c r="C44" s="1239"/>
      <c r="D44" s="607"/>
      <c r="E44" s="608"/>
      <c r="F44" s="1241">
        <v>0</v>
      </c>
      <c r="G44" s="981">
        <v>2</v>
      </c>
    </row>
    <row r="45" spans="1:7" s="20" customFormat="1">
      <c r="A45" s="980" t="s">
        <v>1059</v>
      </c>
      <c r="B45" s="1239"/>
      <c r="C45" s="1239" t="s">
        <v>76</v>
      </c>
      <c r="D45" s="607"/>
      <c r="E45" s="608"/>
      <c r="F45" s="1241">
        <v>0</v>
      </c>
      <c r="G45" s="981">
        <v>0</v>
      </c>
    </row>
    <row r="46" spans="1:7" s="20" customFormat="1">
      <c r="A46" s="980" t="s">
        <v>1060</v>
      </c>
      <c r="B46" s="1239"/>
      <c r="C46" s="1239" t="s">
        <v>76</v>
      </c>
      <c r="D46" s="607" t="s">
        <v>76</v>
      </c>
      <c r="E46" s="608"/>
      <c r="F46" s="1241">
        <v>0</v>
      </c>
      <c r="G46" s="981">
        <v>0</v>
      </c>
    </row>
    <row r="47" spans="1:7" s="20" customFormat="1">
      <c r="A47" s="980" t="s">
        <v>1061</v>
      </c>
      <c r="B47" s="1239" t="s">
        <v>76</v>
      </c>
      <c r="C47" s="1239"/>
      <c r="D47" s="607"/>
      <c r="E47" s="608"/>
      <c r="F47" s="1241">
        <v>0</v>
      </c>
      <c r="G47" s="981">
        <v>7</v>
      </c>
    </row>
    <row r="48" spans="1:7" s="20" customFormat="1">
      <c r="A48" s="980" t="s">
        <v>1062</v>
      </c>
      <c r="B48" s="1239" t="s">
        <v>76</v>
      </c>
      <c r="C48" s="1239"/>
      <c r="D48" s="607"/>
      <c r="E48" s="608"/>
      <c r="F48" s="1241">
        <v>0</v>
      </c>
      <c r="G48" s="981">
        <v>0</v>
      </c>
    </row>
    <row r="49" spans="1:7" s="20" customFormat="1">
      <c r="A49" s="980" t="s">
        <v>1063</v>
      </c>
      <c r="B49" s="1239" t="s">
        <v>76</v>
      </c>
      <c r="C49" s="1239"/>
      <c r="D49" s="607"/>
      <c r="E49" s="608"/>
      <c r="F49" s="1241">
        <v>0</v>
      </c>
      <c r="G49" s="981">
        <v>0</v>
      </c>
    </row>
    <row r="50" spans="1:7" s="20" customFormat="1">
      <c r="A50" s="980" t="s">
        <v>1064</v>
      </c>
      <c r="B50" s="1239"/>
      <c r="C50" s="1239" t="s">
        <v>76</v>
      </c>
      <c r="D50" s="607"/>
      <c r="E50" s="608"/>
      <c r="F50" s="1241">
        <v>0</v>
      </c>
      <c r="G50" s="981">
        <v>0</v>
      </c>
    </row>
    <row r="51" spans="1:7" s="20" customFormat="1">
      <c r="A51" s="980" t="s">
        <v>1065</v>
      </c>
      <c r="B51" s="1239" t="s">
        <v>76</v>
      </c>
      <c r="C51" s="1239"/>
      <c r="D51" s="607"/>
      <c r="E51" s="608"/>
      <c r="F51" s="1241">
        <v>0</v>
      </c>
      <c r="G51" s="981">
        <v>0</v>
      </c>
    </row>
    <row r="52" spans="1:7" s="20" customFormat="1">
      <c r="A52" s="980" t="s">
        <v>1066</v>
      </c>
      <c r="B52" s="1239" t="s">
        <v>76</v>
      </c>
      <c r="C52" s="1239"/>
      <c r="D52" s="607"/>
      <c r="E52" s="608"/>
      <c r="F52" s="1241">
        <v>0</v>
      </c>
      <c r="G52" s="981">
        <v>0</v>
      </c>
    </row>
    <row r="53" spans="1:7" s="20" customFormat="1">
      <c r="A53" s="980" t="s">
        <v>1067</v>
      </c>
      <c r="B53" s="1239" t="s">
        <v>76</v>
      </c>
      <c r="C53" s="1239"/>
      <c r="D53" s="607"/>
      <c r="E53" s="608"/>
      <c r="F53" s="1241">
        <v>5</v>
      </c>
      <c r="G53" s="981">
        <v>15</v>
      </c>
    </row>
    <row r="54" spans="1:7" s="20" customFormat="1">
      <c r="A54" s="980" t="s">
        <v>1068</v>
      </c>
      <c r="B54" s="1239" t="s">
        <v>76</v>
      </c>
      <c r="C54" s="1239"/>
      <c r="D54" s="607"/>
      <c r="E54" s="608"/>
      <c r="F54" s="1241">
        <v>0</v>
      </c>
      <c r="G54" s="981">
        <v>0</v>
      </c>
    </row>
    <row r="55" spans="1:7" s="20" customFormat="1">
      <c r="A55" s="980" t="s">
        <v>1069</v>
      </c>
      <c r="B55" s="1239" t="s">
        <v>76</v>
      </c>
      <c r="C55" s="1239"/>
      <c r="D55" s="607"/>
      <c r="E55" s="608"/>
      <c r="F55" s="1241">
        <v>0</v>
      </c>
      <c r="G55" s="981">
        <v>0</v>
      </c>
    </row>
    <row r="56" spans="1:7" s="20" customFormat="1">
      <c r="A56" s="980" t="s">
        <v>1070</v>
      </c>
      <c r="B56" s="1239" t="s">
        <v>76</v>
      </c>
      <c r="C56" s="1239" t="s">
        <v>76</v>
      </c>
      <c r="D56" s="607" t="s">
        <v>76</v>
      </c>
      <c r="E56" s="607"/>
      <c r="F56" s="1241">
        <v>0</v>
      </c>
      <c r="G56" s="981">
        <v>0</v>
      </c>
    </row>
    <row r="57" spans="1:7" s="20" customFormat="1">
      <c r="A57" s="980" t="s">
        <v>1071</v>
      </c>
      <c r="B57" s="1239"/>
      <c r="C57" s="1239" t="s">
        <v>76</v>
      </c>
      <c r="D57" s="607" t="s">
        <v>76</v>
      </c>
      <c r="E57" s="607" t="s">
        <v>76</v>
      </c>
      <c r="F57" s="1241">
        <v>0</v>
      </c>
      <c r="G57" s="981">
        <v>0</v>
      </c>
    </row>
    <row r="58" spans="1:7" s="20" customFormat="1">
      <c r="A58" s="980" t="s">
        <v>1072</v>
      </c>
      <c r="B58" s="1239" t="s">
        <v>76</v>
      </c>
      <c r="C58" s="1239"/>
      <c r="D58" s="607"/>
      <c r="E58" s="608"/>
      <c r="F58" s="1241">
        <v>0</v>
      </c>
      <c r="G58" s="981">
        <v>0</v>
      </c>
    </row>
    <row r="59" spans="1:7" s="20" customFormat="1">
      <c r="A59" s="980" t="s">
        <v>1073</v>
      </c>
      <c r="B59" s="1239" t="s">
        <v>76</v>
      </c>
      <c r="C59" s="1239"/>
      <c r="D59" s="607"/>
      <c r="E59" s="608"/>
      <c r="F59" s="1241">
        <v>0</v>
      </c>
      <c r="G59" s="981">
        <v>0</v>
      </c>
    </row>
    <row r="60" spans="1:7" s="20" customFormat="1">
      <c r="A60" s="980" t="s">
        <v>1074</v>
      </c>
      <c r="B60" s="1239" t="s">
        <v>76</v>
      </c>
      <c r="C60" s="1239"/>
      <c r="D60" s="607"/>
      <c r="E60" s="608"/>
      <c r="F60" s="1241">
        <v>0</v>
      </c>
      <c r="G60" s="981">
        <v>0</v>
      </c>
    </row>
    <row r="61" spans="1:7" s="20" customFormat="1">
      <c r="A61" s="980" t="s">
        <v>1075</v>
      </c>
      <c r="B61" s="1239" t="s">
        <v>76</v>
      </c>
      <c r="C61" s="1239"/>
      <c r="D61" s="607"/>
      <c r="E61" s="608"/>
      <c r="F61" s="1241">
        <v>0</v>
      </c>
      <c r="G61" s="981">
        <v>0</v>
      </c>
    </row>
    <row r="62" spans="1:7" s="20" customFormat="1">
      <c r="A62" s="980" t="s">
        <v>1076</v>
      </c>
      <c r="B62" s="1239" t="s">
        <v>76</v>
      </c>
      <c r="C62" s="1239"/>
      <c r="D62" s="607"/>
      <c r="E62" s="608"/>
      <c r="F62" s="1241">
        <v>0</v>
      </c>
      <c r="G62" s="981">
        <v>0</v>
      </c>
    </row>
    <row r="63" spans="1:7" s="20" customFormat="1">
      <c r="A63" s="980" t="s">
        <v>1077</v>
      </c>
      <c r="B63" s="1239" t="s">
        <v>76</v>
      </c>
      <c r="C63" s="1239" t="s">
        <v>76</v>
      </c>
      <c r="D63" s="607"/>
      <c r="E63" s="608"/>
      <c r="F63" s="1241">
        <v>0</v>
      </c>
      <c r="G63" s="981">
        <v>0</v>
      </c>
    </row>
    <row r="64" spans="1:7" s="20" customFormat="1">
      <c r="A64" s="980" t="s">
        <v>1078</v>
      </c>
      <c r="B64" s="1239" t="s">
        <v>76</v>
      </c>
      <c r="C64" s="1239"/>
      <c r="D64" s="607"/>
      <c r="E64" s="608"/>
      <c r="F64" s="1241">
        <v>0</v>
      </c>
      <c r="G64" s="981">
        <v>0</v>
      </c>
    </row>
    <row r="65" spans="1:7" s="20" customFormat="1">
      <c r="A65" s="980" t="s">
        <v>1079</v>
      </c>
      <c r="B65" s="1239"/>
      <c r="C65" s="1239" t="s">
        <v>76</v>
      </c>
      <c r="D65" s="607"/>
      <c r="E65" s="608"/>
      <c r="F65" s="1241">
        <v>0</v>
      </c>
      <c r="G65" s="981">
        <v>0</v>
      </c>
    </row>
    <row r="66" spans="1:7" s="20" customFormat="1">
      <c r="A66" s="980" t="s">
        <v>1080</v>
      </c>
      <c r="B66" s="1239" t="s">
        <v>76</v>
      </c>
      <c r="C66" s="1239"/>
      <c r="D66" s="607"/>
      <c r="E66" s="608"/>
      <c r="F66" s="1241">
        <v>0</v>
      </c>
      <c r="G66" s="981">
        <v>0</v>
      </c>
    </row>
    <row r="67" spans="1:7" s="20" customFormat="1">
      <c r="A67" s="980" t="s">
        <v>1081</v>
      </c>
      <c r="B67" s="1239"/>
      <c r="C67" s="1239" t="s">
        <v>76</v>
      </c>
      <c r="D67" s="607"/>
      <c r="E67" s="608"/>
      <c r="F67" s="1241">
        <v>0</v>
      </c>
      <c r="G67" s="981">
        <v>0</v>
      </c>
    </row>
    <row r="68" spans="1:7" s="20" customFormat="1">
      <c r="A68" s="980" t="s">
        <v>1082</v>
      </c>
      <c r="B68" s="1239" t="s">
        <v>76</v>
      </c>
      <c r="C68" s="1239"/>
      <c r="D68" s="607"/>
      <c r="E68" s="608"/>
      <c r="F68" s="1241">
        <v>0</v>
      </c>
      <c r="G68" s="981">
        <v>0</v>
      </c>
    </row>
    <row r="69" spans="1:7" s="20" customFormat="1">
      <c r="A69" s="980" t="s">
        <v>1083</v>
      </c>
      <c r="B69" s="1239"/>
      <c r="C69" s="1239" t="s">
        <v>76</v>
      </c>
      <c r="D69" s="607"/>
      <c r="E69" s="608"/>
      <c r="F69" s="1241">
        <v>0</v>
      </c>
      <c r="G69" s="981">
        <v>0</v>
      </c>
    </row>
    <row r="70" spans="1:7" s="20" customFormat="1">
      <c r="A70" s="980" t="s">
        <v>1084</v>
      </c>
      <c r="B70" s="1239" t="s">
        <v>76</v>
      </c>
      <c r="C70" s="1239"/>
      <c r="D70" s="607"/>
      <c r="E70" s="608"/>
      <c r="F70" s="1241">
        <v>0</v>
      </c>
      <c r="G70" s="981">
        <v>0</v>
      </c>
    </row>
    <row r="71" spans="1:7" s="20" customFormat="1">
      <c r="A71" s="980" t="s">
        <v>1085</v>
      </c>
      <c r="B71" s="1239" t="s">
        <v>76</v>
      </c>
      <c r="C71" s="1239"/>
      <c r="D71" s="607"/>
      <c r="E71" s="608"/>
      <c r="F71" s="1241">
        <v>0</v>
      </c>
      <c r="G71" s="981">
        <v>0</v>
      </c>
    </row>
    <row r="72" spans="1:7" s="20" customFormat="1">
      <c r="A72" s="980" t="s">
        <v>1086</v>
      </c>
      <c r="B72" s="1239" t="s">
        <v>76</v>
      </c>
      <c r="C72" s="1239"/>
      <c r="D72" s="607" t="s">
        <v>76</v>
      </c>
      <c r="E72" s="608"/>
      <c r="F72" s="1241">
        <v>0</v>
      </c>
      <c r="G72" s="981">
        <v>0</v>
      </c>
    </row>
    <row r="73" spans="1:7" s="20" customFormat="1" ht="13.5" thickBot="1">
      <c r="A73" s="609" t="s">
        <v>1087</v>
      </c>
      <c r="B73" s="610"/>
      <c r="C73" s="610" t="s">
        <v>76</v>
      </c>
      <c r="D73" s="611"/>
      <c r="E73" s="612"/>
      <c r="F73" s="613">
        <v>0</v>
      </c>
      <c r="G73" s="614">
        <v>0</v>
      </c>
    </row>
    <row r="74" spans="1:7" ht="13.5" thickBot="1">
      <c r="A74" s="615" t="s">
        <v>1088</v>
      </c>
      <c r="B74" s="616"/>
      <c r="C74" s="617"/>
      <c r="D74" s="617"/>
      <c r="E74" s="617"/>
      <c r="F74" s="618">
        <f>SUM(F8:F73)</f>
        <v>128</v>
      </c>
      <c r="G74" s="619">
        <f>SUM(G8:G73)</f>
        <v>2153</v>
      </c>
    </row>
    <row r="75" spans="1:7">
      <c r="A75" s="620"/>
      <c r="B75" s="621"/>
      <c r="C75" s="621"/>
      <c r="D75" s="621"/>
      <c r="E75" s="621"/>
      <c r="F75" s="678"/>
      <c r="G75" s="678"/>
    </row>
    <row r="76" spans="1:7" ht="34.5" customHeight="1">
      <c r="A76" s="1742" t="s">
        <v>1089</v>
      </c>
      <c r="B76" s="1742"/>
      <c r="C76" s="1742"/>
      <c r="D76" s="1742"/>
      <c r="E76" s="1742"/>
      <c r="F76" s="1742"/>
      <c r="G76" s="1742"/>
    </row>
    <row r="77" spans="1:7" ht="12.75" customHeight="1">
      <c r="A77" s="1660" t="s">
        <v>646</v>
      </c>
      <c r="B77" s="1660"/>
      <c r="C77" s="1660"/>
      <c r="D77" s="1660"/>
      <c r="E77" s="1660"/>
      <c r="F77" s="1660"/>
      <c r="G77" s="1660"/>
    </row>
    <row r="78" spans="1:7" ht="12.5">
      <c r="A78" s="1660"/>
      <c r="B78" s="1660"/>
      <c r="C78" s="1660"/>
      <c r="D78" s="1660"/>
      <c r="E78" s="1660"/>
      <c r="F78" s="1660"/>
      <c r="G78" s="1660"/>
    </row>
  </sheetData>
  <mergeCells count="9">
    <mergeCell ref="A76:G76"/>
    <mergeCell ref="A77:G78"/>
    <mergeCell ref="A1:G1"/>
    <mergeCell ref="A2:G2"/>
    <mergeCell ref="A3:G3"/>
    <mergeCell ref="A5:A7"/>
    <mergeCell ref="B5:E5"/>
    <mergeCell ref="F5:G6"/>
    <mergeCell ref="B6:E6"/>
  </mergeCells>
  <pageMargins left="0.7" right="0.7" top="0.75" bottom="0.75" header="0.3" footer="0.3"/>
  <pageSetup scale="86" fitToHeight="0" orientation="portrait" r:id="rId1"/>
  <headerFooter>
    <oddFooter>&amp;C&amp;11&amp;P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1C72-B92A-427E-A568-528F73CB151B}">
  <sheetPr codeName="Sheet7">
    <pageSetUpPr fitToPage="1"/>
  </sheetPr>
  <dimension ref="A1:V28"/>
  <sheetViews>
    <sheetView zoomScale="80" zoomScaleNormal="80" workbookViewId="0">
      <selection activeCell="L97" sqref="L97"/>
    </sheetView>
  </sheetViews>
  <sheetFormatPr defaultColWidth="8.54296875" defaultRowHeight="13"/>
  <cols>
    <col min="1" max="1" width="50.54296875" style="94" customWidth="1"/>
    <col min="2" max="13" width="10.54296875" style="94" customWidth="1"/>
    <col min="14" max="15" width="9.54296875" customWidth="1"/>
    <col min="16" max="16" width="25.54296875" customWidth="1"/>
    <col min="17" max="20" width="9.54296875" customWidth="1"/>
    <col min="21" max="21" width="13.54296875" customWidth="1"/>
  </cols>
  <sheetData>
    <row r="1" spans="1:16" ht="15">
      <c r="A1" s="1754" t="s">
        <v>1090</v>
      </c>
      <c r="B1" s="1754"/>
      <c r="C1" s="1754"/>
      <c r="D1" s="1754"/>
      <c r="E1" s="1754"/>
      <c r="F1" s="1754"/>
      <c r="G1" s="1754"/>
      <c r="H1" s="1754"/>
      <c r="I1" s="1754"/>
      <c r="J1" s="1754"/>
      <c r="K1" s="1754"/>
      <c r="L1" s="1754"/>
      <c r="M1" s="1754"/>
    </row>
    <row r="2" spans="1:16" ht="15">
      <c r="A2" s="1524" t="str">
        <f>'ESA Summary'!A2:A2</f>
        <v>Southern California Edison</v>
      </c>
      <c r="B2" s="1524"/>
      <c r="C2" s="1524"/>
      <c r="D2" s="1524"/>
      <c r="E2" s="1524"/>
      <c r="F2" s="1524"/>
      <c r="G2" s="1524"/>
      <c r="H2" s="1524"/>
      <c r="I2" s="1524"/>
      <c r="J2" s="1524"/>
      <c r="K2" s="1524"/>
      <c r="L2" s="1524"/>
      <c r="M2" s="1524"/>
    </row>
    <row r="3" spans="1:16" ht="15">
      <c r="A3" s="1524" t="str">
        <f>'ESA Summary'!A3:A3</f>
        <v>Through November 2024</v>
      </c>
      <c r="B3" s="1524"/>
      <c r="C3" s="1524"/>
      <c r="D3" s="1524"/>
      <c r="E3" s="1524"/>
      <c r="F3" s="1524"/>
      <c r="G3" s="1524"/>
      <c r="H3" s="1524"/>
      <c r="I3" s="1524"/>
      <c r="J3" s="1524"/>
      <c r="K3" s="1524"/>
      <c r="L3" s="1524"/>
      <c r="M3" s="1524"/>
    </row>
    <row r="4" spans="1:16" ht="15.5" thickBot="1">
      <c r="A4" s="879"/>
      <c r="B4" s="879"/>
      <c r="C4" s="879"/>
      <c r="D4" s="879"/>
      <c r="E4" s="879"/>
      <c r="F4" s="879"/>
      <c r="G4" s="879"/>
      <c r="H4" s="879"/>
      <c r="I4" s="879"/>
      <c r="J4" s="879"/>
      <c r="K4" s="879"/>
      <c r="L4" s="879"/>
      <c r="M4" s="879"/>
    </row>
    <row r="5" spans="1:16" ht="13.5" thickBot="1">
      <c r="A5" s="434"/>
      <c r="B5" s="1755" t="s">
        <v>1091</v>
      </c>
      <c r="C5" s="1755"/>
      <c r="D5" s="1755"/>
      <c r="E5" s="1756" t="s">
        <v>4</v>
      </c>
      <c r="F5" s="1756"/>
      <c r="G5" s="1756"/>
      <c r="H5" s="1757" t="s">
        <v>5</v>
      </c>
      <c r="I5" s="1757"/>
      <c r="J5" s="1757"/>
      <c r="K5" s="1757" t="s">
        <v>649</v>
      </c>
      <c r="L5" s="1757"/>
      <c r="M5" s="1758"/>
    </row>
    <row r="6" spans="1:16" ht="13.5" thickBot="1">
      <c r="A6" s="435"/>
      <c r="B6" s="622" t="s">
        <v>8</v>
      </c>
      <c r="C6" s="623" t="s">
        <v>9</v>
      </c>
      <c r="D6" s="624" t="s">
        <v>10</v>
      </c>
      <c r="E6" s="622" t="s">
        <v>8</v>
      </c>
      <c r="F6" s="623" t="s">
        <v>9</v>
      </c>
      <c r="G6" s="624" t="s">
        <v>10</v>
      </c>
      <c r="H6" s="622" t="s">
        <v>8</v>
      </c>
      <c r="I6" s="623" t="s">
        <v>9</v>
      </c>
      <c r="J6" s="623" t="s">
        <v>10</v>
      </c>
      <c r="K6" s="622" t="s">
        <v>8</v>
      </c>
      <c r="L6" s="623" t="s">
        <v>9</v>
      </c>
      <c r="M6" s="625" t="s">
        <v>153</v>
      </c>
    </row>
    <row r="7" spans="1:16">
      <c r="A7" s="1265" t="s">
        <v>147</v>
      </c>
      <c r="B7" s="1266"/>
      <c r="C7" s="1267"/>
      <c r="D7" s="1267"/>
      <c r="E7" s="1267"/>
      <c r="F7" s="1267"/>
      <c r="G7" s="1268"/>
      <c r="H7" s="1268"/>
      <c r="I7" s="1268"/>
      <c r="J7" s="1268"/>
      <c r="K7" s="1268"/>
      <c r="L7" s="1268"/>
      <c r="M7" s="1269"/>
    </row>
    <row r="8" spans="1:16">
      <c r="A8" s="977"/>
      <c r="B8" s="521"/>
      <c r="C8" s="521"/>
      <c r="D8" s="521"/>
      <c r="E8" s="521"/>
      <c r="F8" s="521"/>
      <c r="G8" s="521"/>
      <c r="H8" s="1243"/>
      <c r="I8" s="521"/>
      <c r="J8" s="521"/>
      <c r="K8" s="1243"/>
      <c r="L8" s="1243"/>
      <c r="M8" s="983"/>
    </row>
    <row r="9" spans="1:16">
      <c r="A9" s="984" t="s">
        <v>653</v>
      </c>
      <c r="B9" s="1382">
        <f t="shared" ref="B9:K9" si="0">SUM(B8)</f>
        <v>0</v>
      </c>
      <c r="C9" s="1382">
        <f t="shared" si="0"/>
        <v>0</v>
      </c>
      <c r="D9" s="1382">
        <f t="shared" si="0"/>
        <v>0</v>
      </c>
      <c r="E9" s="1382">
        <f t="shared" si="0"/>
        <v>0</v>
      </c>
      <c r="F9" s="1382">
        <f t="shared" si="0"/>
        <v>0</v>
      </c>
      <c r="G9" s="1382">
        <f t="shared" si="0"/>
        <v>0</v>
      </c>
      <c r="H9" s="1382">
        <f t="shared" si="0"/>
        <v>0</v>
      </c>
      <c r="I9" s="1382">
        <f t="shared" si="0"/>
        <v>0</v>
      </c>
      <c r="J9" s="1382">
        <f t="shared" si="0"/>
        <v>0</v>
      </c>
      <c r="K9" s="1382">
        <f t="shared" si="0"/>
        <v>0</v>
      </c>
      <c r="L9" s="1382"/>
      <c r="M9" s="1383">
        <f>SUM(M8)</f>
        <v>0</v>
      </c>
    </row>
    <row r="10" spans="1:16">
      <c r="A10" s="977"/>
      <c r="B10" s="521"/>
      <c r="C10" s="521"/>
      <c r="D10" s="521"/>
      <c r="E10" s="521"/>
      <c r="F10" s="521"/>
      <c r="G10" s="1243"/>
      <c r="H10" s="1243"/>
      <c r="I10" s="1243"/>
      <c r="J10" s="1243"/>
      <c r="K10" s="1243"/>
      <c r="L10" s="1243"/>
      <c r="M10" s="1384"/>
    </row>
    <row r="11" spans="1:16" ht="15">
      <c r="A11" s="1265" t="s">
        <v>659</v>
      </c>
      <c r="B11" s="1266"/>
      <c r="C11" s="1267"/>
      <c r="D11" s="1267"/>
      <c r="E11" s="1267"/>
      <c r="F11" s="1267"/>
      <c r="G11" s="1268"/>
      <c r="H11" s="1268"/>
      <c r="I11" s="1268"/>
      <c r="J11" s="1268"/>
      <c r="K11" s="1268"/>
      <c r="L11" s="1268"/>
      <c r="M11" s="1269"/>
    </row>
    <row r="12" spans="1:16">
      <c r="A12" s="982" t="s">
        <v>660</v>
      </c>
      <c r="B12" s="521">
        <v>75000</v>
      </c>
      <c r="C12" s="521"/>
      <c r="D12" s="521">
        <f>SUM(B12:C12)</f>
        <v>75000</v>
      </c>
      <c r="E12" s="521">
        <v>0</v>
      </c>
      <c r="F12" s="1243"/>
      <c r="G12" s="521">
        <f>SUM(E12:F12)</f>
        <v>0</v>
      </c>
      <c r="H12" s="521">
        <v>0</v>
      </c>
      <c r="I12" s="1243"/>
      <c r="J12" s="521">
        <f>SUM(H12:I12)</f>
        <v>0</v>
      </c>
      <c r="K12" s="1243">
        <v>74901</v>
      </c>
      <c r="L12" s="1243"/>
      <c r="M12" s="983">
        <f>SUM(K12:L12)</f>
        <v>74901</v>
      </c>
      <c r="N12" s="13"/>
    </row>
    <row r="13" spans="1:16" ht="15.5">
      <c r="A13" s="982" t="s">
        <v>1092</v>
      </c>
      <c r="B13" s="521">
        <v>75000</v>
      </c>
      <c r="C13" s="521"/>
      <c r="D13" s="521">
        <f>SUM(B13:C13)</f>
        <v>75000</v>
      </c>
      <c r="E13" s="521">
        <v>0</v>
      </c>
      <c r="F13" s="1243"/>
      <c r="G13" s="521">
        <f>SUM(E13:F13)</f>
        <v>0</v>
      </c>
      <c r="H13" s="521">
        <v>0</v>
      </c>
      <c r="I13" s="1243"/>
      <c r="J13" s="521">
        <f>SUM(H13:I13)</f>
        <v>0</v>
      </c>
      <c r="K13" s="1243">
        <v>0</v>
      </c>
      <c r="L13" s="1243"/>
      <c r="M13" s="983">
        <f>SUM(K13:L13)</f>
        <v>0</v>
      </c>
    </row>
    <row r="14" spans="1:16" ht="14.5">
      <c r="A14" s="982" t="s">
        <v>1093</v>
      </c>
      <c r="B14" s="521">
        <v>75000</v>
      </c>
      <c r="C14" s="521"/>
      <c r="D14" s="521">
        <f>SUM(B14:C14)</f>
        <v>75000</v>
      </c>
      <c r="E14" s="521">
        <v>0</v>
      </c>
      <c r="F14" s="1243"/>
      <c r="G14" s="521">
        <f>SUM(E14:F14)</f>
        <v>0</v>
      </c>
      <c r="H14" s="521">
        <v>0</v>
      </c>
      <c r="I14" s="1243"/>
      <c r="J14" s="521">
        <f>SUM(H14:I14)</f>
        <v>0</v>
      </c>
      <c r="K14" s="1243">
        <v>0</v>
      </c>
      <c r="L14" s="1243"/>
      <c r="M14" s="983">
        <f>SUM(K14:L14)</f>
        <v>0</v>
      </c>
      <c r="P14" s="1385"/>
    </row>
    <row r="15" spans="1:16" ht="15.5">
      <c r="A15" s="982" t="s">
        <v>1094</v>
      </c>
      <c r="B15" s="521">
        <v>22494.5</v>
      </c>
      <c r="C15" s="521"/>
      <c r="D15" s="521">
        <f>SUM(B15:C15)</f>
        <v>22494.5</v>
      </c>
      <c r="E15" s="521">
        <v>0</v>
      </c>
      <c r="F15" s="1243"/>
      <c r="G15" s="521">
        <f>SUM(E15:F15)</f>
        <v>0</v>
      </c>
      <c r="H15" s="521">
        <v>0</v>
      </c>
      <c r="I15" s="1243"/>
      <c r="J15" s="521">
        <f>SUM(H15:I15)</f>
        <v>0</v>
      </c>
      <c r="K15" s="1243">
        <v>22494</v>
      </c>
      <c r="L15" s="1243"/>
      <c r="M15" s="983">
        <f>SUM(K15:L15)</f>
        <v>22494</v>
      </c>
      <c r="N15" s="13"/>
    </row>
    <row r="16" spans="1:16" ht="15.5">
      <c r="A16" s="982" t="s">
        <v>1095</v>
      </c>
      <c r="B16" s="521">
        <v>73503</v>
      </c>
      <c r="C16" s="521"/>
      <c r="D16" s="521">
        <f>SUM(B16:C16)</f>
        <v>73503</v>
      </c>
      <c r="E16" s="521">
        <v>0</v>
      </c>
      <c r="F16" s="1243"/>
      <c r="G16" s="521">
        <f>SUM(E16:F16)</f>
        <v>0</v>
      </c>
      <c r="H16" s="521">
        <v>0</v>
      </c>
      <c r="I16" s="1243"/>
      <c r="J16" s="521">
        <f>SUM(H16:I16)</f>
        <v>0</v>
      </c>
      <c r="K16" s="1243">
        <v>73503</v>
      </c>
      <c r="L16" s="1243"/>
      <c r="M16" s="983">
        <f>SUM(K16:L16)</f>
        <v>73503</v>
      </c>
      <c r="N16" s="13"/>
    </row>
    <row r="17" spans="1:22" ht="15.5">
      <c r="A17" s="982" t="s">
        <v>1096</v>
      </c>
      <c r="B17" s="521">
        <v>52676</v>
      </c>
      <c r="C17" s="521"/>
      <c r="D17" s="521">
        <f t="shared" ref="D17" si="1">SUM(B17:C17)</f>
        <v>52676</v>
      </c>
      <c r="E17" s="521">
        <v>0</v>
      </c>
      <c r="F17" s="1243"/>
      <c r="G17" s="521">
        <f t="shared" ref="G17" si="2">SUM(E17:F17)</f>
        <v>0</v>
      </c>
      <c r="H17" s="521">
        <v>0</v>
      </c>
      <c r="I17" s="1243"/>
      <c r="J17" s="521">
        <f t="shared" ref="J17" si="3">SUM(H17:I17)</f>
        <v>0</v>
      </c>
      <c r="K17" s="1243"/>
      <c r="L17" s="1243"/>
      <c r="M17" s="983">
        <f t="shared" ref="M17" si="4">SUM(K17:L17)</f>
        <v>0</v>
      </c>
      <c r="N17" s="13"/>
    </row>
    <row r="18" spans="1:22" ht="13.5" thickBot="1">
      <c r="A18" s="985" t="s">
        <v>668</v>
      </c>
      <c r="B18" s="986">
        <f>SUM(B12:B17)</f>
        <v>373673.5</v>
      </c>
      <c r="C18" s="986"/>
      <c r="D18" s="986">
        <f t="shared" ref="D18:K18" si="5">SUM(D12:D17)</f>
        <v>373673.5</v>
      </c>
      <c r="E18" s="986">
        <f t="shared" si="5"/>
        <v>0</v>
      </c>
      <c r="F18" s="986">
        <f t="shared" si="5"/>
        <v>0</v>
      </c>
      <c r="G18" s="986">
        <f t="shared" si="5"/>
        <v>0</v>
      </c>
      <c r="H18" s="986">
        <f t="shared" si="5"/>
        <v>0</v>
      </c>
      <c r="I18" s="986">
        <f t="shared" si="5"/>
        <v>0</v>
      </c>
      <c r="J18" s="986">
        <f t="shared" si="5"/>
        <v>0</v>
      </c>
      <c r="K18" s="986">
        <f t="shared" si="5"/>
        <v>170898</v>
      </c>
      <c r="L18" s="986"/>
      <c r="M18" s="987">
        <f>SUM(M12:M17)</f>
        <v>170898</v>
      </c>
    </row>
    <row r="20" spans="1:22" ht="34.5" customHeight="1">
      <c r="A20" s="1645" t="s">
        <v>669</v>
      </c>
      <c r="B20" s="1759"/>
      <c r="C20" s="1759"/>
      <c r="D20" s="1759"/>
      <c r="E20" s="1759"/>
      <c r="F20" s="1759"/>
      <c r="G20" s="1759"/>
      <c r="H20" s="1759"/>
      <c r="I20" s="1759"/>
      <c r="J20" s="1759"/>
      <c r="K20" s="1759"/>
      <c r="L20" s="1759"/>
      <c r="M20" s="1759"/>
    </row>
    <row r="21" spans="1:22" ht="15.75" customHeight="1">
      <c r="A21" s="1645" t="s">
        <v>670</v>
      </c>
      <c r="B21" s="1759"/>
      <c r="C21" s="1759"/>
      <c r="D21" s="1759"/>
      <c r="E21" s="1759"/>
      <c r="F21" s="1759"/>
      <c r="G21" s="1759"/>
      <c r="H21" s="1759"/>
      <c r="I21" s="1759"/>
      <c r="J21" s="1759"/>
      <c r="K21" s="1759"/>
      <c r="L21" s="1759"/>
      <c r="M21" s="1759"/>
    </row>
    <row r="22" spans="1:22" ht="34.5" customHeight="1">
      <c r="A22" s="1760" t="s">
        <v>1097</v>
      </c>
      <c r="B22" s="1760"/>
      <c r="C22" s="1760"/>
      <c r="D22" s="1760"/>
      <c r="E22" s="1760"/>
      <c r="F22" s="1760"/>
      <c r="G22" s="1760"/>
      <c r="H22" s="1760"/>
      <c r="I22" s="1760"/>
      <c r="J22" s="1760"/>
      <c r="K22" s="1760"/>
      <c r="L22" s="1760"/>
      <c r="M22" s="1760"/>
      <c r="N22" s="2"/>
      <c r="O22" s="2"/>
      <c r="P22" s="2"/>
      <c r="Q22" s="2"/>
      <c r="R22" s="2"/>
      <c r="S22" s="2"/>
      <c r="T22" s="2"/>
      <c r="U22" s="2"/>
      <c r="V22" s="2"/>
    </row>
    <row r="23" spans="1:22">
      <c r="A23" s="1645" t="s">
        <v>672</v>
      </c>
      <c r="B23" s="1759"/>
      <c r="C23" s="1759"/>
      <c r="D23" s="1759"/>
      <c r="E23" s="1759"/>
      <c r="F23" s="1759"/>
      <c r="G23" s="1759"/>
      <c r="H23" s="1759"/>
      <c r="I23" s="1759"/>
      <c r="J23" s="1759"/>
      <c r="K23" s="1759"/>
      <c r="L23" s="1759"/>
      <c r="M23" s="1759"/>
    </row>
    <row r="24" spans="1:22" ht="28.5" customHeight="1">
      <c r="A24" s="1645" t="s">
        <v>1098</v>
      </c>
      <c r="B24" s="1759"/>
      <c r="C24" s="1759"/>
      <c r="D24" s="1759"/>
      <c r="E24" s="1759"/>
      <c r="F24" s="1759"/>
      <c r="G24" s="1759"/>
      <c r="H24" s="1759"/>
      <c r="I24" s="1759"/>
      <c r="J24" s="1759"/>
      <c r="K24" s="1759"/>
      <c r="L24" s="1759"/>
      <c r="M24" s="1759"/>
    </row>
    <row r="25" spans="1:22">
      <c r="A25" s="166"/>
      <c r="B25" s="166"/>
    </row>
    <row r="26" spans="1:22">
      <c r="A26" s="626" t="s">
        <v>1099</v>
      </c>
      <c r="B26" s="626"/>
      <c r="C26" s="224"/>
      <c r="D26" s="224"/>
      <c r="E26" s="224"/>
      <c r="F26" s="224"/>
      <c r="G26" s="224"/>
      <c r="H26" s="224"/>
      <c r="I26" s="224"/>
      <c r="J26" s="224"/>
      <c r="K26" s="224"/>
      <c r="L26" s="224"/>
      <c r="M26" s="224"/>
    </row>
    <row r="27" spans="1:22">
      <c r="C27" s="166"/>
      <c r="D27" s="166"/>
      <c r="E27" s="166"/>
      <c r="F27" s="166"/>
    </row>
    <row r="28" spans="1:22">
      <c r="C28" s="166"/>
      <c r="D28" s="166"/>
      <c r="E28" s="166"/>
      <c r="F28" s="166"/>
      <c r="H28" s="627"/>
    </row>
  </sheetData>
  <mergeCells count="12">
    <mergeCell ref="A20:M20"/>
    <mergeCell ref="A21:M21"/>
    <mergeCell ref="A22:M22"/>
    <mergeCell ref="A23:M23"/>
    <mergeCell ref="A24:M24"/>
    <mergeCell ref="A1:M1"/>
    <mergeCell ref="A2:M2"/>
    <mergeCell ref="A3:M3"/>
    <mergeCell ref="B5:D5"/>
    <mergeCell ref="E5:G5"/>
    <mergeCell ref="H5:J5"/>
    <mergeCell ref="K5:M5"/>
  </mergeCells>
  <pageMargins left="0.7" right="0.7" top="0.75" bottom="0.75" header="0.3" footer="0.3"/>
  <pageSetup scale="70" fitToHeight="0" orientation="landscape" r:id="rId1"/>
  <headerFooter>
    <oddFooter>&amp;C&amp;11&amp;P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codeName="Sheet30">
    <pageSetUpPr fitToPage="1"/>
  </sheetPr>
  <dimension ref="A1:H25"/>
  <sheetViews>
    <sheetView zoomScale="80" zoomScaleNormal="80" workbookViewId="0">
      <selection activeCell="L97" sqref="L97"/>
    </sheetView>
  </sheetViews>
  <sheetFormatPr defaultRowHeight="13"/>
  <cols>
    <col min="1" max="1" width="12.54296875" style="94" customWidth="1"/>
    <col min="2" max="2" width="17.54296875" style="94" customWidth="1"/>
    <col min="3" max="3" width="16.54296875" style="94" customWidth="1"/>
    <col min="4" max="4" width="19.453125" style="94" customWidth="1"/>
    <col min="5" max="5" width="23" style="94" customWidth="1"/>
  </cols>
  <sheetData>
    <row r="1" spans="1:8" ht="15.5">
      <c r="A1" s="1595" t="s">
        <v>1100</v>
      </c>
      <c r="B1" s="1595"/>
      <c r="C1" s="1595"/>
      <c r="D1" s="1595"/>
      <c r="E1" s="1595"/>
      <c r="F1" s="44"/>
      <c r="G1" s="44"/>
      <c r="H1" s="44"/>
    </row>
    <row r="2" spans="1:8" ht="15">
      <c r="A2" s="1524" t="str" cm="1">
        <f t="array" ref="A2">'ESA Summary'!A2:A2</f>
        <v>Southern California Edison</v>
      </c>
      <c r="B2" s="1524"/>
      <c r="C2" s="1524"/>
      <c r="D2" s="1524"/>
      <c r="E2" s="1524"/>
      <c r="F2" s="41"/>
      <c r="G2" s="41"/>
      <c r="H2" s="41"/>
    </row>
    <row r="3" spans="1:8" ht="15">
      <c r="A3" s="1524" t="str" cm="1">
        <f t="array" ref="A3">'ESA Summary'!A3:A3</f>
        <v>Through November 2024</v>
      </c>
      <c r="B3" s="1524"/>
      <c r="C3" s="1524"/>
      <c r="D3" s="1524"/>
      <c r="E3" s="1524"/>
      <c r="F3" s="41"/>
      <c r="G3" s="41"/>
      <c r="H3" s="41"/>
    </row>
    <row r="4" spans="1:8" ht="13.5" thickBot="1"/>
    <row r="5" spans="1:8" ht="13.5" thickBot="1">
      <c r="A5" s="1761" t="s">
        <v>971</v>
      </c>
      <c r="B5" s="1762"/>
      <c r="C5" s="1762"/>
      <c r="D5" s="1762"/>
      <c r="E5" s="1763"/>
    </row>
    <row r="6" spans="1:8" ht="73.5" customHeight="1" thickBot="1">
      <c r="A6" s="628" t="s">
        <v>613</v>
      </c>
      <c r="B6" s="628" t="s">
        <v>1101</v>
      </c>
      <c r="C6" s="628" t="s">
        <v>1102</v>
      </c>
      <c r="D6" s="628" t="s">
        <v>1103</v>
      </c>
      <c r="E6" s="628" t="s">
        <v>1104</v>
      </c>
      <c r="F6" s="677"/>
      <c r="G6" s="677"/>
    </row>
    <row r="7" spans="1:8">
      <c r="A7" s="629" t="s">
        <v>621</v>
      </c>
      <c r="B7" s="630">
        <v>0.36327354318246335</v>
      </c>
      <c r="C7" s="630">
        <v>0.8928779761170903</v>
      </c>
      <c r="D7" s="630">
        <v>0.4199216955026831</v>
      </c>
      <c r="E7" s="631">
        <v>0.54608651570655975</v>
      </c>
    </row>
    <row r="8" spans="1:8">
      <c r="A8" s="977" t="s">
        <v>622</v>
      </c>
      <c r="B8" s="630">
        <v>0.36261899625781024</v>
      </c>
      <c r="C8" s="630">
        <v>0.89571821046426181</v>
      </c>
      <c r="D8" s="630">
        <v>0.42050546060301125</v>
      </c>
      <c r="E8" s="631">
        <v>0.54708667416023482</v>
      </c>
    </row>
    <row r="9" spans="1:8">
      <c r="A9" s="977" t="s">
        <v>623</v>
      </c>
      <c r="B9" s="630">
        <v>0.36587256337516</v>
      </c>
      <c r="C9" s="630">
        <v>0.89841834356560879</v>
      </c>
      <c r="D9" s="630">
        <v>0.42118651988672734</v>
      </c>
      <c r="E9" s="631">
        <v>0.5478010730557169</v>
      </c>
    </row>
    <row r="10" spans="1:8">
      <c r="A10" s="977" t="s">
        <v>624</v>
      </c>
      <c r="B10" s="630">
        <v>0.36318167172311938</v>
      </c>
      <c r="C10" s="630">
        <v>0.89840560708871564</v>
      </c>
      <c r="D10" s="630">
        <v>0.42254863845415958</v>
      </c>
      <c r="E10" s="631">
        <v>0.54965851018397049</v>
      </c>
    </row>
    <row r="11" spans="1:8">
      <c r="A11" s="977" t="s">
        <v>625</v>
      </c>
      <c r="B11" s="630">
        <v>0.37262641006543351</v>
      </c>
      <c r="C11" s="630">
        <v>0.90737208682149018</v>
      </c>
      <c r="D11" s="630">
        <v>0.42887276037438071</v>
      </c>
      <c r="E11" s="631">
        <v>0.55808841715065993</v>
      </c>
    </row>
    <row r="12" spans="1:8">
      <c r="A12" s="977" t="s">
        <v>626</v>
      </c>
      <c r="B12" s="630">
        <v>0.36646687195806665</v>
      </c>
      <c r="C12" s="630">
        <v>0.90314357649296584</v>
      </c>
      <c r="D12" s="630">
        <v>0.424883698855472</v>
      </c>
      <c r="E12" s="631">
        <v>0.55751689803427429</v>
      </c>
    </row>
    <row r="13" spans="1:8">
      <c r="A13" s="977" t="s">
        <v>627</v>
      </c>
      <c r="B13" s="630">
        <v>0.36706983451088931</v>
      </c>
      <c r="C13" s="630">
        <v>0.91582910747853896</v>
      </c>
      <c r="D13" s="630">
        <v>0.43111052659230514</v>
      </c>
      <c r="E13" s="631">
        <v>0.56794712190831376</v>
      </c>
    </row>
    <row r="14" spans="1:8">
      <c r="A14" s="977" t="s">
        <v>628</v>
      </c>
      <c r="B14" s="630">
        <v>0.37031135547972444</v>
      </c>
      <c r="C14" s="630">
        <v>0.92410781745908377</v>
      </c>
      <c r="D14" s="630">
        <v>0.42507828722224805</v>
      </c>
      <c r="E14" s="631">
        <v>0.56866152080379584</v>
      </c>
    </row>
    <row r="15" spans="1:8">
      <c r="A15" s="977" t="s">
        <v>629</v>
      </c>
      <c r="B15" s="630">
        <v>0.36952144667813108</v>
      </c>
      <c r="C15" s="630">
        <v>0.92758487565091252</v>
      </c>
      <c r="D15" s="630">
        <v>0.4253701697724121</v>
      </c>
      <c r="E15" s="631">
        <v>0.57023319837385666</v>
      </c>
    </row>
    <row r="16" spans="1:8">
      <c r="A16" s="977" t="s">
        <v>630</v>
      </c>
      <c r="B16" s="630">
        <v>0.38924503807540944</v>
      </c>
      <c r="C16" s="630">
        <v>0.93712449684387877</v>
      </c>
      <c r="D16" s="630">
        <v>0.44762614569859599</v>
      </c>
      <c r="E16" s="631">
        <v>0.5836448499498913</v>
      </c>
    </row>
    <row r="17" spans="1:5">
      <c r="A17" s="977" t="s">
        <v>631</v>
      </c>
      <c r="B17" s="630">
        <v>0.38700986105850921</v>
      </c>
      <c r="C17" s="630">
        <v>0.94882931910867963</v>
      </c>
      <c r="D17" s="630">
        <v>0.4468972612765344</v>
      </c>
      <c r="E17" s="631">
        <v>0.58013674421777928</v>
      </c>
    </row>
    <row r="18" spans="1:5" ht="13.5" thickBot="1">
      <c r="A18" s="988" t="s">
        <v>632</v>
      </c>
      <c r="B18" s="989"/>
      <c r="C18" s="989"/>
      <c r="D18" s="989"/>
      <c r="E18" s="990"/>
    </row>
    <row r="21" spans="1:5">
      <c r="A21" s="1535" t="s">
        <v>1105</v>
      </c>
      <c r="B21" s="1535"/>
      <c r="C21" s="1535"/>
      <c r="D21" s="1535"/>
      <c r="E21" s="1535"/>
    </row>
    <row r="22" spans="1:5" ht="15.5">
      <c r="A22" s="94" t="s">
        <v>1106</v>
      </c>
    </row>
    <row r="23" spans="1:5" ht="25.5" customHeight="1">
      <c r="A23" s="1535" t="s">
        <v>1107</v>
      </c>
      <c r="B23" s="1535"/>
      <c r="C23" s="1535"/>
      <c r="D23" s="1535"/>
      <c r="E23" s="1535"/>
    </row>
    <row r="24" spans="1:5" ht="28.5" customHeight="1">
      <c r="A24" s="1501" t="s">
        <v>1108</v>
      </c>
      <c r="B24" s="1501"/>
      <c r="C24" s="1501"/>
      <c r="D24" s="1501"/>
      <c r="E24" s="1501"/>
    </row>
    <row r="25" spans="1:5" s="1" customFormat="1">
      <c r="A25" s="632"/>
      <c r="B25" s="632"/>
      <c r="C25" s="632"/>
      <c r="D25" s="632"/>
      <c r="E25" s="632"/>
    </row>
  </sheetData>
  <mergeCells count="7">
    <mergeCell ref="A24:E24"/>
    <mergeCell ref="A1:E1"/>
    <mergeCell ref="A2:E2"/>
    <mergeCell ref="A3:E3"/>
    <mergeCell ref="A5:E5"/>
    <mergeCell ref="A23:E23"/>
    <mergeCell ref="A21:E21"/>
  </mergeCells>
  <phoneticPr fontId="43" type="noConversion"/>
  <hyperlinks>
    <hyperlink ref="A2" r:id="rId1" display="=@'ESA Summary'!A2:A2" xr:uid="{1DFA0534-B993-4074-AE11-7D9A82E9E73F}"/>
    <hyperlink ref="A3" r:id="rId2" display="=@'ESA Summary'!A2:A2" xr:uid="{F17B91C8-A586-4826-AC34-2EFA29655BF7}"/>
  </hyperlinks>
  <pageMargins left="0.7" right="0.7" top="0.75" bottom="0.75" header="0.3" footer="0.3"/>
  <pageSetup fitToHeight="0" orientation="portrait" r:id="rId3"/>
  <headerFooter>
    <oddFooter>&amp;C&amp;11&amp;P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625D3-49C1-406B-A8C8-2E69BCCCB5C6}">
  <sheetPr codeName="Sheet8">
    <pageSetUpPr fitToPage="1"/>
  </sheetPr>
  <dimension ref="A1:J26"/>
  <sheetViews>
    <sheetView zoomScale="80" zoomScaleNormal="80" workbookViewId="0">
      <selection activeCell="I28" sqref="I28"/>
    </sheetView>
  </sheetViews>
  <sheetFormatPr defaultRowHeight="13"/>
  <cols>
    <col min="1" max="1" width="6.1796875" style="94" customWidth="1"/>
    <col min="2" max="2" width="23.81640625" style="94" customWidth="1"/>
    <col min="3" max="3" width="8.81640625" style="94"/>
    <col min="4" max="4" width="5.453125" style="94" bestFit="1" customWidth="1"/>
    <col min="5" max="5" width="24.453125" style="94" customWidth="1"/>
    <col min="6" max="6" width="8.81640625" style="94"/>
    <col min="7" max="7" width="5.453125" style="94" bestFit="1" customWidth="1"/>
    <col min="8" max="8" width="24.453125" style="94" customWidth="1"/>
  </cols>
  <sheetData>
    <row r="1" spans="1:10" ht="15.5">
      <c r="A1" s="1595" t="s">
        <v>1109</v>
      </c>
      <c r="B1" s="1595"/>
      <c r="C1" s="1595"/>
      <c r="D1" s="1595"/>
      <c r="E1" s="1595"/>
      <c r="F1" s="1595"/>
      <c r="G1" s="1595"/>
      <c r="H1" s="1595"/>
      <c r="I1" s="55"/>
      <c r="J1" s="55"/>
    </row>
    <row r="2" spans="1:10" ht="15.65" customHeight="1">
      <c r="A2" s="1595" t="str" cm="1">
        <f t="array" ref="A2">'ESA Summary'!A2:A2</f>
        <v>Southern California Edison</v>
      </c>
      <c r="B2" s="1595"/>
      <c r="C2" s="1595"/>
      <c r="D2" s="1595"/>
      <c r="E2" s="1595"/>
      <c r="F2" s="1595"/>
      <c r="G2" s="1595"/>
      <c r="H2" s="1595"/>
      <c r="I2" s="38"/>
      <c r="J2" s="38"/>
    </row>
    <row r="3" spans="1:10" ht="15.65" customHeight="1">
      <c r="A3" s="1595" t="str" cm="1">
        <f t="array" ref="A3">'ESA Summary'!A3:A3</f>
        <v>Through November 2024</v>
      </c>
      <c r="B3" s="1595"/>
      <c r="C3" s="1595"/>
      <c r="D3" s="1595"/>
      <c r="E3" s="1595"/>
      <c r="F3" s="1595"/>
      <c r="G3" s="1595"/>
      <c r="H3" s="1595"/>
      <c r="I3" s="38"/>
      <c r="J3" s="38"/>
    </row>
    <row r="4" spans="1:10" ht="13.5" thickBot="1"/>
    <row r="5" spans="1:10" ht="72" customHeight="1" thickBot="1">
      <c r="A5" s="633" t="s">
        <v>1110</v>
      </c>
      <c r="B5" s="628" t="s">
        <v>1111</v>
      </c>
      <c r="D5" s="633" t="s">
        <v>1110</v>
      </c>
      <c r="E5" s="628" t="s">
        <v>1112</v>
      </c>
      <c r="G5" s="633" t="s">
        <v>1110</v>
      </c>
      <c r="H5" s="628" t="s">
        <v>1113</v>
      </c>
    </row>
    <row r="6" spans="1:10">
      <c r="A6" s="634">
        <v>92552</v>
      </c>
      <c r="B6" s="635">
        <v>2.4918034616931071E-2</v>
      </c>
      <c r="D6" s="634">
        <v>92341</v>
      </c>
      <c r="E6" s="636">
        <v>0.13062956691171357</v>
      </c>
      <c r="G6" s="637">
        <v>93260</v>
      </c>
      <c r="H6" s="636">
        <v>0.23348350102658408</v>
      </c>
    </row>
    <row r="7" spans="1:10">
      <c r="A7" s="991">
        <v>92661</v>
      </c>
      <c r="B7" s="992">
        <v>0.11712610564881405</v>
      </c>
      <c r="D7" s="991">
        <v>92266</v>
      </c>
      <c r="E7" s="993">
        <v>0.1310535512579625</v>
      </c>
      <c r="G7" s="994">
        <v>93554</v>
      </c>
      <c r="H7" s="993">
        <v>0.24882588634460376</v>
      </c>
    </row>
    <row r="8" spans="1:10">
      <c r="A8" s="991">
        <v>92581</v>
      </c>
      <c r="B8" s="992">
        <v>0.28977909994321777</v>
      </c>
      <c r="D8" s="991">
        <v>92617</v>
      </c>
      <c r="E8" s="993">
        <v>0.1317845596934879</v>
      </c>
      <c r="G8" s="994">
        <v>93519</v>
      </c>
      <c r="H8" s="993">
        <v>0.26796633914034251</v>
      </c>
    </row>
    <row r="9" spans="1:10">
      <c r="A9" s="991">
        <v>92317</v>
      </c>
      <c r="B9" s="992">
        <v>0.29291743320842079</v>
      </c>
      <c r="D9" s="991">
        <v>93208</v>
      </c>
      <c r="E9" s="993">
        <v>0.19380162763551578</v>
      </c>
      <c r="G9" s="994">
        <v>93207</v>
      </c>
      <c r="H9" s="993">
        <v>0.30694689895384825</v>
      </c>
    </row>
    <row r="10" spans="1:10">
      <c r="A10" s="991">
        <v>92660</v>
      </c>
      <c r="B10" s="992">
        <v>0.29886306008685881</v>
      </c>
      <c r="D10" s="991">
        <v>93260</v>
      </c>
      <c r="E10" s="993">
        <v>0.23348350102658408</v>
      </c>
      <c r="G10" s="994">
        <v>93528</v>
      </c>
      <c r="H10" s="993">
        <v>0.38660792440858577</v>
      </c>
    </row>
    <row r="11" spans="1:10">
      <c r="A11" s="991">
        <v>92657</v>
      </c>
      <c r="B11" s="992">
        <v>0.3359756023856531</v>
      </c>
      <c r="D11" s="991">
        <v>92403</v>
      </c>
      <c r="E11" s="993">
        <v>0.23687342242300669</v>
      </c>
      <c r="G11" s="994">
        <v>93265</v>
      </c>
      <c r="H11" s="993">
        <v>0.47862685453092862</v>
      </c>
    </row>
    <row r="12" spans="1:10">
      <c r="A12" s="991">
        <v>92220</v>
      </c>
      <c r="B12" s="992">
        <v>0.35726319339244733</v>
      </c>
      <c r="D12" s="991">
        <v>93554</v>
      </c>
      <c r="E12" s="993">
        <v>0.24882588634460376</v>
      </c>
      <c r="G12" s="994">
        <v>93285</v>
      </c>
      <c r="H12" s="993">
        <v>0.50797541133393087</v>
      </c>
    </row>
    <row r="13" spans="1:10">
      <c r="A13" s="991">
        <v>93255</v>
      </c>
      <c r="B13" s="992">
        <v>0.3936261735644247</v>
      </c>
      <c r="D13" s="991">
        <v>93519</v>
      </c>
      <c r="E13" s="993">
        <v>0.26796633914034251</v>
      </c>
      <c r="G13" s="994">
        <v>92347</v>
      </c>
      <c r="H13" s="993">
        <v>0.55987439268897687</v>
      </c>
    </row>
    <row r="14" spans="1:10">
      <c r="A14" s="991">
        <v>93518</v>
      </c>
      <c r="B14" s="992">
        <v>0.40139119956865815</v>
      </c>
      <c r="D14" s="991">
        <v>93207</v>
      </c>
      <c r="E14" s="993">
        <v>0.30694689895384825</v>
      </c>
      <c r="G14" s="994">
        <v>92225</v>
      </c>
      <c r="H14" s="993">
        <v>0.64679721683035885</v>
      </c>
    </row>
    <row r="15" spans="1:10" ht="13.5" thickBot="1">
      <c r="A15" s="995">
        <v>90292</v>
      </c>
      <c r="B15" s="996">
        <v>0.46351179322037628</v>
      </c>
      <c r="D15" s="995">
        <v>93528</v>
      </c>
      <c r="E15" s="997">
        <v>0.38660792440858577</v>
      </c>
      <c r="G15" s="998">
        <v>93283</v>
      </c>
      <c r="H15" s="997">
        <v>0.6780678602257979</v>
      </c>
    </row>
    <row r="17" spans="1:8">
      <c r="A17"/>
    </row>
    <row r="18" spans="1:8" s="676" customFormat="1">
      <c r="A18" s="638"/>
      <c r="B18" s="638"/>
      <c r="C18" s="638"/>
      <c r="D18" s="638"/>
      <c r="E18" s="638"/>
      <c r="F18" s="638"/>
      <c r="G18" s="638"/>
      <c r="H18" s="638"/>
    </row>
    <row r="19" spans="1:8" s="676" customFormat="1" ht="17.899999999999999" customHeight="1">
      <c r="A19" s="1764" t="s">
        <v>1114</v>
      </c>
      <c r="B19" s="1764"/>
      <c r="C19" s="1764"/>
      <c r="D19" s="1764"/>
      <c r="E19" s="1764"/>
      <c r="F19" s="1764"/>
      <c r="G19" s="1764"/>
      <c r="H19" s="1764"/>
    </row>
    <row r="20" spans="1:8" s="676" customFormat="1" ht="14.25" customHeight="1">
      <c r="A20" s="638" t="s">
        <v>1106</v>
      </c>
      <c r="B20" s="638"/>
      <c r="C20" s="638"/>
      <c r="D20" s="638"/>
      <c r="E20" s="638"/>
      <c r="F20" s="638"/>
      <c r="G20" s="638"/>
      <c r="H20" s="638"/>
    </row>
    <row r="21" spans="1:8" s="676" customFormat="1" ht="28.5" customHeight="1">
      <c r="A21" s="1764" t="s">
        <v>1107</v>
      </c>
      <c r="B21" s="1764"/>
      <c r="C21" s="1764"/>
      <c r="D21" s="1764"/>
      <c r="E21" s="1764"/>
      <c r="F21" s="1764"/>
      <c r="G21" s="1764"/>
      <c r="H21" s="1764"/>
    </row>
    <row r="22" spans="1:8" ht="17.149999999999999" customHeight="1">
      <c r="A22" s="1764"/>
      <c r="B22" s="1764"/>
      <c r="C22" s="1764"/>
      <c r="D22" s="1764"/>
      <c r="E22" s="1764"/>
      <c r="F22" s="1764"/>
      <c r="G22" s="1764"/>
      <c r="H22" s="1764"/>
    </row>
    <row r="24" spans="1:8">
      <c r="A24" s="626" t="s">
        <v>1115</v>
      </c>
    </row>
    <row r="25" spans="1:8">
      <c r="A25" s="94" t="s">
        <v>1116</v>
      </c>
    </row>
    <row r="26" spans="1:8">
      <c r="A26" s="94" t="s">
        <v>1117</v>
      </c>
      <c r="B26" s="161"/>
      <c r="C26" s="161"/>
      <c r="D26" s="161"/>
      <c r="E26" s="161"/>
      <c r="F26" s="161"/>
      <c r="G26" s="161"/>
    </row>
  </sheetData>
  <mergeCells count="6">
    <mergeCell ref="A1:H1"/>
    <mergeCell ref="A2:H2"/>
    <mergeCell ref="A3:H3"/>
    <mergeCell ref="A21:H21"/>
    <mergeCell ref="A22:H22"/>
    <mergeCell ref="A19:H19"/>
  </mergeCells>
  <hyperlinks>
    <hyperlink ref="A2" r:id="rId1" display="=@'ESA Summary'!A2:a2" xr:uid="{A88E643F-E0F9-4DD1-937D-F1910F2B1773}"/>
    <hyperlink ref="A3" r:id="rId2" display="=@'ESA Summary'!A2:a2" xr:uid="{BFF8D93C-939D-484C-898F-970EAEA7E207}"/>
  </hyperlinks>
  <pageMargins left="0.7" right="0.7" top="0.75" bottom="0.75" header="0.3" footer="0.3"/>
  <pageSetup scale="85" fitToHeight="0" orientation="portrait" r:id="rId3"/>
  <headerFooter>
    <oddFooter>&amp;C&amp;11&amp;P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codeName="Sheet32">
    <pageSetUpPr fitToPage="1"/>
  </sheetPr>
  <dimension ref="A1:G26"/>
  <sheetViews>
    <sheetView zoomScale="80" zoomScaleNormal="80" workbookViewId="0">
      <selection activeCell="J8" sqref="J8"/>
    </sheetView>
  </sheetViews>
  <sheetFormatPr defaultColWidth="8.54296875" defaultRowHeight="13"/>
  <cols>
    <col min="1" max="1" width="47.81640625" style="159" bestFit="1" customWidth="1"/>
    <col min="2" max="4" width="14" style="159" customWidth="1"/>
    <col min="5" max="5" width="14.54296875" style="159" customWidth="1"/>
    <col min="6" max="6" width="12.54296875" style="8" customWidth="1"/>
    <col min="7" max="7" width="12.81640625" style="8" bestFit="1" customWidth="1"/>
    <col min="8" max="8" width="9.81640625" style="8" bestFit="1" customWidth="1"/>
    <col min="9" max="16384" width="8.54296875" style="8"/>
  </cols>
  <sheetData>
    <row r="1" spans="1:7" ht="15">
      <c r="A1" s="1766" t="s">
        <v>1118</v>
      </c>
      <c r="B1" s="1766"/>
      <c r="C1" s="1766"/>
      <c r="D1" s="1766"/>
      <c r="E1" s="1766"/>
    </row>
    <row r="2" spans="1:7" ht="15">
      <c r="A2" s="1766" t="str" cm="1">
        <f t="array" ref="A2">'ESA Summary'!A2:A2</f>
        <v>Southern California Edison</v>
      </c>
      <c r="B2" s="1766"/>
      <c r="C2" s="1766"/>
      <c r="D2" s="1766"/>
      <c r="E2" s="1766"/>
    </row>
    <row r="3" spans="1:7" ht="28" customHeight="1">
      <c r="A3" s="1767" t="str" cm="1">
        <f t="array" ref="A3">'ESA Summary'!A3:A3</f>
        <v>Through November 2024</v>
      </c>
      <c r="B3" s="1767"/>
      <c r="C3" s="1767"/>
      <c r="D3" s="1767"/>
      <c r="E3" s="1767"/>
    </row>
    <row r="4" spans="1:7" s="9" customFormat="1" ht="29.15" customHeight="1">
      <c r="A4" s="1244"/>
      <c r="B4" s="1245" t="s">
        <v>27</v>
      </c>
      <c r="C4" s="1246" t="s">
        <v>4</v>
      </c>
      <c r="D4" s="1246" t="s">
        <v>5</v>
      </c>
      <c r="E4" s="1246" t="s">
        <v>6</v>
      </c>
    </row>
    <row r="5" spans="1:7" s="9" customFormat="1" ht="15" customHeight="1">
      <c r="A5" s="1247" t="s">
        <v>1119</v>
      </c>
      <c r="B5" s="1248" t="s">
        <v>8</v>
      </c>
      <c r="C5" s="1248" t="s">
        <v>8</v>
      </c>
      <c r="D5" s="1248" t="s">
        <v>8</v>
      </c>
      <c r="E5" s="1248" t="s">
        <v>8</v>
      </c>
    </row>
    <row r="6" spans="1:7" s="9" customFormat="1" ht="15" customHeight="1">
      <c r="A6" s="1249" t="s">
        <v>913</v>
      </c>
      <c r="B6" s="1250">
        <v>800244</v>
      </c>
      <c r="C6" s="1250">
        <v>32266.839999999997</v>
      </c>
      <c r="D6" s="1250">
        <v>223168.39000000016</v>
      </c>
      <c r="E6" s="1251">
        <f>IFERROR(D6/B6,0)</f>
        <v>0.27887543049369962</v>
      </c>
      <c r="F6" s="673"/>
      <c r="G6" s="847"/>
    </row>
    <row r="7" spans="1:7" s="9" customFormat="1" ht="15" customHeight="1">
      <c r="A7" s="1249" t="s">
        <v>914</v>
      </c>
      <c r="B7" s="1250">
        <v>403858</v>
      </c>
      <c r="C7" s="1250">
        <v>5458.989999999947</v>
      </c>
      <c r="D7" s="1250">
        <v>88047.27999999965</v>
      </c>
      <c r="E7" s="1251">
        <f t="shared" ref="E7:E18" si="0">IFERROR(D7/B7,0)</f>
        <v>0.21801544107087056</v>
      </c>
      <c r="F7" s="673"/>
      <c r="G7" s="847"/>
    </row>
    <row r="8" spans="1:7" s="9" customFormat="1" ht="15" customHeight="1">
      <c r="A8" s="1249" t="s">
        <v>915</v>
      </c>
      <c r="B8" s="1250">
        <v>127534</v>
      </c>
      <c r="C8" s="1250">
        <v>1132.8099999999995</v>
      </c>
      <c r="D8" s="1250">
        <v>10088.050000000007</v>
      </c>
      <c r="E8" s="1251">
        <f t="shared" si="0"/>
        <v>7.9100867219721857E-2</v>
      </c>
      <c r="F8" s="673"/>
      <c r="G8" s="847"/>
    </row>
    <row r="9" spans="1:7" s="9" customFormat="1" ht="15" customHeight="1">
      <c r="A9" s="1252" t="s">
        <v>916</v>
      </c>
      <c r="B9" s="1250">
        <v>30000</v>
      </c>
      <c r="C9" s="1250">
        <v>40</v>
      </c>
      <c r="D9" s="1250">
        <v>120513.26999999999</v>
      </c>
      <c r="E9" s="1251">
        <f t="shared" si="0"/>
        <v>4.0171089999999996</v>
      </c>
      <c r="F9" s="673"/>
      <c r="G9" s="847"/>
    </row>
    <row r="10" spans="1:7" s="9" customFormat="1" ht="15" customHeight="1">
      <c r="A10" s="1249" t="s">
        <v>1120</v>
      </c>
      <c r="B10" s="1250">
        <v>0</v>
      </c>
      <c r="C10" s="1250">
        <v>0</v>
      </c>
      <c r="D10" s="1250">
        <v>0</v>
      </c>
      <c r="E10" s="1251">
        <f t="shared" si="0"/>
        <v>0</v>
      </c>
      <c r="F10" s="673"/>
      <c r="G10" s="847"/>
    </row>
    <row r="11" spans="1:7" s="9" customFormat="1" ht="15" customHeight="1">
      <c r="A11" s="1249" t="s">
        <v>44</v>
      </c>
      <c r="B11" s="1250">
        <v>24000</v>
      </c>
      <c r="C11" s="1250">
        <v>0</v>
      </c>
      <c r="D11" s="1250">
        <v>0</v>
      </c>
      <c r="E11" s="1251">
        <f t="shared" si="0"/>
        <v>0</v>
      </c>
      <c r="F11" s="673"/>
      <c r="G11" s="847"/>
    </row>
    <row r="12" spans="1:7" s="9" customFormat="1" ht="15" customHeight="1">
      <c r="A12" s="1249" t="s">
        <v>45</v>
      </c>
      <c r="B12" s="1250">
        <v>15905</v>
      </c>
      <c r="C12" s="1250">
        <v>0</v>
      </c>
      <c r="D12" s="1250">
        <v>0</v>
      </c>
      <c r="E12" s="1251">
        <f t="shared" si="0"/>
        <v>0</v>
      </c>
      <c r="F12" s="673"/>
      <c r="G12" s="847"/>
    </row>
    <row r="13" spans="1:7" s="9" customFormat="1" ht="15" customHeight="1">
      <c r="A13" s="1249" t="s">
        <v>418</v>
      </c>
      <c r="B13" s="1250">
        <v>45724</v>
      </c>
      <c r="C13" s="1250">
        <v>789.83999999999651</v>
      </c>
      <c r="D13" s="1250">
        <v>41779.470000000045</v>
      </c>
      <c r="E13" s="1251">
        <f t="shared" si="0"/>
        <v>0.91373173825562171</v>
      </c>
      <c r="F13" s="673"/>
      <c r="G13" s="847"/>
    </row>
    <row r="14" spans="1:7" s="9" customFormat="1" ht="15" customHeight="1">
      <c r="A14" s="1249" t="s">
        <v>47</v>
      </c>
      <c r="B14" s="1250">
        <v>4375</v>
      </c>
      <c r="C14" s="1250">
        <v>0</v>
      </c>
      <c r="D14" s="1250">
        <v>0</v>
      </c>
      <c r="E14" s="1251">
        <f t="shared" si="0"/>
        <v>0</v>
      </c>
      <c r="F14" s="673"/>
      <c r="G14" s="847"/>
    </row>
    <row r="15" spans="1:7" s="9" customFormat="1" ht="15" customHeight="1">
      <c r="A15" s="1253" t="s">
        <v>920</v>
      </c>
      <c r="B15" s="1254">
        <f>SUM(B6:B9,B10:B14)</f>
        <v>1451640</v>
      </c>
      <c r="C15" s="1254">
        <f>SUM(C6:C9,C10:C14)</f>
        <v>39688.479999999938</v>
      </c>
      <c r="D15" s="1254">
        <f>SUM(D6:D9,D10:D14)</f>
        <v>483596.45999999979</v>
      </c>
      <c r="E15" s="1255">
        <f t="shared" si="0"/>
        <v>0.33313800942382393</v>
      </c>
      <c r="F15" s="673"/>
    </row>
    <row r="16" spans="1:7" s="9" customFormat="1" ht="15" customHeight="1">
      <c r="A16" s="1252"/>
      <c r="B16" s="1256"/>
      <c r="C16" s="1256"/>
      <c r="D16" s="1256"/>
      <c r="E16" s="1256"/>
      <c r="F16" s="673"/>
    </row>
    <row r="17" spans="1:7" s="9" customFormat="1" ht="15" customHeight="1">
      <c r="A17" s="1249" t="s">
        <v>1121</v>
      </c>
      <c r="B17" s="1250">
        <v>46164249</v>
      </c>
      <c r="C17" s="1250">
        <v>915776.9</v>
      </c>
      <c r="D17" s="1250">
        <v>13908279.24</v>
      </c>
      <c r="E17" s="1251">
        <f t="shared" si="0"/>
        <v>0.3012781436128204</v>
      </c>
      <c r="F17" s="673"/>
    </row>
    <row r="18" spans="1:7" s="7" customFormat="1" ht="15" customHeight="1">
      <c r="A18" s="1340" t="s">
        <v>922</v>
      </c>
      <c r="B18" s="1254">
        <f t="shared" ref="B18:D18" si="1">SUM(B15,B17)</f>
        <v>47615889</v>
      </c>
      <c r="C18" s="1254">
        <f t="shared" si="1"/>
        <v>955465.38</v>
      </c>
      <c r="D18" s="1254">
        <f t="shared" si="1"/>
        <v>14391875.699999999</v>
      </c>
      <c r="E18" s="1255">
        <f t="shared" si="0"/>
        <v>0.30224943820748573</v>
      </c>
      <c r="F18" s="673"/>
    </row>
    <row r="19" spans="1:7" s="20" customFormat="1" ht="15" customHeight="1">
      <c r="A19" s="534"/>
      <c r="B19" s="534"/>
      <c r="C19" s="535"/>
      <c r="D19" s="535"/>
      <c r="E19" s="534"/>
    </row>
    <row r="20" spans="1:7" s="20" customFormat="1" ht="15" customHeight="1">
      <c r="A20" s="1405" t="s">
        <v>51</v>
      </c>
      <c r="B20" s="1406"/>
      <c r="C20" s="1407">
        <v>3025.9138879999996</v>
      </c>
      <c r="D20" s="1407">
        <v>62210.600143999989</v>
      </c>
      <c r="E20" s="1408"/>
      <c r="F20" s="674"/>
      <c r="G20" s="675"/>
    </row>
    <row r="21" spans="1:7" s="9" customFormat="1" ht="15" customHeight="1">
      <c r="A21" s="1409"/>
      <c r="B21" s="1409"/>
      <c r="C21" s="1409"/>
      <c r="D21" s="1409"/>
      <c r="E21" s="1409"/>
    </row>
    <row r="22" spans="1:7" s="9" customFormat="1" ht="19" customHeight="1">
      <c r="A22" s="1768" t="s">
        <v>57</v>
      </c>
      <c r="B22" s="1768"/>
      <c r="C22" s="1768"/>
      <c r="D22" s="1768"/>
      <c r="E22" s="1768"/>
    </row>
    <row r="23" spans="1:7" s="9" customFormat="1" ht="15" customHeight="1">
      <c r="A23" s="1769"/>
      <c r="B23" s="1769"/>
      <c r="C23" s="1769"/>
      <c r="D23" s="1769"/>
      <c r="E23" s="1769"/>
    </row>
    <row r="24" spans="1:7" s="52" customFormat="1" ht="24" customHeight="1">
      <c r="A24" s="1765" t="s">
        <v>1122</v>
      </c>
      <c r="B24" s="1765"/>
      <c r="C24" s="1765"/>
      <c r="D24" s="1765"/>
      <c r="E24" s="1765"/>
    </row>
    <row r="25" spans="1:7" ht="15" customHeight="1"/>
    <row r="26" spans="1:7">
      <c r="B26" s="639"/>
    </row>
  </sheetData>
  <mergeCells count="6">
    <mergeCell ref="A24:E24"/>
    <mergeCell ref="A1:E1"/>
    <mergeCell ref="A2:E2"/>
    <mergeCell ref="A3:E3"/>
    <mergeCell ref="A22:E22"/>
    <mergeCell ref="A23:E23"/>
  </mergeCells>
  <pageMargins left="0.7" right="0.7" top="0.75" bottom="0.75" header="0.3" footer="0.3"/>
  <pageSetup scale="86" fitToHeight="0" orientation="portrait" r:id="rId1"/>
  <headerFooter>
    <oddFooter>&amp;C&amp;11&amp;P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codeName="Sheet34">
    <pageSetUpPr fitToPage="1"/>
  </sheetPr>
  <dimension ref="A1:Z33"/>
  <sheetViews>
    <sheetView zoomScale="80" zoomScaleNormal="80" workbookViewId="0">
      <selection activeCell="M8" sqref="M7:M8"/>
    </sheetView>
  </sheetViews>
  <sheetFormatPr defaultColWidth="9.453125" defaultRowHeight="13"/>
  <cols>
    <col min="1" max="1" width="14.453125" style="562" customWidth="1"/>
    <col min="2" max="3" width="8.54296875" style="562" customWidth="1"/>
    <col min="4" max="4" width="13.81640625" style="562" customWidth="1"/>
    <col min="5" max="5" width="10.81640625" style="562" bestFit="1" customWidth="1"/>
    <col min="6" max="8" width="8.54296875" style="562" customWidth="1"/>
    <col min="9" max="9" width="12.54296875" style="562" customWidth="1"/>
    <col min="10" max="10" width="13.54296875" style="642" customWidth="1"/>
    <col min="11" max="12" width="13.54296875" style="562" customWidth="1"/>
    <col min="13" max="13" width="14.54296875" style="562" customWidth="1"/>
    <col min="14" max="14" width="13.54296875" style="562" customWidth="1"/>
    <col min="15" max="15" width="16.453125" style="562" bestFit="1" customWidth="1"/>
    <col min="16" max="16" width="13.81640625" style="562" customWidth="1"/>
    <col min="17" max="17" width="10.54296875" style="562" customWidth="1"/>
    <col min="18" max="18" width="16.1796875" style="562" customWidth="1"/>
    <col min="19" max="19" width="9.54296875" style="562" customWidth="1"/>
    <col min="20" max="20" width="15.54296875" style="562" customWidth="1"/>
    <col min="21" max="21" width="9.54296875" style="562" customWidth="1"/>
    <col min="22" max="22" width="11" style="562" bestFit="1" customWidth="1"/>
    <col min="23" max="23" width="13.54296875" style="562" bestFit="1" customWidth="1"/>
    <col min="24" max="24" width="13.54296875" style="562" customWidth="1"/>
    <col min="25" max="25" width="12.1796875" style="562" customWidth="1"/>
    <col min="26" max="26" width="10.453125" style="29" customWidth="1"/>
    <col min="27" max="16384" width="9.453125" style="29"/>
  </cols>
  <sheetData>
    <row r="1" spans="1:26" ht="15">
      <c r="A1" s="1669" t="s">
        <v>1123</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row>
    <row r="2" spans="1:26" ht="15">
      <c r="A2" s="1669" t="str" cm="1">
        <f t="array" ref="A2">'ESA Summary'!A2:A2</f>
        <v>Southern California Edison</v>
      </c>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row>
    <row r="3" spans="1:26" ht="41.5" customHeight="1" thickBot="1">
      <c r="A3" s="1770" t="str" cm="1">
        <f t="array" ref="A3">'ESA Summary'!A3:A3</f>
        <v>Through November 2024</v>
      </c>
      <c r="B3" s="1770"/>
      <c r="C3" s="1770"/>
      <c r="D3" s="1770"/>
      <c r="E3" s="1770"/>
      <c r="F3" s="1770"/>
      <c r="G3" s="1770"/>
      <c r="H3" s="1770"/>
      <c r="I3" s="1770"/>
      <c r="J3" s="1770"/>
      <c r="K3" s="1770"/>
      <c r="L3" s="1770"/>
      <c r="M3" s="1770"/>
      <c r="N3" s="1770"/>
      <c r="O3" s="1770"/>
      <c r="P3" s="1770"/>
      <c r="Q3" s="1770"/>
      <c r="R3" s="1770"/>
      <c r="S3" s="1770"/>
      <c r="T3" s="1770"/>
      <c r="U3" s="1770"/>
      <c r="V3" s="1770"/>
      <c r="W3" s="1770"/>
      <c r="X3" s="1770"/>
      <c r="Y3" s="1770"/>
    </row>
    <row r="4" spans="1:26" ht="15.75" customHeight="1" thickBot="1">
      <c r="A4" s="1771"/>
      <c r="B4" s="1774" t="s">
        <v>931</v>
      </c>
      <c r="C4" s="1775"/>
      <c r="D4" s="1775"/>
      <c r="E4" s="1775"/>
      <c r="F4" s="1775"/>
      <c r="G4" s="1775"/>
      <c r="H4" s="1775"/>
      <c r="I4" s="1775"/>
      <c r="J4" s="1775"/>
      <c r="K4" s="1776"/>
      <c r="L4" s="1777" t="s">
        <v>932</v>
      </c>
      <c r="M4" s="1778"/>
      <c r="N4" s="1778"/>
      <c r="O4" s="1779"/>
      <c r="P4" s="541"/>
      <c r="Q4" s="1780"/>
      <c r="R4" s="1780"/>
      <c r="S4" s="1780"/>
      <c r="T4" s="1780"/>
      <c r="U4" s="1781" t="s">
        <v>934</v>
      </c>
      <c r="V4" s="1782"/>
      <c r="W4" s="1783" t="s">
        <v>1124</v>
      </c>
      <c r="X4" s="1786" t="s">
        <v>1125</v>
      </c>
      <c r="Y4" s="1789" t="s">
        <v>1126</v>
      </c>
    </row>
    <row r="5" spans="1:26" ht="15" customHeight="1">
      <c r="A5" s="1772"/>
      <c r="B5" s="1792" t="s">
        <v>939</v>
      </c>
      <c r="C5" s="1793"/>
      <c r="D5" s="1793"/>
      <c r="E5" s="1794"/>
      <c r="F5" s="1795" t="s">
        <v>940</v>
      </c>
      <c r="G5" s="1780"/>
      <c r="H5" s="1780"/>
      <c r="I5" s="1780"/>
      <c r="J5" s="1796"/>
      <c r="K5" s="1797" t="s">
        <v>1127</v>
      </c>
      <c r="L5" s="1792" t="s">
        <v>942</v>
      </c>
      <c r="M5" s="1793" t="s">
        <v>1128</v>
      </c>
      <c r="N5" s="1793" t="s">
        <v>944</v>
      </c>
      <c r="O5" s="1789" t="s">
        <v>1129</v>
      </c>
      <c r="P5" s="640"/>
      <c r="Q5" s="1793" t="s">
        <v>947</v>
      </c>
      <c r="R5" s="1793" t="s">
        <v>948</v>
      </c>
      <c r="S5" s="1786" t="s">
        <v>1130</v>
      </c>
      <c r="T5" s="1794" t="s">
        <v>950</v>
      </c>
      <c r="U5" s="1792" t="s">
        <v>951</v>
      </c>
      <c r="V5" s="1801" t="s">
        <v>952</v>
      </c>
      <c r="W5" s="1784"/>
      <c r="X5" s="1787"/>
      <c r="Y5" s="1790"/>
    </row>
    <row r="6" spans="1:26" ht="47.25" customHeight="1" thickBot="1">
      <c r="A6" s="1773"/>
      <c r="B6" s="1000" t="s">
        <v>1131</v>
      </c>
      <c r="C6" s="1001" t="s">
        <v>1132</v>
      </c>
      <c r="D6" s="1001" t="s">
        <v>1133</v>
      </c>
      <c r="E6" s="1002" t="s">
        <v>956</v>
      </c>
      <c r="F6" s="1000" t="s">
        <v>957</v>
      </c>
      <c r="G6" s="1001" t="s">
        <v>958</v>
      </c>
      <c r="H6" s="1001" t="s">
        <v>959</v>
      </c>
      <c r="I6" s="1003" t="s">
        <v>960</v>
      </c>
      <c r="J6" s="1002" t="s">
        <v>961</v>
      </c>
      <c r="K6" s="1798"/>
      <c r="L6" s="1799"/>
      <c r="M6" s="1800"/>
      <c r="N6" s="1800"/>
      <c r="O6" s="1791"/>
      <c r="P6" s="1431" t="s">
        <v>1134</v>
      </c>
      <c r="Q6" s="1800"/>
      <c r="R6" s="1800"/>
      <c r="S6" s="1803"/>
      <c r="T6" s="1804"/>
      <c r="U6" s="1799"/>
      <c r="V6" s="1802"/>
      <c r="W6" s="1785"/>
      <c r="X6" s="1788"/>
      <c r="Y6" s="1791"/>
    </row>
    <row r="7" spans="1:26" ht="15.5">
      <c r="A7" s="542" t="s">
        <v>621</v>
      </c>
      <c r="B7" s="543">
        <v>2</v>
      </c>
      <c r="C7" s="544">
        <v>0</v>
      </c>
      <c r="D7" s="544">
        <v>0</v>
      </c>
      <c r="E7" s="545">
        <f t="shared" ref="E7:E17" si="0">SUM(B7:D7)</f>
        <v>2</v>
      </c>
      <c r="F7" s="543">
        <v>531</v>
      </c>
      <c r="G7" s="544">
        <v>36</v>
      </c>
      <c r="H7" s="544">
        <v>122</v>
      </c>
      <c r="I7" s="546">
        <v>1</v>
      </c>
      <c r="J7" s="1004">
        <f t="shared" ref="J7:J12" si="1">SUM(F7:I7)</f>
        <v>690</v>
      </c>
      <c r="K7" s="547">
        <f t="shared" ref="K7:K12" si="2">E7+J7</f>
        <v>692</v>
      </c>
      <c r="L7" s="543">
        <v>15</v>
      </c>
      <c r="M7" s="544">
        <v>8</v>
      </c>
      <c r="N7" s="548">
        <v>2</v>
      </c>
      <c r="O7" s="549">
        <f t="shared" ref="O7:O17" si="3">SUM(L7:N7)</f>
        <v>25</v>
      </c>
      <c r="P7" s="549">
        <v>51</v>
      </c>
      <c r="Q7" s="548">
        <v>0</v>
      </c>
      <c r="R7" s="548">
        <v>2</v>
      </c>
      <c r="S7" s="549">
        <f>(K7-SUM(P7:R7))-(W7-30397)</f>
        <v>215</v>
      </c>
      <c r="T7" s="551">
        <f t="shared" ref="T7:T12" si="4">SUM(P7:S7)</f>
        <v>268</v>
      </c>
      <c r="U7" s="550">
        <f t="shared" ref="U7:U12" si="5">K7+T7</f>
        <v>960</v>
      </c>
      <c r="V7" s="551">
        <f t="shared" ref="V7:V12" si="6">K7-T7</f>
        <v>424</v>
      </c>
      <c r="W7" s="552">
        <v>30821</v>
      </c>
      <c r="X7" s="544">
        <v>211755.71841700003</v>
      </c>
      <c r="Y7" s="641">
        <f t="shared" ref="Y7:Y9" si="7">IFERROR(W7/X7,0)</f>
        <v>0.14554978836182234</v>
      </c>
    </row>
    <row r="8" spans="1:26" ht="15.5">
      <c r="A8" s="1005" t="s">
        <v>622</v>
      </c>
      <c r="B8" s="1006">
        <v>1</v>
      </c>
      <c r="C8" s="1257">
        <v>0</v>
      </c>
      <c r="D8" s="1257">
        <v>0</v>
      </c>
      <c r="E8" s="545">
        <f t="shared" si="0"/>
        <v>1</v>
      </c>
      <c r="F8" s="1006">
        <v>487</v>
      </c>
      <c r="G8" s="1257">
        <v>19</v>
      </c>
      <c r="H8" s="1257">
        <v>100</v>
      </c>
      <c r="I8" s="554">
        <v>0</v>
      </c>
      <c r="J8" s="1004">
        <f t="shared" si="1"/>
        <v>606</v>
      </c>
      <c r="K8" s="547">
        <f t="shared" si="2"/>
        <v>607</v>
      </c>
      <c r="L8" s="1006">
        <v>27</v>
      </c>
      <c r="M8" s="1257">
        <v>10</v>
      </c>
      <c r="N8" s="1258">
        <v>31</v>
      </c>
      <c r="O8" s="549">
        <f t="shared" si="3"/>
        <v>68</v>
      </c>
      <c r="P8" s="549">
        <v>41</v>
      </c>
      <c r="Q8" s="1258">
        <v>0</v>
      </c>
      <c r="R8" s="1258">
        <v>0</v>
      </c>
      <c r="S8" s="549">
        <f t="shared" ref="S8:S15" si="8">(K8-SUM(P8:R8))-(W8-W7)</f>
        <v>331</v>
      </c>
      <c r="T8" s="551">
        <f t="shared" si="4"/>
        <v>372</v>
      </c>
      <c r="U8" s="550">
        <f t="shared" si="5"/>
        <v>979</v>
      </c>
      <c r="V8" s="551">
        <f t="shared" si="6"/>
        <v>235</v>
      </c>
      <c r="W8" s="1006">
        <v>31056</v>
      </c>
      <c r="X8" s="544">
        <v>211755.71841700003</v>
      </c>
      <c r="Y8" s="641">
        <f t="shared" si="7"/>
        <v>0.14665955768355196</v>
      </c>
    </row>
    <row r="9" spans="1:26" ht="15.5">
      <c r="A9" s="1005" t="s">
        <v>623</v>
      </c>
      <c r="B9" s="1006">
        <v>0</v>
      </c>
      <c r="C9" s="1257">
        <v>0</v>
      </c>
      <c r="D9" s="1257">
        <v>0</v>
      </c>
      <c r="E9" s="545">
        <f t="shared" si="0"/>
        <v>0</v>
      </c>
      <c r="F9" s="1006">
        <v>479</v>
      </c>
      <c r="G9" s="1257">
        <v>65</v>
      </c>
      <c r="H9" s="1257">
        <v>90</v>
      </c>
      <c r="I9" s="554">
        <v>1</v>
      </c>
      <c r="J9" s="1004">
        <f t="shared" si="1"/>
        <v>635</v>
      </c>
      <c r="K9" s="547">
        <f t="shared" si="2"/>
        <v>635</v>
      </c>
      <c r="L9" s="1006">
        <v>55</v>
      </c>
      <c r="M9" s="1257">
        <v>12</v>
      </c>
      <c r="N9" s="1258">
        <v>58</v>
      </c>
      <c r="O9" s="549">
        <f t="shared" si="3"/>
        <v>125</v>
      </c>
      <c r="P9" s="549">
        <v>98</v>
      </c>
      <c r="Q9" s="1258">
        <v>1</v>
      </c>
      <c r="R9" s="1258">
        <v>0</v>
      </c>
      <c r="S9" s="549">
        <f t="shared" si="8"/>
        <v>348</v>
      </c>
      <c r="T9" s="551">
        <f t="shared" si="4"/>
        <v>447</v>
      </c>
      <c r="U9" s="550">
        <f t="shared" si="5"/>
        <v>1082</v>
      </c>
      <c r="V9" s="551">
        <f t="shared" si="6"/>
        <v>188</v>
      </c>
      <c r="W9" s="1006">
        <v>31244</v>
      </c>
      <c r="X9" s="544">
        <v>211755.71841700003</v>
      </c>
      <c r="Y9" s="641">
        <f t="shared" si="7"/>
        <v>0.14754737314093563</v>
      </c>
    </row>
    <row r="10" spans="1:26" ht="15.5">
      <c r="A10" s="1005" t="s">
        <v>624</v>
      </c>
      <c r="B10" s="1006">
        <v>1</v>
      </c>
      <c r="C10" s="1257">
        <v>0</v>
      </c>
      <c r="D10" s="1257">
        <v>0</v>
      </c>
      <c r="E10" s="545">
        <f t="shared" si="0"/>
        <v>1</v>
      </c>
      <c r="F10" s="1006">
        <v>436</v>
      </c>
      <c r="G10" s="1257">
        <v>45</v>
      </c>
      <c r="H10" s="1257">
        <v>115</v>
      </c>
      <c r="I10" s="554">
        <v>1</v>
      </c>
      <c r="J10" s="1004">
        <f t="shared" si="1"/>
        <v>597</v>
      </c>
      <c r="K10" s="547">
        <f t="shared" si="2"/>
        <v>598</v>
      </c>
      <c r="L10" s="1006">
        <v>10</v>
      </c>
      <c r="M10" s="1257">
        <v>13</v>
      </c>
      <c r="N10" s="1258">
        <v>3</v>
      </c>
      <c r="O10" s="549">
        <f t="shared" si="3"/>
        <v>26</v>
      </c>
      <c r="P10" s="549">
        <v>137</v>
      </c>
      <c r="Q10" s="1258">
        <v>0</v>
      </c>
      <c r="R10" s="1258">
        <v>1</v>
      </c>
      <c r="S10" s="549">
        <f t="shared" si="8"/>
        <v>416</v>
      </c>
      <c r="T10" s="551">
        <f t="shared" si="4"/>
        <v>554</v>
      </c>
      <c r="U10" s="550">
        <f t="shared" si="5"/>
        <v>1152</v>
      </c>
      <c r="V10" s="551">
        <f t="shared" si="6"/>
        <v>44</v>
      </c>
      <c r="W10" s="544">
        <v>31288</v>
      </c>
      <c r="X10" s="544">
        <v>211755.71841700003</v>
      </c>
      <c r="Y10" s="641">
        <f t="shared" ref="Y10" si="9">IFERROR(W10/X10,0)</f>
        <v>0.1477551597373446</v>
      </c>
    </row>
    <row r="11" spans="1:26" ht="15.5">
      <c r="A11" s="1005" t="s">
        <v>625</v>
      </c>
      <c r="B11" s="1006">
        <v>0</v>
      </c>
      <c r="C11" s="1257">
        <v>0</v>
      </c>
      <c r="D11" s="1257">
        <v>0</v>
      </c>
      <c r="E11" s="545">
        <f t="shared" si="0"/>
        <v>0</v>
      </c>
      <c r="F11" s="1006">
        <v>419</v>
      </c>
      <c r="G11" s="1257">
        <v>68</v>
      </c>
      <c r="H11" s="1257">
        <v>84</v>
      </c>
      <c r="I11" s="554">
        <v>0</v>
      </c>
      <c r="J11" s="1004">
        <f t="shared" si="1"/>
        <v>571</v>
      </c>
      <c r="K11" s="547">
        <f t="shared" si="2"/>
        <v>571</v>
      </c>
      <c r="L11" s="1006">
        <v>22</v>
      </c>
      <c r="M11" s="1257">
        <v>13</v>
      </c>
      <c r="N11" s="1258">
        <v>0</v>
      </c>
      <c r="O11" s="549">
        <f t="shared" si="3"/>
        <v>35</v>
      </c>
      <c r="P11" s="549">
        <v>24</v>
      </c>
      <c r="Q11" s="1258">
        <v>0</v>
      </c>
      <c r="R11" s="1258">
        <v>1</v>
      </c>
      <c r="S11" s="549">
        <f t="shared" si="8"/>
        <v>256</v>
      </c>
      <c r="T11" s="551">
        <f t="shared" si="4"/>
        <v>281</v>
      </c>
      <c r="U11" s="550">
        <f t="shared" si="5"/>
        <v>852</v>
      </c>
      <c r="V11" s="551">
        <f t="shared" si="6"/>
        <v>290</v>
      </c>
      <c r="W11" s="544">
        <v>31578</v>
      </c>
      <c r="X11" s="544">
        <v>211755.71841700003</v>
      </c>
      <c r="Y11" s="641">
        <f t="shared" ref="Y11" si="10">IFERROR(W11/X11,0)</f>
        <v>0.14912466230458538</v>
      </c>
    </row>
    <row r="12" spans="1:26" ht="15.5">
      <c r="A12" s="1005" t="s">
        <v>626</v>
      </c>
      <c r="B12" s="1006">
        <v>0</v>
      </c>
      <c r="C12" s="1257">
        <v>0</v>
      </c>
      <c r="D12" s="1257">
        <v>0</v>
      </c>
      <c r="E12" s="545">
        <f t="shared" si="0"/>
        <v>0</v>
      </c>
      <c r="F12" s="1006">
        <v>446</v>
      </c>
      <c r="G12" s="1257">
        <v>49</v>
      </c>
      <c r="H12" s="1257">
        <v>75</v>
      </c>
      <c r="I12" s="554">
        <v>0</v>
      </c>
      <c r="J12" s="1004">
        <f t="shared" si="1"/>
        <v>570</v>
      </c>
      <c r="K12" s="547">
        <f t="shared" si="2"/>
        <v>570</v>
      </c>
      <c r="L12" s="1006">
        <v>44</v>
      </c>
      <c r="M12" s="1257">
        <v>55</v>
      </c>
      <c r="N12" s="1258">
        <v>0</v>
      </c>
      <c r="O12" s="549">
        <f t="shared" si="3"/>
        <v>99</v>
      </c>
      <c r="P12" s="549">
        <v>150</v>
      </c>
      <c r="Q12" s="1258">
        <v>1</v>
      </c>
      <c r="R12" s="1258">
        <v>5</v>
      </c>
      <c r="S12" s="549">
        <f t="shared" si="8"/>
        <v>616</v>
      </c>
      <c r="T12" s="551">
        <f t="shared" si="4"/>
        <v>772</v>
      </c>
      <c r="U12" s="550">
        <f t="shared" si="5"/>
        <v>1342</v>
      </c>
      <c r="V12" s="551">
        <f t="shared" si="6"/>
        <v>-202</v>
      </c>
      <c r="W12" s="544">
        <v>31376</v>
      </c>
      <c r="X12" s="544">
        <v>211755.71841700003</v>
      </c>
      <c r="Y12" s="641">
        <f t="shared" ref="Y12" si="11">IFERROR(W12/X12,0)</f>
        <v>0.14817073293016247</v>
      </c>
    </row>
    <row r="13" spans="1:26" ht="15.5">
      <c r="A13" s="1005" t="s">
        <v>627</v>
      </c>
      <c r="B13" s="1006">
        <v>0</v>
      </c>
      <c r="C13" s="1257">
        <v>2</v>
      </c>
      <c r="D13" s="1257">
        <v>0</v>
      </c>
      <c r="E13" s="545">
        <f t="shared" si="0"/>
        <v>2</v>
      </c>
      <c r="F13" s="1006">
        <v>750</v>
      </c>
      <c r="G13" s="1257">
        <v>53</v>
      </c>
      <c r="H13" s="1257">
        <v>91</v>
      </c>
      <c r="I13" s="554">
        <v>0</v>
      </c>
      <c r="J13" s="1004">
        <f t="shared" ref="J13" si="12">SUM(F13:I13)</f>
        <v>894</v>
      </c>
      <c r="K13" s="547">
        <f t="shared" ref="K13" si="13">E13+J13</f>
        <v>896</v>
      </c>
      <c r="L13" s="1006">
        <v>94</v>
      </c>
      <c r="M13" s="1257">
        <v>101</v>
      </c>
      <c r="N13" s="1258">
        <v>36</v>
      </c>
      <c r="O13" s="549">
        <f t="shared" si="3"/>
        <v>231</v>
      </c>
      <c r="P13" s="549">
        <v>223</v>
      </c>
      <c r="Q13" s="1258">
        <v>2</v>
      </c>
      <c r="R13" s="1258">
        <v>7</v>
      </c>
      <c r="S13" s="549">
        <f t="shared" si="8"/>
        <v>204</v>
      </c>
      <c r="T13" s="551">
        <f t="shared" ref="T13" si="14">SUM(P13:S13)</f>
        <v>436</v>
      </c>
      <c r="U13" s="550">
        <f t="shared" ref="U13" si="15">K13+T13</f>
        <v>1332</v>
      </c>
      <c r="V13" s="551">
        <f t="shared" ref="V13" si="16">K13-T13</f>
        <v>460</v>
      </c>
      <c r="W13" s="544">
        <v>31836</v>
      </c>
      <c r="X13" s="544">
        <v>211755.71841700003</v>
      </c>
      <c r="Y13" s="641">
        <f t="shared" ref="Y13" si="17">IFERROR(W13/X13,0)</f>
        <v>0.15034304734716511</v>
      </c>
    </row>
    <row r="14" spans="1:26" ht="15.5">
      <c r="A14" s="1005" t="s">
        <v>628</v>
      </c>
      <c r="B14" s="1006">
        <v>0</v>
      </c>
      <c r="C14" s="1257">
        <v>1</v>
      </c>
      <c r="D14" s="1257">
        <v>0</v>
      </c>
      <c r="E14" s="545">
        <f t="shared" si="0"/>
        <v>1</v>
      </c>
      <c r="F14" s="1006">
        <v>1059</v>
      </c>
      <c r="G14" s="1257">
        <v>144</v>
      </c>
      <c r="H14" s="1257">
        <v>163</v>
      </c>
      <c r="I14" s="554">
        <v>0</v>
      </c>
      <c r="J14" s="1004">
        <f t="shared" ref="J14" si="18">SUM(F14:I14)</f>
        <v>1366</v>
      </c>
      <c r="K14" s="547">
        <f t="shared" ref="K14" si="19">E14+J14</f>
        <v>1367</v>
      </c>
      <c r="L14" s="1006">
        <v>193</v>
      </c>
      <c r="M14" s="1257">
        <v>96</v>
      </c>
      <c r="N14" s="1258">
        <v>150</v>
      </c>
      <c r="O14" s="549">
        <f t="shared" si="3"/>
        <v>439</v>
      </c>
      <c r="P14" s="549">
        <v>428</v>
      </c>
      <c r="Q14" s="1258">
        <v>0</v>
      </c>
      <c r="R14" s="1258">
        <v>9</v>
      </c>
      <c r="S14" s="549">
        <f t="shared" si="8"/>
        <v>588</v>
      </c>
      <c r="T14" s="551">
        <f t="shared" ref="T14" si="20">SUM(P14:S14)</f>
        <v>1025</v>
      </c>
      <c r="U14" s="550">
        <f t="shared" ref="U14" si="21">K14+T14</f>
        <v>2392</v>
      </c>
      <c r="V14" s="551">
        <f t="shared" ref="V14" si="22">K14-T14</f>
        <v>342</v>
      </c>
      <c r="W14" s="556">
        <v>32178</v>
      </c>
      <c r="X14" s="544">
        <v>211755.71841700003</v>
      </c>
      <c r="Y14" s="641">
        <f t="shared" ref="Y14" si="23">IFERROR(W14/X14,0)</f>
        <v>0.15195811589198013</v>
      </c>
    </row>
    <row r="15" spans="1:26" ht="15.5">
      <c r="A15" s="1005" t="s">
        <v>629</v>
      </c>
      <c r="B15" s="1006">
        <v>0</v>
      </c>
      <c r="C15" s="1257">
        <v>0</v>
      </c>
      <c r="D15" s="1257">
        <v>0</v>
      </c>
      <c r="E15" s="545">
        <f t="shared" si="0"/>
        <v>0</v>
      </c>
      <c r="F15" s="1006">
        <v>718</v>
      </c>
      <c r="G15" s="1257">
        <v>30</v>
      </c>
      <c r="H15" s="1257">
        <v>88</v>
      </c>
      <c r="I15" s="554">
        <v>0</v>
      </c>
      <c r="J15" s="1004">
        <f t="shared" ref="J15" si="24">SUM(F15:I15)</f>
        <v>836</v>
      </c>
      <c r="K15" s="547">
        <f t="shared" ref="K15" si="25">E15+J15</f>
        <v>836</v>
      </c>
      <c r="L15" s="1006">
        <v>131</v>
      </c>
      <c r="M15" s="1257">
        <v>42</v>
      </c>
      <c r="N15" s="1258">
        <v>271</v>
      </c>
      <c r="O15" s="549">
        <f t="shared" si="3"/>
        <v>444</v>
      </c>
      <c r="P15" s="549">
        <v>693</v>
      </c>
      <c r="Q15" s="1258">
        <v>0</v>
      </c>
      <c r="R15" s="1258">
        <v>3</v>
      </c>
      <c r="S15" s="549">
        <f t="shared" si="8"/>
        <v>373</v>
      </c>
      <c r="T15" s="551">
        <f t="shared" ref="T15" si="26">SUM(P15:S15)</f>
        <v>1069</v>
      </c>
      <c r="U15" s="550">
        <f t="shared" ref="U15" si="27">K15+T15</f>
        <v>1905</v>
      </c>
      <c r="V15" s="551">
        <f t="shared" ref="V15" si="28">K15-T15</f>
        <v>-233</v>
      </c>
      <c r="W15" s="556">
        <v>31945</v>
      </c>
      <c r="X15" s="544">
        <v>211755.71841700003</v>
      </c>
      <c r="Y15" s="641">
        <f t="shared" ref="Y15" si="29">IFERROR(W15/X15,0)</f>
        <v>0.15085779141554184</v>
      </c>
      <c r="Z15" s="30"/>
    </row>
    <row r="16" spans="1:26" ht="15.5">
      <c r="A16" s="1005" t="s">
        <v>630</v>
      </c>
      <c r="B16" s="1006">
        <v>2</v>
      </c>
      <c r="C16" s="1257">
        <v>27</v>
      </c>
      <c r="D16" s="1257">
        <v>0</v>
      </c>
      <c r="E16" s="545">
        <f t="shared" si="0"/>
        <v>29</v>
      </c>
      <c r="F16" s="1006">
        <v>727</v>
      </c>
      <c r="G16" s="1257">
        <v>39</v>
      </c>
      <c r="H16" s="1257">
        <v>153</v>
      </c>
      <c r="I16" s="554">
        <v>0</v>
      </c>
      <c r="J16" s="1004">
        <f t="shared" ref="J16" si="30">SUM(F16:I16)</f>
        <v>919</v>
      </c>
      <c r="K16" s="547">
        <f t="shared" ref="K16" si="31">E16+J16</f>
        <v>948</v>
      </c>
      <c r="L16" s="1006">
        <v>103</v>
      </c>
      <c r="M16" s="1257">
        <v>10</v>
      </c>
      <c r="N16" s="1258">
        <v>306</v>
      </c>
      <c r="O16" s="549">
        <f t="shared" si="3"/>
        <v>419</v>
      </c>
      <c r="P16" s="549">
        <v>668</v>
      </c>
      <c r="Q16" s="1258">
        <v>0</v>
      </c>
      <c r="R16" s="1258">
        <v>8</v>
      </c>
      <c r="S16" s="549">
        <f>(K16-SUM(P16:R16))-(W16-W15)</f>
        <v>-92</v>
      </c>
      <c r="T16" s="551">
        <f>SUM(P16:S16)</f>
        <v>584</v>
      </c>
      <c r="U16" s="550">
        <f>K16+T16</f>
        <v>1532</v>
      </c>
      <c r="V16" s="551">
        <f>K16-T16</f>
        <v>364</v>
      </c>
      <c r="W16" s="556">
        <v>32309</v>
      </c>
      <c r="X16" s="544">
        <v>211755.71841700003</v>
      </c>
      <c r="Y16" s="641">
        <f t="shared" ref="Y16" si="32">IFERROR(W16/X16,0)</f>
        <v>0.15257675325856132</v>
      </c>
    </row>
    <row r="17" spans="1:25" ht="15.5">
      <c r="A17" s="1005" t="s">
        <v>631</v>
      </c>
      <c r="B17" s="1006">
        <v>0</v>
      </c>
      <c r="C17" s="1257">
        <v>0</v>
      </c>
      <c r="D17" s="1257">
        <v>0</v>
      </c>
      <c r="E17" s="545">
        <f t="shared" si="0"/>
        <v>0</v>
      </c>
      <c r="F17" s="1006">
        <v>587</v>
      </c>
      <c r="G17" s="1257">
        <v>21</v>
      </c>
      <c r="H17" s="1257">
        <v>97</v>
      </c>
      <c r="I17" s="554">
        <v>0</v>
      </c>
      <c r="J17" s="1004">
        <f t="shared" ref="J17" si="33">SUM(F17:I17)</f>
        <v>705</v>
      </c>
      <c r="K17" s="547">
        <f t="shared" ref="K17" si="34">E17+J17</f>
        <v>705</v>
      </c>
      <c r="L17" s="1006">
        <v>56</v>
      </c>
      <c r="M17" s="1257">
        <v>8</v>
      </c>
      <c r="N17" s="1258">
        <v>196</v>
      </c>
      <c r="O17" s="549">
        <f t="shared" si="3"/>
        <v>260</v>
      </c>
      <c r="P17" s="549">
        <v>527</v>
      </c>
      <c r="Q17" s="1258">
        <v>0</v>
      </c>
      <c r="R17" s="1258">
        <v>4</v>
      </c>
      <c r="S17" s="549">
        <f>(K17-SUM(P17:R17))-(W17-W16)</f>
        <v>-12</v>
      </c>
      <c r="T17" s="551">
        <f>SUM(P17:S17)</f>
        <v>519</v>
      </c>
      <c r="U17" s="550">
        <f>K17+T17</f>
        <v>1224</v>
      </c>
      <c r="V17" s="551">
        <f>K17-T17</f>
        <v>186</v>
      </c>
      <c r="W17" s="556">
        <v>32495</v>
      </c>
      <c r="X17" s="544">
        <v>211755.71841700003</v>
      </c>
      <c r="Y17" s="641">
        <f t="shared" ref="Y17" si="35">IFERROR(W17/X17,0)</f>
        <v>0.15345512387065369</v>
      </c>
    </row>
    <row r="18" spans="1:25" ht="16" thickBot="1">
      <c r="A18" s="1390" t="s">
        <v>632</v>
      </c>
      <c r="B18" s="1391"/>
      <c r="C18" s="1392"/>
      <c r="D18" s="1392"/>
      <c r="E18" s="1393"/>
      <c r="F18" s="1391"/>
      <c r="G18" s="1392"/>
      <c r="H18" s="1392"/>
      <c r="I18" s="1394"/>
      <c r="J18" s="1007"/>
      <c r="K18" s="1395"/>
      <c r="L18" s="1391"/>
      <c r="M18" s="1392"/>
      <c r="N18" s="1396"/>
      <c r="O18" s="1397"/>
      <c r="P18" s="1397"/>
      <c r="Q18" s="1396"/>
      <c r="R18" s="1396"/>
      <c r="S18" s="1397"/>
      <c r="T18" s="1398"/>
      <c r="U18" s="1399"/>
      <c r="V18" s="1398"/>
      <c r="W18" s="1400"/>
      <c r="X18" s="1401"/>
      <c r="Y18" s="1402"/>
    </row>
    <row r="19" spans="1:25" ht="15.5" thickBot="1">
      <c r="A19" s="1432" t="s">
        <v>962</v>
      </c>
      <c r="B19" s="1433">
        <f>SUM(B7:B18)</f>
        <v>6</v>
      </c>
      <c r="C19" s="1434">
        <f t="shared" ref="C19:V19" si="36">SUM(C7:C18)</f>
        <v>30</v>
      </c>
      <c r="D19" s="1434">
        <f t="shared" si="36"/>
        <v>0</v>
      </c>
      <c r="E19" s="1435">
        <f>SUM(E7:E18)</f>
        <v>36</v>
      </c>
      <c r="F19" s="1433">
        <f t="shared" si="36"/>
        <v>6639</v>
      </c>
      <c r="G19" s="1434">
        <f t="shared" si="36"/>
        <v>569</v>
      </c>
      <c r="H19" s="1434">
        <f t="shared" si="36"/>
        <v>1178</v>
      </c>
      <c r="I19" s="1434">
        <f t="shared" si="36"/>
        <v>3</v>
      </c>
      <c r="J19" s="1435">
        <f t="shared" si="36"/>
        <v>8389</v>
      </c>
      <c r="K19" s="1433">
        <f t="shared" si="36"/>
        <v>8425</v>
      </c>
      <c r="L19" s="1433">
        <f t="shared" si="36"/>
        <v>750</v>
      </c>
      <c r="M19" s="1434">
        <f t="shared" si="36"/>
        <v>368</v>
      </c>
      <c r="N19" s="1434">
        <f t="shared" si="36"/>
        <v>1053</v>
      </c>
      <c r="O19" s="1435">
        <f t="shared" si="36"/>
        <v>2171</v>
      </c>
      <c r="P19" s="1435">
        <f t="shared" si="36"/>
        <v>3040</v>
      </c>
      <c r="Q19" s="1434">
        <f t="shared" si="36"/>
        <v>4</v>
      </c>
      <c r="R19" s="1434">
        <f t="shared" si="36"/>
        <v>40</v>
      </c>
      <c r="S19" s="1434">
        <f t="shared" si="36"/>
        <v>3243</v>
      </c>
      <c r="T19" s="1435">
        <f t="shared" si="36"/>
        <v>6327</v>
      </c>
      <c r="U19" s="1433">
        <f t="shared" si="36"/>
        <v>14752</v>
      </c>
      <c r="V19" s="1386">
        <f t="shared" si="36"/>
        <v>2098</v>
      </c>
      <c r="W19" s="1387">
        <f>_xlfn.IFS(W18&lt;&gt;0,W18,W17&lt;&gt;0,W17,W16&lt;&gt;0,W16,W15&lt;&gt;0,W15,W14&lt;&gt;0,W14,W13&lt;&gt;0,W13,W12&lt;&gt;0,W12,W11&lt;&gt;0,W11,W10&lt;&gt;0,W10,W9&lt;&gt;0,W9,W8&lt;&gt;0,W8,W7&lt;&gt;0,W7)</f>
        <v>32495</v>
      </c>
      <c r="X19" s="1388">
        <f>_xlfn.IFS(X18&lt;&gt;"",X18,X17&lt;&gt;"",X17,X16&lt;&gt;"",X16,X15&lt;&gt;"",X15,X14&lt;&gt;"",X14,X13&lt;&gt;"",X13,X12&lt;&gt;"",X12,X11&lt;&gt;"",X11,X10&lt;&gt;"",X10,X9&lt;&gt;"",X9,X8&lt;&gt;"",X8,X7&lt;&gt;"",X7)</f>
        <v>211755.71841700003</v>
      </c>
      <c r="Y19" s="1389">
        <f>W19/X19</f>
        <v>0.15345512387065369</v>
      </c>
    </row>
    <row r="20" spans="1:25" ht="14">
      <c r="A20" s="558"/>
      <c r="B20" s="559"/>
      <c r="C20" s="559"/>
      <c r="D20" s="559"/>
      <c r="E20" s="559"/>
      <c r="F20" s="559"/>
      <c r="G20" s="559"/>
      <c r="H20" s="559"/>
      <c r="I20" s="559"/>
      <c r="J20" s="560"/>
      <c r="K20" s="559"/>
      <c r="L20" s="559"/>
      <c r="M20" s="559"/>
      <c r="N20" s="559"/>
      <c r="O20" s="559"/>
      <c r="P20" s="559"/>
      <c r="Q20" s="505"/>
      <c r="R20" s="505"/>
      <c r="S20" s="505"/>
      <c r="T20" s="505"/>
      <c r="U20" s="505"/>
      <c r="W20" s="505"/>
    </row>
    <row r="21" spans="1:25" ht="15.5">
      <c r="A21" s="1710" t="s">
        <v>963</v>
      </c>
      <c r="B21" s="1710"/>
      <c r="C21" s="1710"/>
      <c r="D21" s="1710"/>
      <c r="E21" s="1710"/>
      <c r="F21" s="1710"/>
      <c r="G21" s="1710"/>
      <c r="H21" s="1710"/>
      <c r="I21" s="1710"/>
      <c r="J21" s="1710"/>
      <c r="K21" s="1710"/>
      <c r="L21" s="1710"/>
      <c r="M21" s="1710"/>
      <c r="N21" s="1710"/>
      <c r="O21" s="1710"/>
      <c r="P21" s="561"/>
    </row>
    <row r="22" spans="1:25" ht="15.5">
      <c r="A22" s="1710" t="s">
        <v>964</v>
      </c>
      <c r="B22" s="1710"/>
      <c r="C22" s="1710"/>
      <c r="D22" s="1710"/>
      <c r="E22" s="1710"/>
      <c r="F22" s="1710"/>
      <c r="G22" s="1710"/>
      <c r="H22" s="1710"/>
      <c r="I22" s="1710"/>
      <c r="J22" s="1710"/>
      <c r="K22" s="1710"/>
      <c r="L22" s="1710"/>
      <c r="M22" s="1710"/>
      <c r="N22" s="1710"/>
      <c r="O22" s="1710"/>
      <c r="P22" s="561"/>
      <c r="W22" s="586"/>
    </row>
    <row r="23" spans="1:25" ht="15.5">
      <c r="A23" s="1710" t="s">
        <v>965</v>
      </c>
      <c r="B23" s="1710"/>
      <c r="C23" s="1710"/>
      <c r="D23" s="1710"/>
      <c r="E23" s="1710"/>
      <c r="F23" s="1710"/>
      <c r="G23" s="1710"/>
      <c r="H23" s="1710"/>
      <c r="I23" s="1710"/>
      <c r="J23" s="1710"/>
      <c r="K23" s="1710"/>
      <c r="L23" s="1710"/>
      <c r="M23" s="1710"/>
      <c r="N23" s="1710"/>
      <c r="O23" s="1710"/>
      <c r="P23" s="561"/>
    </row>
    <row r="24" spans="1:25" ht="15.5">
      <c r="A24" s="1710" t="s">
        <v>966</v>
      </c>
      <c r="B24" s="1710"/>
      <c r="C24" s="1710"/>
      <c r="D24" s="1710"/>
      <c r="E24" s="1710"/>
      <c r="F24" s="1710"/>
      <c r="G24" s="1710"/>
      <c r="H24" s="1710"/>
      <c r="I24" s="1710"/>
      <c r="J24" s="1710"/>
      <c r="K24" s="1710"/>
      <c r="L24" s="1710"/>
      <c r="M24" s="1710"/>
      <c r="N24" s="1710"/>
      <c r="O24" s="1710"/>
      <c r="W24" s="586"/>
    </row>
    <row r="25" spans="1:25" ht="17.25" customHeight="1">
      <c r="A25" s="1706" t="s">
        <v>967</v>
      </c>
      <c r="B25" s="1710"/>
      <c r="C25" s="1710"/>
      <c r="D25" s="1710"/>
      <c r="E25" s="1710"/>
      <c r="F25" s="1710"/>
      <c r="G25" s="1710"/>
      <c r="H25" s="1710"/>
      <c r="I25" s="1710"/>
      <c r="J25" s="1710"/>
      <c r="K25" s="1710"/>
      <c r="L25" s="1710"/>
      <c r="M25" s="1710"/>
      <c r="N25" s="1710"/>
      <c r="O25" s="1710"/>
      <c r="P25" s="561"/>
      <c r="W25" s="586"/>
    </row>
    <row r="26" spans="1:25" ht="15.5">
      <c r="A26" s="1711" t="s">
        <v>968</v>
      </c>
      <c r="B26" s="1619"/>
      <c r="C26" s="1619"/>
      <c r="D26" s="1619"/>
      <c r="E26" s="1619"/>
      <c r="F26" s="1619"/>
      <c r="G26" s="1619"/>
      <c r="H26" s="1619"/>
      <c r="I26" s="1619"/>
      <c r="J26" s="1619"/>
      <c r="K26" s="1619"/>
      <c r="L26" s="1619"/>
      <c r="M26" s="1619"/>
      <c r="N26" s="1619"/>
      <c r="O26" s="561"/>
    </row>
    <row r="27" spans="1:25" ht="15.75" customHeight="1">
      <c r="A27" s="1712" t="s">
        <v>1135</v>
      </c>
      <c r="B27" s="1619"/>
      <c r="C27" s="1619"/>
      <c r="D27" s="1619"/>
      <c r="E27" s="1619"/>
      <c r="F27" s="1619"/>
      <c r="G27" s="1619"/>
      <c r="H27" s="1619"/>
      <c r="I27" s="1619"/>
      <c r="J27" s="1619"/>
      <c r="K27" s="1619"/>
      <c r="L27" s="1619"/>
      <c r="M27" s="1619"/>
      <c r="N27" s="1619"/>
      <c r="W27" s="586"/>
    </row>
    <row r="28" spans="1:25">
      <c r="A28" s="94"/>
    </row>
    <row r="29" spans="1:25" ht="14">
      <c r="A29" s="1706" t="s">
        <v>429</v>
      </c>
      <c r="B29" s="1706"/>
      <c r="C29" s="1706"/>
      <c r="D29" s="1706"/>
      <c r="E29" s="1706"/>
      <c r="F29" s="1706"/>
      <c r="G29" s="1706"/>
      <c r="H29" s="1706"/>
      <c r="I29" s="1706"/>
      <c r="J29" s="1706"/>
      <c r="K29" s="1706"/>
      <c r="L29" s="1706"/>
      <c r="M29" s="1706"/>
      <c r="N29" s="1706"/>
      <c r="O29" s="1706"/>
      <c r="P29" s="505"/>
    </row>
    <row r="33" spans="20:20">
      <c r="T33" s="643"/>
    </row>
  </sheetData>
  <mergeCells count="32">
    <mergeCell ref="A29:O29"/>
    <mergeCell ref="R5:R6"/>
    <mergeCell ref="T5:T6"/>
    <mergeCell ref="A21:O21"/>
    <mergeCell ref="A22:O22"/>
    <mergeCell ref="A23:O23"/>
    <mergeCell ref="A24:O24"/>
    <mergeCell ref="A25:O25"/>
    <mergeCell ref="A26:N26"/>
    <mergeCell ref="A27:N27"/>
    <mergeCell ref="U5:U6"/>
    <mergeCell ref="V5:V6"/>
    <mergeCell ref="N5:N6"/>
    <mergeCell ref="O5:O6"/>
    <mergeCell ref="Q5:Q6"/>
    <mergeCell ref="S5:S6"/>
    <mergeCell ref="A1:Y1"/>
    <mergeCell ref="A2:Y2"/>
    <mergeCell ref="A3:Y3"/>
    <mergeCell ref="A4:A6"/>
    <mergeCell ref="B4:K4"/>
    <mergeCell ref="L4:O4"/>
    <mergeCell ref="Q4:T4"/>
    <mergeCell ref="U4:V4"/>
    <mergeCell ref="W4:W6"/>
    <mergeCell ref="X4:X6"/>
    <mergeCell ref="Y4:Y6"/>
    <mergeCell ref="B5:E5"/>
    <mergeCell ref="F5:J5"/>
    <mergeCell ref="K5:K6"/>
    <mergeCell ref="L5:L6"/>
    <mergeCell ref="M5:M6"/>
  </mergeCells>
  <printOptions horizontalCentered="1"/>
  <pageMargins left="0.45" right="0.45" top="0.75" bottom="0" header="0.3" footer="0.05"/>
  <pageSetup scale="42" fitToHeight="0" orientation="landscape" r:id="rId1"/>
  <headerFooter>
    <oddFooter>&amp;C&amp;11&amp;P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codeName="Sheet35">
    <pageSetUpPr fitToPage="1"/>
  </sheetPr>
  <dimension ref="A1:P47"/>
  <sheetViews>
    <sheetView zoomScale="80" zoomScaleNormal="80" workbookViewId="0">
      <selection activeCell="F4" sqref="F4"/>
    </sheetView>
  </sheetViews>
  <sheetFormatPr defaultColWidth="9.453125" defaultRowHeight="13"/>
  <cols>
    <col min="1" max="1" width="12" style="562" customWidth="1"/>
    <col min="2" max="2" width="11.54296875" style="562" customWidth="1"/>
    <col min="3" max="4" width="12.54296875" style="562" customWidth="1"/>
    <col min="5" max="6" width="15.81640625" style="562" customWidth="1"/>
    <col min="7" max="7" width="12.54296875" style="562" customWidth="1"/>
    <col min="8" max="8" width="14.54296875" style="562" customWidth="1"/>
    <col min="9" max="9" width="16.54296875" style="562" customWidth="1"/>
    <col min="10" max="16384" width="9.453125" style="29"/>
  </cols>
  <sheetData>
    <row r="1" spans="1:9" ht="15">
      <c r="A1" s="1723" t="s">
        <v>1136</v>
      </c>
      <c r="B1" s="1669"/>
      <c r="C1" s="1669"/>
      <c r="D1" s="1669"/>
      <c r="E1" s="1669"/>
      <c r="F1" s="1669"/>
      <c r="G1" s="1669"/>
      <c r="H1" s="1669"/>
      <c r="I1" s="1669"/>
    </row>
    <row r="2" spans="1:9" ht="15">
      <c r="A2" s="1669" t="str">
        <f>'ESA Summary'!A2:A2</f>
        <v>Southern California Edison</v>
      </c>
      <c r="B2" s="1806"/>
      <c r="C2" s="1806"/>
      <c r="D2" s="1806"/>
      <c r="E2" s="1806"/>
      <c r="F2" s="1806"/>
      <c r="G2" s="1806"/>
      <c r="H2" s="1806"/>
      <c r="I2" s="1806"/>
    </row>
    <row r="3" spans="1:9" ht="34" customHeight="1" thickBot="1">
      <c r="A3" s="1770" t="str">
        <f>'ESA Summary'!A3:A3</f>
        <v>Through November 2024</v>
      </c>
      <c r="B3" s="1807"/>
      <c r="C3" s="1807"/>
      <c r="D3" s="1807"/>
      <c r="E3" s="1807"/>
      <c r="F3" s="1807"/>
      <c r="G3" s="1807"/>
      <c r="H3" s="1807"/>
      <c r="I3" s="1807"/>
    </row>
    <row r="4" spans="1:9" s="20" customFormat="1" ht="54.5" thickBot="1">
      <c r="A4" s="564" t="s">
        <v>613</v>
      </c>
      <c r="B4" s="565" t="s">
        <v>1137</v>
      </c>
      <c r="C4" s="565" t="s">
        <v>972</v>
      </c>
      <c r="D4" s="566" t="s">
        <v>1138</v>
      </c>
      <c r="E4" s="565" t="s">
        <v>1139</v>
      </c>
      <c r="F4" s="565" t="s">
        <v>1140</v>
      </c>
      <c r="G4" s="565" t="s">
        <v>976</v>
      </c>
      <c r="H4" s="566" t="s">
        <v>977</v>
      </c>
      <c r="I4" s="567" t="s">
        <v>1141</v>
      </c>
    </row>
    <row r="5" spans="1:9" s="20" customFormat="1">
      <c r="A5" s="568" t="s">
        <v>621</v>
      </c>
      <c r="B5" s="569">
        <f>'FERA Table 2'!W7</f>
        <v>30821</v>
      </c>
      <c r="C5" s="644">
        <v>81</v>
      </c>
      <c r="D5" s="571">
        <f t="shared" ref="D5:D11" si="0">C5/B5</f>
        <v>2.6280782583303591E-3</v>
      </c>
      <c r="E5" s="1259">
        <v>30</v>
      </c>
      <c r="F5" s="644">
        <v>0</v>
      </c>
      <c r="G5" s="569">
        <f t="shared" ref="G5" si="1">SUM(E5:F5)</f>
        <v>30</v>
      </c>
      <c r="H5" s="571">
        <f t="shared" ref="H5" si="2">IF(C5=0,0,G5/C5)</f>
        <v>0.37037037037037035</v>
      </c>
      <c r="I5" s="573">
        <f t="shared" ref="I5" si="3">IF(B5&gt;0,G5/B5,0)</f>
        <v>9.7336231790013305E-4</v>
      </c>
    </row>
    <row r="6" spans="1:9" s="20" customFormat="1">
      <c r="A6" s="1008" t="s">
        <v>622</v>
      </c>
      <c r="B6" s="569">
        <f>'FERA Table 2'!W8</f>
        <v>31056</v>
      </c>
      <c r="C6" s="644">
        <v>50</v>
      </c>
      <c r="D6" s="571">
        <f t="shared" si="0"/>
        <v>1.6099948480164863E-3</v>
      </c>
      <c r="E6" s="1259">
        <v>0</v>
      </c>
      <c r="F6" s="644">
        <v>0</v>
      </c>
      <c r="G6" s="569">
        <f t="shared" ref="G6" si="4">SUM(E6:F6)</f>
        <v>0</v>
      </c>
      <c r="H6" s="571">
        <f t="shared" ref="H6" si="5">IF(C6=0,0,G6/C6)</f>
        <v>0</v>
      </c>
      <c r="I6" s="573">
        <f t="shared" ref="I6" si="6">IF(B6&gt;0,G6/B6,0)</f>
        <v>0</v>
      </c>
    </row>
    <row r="7" spans="1:9" s="20" customFormat="1">
      <c r="A7" s="1008" t="s">
        <v>623</v>
      </c>
      <c r="B7" s="569">
        <f>'FERA Table 2'!W9</f>
        <v>31244</v>
      </c>
      <c r="C7" s="644">
        <v>88</v>
      </c>
      <c r="D7" s="571">
        <f t="shared" si="0"/>
        <v>2.816540775828959E-3</v>
      </c>
      <c r="E7" s="1259">
        <v>38</v>
      </c>
      <c r="F7" s="644">
        <v>2</v>
      </c>
      <c r="G7" s="569">
        <f t="shared" ref="G7" si="7">SUM(E7:F7)</f>
        <v>40</v>
      </c>
      <c r="H7" s="571">
        <f t="shared" ref="H7" si="8">IF(C7=0,0,G7/C7)</f>
        <v>0.45454545454545453</v>
      </c>
      <c r="I7" s="573">
        <f t="shared" ref="I7" si="9">IF(B7&gt;0,G7/B7,0)</f>
        <v>1.2802458071949814E-3</v>
      </c>
    </row>
    <row r="8" spans="1:9" s="20" customFormat="1">
      <c r="A8" s="1008" t="s">
        <v>624</v>
      </c>
      <c r="B8" s="569">
        <f>'FERA Table 2'!W10</f>
        <v>31288</v>
      </c>
      <c r="C8" s="644">
        <v>13</v>
      </c>
      <c r="D8" s="571">
        <f t="shared" si="0"/>
        <v>4.1549475837381744E-4</v>
      </c>
      <c r="E8" s="1259">
        <v>1</v>
      </c>
      <c r="F8" s="644">
        <v>0</v>
      </c>
      <c r="G8" s="569">
        <f t="shared" ref="G8" si="10">SUM(E8:F8)</f>
        <v>1</v>
      </c>
      <c r="H8" s="571">
        <f t="shared" ref="H8" si="11">IF(C8=0,0,G8/C8)</f>
        <v>7.6923076923076927E-2</v>
      </c>
      <c r="I8" s="573">
        <f t="shared" ref="I8" si="12">IF(B8&gt;0,G8/B8,0)</f>
        <v>3.1961135259524421E-5</v>
      </c>
    </row>
    <row r="9" spans="1:9" s="20" customFormat="1">
      <c r="A9" s="1008" t="s">
        <v>625</v>
      </c>
      <c r="B9" s="569">
        <f>'FERA Table 2'!W11</f>
        <v>31578</v>
      </c>
      <c r="C9" s="644">
        <v>10</v>
      </c>
      <c r="D9" s="571">
        <f t="shared" si="0"/>
        <v>3.166761669516752E-4</v>
      </c>
      <c r="E9" s="1259">
        <v>0</v>
      </c>
      <c r="F9" s="644">
        <v>0</v>
      </c>
      <c r="G9" s="569">
        <f t="shared" ref="G9" si="13">SUM(E9:F9)</f>
        <v>0</v>
      </c>
      <c r="H9" s="571">
        <f t="shared" ref="H9" si="14">IF(C9=0,0,G9/C9)</f>
        <v>0</v>
      </c>
      <c r="I9" s="573">
        <f t="shared" ref="I9" si="15">IF(B9&gt;0,G9/B9,0)</f>
        <v>0</v>
      </c>
    </row>
    <row r="10" spans="1:9" s="20" customFormat="1">
      <c r="A10" s="1008" t="s">
        <v>626</v>
      </c>
      <c r="B10" s="569">
        <f>'FERA Table 2'!W12</f>
        <v>31376</v>
      </c>
      <c r="C10" s="644">
        <v>124</v>
      </c>
      <c r="D10" s="571">
        <f t="shared" si="0"/>
        <v>3.95206527281999E-3</v>
      </c>
      <c r="E10" s="1259">
        <v>75</v>
      </c>
      <c r="F10" s="644">
        <v>2</v>
      </c>
      <c r="G10" s="569">
        <f t="shared" ref="G10:G15" si="16">SUM(E10:F10)</f>
        <v>77</v>
      </c>
      <c r="H10" s="571">
        <f t="shared" ref="H10:H15" si="17">IF(C10=0,0,G10/C10)</f>
        <v>0.62096774193548387</v>
      </c>
      <c r="I10" s="573">
        <f t="shared" ref="I10:I15" si="18">IF(B10&gt;0,G10/B10,0)</f>
        <v>2.4541050484446713E-3</v>
      </c>
    </row>
    <row r="11" spans="1:9" s="20" customFormat="1">
      <c r="A11" s="1008" t="s">
        <v>627</v>
      </c>
      <c r="B11" s="569">
        <f>'FERA Table 2'!W13</f>
        <v>31836</v>
      </c>
      <c r="C11" s="644">
        <v>14</v>
      </c>
      <c r="D11" s="571">
        <f t="shared" si="0"/>
        <v>4.3975373790677223E-4</v>
      </c>
      <c r="E11" s="1259">
        <v>0</v>
      </c>
      <c r="F11" s="644">
        <v>0</v>
      </c>
      <c r="G11" s="569">
        <f t="shared" si="16"/>
        <v>0</v>
      </c>
      <c r="H11" s="571">
        <f t="shared" si="17"/>
        <v>0</v>
      </c>
      <c r="I11" s="573">
        <f t="shared" si="18"/>
        <v>0</v>
      </c>
    </row>
    <row r="12" spans="1:9" s="20" customFormat="1">
      <c r="A12" s="1008" t="s">
        <v>628</v>
      </c>
      <c r="B12" s="569">
        <f>'FERA Table 2'!W14</f>
        <v>32178</v>
      </c>
      <c r="C12" s="644">
        <v>1</v>
      </c>
      <c r="D12" s="571">
        <f>C12/B12</f>
        <v>3.1077133445211011E-5</v>
      </c>
      <c r="E12" s="1259">
        <v>0</v>
      </c>
      <c r="F12" s="644">
        <v>0</v>
      </c>
      <c r="G12" s="569">
        <f t="shared" si="16"/>
        <v>0</v>
      </c>
      <c r="H12" s="571">
        <f t="shared" si="17"/>
        <v>0</v>
      </c>
      <c r="I12" s="573">
        <f t="shared" si="18"/>
        <v>0</v>
      </c>
    </row>
    <row r="13" spans="1:9" s="20" customFormat="1">
      <c r="A13" s="1008" t="s">
        <v>629</v>
      </c>
      <c r="B13" s="569">
        <f>'FERA Table 2'!W15</f>
        <v>31945</v>
      </c>
      <c r="C13" s="644">
        <v>3</v>
      </c>
      <c r="D13" s="571">
        <f>C13/B13</f>
        <v>9.3911410236343718E-5</v>
      </c>
      <c r="E13" s="1259">
        <v>0</v>
      </c>
      <c r="F13" s="644">
        <v>0</v>
      </c>
      <c r="G13" s="569">
        <f t="shared" si="16"/>
        <v>0</v>
      </c>
      <c r="H13" s="571">
        <f t="shared" si="17"/>
        <v>0</v>
      </c>
      <c r="I13" s="573">
        <f t="shared" si="18"/>
        <v>0</v>
      </c>
    </row>
    <row r="14" spans="1:9" s="20" customFormat="1">
      <c r="A14" s="1008" t="s">
        <v>630</v>
      </c>
      <c r="B14" s="569">
        <f>'FERA Table 2'!W16</f>
        <v>32309</v>
      </c>
      <c r="C14" s="644">
        <v>192</v>
      </c>
      <c r="D14" s="571">
        <f>C14/B14</f>
        <v>5.9426166083753756E-3</v>
      </c>
      <c r="E14" s="1259">
        <v>0</v>
      </c>
      <c r="F14" s="644">
        <v>0</v>
      </c>
      <c r="G14" s="569">
        <f t="shared" si="16"/>
        <v>0</v>
      </c>
      <c r="H14" s="571">
        <f t="shared" si="17"/>
        <v>0</v>
      </c>
      <c r="I14" s="573">
        <f t="shared" si="18"/>
        <v>0</v>
      </c>
    </row>
    <row r="15" spans="1:9" s="20" customFormat="1">
      <c r="A15" s="1008" t="s">
        <v>631</v>
      </c>
      <c r="B15" s="569">
        <f>'FERA Table 2'!W17</f>
        <v>32495</v>
      </c>
      <c r="C15" s="644">
        <v>48</v>
      </c>
      <c r="D15" s="571">
        <f>C15/B15</f>
        <v>1.4771503308201263E-3</v>
      </c>
      <c r="E15" s="1259">
        <v>0</v>
      </c>
      <c r="F15" s="644">
        <v>0</v>
      </c>
      <c r="G15" s="569">
        <f t="shared" si="16"/>
        <v>0</v>
      </c>
      <c r="H15" s="571">
        <f t="shared" si="17"/>
        <v>0</v>
      </c>
      <c r="I15" s="573">
        <f t="shared" si="18"/>
        <v>0</v>
      </c>
    </row>
    <row r="16" spans="1:9" s="20" customFormat="1" ht="13.5" thickBot="1">
      <c r="A16" s="577" t="s">
        <v>632</v>
      </c>
      <c r="B16" s="645"/>
      <c r="C16" s="644"/>
      <c r="D16" s="571"/>
      <c r="E16" s="1259"/>
      <c r="F16" s="644"/>
      <c r="G16" s="569"/>
      <c r="H16" s="571"/>
      <c r="I16" s="573"/>
    </row>
    <row r="17" spans="1:16" s="20" customFormat="1" ht="13.5" thickBot="1">
      <c r="A17" s="578" t="s">
        <v>962</v>
      </c>
      <c r="B17" s="579">
        <f>_xlfn.IFS(B16&lt;&gt;0,B16,B15&lt;&gt;0,B15,B14&lt;&gt;0,B14,B13&lt;&gt;0,B13,B12&lt;&gt;0,B12,B11&lt;&gt;0,B11,B10&lt;&gt;0,B10,B9&lt;&gt;0,B9,B8&lt;&gt;0,B8,B7&lt;&gt;0,B7,B6&lt;&gt;0,B6,B5&lt;&gt;0,B5)</f>
        <v>32495</v>
      </c>
      <c r="C17" s="579">
        <f>SUM(C5:C16)</f>
        <v>624</v>
      </c>
      <c r="D17" s="580">
        <f t="shared" ref="D17" si="19">IF(B17&gt;0,(C17/B17),0)</f>
        <v>1.9202954300661639E-2</v>
      </c>
      <c r="E17" s="579">
        <f>SUM(E5:E16)</f>
        <v>144</v>
      </c>
      <c r="F17" s="579">
        <f>SUM(F5:F16)</f>
        <v>4</v>
      </c>
      <c r="G17" s="579">
        <f>SUM(G5:G16)</f>
        <v>148</v>
      </c>
      <c r="H17" s="580">
        <f>IF(C17=0,0,G17/C17)</f>
        <v>0.23717948717948717</v>
      </c>
      <c r="I17" s="581">
        <f>IF(B17&gt;0,G17/B17,0)</f>
        <v>4.554546853362056E-3</v>
      </c>
    </row>
    <row r="18" spans="1:16" s="20" customFormat="1" ht="16.5" customHeight="1">
      <c r="A18" s="582"/>
      <c r="B18" s="583"/>
      <c r="C18" s="583"/>
      <c r="D18" s="584"/>
      <c r="E18" s="583"/>
      <c r="F18" s="583"/>
      <c r="G18" s="583"/>
      <c r="H18" s="584"/>
      <c r="I18" s="584"/>
    </row>
    <row r="19" spans="1:16" s="20" customFormat="1" ht="15" customHeight="1">
      <c r="A19" s="1726" t="s">
        <v>979</v>
      </c>
      <c r="B19" s="1727"/>
      <c r="C19" s="1727"/>
      <c r="D19" s="1727"/>
      <c r="E19" s="1727"/>
      <c r="F19" s="1727"/>
      <c r="G19" s="1727"/>
      <c r="H19" s="1727"/>
      <c r="I19" s="1727"/>
      <c r="J19" s="64"/>
      <c r="K19" s="64"/>
      <c r="L19" s="33"/>
    </row>
    <row r="20" spans="1:16" s="20" customFormat="1" ht="27.75" customHeight="1">
      <c r="A20" s="1726" t="s">
        <v>980</v>
      </c>
      <c r="B20" s="1727"/>
      <c r="C20" s="1727"/>
      <c r="D20" s="1727"/>
      <c r="E20" s="1727"/>
      <c r="F20" s="1727"/>
      <c r="G20" s="1727"/>
      <c r="H20" s="1727"/>
      <c r="I20" s="1727"/>
      <c r="J20" s="64"/>
      <c r="K20" s="64"/>
      <c r="L20" s="64"/>
    </row>
    <row r="21" spans="1:16" s="20" customFormat="1" ht="72" customHeight="1">
      <c r="A21" s="1726" t="s">
        <v>981</v>
      </c>
      <c r="B21" s="1727"/>
      <c r="C21" s="1727"/>
      <c r="D21" s="1727"/>
      <c r="E21" s="1727"/>
      <c r="F21" s="1727"/>
      <c r="G21" s="1727"/>
      <c r="H21" s="1727"/>
      <c r="I21" s="1727"/>
      <c r="J21" s="64"/>
      <c r="K21" s="64"/>
      <c r="L21" s="64"/>
    </row>
    <row r="22" spans="1:16" s="20" customFormat="1" ht="16.5" customHeight="1">
      <c r="A22" s="1619"/>
      <c r="B22" s="1619"/>
      <c r="C22" s="1619"/>
      <c r="D22" s="1619"/>
      <c r="E22" s="1619"/>
      <c r="F22" s="1619"/>
      <c r="G22" s="1619"/>
      <c r="H22" s="1619"/>
      <c r="I22" s="1619"/>
      <c r="J22" s="64"/>
      <c r="K22" s="64"/>
      <c r="L22" s="64"/>
    </row>
    <row r="23" spans="1:16" s="20" customFormat="1">
      <c r="A23" s="1805" t="s">
        <v>1142</v>
      </c>
      <c r="B23" s="1660"/>
      <c r="C23" s="1660"/>
      <c r="D23" s="1660"/>
      <c r="E23" s="1660"/>
      <c r="F23" s="1660"/>
      <c r="G23" s="1660"/>
      <c r="H23" s="1660"/>
      <c r="I23" s="1660"/>
      <c r="J23" s="18"/>
      <c r="K23" s="18"/>
      <c r="L23" s="18"/>
      <c r="M23" s="19"/>
      <c r="N23" s="19"/>
      <c r="O23" s="19"/>
      <c r="P23" s="19"/>
    </row>
    <row r="24" spans="1:16">
      <c r="A24" s="585"/>
      <c r="B24" s="586"/>
      <c r="C24" s="586"/>
      <c r="E24" s="586"/>
      <c r="F24" s="586"/>
      <c r="G24" s="586"/>
    </row>
    <row r="25" spans="1:16" ht="15.65" customHeight="1">
      <c r="A25" s="1723" t="s">
        <v>1143</v>
      </c>
      <c r="B25" s="1669"/>
      <c r="C25" s="1669"/>
      <c r="D25" s="1669"/>
      <c r="E25" s="1669"/>
      <c r="F25" s="1669"/>
      <c r="G25" s="1669"/>
      <c r="H25" s="1669"/>
      <c r="I25" s="1669"/>
    </row>
    <row r="26" spans="1:16" ht="16.5" customHeight="1">
      <c r="A26" s="1669" t="str">
        <f>'ESA Summary'!A2:A2</f>
        <v>Southern California Edison</v>
      </c>
      <c r="B26" s="1806"/>
      <c r="C26" s="1806"/>
      <c r="D26" s="1806"/>
      <c r="E26" s="1806"/>
      <c r="F26" s="1806"/>
      <c r="G26" s="1806"/>
      <c r="H26" s="1806"/>
      <c r="I26" s="1806"/>
    </row>
    <row r="27" spans="1:16" ht="16.5" customHeight="1" thickBot="1">
      <c r="A27" s="1669" t="str">
        <f>'ESA Summary'!A3:A3</f>
        <v>Through November 2024</v>
      </c>
      <c r="B27" s="1806"/>
      <c r="C27" s="1806"/>
      <c r="D27" s="1806"/>
      <c r="E27" s="1806"/>
      <c r="F27" s="1806"/>
      <c r="G27" s="1806"/>
      <c r="H27" s="1806"/>
      <c r="I27" s="1806"/>
    </row>
    <row r="28" spans="1:16" ht="75" customHeight="1" thickBot="1">
      <c r="A28" s="564" t="s">
        <v>613</v>
      </c>
      <c r="B28" s="565" t="s">
        <v>1137</v>
      </c>
      <c r="C28" s="565" t="s">
        <v>983</v>
      </c>
      <c r="D28" s="566" t="s">
        <v>1138</v>
      </c>
      <c r="E28" s="565" t="s">
        <v>1139</v>
      </c>
      <c r="F28" s="565" t="s">
        <v>1140</v>
      </c>
      <c r="G28" s="565" t="s">
        <v>976</v>
      </c>
      <c r="H28" s="566" t="s">
        <v>977</v>
      </c>
      <c r="I28" s="567" t="s">
        <v>1141</v>
      </c>
    </row>
    <row r="29" spans="1:16">
      <c r="A29" s="568" t="s">
        <v>621</v>
      </c>
      <c r="B29" s="569">
        <f>'FERA Table 2'!W7</f>
        <v>30821</v>
      </c>
      <c r="C29" s="569">
        <v>3</v>
      </c>
      <c r="D29" s="571">
        <f t="shared" ref="D29:D30" si="20">IF(B29&gt;0,(C29/B29),0)</f>
        <v>9.7336231790013308E-5</v>
      </c>
      <c r="E29" s="646">
        <v>2</v>
      </c>
      <c r="F29" s="647">
        <v>0</v>
      </c>
      <c r="G29" s="569">
        <f t="shared" ref="G29" si="21">SUM(E29:F29)</f>
        <v>2</v>
      </c>
      <c r="H29" s="571">
        <f t="shared" ref="H29" si="22">IF(C29=0,0,G29/C29)</f>
        <v>0.66666666666666663</v>
      </c>
      <c r="I29" s="573">
        <f t="shared" ref="I29" si="23">IF(B29&gt;0,G29/B29,0)</f>
        <v>6.4890821193342205E-5</v>
      </c>
    </row>
    <row r="30" spans="1:16">
      <c r="A30" s="1008" t="s">
        <v>622</v>
      </c>
      <c r="B30" s="569">
        <f>'FERA Table 2'!W8</f>
        <v>31056</v>
      </c>
      <c r="C30" s="569">
        <v>1</v>
      </c>
      <c r="D30" s="571">
        <f t="shared" si="20"/>
        <v>3.2199896960329729E-5</v>
      </c>
      <c r="E30" s="646">
        <v>1</v>
      </c>
      <c r="F30" s="647">
        <v>0</v>
      </c>
      <c r="G30" s="569">
        <f t="shared" ref="G30" si="24">SUM(E30:F30)</f>
        <v>1</v>
      </c>
      <c r="H30" s="571">
        <f t="shared" ref="H30" si="25">IF(C30=0,0,G30/C30)</f>
        <v>1</v>
      </c>
      <c r="I30" s="573">
        <f t="shared" ref="I30" si="26">IF(B30&gt;0,G30/B30,0)</f>
        <v>3.2199896960329729E-5</v>
      </c>
    </row>
    <row r="31" spans="1:16">
      <c r="A31" s="1008" t="s">
        <v>623</v>
      </c>
      <c r="B31" s="569">
        <f>'FERA Table 2'!W9</f>
        <v>31244</v>
      </c>
      <c r="C31" s="569">
        <v>5</v>
      </c>
      <c r="D31" s="571">
        <f t="shared" ref="D31" si="27">IF(B31&gt;0,(C31/B31),0)</f>
        <v>1.6003072589937267E-4</v>
      </c>
      <c r="E31" s="646">
        <v>3</v>
      </c>
      <c r="F31" s="647">
        <v>0</v>
      </c>
      <c r="G31" s="569">
        <f t="shared" ref="G31" si="28">SUM(E31:F31)</f>
        <v>3</v>
      </c>
      <c r="H31" s="571">
        <f t="shared" ref="H31" si="29">IF(C31=0,0,G31/C31)</f>
        <v>0.6</v>
      </c>
      <c r="I31" s="573">
        <f t="shared" ref="I31" si="30">IF(B31&gt;0,G31/B31,0)</f>
        <v>9.6018435539623614E-5</v>
      </c>
    </row>
    <row r="32" spans="1:16">
      <c r="A32" s="1008" t="s">
        <v>624</v>
      </c>
      <c r="B32" s="569">
        <f>'FERA Table 2'!W10</f>
        <v>31288</v>
      </c>
      <c r="C32" s="589">
        <v>3</v>
      </c>
      <c r="D32" s="571">
        <f t="shared" ref="D32:D33" si="31">IF(B32&gt;0,(C32/B32),0)</f>
        <v>9.5883405778573249E-5</v>
      </c>
      <c r="E32" s="646">
        <v>2</v>
      </c>
      <c r="F32" s="647">
        <v>0</v>
      </c>
      <c r="G32" s="569">
        <f t="shared" ref="G32:G33" si="32">SUM(E32:F32)</f>
        <v>2</v>
      </c>
      <c r="H32" s="571">
        <f t="shared" ref="H32:H33" si="33">IF(C32=0,0,G32/C32)</f>
        <v>0.66666666666666663</v>
      </c>
      <c r="I32" s="573">
        <f t="shared" ref="I32:I33" si="34">IF(B32&gt;0,G32/B32,0)</f>
        <v>6.3922270519048841E-5</v>
      </c>
    </row>
    <row r="33" spans="1:16">
      <c r="A33" s="1008" t="s">
        <v>625</v>
      </c>
      <c r="B33" s="569">
        <f>'FERA Table 2'!W11</f>
        <v>31578</v>
      </c>
      <c r="C33" s="589">
        <v>0</v>
      </c>
      <c r="D33" s="571">
        <f t="shared" si="31"/>
        <v>0</v>
      </c>
      <c r="E33" s="589">
        <v>0</v>
      </c>
      <c r="F33" s="589">
        <v>0</v>
      </c>
      <c r="G33" s="569">
        <f t="shared" si="32"/>
        <v>0</v>
      </c>
      <c r="H33" s="571">
        <f t="shared" si="33"/>
        <v>0</v>
      </c>
      <c r="I33" s="573">
        <f t="shared" si="34"/>
        <v>0</v>
      </c>
    </row>
    <row r="34" spans="1:16">
      <c r="A34" s="1008" t="s">
        <v>626</v>
      </c>
      <c r="B34" s="569">
        <f>'FERA Table 2'!W12</f>
        <v>31376</v>
      </c>
      <c r="C34" s="589">
        <v>1</v>
      </c>
      <c r="D34" s="571">
        <f t="shared" ref="D34:D39" si="35">IF(B34&gt;0,(C34/B34),0)</f>
        <v>3.1871494135645081E-5</v>
      </c>
      <c r="E34" s="589">
        <v>1</v>
      </c>
      <c r="F34" s="589">
        <v>0</v>
      </c>
      <c r="G34" s="569">
        <f t="shared" ref="G34:G39" si="36">SUM(E34:F34)</f>
        <v>1</v>
      </c>
      <c r="H34" s="571">
        <f t="shared" ref="H34:H39" si="37">IF(C34=0,0,G34/C34)</f>
        <v>1</v>
      </c>
      <c r="I34" s="573">
        <f t="shared" ref="I34:I39" si="38">IF(B34&gt;0,G34/B34,0)</f>
        <v>3.1871494135645081E-5</v>
      </c>
    </row>
    <row r="35" spans="1:16">
      <c r="A35" s="1008" t="s">
        <v>627</v>
      </c>
      <c r="B35" s="569">
        <f>'FERA Table 2'!W13</f>
        <v>31836</v>
      </c>
      <c r="C35" s="590">
        <v>1</v>
      </c>
      <c r="D35" s="571">
        <f t="shared" si="35"/>
        <v>3.1410981279055156E-5</v>
      </c>
      <c r="E35" s="589">
        <v>0</v>
      </c>
      <c r="F35" s="590">
        <v>0</v>
      </c>
      <c r="G35" s="569">
        <f t="shared" si="36"/>
        <v>0</v>
      </c>
      <c r="H35" s="571">
        <f t="shared" si="37"/>
        <v>0</v>
      </c>
      <c r="I35" s="573">
        <f t="shared" si="38"/>
        <v>0</v>
      </c>
    </row>
    <row r="36" spans="1:16">
      <c r="A36" s="1008" t="s">
        <v>628</v>
      </c>
      <c r="B36" s="569">
        <f>'FERA Table 2'!W14</f>
        <v>32178</v>
      </c>
      <c r="C36" s="590">
        <v>0</v>
      </c>
      <c r="D36" s="571">
        <f t="shared" si="35"/>
        <v>0</v>
      </c>
      <c r="E36" s="590">
        <v>0</v>
      </c>
      <c r="F36" s="590">
        <v>0</v>
      </c>
      <c r="G36" s="569">
        <f t="shared" si="36"/>
        <v>0</v>
      </c>
      <c r="H36" s="571">
        <f t="shared" si="37"/>
        <v>0</v>
      </c>
      <c r="I36" s="573">
        <f t="shared" si="38"/>
        <v>0</v>
      </c>
    </row>
    <row r="37" spans="1:16">
      <c r="A37" s="1008" t="s">
        <v>629</v>
      </c>
      <c r="B37" s="569">
        <f>'FERA Table 2'!W15</f>
        <v>31945</v>
      </c>
      <c r="C37" s="590">
        <v>0</v>
      </c>
      <c r="D37" s="571">
        <f t="shared" si="35"/>
        <v>0</v>
      </c>
      <c r="E37" s="590">
        <v>0</v>
      </c>
      <c r="F37" s="590">
        <v>0</v>
      </c>
      <c r="G37" s="569">
        <f t="shared" si="36"/>
        <v>0</v>
      </c>
      <c r="H37" s="571">
        <f t="shared" si="37"/>
        <v>0</v>
      </c>
      <c r="I37" s="573">
        <f t="shared" si="38"/>
        <v>0</v>
      </c>
      <c r="J37" s="42"/>
    </row>
    <row r="38" spans="1:16">
      <c r="A38" s="1008" t="s">
        <v>630</v>
      </c>
      <c r="B38" s="569">
        <f>'FERA Table 2'!W16</f>
        <v>32309</v>
      </c>
      <c r="C38" s="590">
        <v>28</v>
      </c>
      <c r="D38" s="571">
        <f t="shared" si="35"/>
        <v>8.6663158872140895E-4</v>
      </c>
      <c r="E38" s="590">
        <v>25</v>
      </c>
      <c r="F38" s="590">
        <v>0</v>
      </c>
      <c r="G38" s="569">
        <f t="shared" si="36"/>
        <v>25</v>
      </c>
      <c r="H38" s="571">
        <f t="shared" si="37"/>
        <v>0.8928571428571429</v>
      </c>
      <c r="I38" s="573">
        <f t="shared" si="38"/>
        <v>7.737782042155437E-4</v>
      </c>
    </row>
    <row r="39" spans="1:16">
      <c r="A39" s="1008" t="s">
        <v>631</v>
      </c>
      <c r="B39" s="569">
        <f>'FERA Table 2'!W17</f>
        <v>32495</v>
      </c>
      <c r="C39" s="590">
        <v>3</v>
      </c>
      <c r="D39" s="571">
        <f t="shared" si="35"/>
        <v>9.2321895676257892E-5</v>
      </c>
      <c r="E39" s="590">
        <v>0</v>
      </c>
      <c r="F39" s="590">
        <v>0</v>
      </c>
      <c r="G39" s="569">
        <f t="shared" si="36"/>
        <v>0</v>
      </c>
      <c r="H39" s="571">
        <f t="shared" si="37"/>
        <v>0</v>
      </c>
      <c r="I39" s="573">
        <f t="shared" si="38"/>
        <v>0</v>
      </c>
    </row>
    <row r="40" spans="1:16" ht="13.5" thickBot="1">
      <c r="A40" s="577" t="s">
        <v>632</v>
      </c>
      <c r="B40" s="590"/>
      <c r="C40" s="591"/>
      <c r="D40" s="571"/>
      <c r="E40" s="591"/>
      <c r="F40" s="591"/>
      <c r="G40" s="569"/>
      <c r="H40" s="571"/>
      <c r="I40" s="573"/>
    </row>
    <row r="41" spans="1:16" ht="13.5" thickBot="1">
      <c r="A41" s="578" t="s">
        <v>962</v>
      </c>
      <c r="B41" s="579">
        <f>_xlfn.IFS(B40&lt;&gt;"",B40,B39&lt;&gt;"",B39,B38&lt;&gt;"",B38,B37&lt;&gt;"",B37,B36&lt;&gt;"",B36,B35&lt;&gt;"",B35,B34&lt;&gt;"",B34,B33&lt;&gt;"",B33,B32&lt;&gt;"",B32,B31&lt;&gt;"",B31,B30&lt;&gt;"",B30,B29&lt;&gt;"",B29)</f>
        <v>32495</v>
      </c>
      <c r="C41" s="579">
        <f>SUM(C29:C40)</f>
        <v>45</v>
      </c>
      <c r="D41" s="580">
        <f t="shared" ref="D41" si="39">IF(B41&gt;0,(C41/B41),0)</f>
        <v>1.3848284351438683E-3</v>
      </c>
      <c r="E41" s="579">
        <f>SUM(E29:E40)</f>
        <v>34</v>
      </c>
      <c r="F41" s="579">
        <f>SUM(F29:F40)</f>
        <v>0</v>
      </c>
      <c r="G41" s="579">
        <f>SUM(G29:G40)</f>
        <v>34</v>
      </c>
      <c r="H41" s="580">
        <f>IF(C41=0,0,G41/C41)</f>
        <v>0.75555555555555554</v>
      </c>
      <c r="I41" s="581">
        <f>IF(B41&gt;0,G41/B41,0)</f>
        <v>1.046314817664256E-3</v>
      </c>
      <c r="L41" s="34"/>
    </row>
    <row r="42" spans="1:16" s="32" customFormat="1">
      <c r="A42" s="592"/>
      <c r="B42" s="592"/>
      <c r="C42" s="592"/>
      <c r="D42" s="592"/>
      <c r="E42" s="592"/>
      <c r="F42" s="592"/>
      <c r="G42" s="592"/>
      <c r="H42" s="592"/>
      <c r="I42" s="592"/>
      <c r="J42" s="29"/>
      <c r="K42" s="29"/>
      <c r="L42" s="29"/>
    </row>
    <row r="43" spans="1:16" ht="12.75" customHeight="1">
      <c r="A43" s="1729" t="s">
        <v>984</v>
      </c>
      <c r="B43" s="1619"/>
      <c r="C43" s="1619"/>
      <c r="D43" s="1619"/>
      <c r="E43" s="1619"/>
      <c r="F43" s="1619"/>
      <c r="G43" s="1619"/>
      <c r="H43" s="1619"/>
      <c r="I43" s="1619"/>
      <c r="J43" s="20"/>
      <c r="K43" s="20"/>
      <c r="L43" s="20"/>
      <c r="M43" s="20"/>
      <c r="N43" s="20"/>
      <c r="O43" s="20"/>
      <c r="P43" s="20"/>
    </row>
    <row r="44" spans="1:16" ht="28.4" customHeight="1">
      <c r="A44" s="1724" t="s">
        <v>985</v>
      </c>
      <c r="B44" s="1725"/>
      <c r="C44" s="1725"/>
      <c r="D44" s="1725"/>
      <c r="E44" s="1725"/>
      <c r="F44" s="1725"/>
      <c r="G44" s="1725"/>
      <c r="H44" s="1725"/>
      <c r="I44" s="1725"/>
      <c r="J44" s="20"/>
      <c r="K44" s="20"/>
      <c r="L44" s="20"/>
      <c r="M44" s="20"/>
      <c r="N44" s="20"/>
      <c r="O44" s="20"/>
      <c r="P44" s="20"/>
    </row>
    <row r="45" spans="1:16" s="32" customFormat="1" ht="68.25" customHeight="1">
      <c r="A45" s="1726" t="s">
        <v>981</v>
      </c>
      <c r="B45" s="1727"/>
      <c r="C45" s="1727"/>
      <c r="D45" s="1727"/>
      <c r="E45" s="1727"/>
      <c r="F45" s="1727"/>
      <c r="G45" s="1727"/>
      <c r="H45" s="1727"/>
      <c r="I45" s="1727"/>
      <c r="J45" s="29"/>
      <c r="K45" s="29"/>
      <c r="L45" s="29"/>
    </row>
    <row r="46" spans="1:16" s="32" customFormat="1">
      <c r="A46" s="1362" t="s">
        <v>1144</v>
      </c>
      <c r="B46" s="648"/>
      <c r="C46" s="648"/>
      <c r="D46" s="648"/>
      <c r="E46" s="648"/>
      <c r="F46" s="648"/>
      <c r="G46" s="648"/>
      <c r="H46" s="648"/>
      <c r="I46" s="648"/>
      <c r="J46" s="29"/>
      <c r="K46" s="29"/>
      <c r="L46" s="29"/>
    </row>
    <row r="47" spans="1:16" s="32" customFormat="1">
      <c r="A47" s="1808" t="s">
        <v>1145</v>
      </c>
      <c r="B47" s="1808"/>
      <c r="C47" s="1808"/>
      <c r="D47" s="1808"/>
      <c r="E47" s="1808"/>
      <c r="F47" s="1808"/>
      <c r="G47" s="1808"/>
      <c r="H47" s="1808"/>
      <c r="I47" s="1808"/>
    </row>
  </sheetData>
  <mergeCells count="15">
    <mergeCell ref="A47:I47"/>
    <mergeCell ref="A43:I43"/>
    <mergeCell ref="A44:I44"/>
    <mergeCell ref="A45:I45"/>
    <mergeCell ref="A25:I25"/>
    <mergeCell ref="A26:I26"/>
    <mergeCell ref="A27:I27"/>
    <mergeCell ref="A21:I21"/>
    <mergeCell ref="A22:I22"/>
    <mergeCell ref="A23:I23"/>
    <mergeCell ref="A1:I1"/>
    <mergeCell ref="A2:I2"/>
    <mergeCell ref="A3:I3"/>
    <mergeCell ref="A19:I19"/>
    <mergeCell ref="A20:I20"/>
  </mergeCells>
  <phoneticPr fontId="43" type="noConversion"/>
  <hyperlinks>
    <hyperlink ref="A26" r:id="rId1" display="=@'ESA Summary'!A2:A2" xr:uid="{B995735C-D573-4076-9CBD-FEA1CCBD3934}"/>
    <hyperlink ref="A27" r:id="rId2" display="=@'ESA Summary'!A2:A2" xr:uid="{B8F11A75-3453-4EF8-87D3-A50FA6C6C9D4}"/>
  </hyperlinks>
  <pageMargins left="0.7" right="0.7" top="0.75" bottom="0.75" header="0.3" footer="0.3"/>
  <pageSetup scale="74" fitToHeight="0" orientation="portrait" r:id="rId3"/>
  <headerFooter>
    <oddFooter>&amp;C&amp;11&amp;P of &amp;N</oddFooter>
  </headerFooter>
  <rowBreaks count="1" manualBreakCount="1">
    <brk id="47" max="8" man="1"/>
  </rowBreaks>
  <ignoredErrors>
    <ignoredError sqref="D1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codeName="Sheet36">
    <pageSetUpPr fitToPage="1"/>
  </sheetPr>
  <dimension ref="A1:J28"/>
  <sheetViews>
    <sheetView zoomScale="80" zoomScaleNormal="80" workbookViewId="0">
      <selection activeCell="L12" sqref="L12"/>
    </sheetView>
  </sheetViews>
  <sheetFormatPr defaultColWidth="17.1796875" defaultRowHeight="13"/>
  <cols>
    <col min="1" max="1" width="17.1796875" style="562"/>
    <col min="2" max="10" width="8.453125" style="562" customWidth="1"/>
    <col min="11" max="16384" width="17.1796875" style="29"/>
  </cols>
  <sheetData>
    <row r="1" spans="1:10" ht="15">
      <c r="A1" s="1669" t="s">
        <v>1146</v>
      </c>
      <c r="B1" s="1669"/>
      <c r="C1" s="1669"/>
      <c r="D1" s="1669"/>
      <c r="E1" s="1669"/>
      <c r="F1" s="1669"/>
      <c r="G1" s="1669"/>
      <c r="H1" s="1669"/>
      <c r="I1" s="1669"/>
      <c r="J1" s="1669"/>
    </row>
    <row r="2" spans="1:10" ht="15.5">
      <c r="A2" s="1669" t="str" cm="1">
        <f t="array" ref="A2">'ESA Summary'!A2:A2</f>
        <v>Southern California Edison</v>
      </c>
      <c r="B2" s="1813"/>
      <c r="C2" s="1813"/>
      <c r="D2" s="1813"/>
      <c r="E2" s="1813"/>
      <c r="F2" s="1813"/>
      <c r="G2" s="1813"/>
      <c r="H2" s="1813"/>
      <c r="I2" s="1813"/>
      <c r="J2" s="1813"/>
    </row>
    <row r="3" spans="1:10" ht="26" customHeight="1" thickBot="1">
      <c r="A3" s="1770" t="str" cm="1">
        <f t="array" ref="A3">'ESA Summary'!A3:A3</f>
        <v>Through November 2024</v>
      </c>
      <c r="B3" s="1814"/>
      <c r="C3" s="1814"/>
      <c r="D3" s="1814"/>
      <c r="E3" s="1814"/>
      <c r="F3" s="1814"/>
      <c r="G3" s="1814"/>
      <c r="H3" s="1814"/>
      <c r="I3" s="1814"/>
      <c r="J3" s="1814"/>
    </row>
    <row r="4" spans="1:10" s="20" customFormat="1" ht="36" customHeight="1" thickBot="1">
      <c r="A4" s="1815" t="s">
        <v>579</v>
      </c>
      <c r="B4" s="1817" t="s">
        <v>1147</v>
      </c>
      <c r="C4" s="1818"/>
      <c r="D4" s="1819"/>
      <c r="E4" s="1820" t="s">
        <v>1148</v>
      </c>
      <c r="F4" s="1818"/>
      <c r="G4" s="1819"/>
      <c r="H4" s="1817" t="s">
        <v>1149</v>
      </c>
      <c r="I4" s="1818"/>
      <c r="J4" s="1819"/>
    </row>
    <row r="5" spans="1:10" s="20" customFormat="1" ht="13.5" thickBot="1">
      <c r="A5" s="1816"/>
      <c r="B5" s="564" t="s">
        <v>581</v>
      </c>
      <c r="C5" s="566" t="s">
        <v>992</v>
      </c>
      <c r="D5" s="567" t="s">
        <v>10</v>
      </c>
      <c r="E5" s="564" t="s">
        <v>581</v>
      </c>
      <c r="F5" s="672" t="s">
        <v>582</v>
      </c>
      <c r="G5" s="567" t="s">
        <v>10</v>
      </c>
      <c r="H5" s="564" t="s">
        <v>581</v>
      </c>
      <c r="I5" s="566" t="s">
        <v>582</v>
      </c>
      <c r="J5" s="567" t="s">
        <v>10</v>
      </c>
    </row>
    <row r="6" spans="1:10" s="20" customFormat="1">
      <c r="A6" s="1155" t="s">
        <v>583</v>
      </c>
      <c r="B6" s="377">
        <v>95.403885000000002</v>
      </c>
      <c r="C6" s="377">
        <v>0</v>
      </c>
      <c r="D6" s="377">
        <f t="shared" ref="D6:D21" si="0">SUM(B6:C6)</f>
        <v>95.403885000000002</v>
      </c>
      <c r="E6" s="377">
        <v>2</v>
      </c>
      <c r="F6" s="377">
        <v>0</v>
      </c>
      <c r="G6" s="377">
        <f t="shared" ref="G6:G21" si="1">SUM(E6:F6)</f>
        <v>2</v>
      </c>
      <c r="H6" s="594">
        <f t="shared" ref="H6:J22" si="2">IFERROR(E6/B6,0)</f>
        <v>2.0963506884441863E-2</v>
      </c>
      <c r="I6" s="1234">
        <f t="shared" si="2"/>
        <v>0</v>
      </c>
      <c r="J6" s="1009">
        <f t="shared" si="2"/>
        <v>2.0963506884441863E-2</v>
      </c>
    </row>
    <row r="7" spans="1:10" s="20" customFormat="1">
      <c r="A7" s="1155" t="s">
        <v>584</v>
      </c>
      <c r="B7" s="377">
        <v>0.42157199999999939</v>
      </c>
      <c r="C7" s="377">
        <v>8</v>
      </c>
      <c r="D7" s="377">
        <f t="shared" si="0"/>
        <v>8.4215719999999994</v>
      </c>
      <c r="E7" s="377">
        <v>0</v>
      </c>
      <c r="F7" s="377">
        <v>0</v>
      </c>
      <c r="G7" s="377">
        <f t="shared" si="1"/>
        <v>0</v>
      </c>
      <c r="H7" s="594">
        <f t="shared" si="2"/>
        <v>0</v>
      </c>
      <c r="I7" s="1234">
        <f t="shared" si="2"/>
        <v>0</v>
      </c>
      <c r="J7" s="1009">
        <f t="shared" si="2"/>
        <v>0</v>
      </c>
    </row>
    <row r="8" spans="1:10" s="20" customFormat="1">
      <c r="A8" s="1155" t="s">
        <v>585</v>
      </c>
      <c r="B8" s="377">
        <v>0.77158600000001343</v>
      </c>
      <c r="C8" s="377">
        <v>188</v>
      </c>
      <c r="D8" s="377">
        <f t="shared" si="0"/>
        <v>188.77158600000001</v>
      </c>
      <c r="E8" s="377">
        <v>0</v>
      </c>
      <c r="F8" s="377">
        <v>27</v>
      </c>
      <c r="G8" s="377">
        <f t="shared" si="1"/>
        <v>27</v>
      </c>
      <c r="H8" s="594">
        <f t="shared" si="2"/>
        <v>0</v>
      </c>
      <c r="I8" s="1234">
        <f t="shared" si="2"/>
        <v>0.14361702127659576</v>
      </c>
      <c r="J8" s="1009">
        <f t="shared" si="2"/>
        <v>0.14303000028828491</v>
      </c>
    </row>
    <row r="9" spans="1:10" s="20" customFormat="1" ht="12.65" customHeight="1">
      <c r="A9" s="1155" t="s">
        <v>586</v>
      </c>
      <c r="B9" s="377">
        <v>1651.5893550000001</v>
      </c>
      <c r="C9" s="377">
        <v>2137</v>
      </c>
      <c r="D9" s="377">
        <f t="shared" si="0"/>
        <v>3788.5893550000001</v>
      </c>
      <c r="E9" s="377">
        <v>273</v>
      </c>
      <c r="F9" s="377">
        <v>249</v>
      </c>
      <c r="G9" s="377">
        <f t="shared" si="1"/>
        <v>522</v>
      </c>
      <c r="H9" s="594">
        <f t="shared" si="2"/>
        <v>0.16529532548361575</v>
      </c>
      <c r="I9" s="1234">
        <f t="shared" si="2"/>
        <v>0.11651848385587271</v>
      </c>
      <c r="J9" s="1009">
        <f t="shared" si="2"/>
        <v>0.13778215348440687</v>
      </c>
    </row>
    <row r="10" spans="1:10" s="20" customFormat="1">
      <c r="A10" s="1155" t="s">
        <v>587</v>
      </c>
      <c r="B10" s="377">
        <v>0.41972799999985</v>
      </c>
      <c r="C10" s="377">
        <v>1581</v>
      </c>
      <c r="D10" s="377">
        <f t="shared" si="0"/>
        <v>1581.4197279999998</v>
      </c>
      <c r="E10" s="377">
        <v>1</v>
      </c>
      <c r="F10" s="377">
        <v>240</v>
      </c>
      <c r="G10" s="377">
        <f t="shared" si="1"/>
        <v>241</v>
      </c>
      <c r="H10" s="594">
        <f t="shared" si="2"/>
        <v>2.3824953303100038</v>
      </c>
      <c r="I10" s="1234">
        <f>IFERROR(F10/C10,0)</f>
        <v>0.15180265654648956</v>
      </c>
      <c r="J10" s="1009">
        <f t="shared" si="2"/>
        <v>0.15239470947083064</v>
      </c>
    </row>
    <row r="11" spans="1:10" s="20" customFormat="1">
      <c r="A11" s="1155" t="s">
        <v>588</v>
      </c>
      <c r="B11" s="377">
        <v>84267.400542000003</v>
      </c>
      <c r="C11" s="377">
        <v>469</v>
      </c>
      <c r="D11" s="377">
        <f t="shared" si="0"/>
        <v>84736.400542000003</v>
      </c>
      <c r="E11" s="377">
        <v>11664</v>
      </c>
      <c r="F11" s="377">
        <v>114</v>
      </c>
      <c r="G11" s="377">
        <f t="shared" si="1"/>
        <v>11778</v>
      </c>
      <c r="H11" s="594">
        <f t="shared" si="2"/>
        <v>0.13841651605458632</v>
      </c>
      <c r="I11" s="1234">
        <f t="shared" si="2"/>
        <v>0.24307036247334754</v>
      </c>
      <c r="J11" s="1009">
        <f t="shared" si="2"/>
        <v>0.13899575536209113</v>
      </c>
    </row>
    <row r="12" spans="1:10" s="20" customFormat="1">
      <c r="A12" s="1155" t="s">
        <v>589</v>
      </c>
      <c r="B12" s="377">
        <v>0.25364999999999999</v>
      </c>
      <c r="C12" s="377">
        <v>0</v>
      </c>
      <c r="D12" s="377">
        <f t="shared" si="0"/>
        <v>0.25364999999999999</v>
      </c>
      <c r="E12" s="377">
        <v>0</v>
      </c>
      <c r="F12" s="377">
        <v>0</v>
      </c>
      <c r="G12" s="377">
        <f t="shared" si="1"/>
        <v>0</v>
      </c>
      <c r="H12" s="594">
        <f t="shared" si="2"/>
        <v>0</v>
      </c>
      <c r="I12" s="1234">
        <f t="shared" si="2"/>
        <v>0</v>
      </c>
      <c r="J12" s="1009">
        <f t="shared" si="2"/>
        <v>0</v>
      </c>
    </row>
    <row r="13" spans="1:10" s="20" customFormat="1">
      <c r="A13" s="1155" t="s">
        <v>590</v>
      </c>
      <c r="B13" s="377">
        <v>8.1556000000000003E-2</v>
      </c>
      <c r="C13" s="377">
        <v>0</v>
      </c>
      <c r="D13" s="377">
        <f>SUM(B13:C13)</f>
        <v>8.1556000000000003E-2</v>
      </c>
      <c r="E13" s="377">
        <v>0</v>
      </c>
      <c r="F13" s="377">
        <v>0</v>
      </c>
      <c r="G13" s="377">
        <f>SUM(E13:F13)</f>
        <v>0</v>
      </c>
      <c r="H13" s="594">
        <f t="shared" ref="H13" si="3">IFERROR(E13/B13,0)</f>
        <v>0</v>
      </c>
      <c r="I13" s="1234">
        <f t="shared" ref="I13" si="4">IFERROR(F13/C13,0)</f>
        <v>0</v>
      </c>
      <c r="J13" s="1009">
        <f t="shared" ref="J13" si="5">IFERROR(G13/D13,0)</f>
        <v>0</v>
      </c>
    </row>
    <row r="14" spans="1:10" s="20" customFormat="1">
      <c r="A14" s="1155" t="s">
        <v>591</v>
      </c>
      <c r="B14" s="377">
        <v>0.11444800000003852</v>
      </c>
      <c r="C14" s="377">
        <v>548</v>
      </c>
      <c r="D14" s="377">
        <f t="shared" si="0"/>
        <v>548.11444800000004</v>
      </c>
      <c r="E14" s="377">
        <v>0</v>
      </c>
      <c r="F14" s="377">
        <v>32</v>
      </c>
      <c r="G14" s="377">
        <f t="shared" si="1"/>
        <v>32</v>
      </c>
      <c r="H14" s="594">
        <f t="shared" si="2"/>
        <v>0</v>
      </c>
      <c r="I14" s="1234">
        <f t="shared" si="2"/>
        <v>5.8394160583941604E-2</v>
      </c>
      <c r="J14" s="1009">
        <f t="shared" si="2"/>
        <v>5.8381967701752677E-2</v>
      </c>
    </row>
    <row r="15" spans="1:10" s="20" customFormat="1">
      <c r="A15" s="1155" t="s">
        <v>592</v>
      </c>
      <c r="B15" s="377">
        <v>30616.225717000001</v>
      </c>
      <c r="C15" s="377">
        <v>0</v>
      </c>
      <c r="D15" s="377">
        <f t="shared" si="0"/>
        <v>30616.225717000001</v>
      </c>
      <c r="E15" s="377">
        <v>4885</v>
      </c>
      <c r="F15" s="377">
        <v>0</v>
      </c>
      <c r="G15" s="377">
        <f t="shared" si="1"/>
        <v>4885</v>
      </c>
      <c r="H15" s="594">
        <f t="shared" si="2"/>
        <v>0.15955591800094251</v>
      </c>
      <c r="I15" s="1234">
        <f t="shared" si="2"/>
        <v>0</v>
      </c>
      <c r="J15" s="1009">
        <f t="shared" si="2"/>
        <v>0.15955591800094251</v>
      </c>
    </row>
    <row r="16" spans="1:10" s="20" customFormat="1">
      <c r="A16" s="1155" t="s">
        <v>593</v>
      </c>
      <c r="B16" s="377">
        <v>15528.758095000001</v>
      </c>
      <c r="C16" s="377">
        <v>15194</v>
      </c>
      <c r="D16" s="377">
        <f t="shared" si="0"/>
        <v>30722.758095000001</v>
      </c>
      <c r="E16" s="377">
        <v>2602</v>
      </c>
      <c r="F16" s="377">
        <v>3289</v>
      </c>
      <c r="G16" s="377">
        <f t="shared" si="1"/>
        <v>5891</v>
      </c>
      <c r="H16" s="594">
        <f t="shared" si="2"/>
        <v>0.16756008330362235</v>
      </c>
      <c r="I16" s="1234">
        <f t="shared" si="2"/>
        <v>0.21646702645781229</v>
      </c>
      <c r="J16" s="1009">
        <f t="shared" si="2"/>
        <v>0.19174710752804239</v>
      </c>
    </row>
    <row r="17" spans="1:10" s="20" customFormat="1">
      <c r="A17" s="1155" t="s">
        <v>594</v>
      </c>
      <c r="B17" s="377">
        <v>32274.666124000003</v>
      </c>
      <c r="C17" s="377">
        <v>6871</v>
      </c>
      <c r="D17" s="377">
        <f t="shared" si="0"/>
        <v>39145.666124000003</v>
      </c>
      <c r="E17" s="377">
        <v>5290</v>
      </c>
      <c r="F17" s="377">
        <v>927</v>
      </c>
      <c r="G17" s="377">
        <f t="shared" si="1"/>
        <v>6217</v>
      </c>
      <c r="H17" s="594">
        <f t="shared" si="2"/>
        <v>0.16390564598486315</v>
      </c>
      <c r="I17" s="1234">
        <f t="shared" si="2"/>
        <v>0.13491485955464999</v>
      </c>
      <c r="J17" s="1009">
        <f t="shared" si="2"/>
        <v>0.15881707007633189</v>
      </c>
    </row>
    <row r="18" spans="1:10" s="20" customFormat="1">
      <c r="A18" s="1155" t="s">
        <v>595</v>
      </c>
      <c r="B18" s="377">
        <v>5.0923999999999997E-2</v>
      </c>
      <c r="C18" s="377">
        <v>0</v>
      </c>
      <c r="D18" s="377">
        <f t="shared" si="0"/>
        <v>5.0923999999999997E-2</v>
      </c>
      <c r="E18" s="377">
        <v>0</v>
      </c>
      <c r="F18" s="377">
        <v>0</v>
      </c>
      <c r="G18" s="377">
        <f t="shared" si="1"/>
        <v>0</v>
      </c>
      <c r="H18" s="594">
        <f t="shared" si="2"/>
        <v>0</v>
      </c>
      <c r="I18" s="1234">
        <f t="shared" si="2"/>
        <v>0</v>
      </c>
      <c r="J18" s="1009">
        <f t="shared" si="2"/>
        <v>0</v>
      </c>
    </row>
    <row r="19" spans="1:10" s="20" customFormat="1">
      <c r="A19" s="1155" t="s">
        <v>596</v>
      </c>
      <c r="B19" s="377">
        <v>2206.4949919999999</v>
      </c>
      <c r="C19" s="377">
        <v>0</v>
      </c>
      <c r="D19" s="377">
        <f t="shared" si="0"/>
        <v>2206.4949919999999</v>
      </c>
      <c r="E19" s="377">
        <v>216</v>
      </c>
      <c r="F19" s="377">
        <v>0</v>
      </c>
      <c r="G19" s="377">
        <f t="shared" si="1"/>
        <v>216</v>
      </c>
      <c r="H19" s="594">
        <f t="shared" si="2"/>
        <v>9.7892812257966824E-2</v>
      </c>
      <c r="I19" s="1234">
        <f t="shared" si="2"/>
        <v>0</v>
      </c>
      <c r="J19" s="1009">
        <f t="shared" si="2"/>
        <v>9.7892812257966824E-2</v>
      </c>
    </row>
    <row r="20" spans="1:10" s="20" customFormat="1">
      <c r="A20" s="1155" t="s">
        <v>597</v>
      </c>
      <c r="B20" s="377">
        <v>1929.2903420000002</v>
      </c>
      <c r="C20" s="377">
        <v>5818</v>
      </c>
      <c r="D20" s="377">
        <f t="shared" si="0"/>
        <v>7747.2903420000002</v>
      </c>
      <c r="E20" s="377">
        <v>242</v>
      </c>
      <c r="F20" s="377">
        <v>866</v>
      </c>
      <c r="G20" s="377">
        <f t="shared" si="1"/>
        <v>1108</v>
      </c>
      <c r="H20" s="594">
        <f t="shared" si="2"/>
        <v>0.12543472318900975</v>
      </c>
      <c r="I20" s="1234">
        <f t="shared" si="2"/>
        <v>0.14884840151254727</v>
      </c>
      <c r="J20" s="1009">
        <f t="shared" si="2"/>
        <v>0.14301774570048764</v>
      </c>
    </row>
    <row r="21" spans="1:10" s="20" customFormat="1">
      <c r="A21" s="1155" t="s">
        <v>598</v>
      </c>
      <c r="B21" s="377">
        <v>10018.775901000001</v>
      </c>
      <c r="C21" s="377">
        <v>351</v>
      </c>
      <c r="D21" s="377">
        <f t="shared" si="0"/>
        <v>10369.775901000001</v>
      </c>
      <c r="E21" s="377">
        <v>1516</v>
      </c>
      <c r="F21" s="377">
        <v>60</v>
      </c>
      <c r="G21" s="377">
        <f t="shared" si="1"/>
        <v>1576</v>
      </c>
      <c r="H21" s="594">
        <f t="shared" si="2"/>
        <v>0.15131589078149596</v>
      </c>
      <c r="I21" s="1234">
        <f t="shared" si="2"/>
        <v>0.17094017094017094</v>
      </c>
      <c r="J21" s="1009">
        <f t="shared" si="2"/>
        <v>0.15198014065550053</v>
      </c>
    </row>
    <row r="22" spans="1:10" s="20" customFormat="1" ht="13.5" thickBot="1">
      <c r="A22" s="1010" t="s">
        <v>10</v>
      </c>
      <c r="B22" s="1011">
        <f t="shared" ref="B22:G22" si="6">SUM(B6:B21)</f>
        <v>178590.71841700003</v>
      </c>
      <c r="C22" s="1011">
        <f t="shared" si="6"/>
        <v>33165</v>
      </c>
      <c r="D22" s="1011">
        <f t="shared" si="6"/>
        <v>211755.71841700003</v>
      </c>
      <c r="E22" s="1012">
        <f t="shared" si="6"/>
        <v>26691</v>
      </c>
      <c r="F22" s="1012">
        <f t="shared" si="6"/>
        <v>5804</v>
      </c>
      <c r="G22" s="1011">
        <f t="shared" si="6"/>
        <v>32495</v>
      </c>
      <c r="H22" s="1013">
        <f t="shared" si="2"/>
        <v>0.14945345556916292</v>
      </c>
      <c r="I22" s="1013">
        <f t="shared" si="2"/>
        <v>0.17500376903361978</v>
      </c>
      <c r="J22" s="1014">
        <f t="shared" si="2"/>
        <v>0.15345512387065369</v>
      </c>
    </row>
    <row r="23" spans="1:10" s="20" customFormat="1">
      <c r="A23" s="562"/>
      <c r="B23" s="562"/>
      <c r="C23" s="562"/>
      <c r="D23" s="562"/>
      <c r="E23" s="562"/>
      <c r="F23" s="562"/>
      <c r="G23" s="562"/>
      <c r="H23" s="562"/>
      <c r="I23" s="562"/>
      <c r="J23" s="562"/>
    </row>
    <row r="24" spans="1:10" s="20" customFormat="1" ht="30" customHeight="1">
      <c r="A24" s="1809" t="s">
        <v>1150</v>
      </c>
      <c r="B24" s="1809"/>
      <c r="C24" s="1809"/>
      <c r="D24" s="1809"/>
      <c r="E24" s="1809"/>
      <c r="F24" s="1809"/>
      <c r="G24" s="1809"/>
      <c r="H24" s="1809"/>
      <c r="I24" s="1809"/>
      <c r="J24" s="1809"/>
    </row>
    <row r="25" spans="1:10" s="20" customFormat="1" ht="15.5">
      <c r="A25" s="1810" t="s">
        <v>994</v>
      </c>
      <c r="B25" s="1810"/>
      <c r="C25" s="1810"/>
      <c r="D25" s="1810"/>
      <c r="E25" s="1810"/>
      <c r="F25" s="1810"/>
      <c r="G25" s="1810"/>
      <c r="H25" s="1810"/>
      <c r="I25" s="1810"/>
      <c r="J25" s="1810"/>
    </row>
    <row r="26" spans="1:10" s="20" customFormat="1" ht="15.5">
      <c r="A26" s="638" t="s">
        <v>1151</v>
      </c>
      <c r="B26" s="638"/>
      <c r="C26" s="638"/>
      <c r="D26" s="638"/>
      <c r="E26" s="638"/>
      <c r="F26" s="638"/>
      <c r="G26" s="638"/>
      <c r="H26" s="638"/>
      <c r="I26" s="638"/>
      <c r="J26" s="638"/>
    </row>
    <row r="27" spans="1:10" s="20" customFormat="1">
      <c r="A27" s="1811"/>
      <c r="B27" s="1811"/>
      <c r="C27" s="1811"/>
      <c r="D27" s="1811"/>
      <c r="E27" s="1811"/>
      <c r="F27" s="1811"/>
      <c r="G27" s="1811"/>
      <c r="H27" s="1811"/>
      <c r="I27" s="1811"/>
      <c r="J27" s="1811"/>
    </row>
    <row r="28" spans="1:10" s="20" customFormat="1" ht="29.25" customHeight="1">
      <c r="A28" s="1812" t="s">
        <v>429</v>
      </c>
      <c r="B28" s="1812"/>
      <c r="C28" s="1812"/>
      <c r="D28" s="1812"/>
      <c r="E28" s="1812"/>
      <c r="F28" s="1812"/>
      <c r="G28" s="1812"/>
      <c r="H28" s="1812"/>
      <c r="I28" s="1812"/>
      <c r="J28" s="1812"/>
    </row>
  </sheetData>
  <mergeCells count="11">
    <mergeCell ref="A24:J24"/>
    <mergeCell ref="A25:J25"/>
    <mergeCell ref="A27:J27"/>
    <mergeCell ref="A28:J28"/>
    <mergeCell ref="A1:J1"/>
    <mergeCell ref="A2:J2"/>
    <mergeCell ref="A3:J3"/>
    <mergeCell ref="A4:A5"/>
    <mergeCell ref="B4:D4"/>
    <mergeCell ref="E4:G4"/>
    <mergeCell ref="H4:J4"/>
  </mergeCells>
  <pageMargins left="0.7" right="0.7" top="0.75" bottom="0.75" header="0.3" footer="0.3"/>
  <pageSetup scale="97" fitToHeight="0" orientation="portrait" r:id="rId1"/>
  <headerFooter>
    <oddFooter>&amp;C&amp;11&amp;P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codeName="Sheet37">
    <pageSetUpPr fitToPage="1"/>
  </sheetPr>
  <dimension ref="A1:K25"/>
  <sheetViews>
    <sheetView topLeftCell="A18" zoomScale="120" zoomScaleNormal="120" workbookViewId="0">
      <selection activeCell="A3" sqref="A3:H3"/>
    </sheetView>
  </sheetViews>
  <sheetFormatPr defaultColWidth="8.54296875" defaultRowHeight="13"/>
  <cols>
    <col min="1" max="1" width="15.81640625" style="562" customWidth="1"/>
    <col min="2" max="2" width="14" style="562" bestFit="1" customWidth="1"/>
    <col min="3" max="4" width="16.54296875" style="562" customWidth="1"/>
    <col min="5" max="5" width="14.81640625" style="562" customWidth="1"/>
    <col min="6" max="6" width="14.453125" style="562" customWidth="1"/>
    <col min="7" max="7" width="12.453125" style="649" customWidth="1"/>
    <col min="8" max="8" width="12.453125" style="562" customWidth="1"/>
    <col min="9" max="9" width="12.1796875" style="31" bestFit="1" customWidth="1"/>
    <col min="10" max="11" width="8.54296875" style="31"/>
    <col min="12" max="16384" width="8.54296875" style="29"/>
  </cols>
  <sheetData>
    <row r="1" spans="1:11" ht="15">
      <c r="A1" s="1669" t="s">
        <v>1152</v>
      </c>
      <c r="B1" s="1669"/>
      <c r="C1" s="1669"/>
      <c r="D1" s="1669"/>
      <c r="E1" s="1669"/>
      <c r="F1" s="1669"/>
      <c r="G1" s="1669"/>
      <c r="H1" s="1669"/>
    </row>
    <row r="2" spans="1:11" ht="15">
      <c r="A2" s="1669" t="str" cm="1">
        <f t="array" ref="A2">'ESA Summary'!A2:A2</f>
        <v>Southern California Edison</v>
      </c>
      <c r="B2" s="1669"/>
      <c r="C2" s="1669"/>
      <c r="D2" s="1669"/>
      <c r="E2" s="1669"/>
      <c r="F2" s="1669"/>
      <c r="G2" s="1669"/>
      <c r="H2" s="1669"/>
    </row>
    <row r="3" spans="1:11" ht="28.5" customHeight="1" thickBot="1">
      <c r="A3" s="1770" t="str" cm="1">
        <f t="array" ref="A3">'ESA Summary'!A3:A3</f>
        <v>Through November 2024</v>
      </c>
      <c r="B3" s="1770"/>
      <c r="C3" s="1770"/>
      <c r="D3" s="1770"/>
      <c r="E3" s="1770"/>
      <c r="F3" s="1770"/>
      <c r="G3" s="1770"/>
      <c r="H3" s="1770"/>
    </row>
    <row r="4" spans="1:11" s="20" customFormat="1" ht="41">
      <c r="A4" s="1403" t="s">
        <v>613</v>
      </c>
      <c r="B4" s="1326" t="s">
        <v>998</v>
      </c>
      <c r="C4" s="1326" t="s">
        <v>999</v>
      </c>
      <c r="D4" s="1326" t="s">
        <v>1000</v>
      </c>
      <c r="E4" s="1326" t="s">
        <v>1001</v>
      </c>
      <c r="F4" s="1326" t="s">
        <v>1002</v>
      </c>
      <c r="G4" s="1326" t="s">
        <v>1003</v>
      </c>
      <c r="H4" s="596" t="s">
        <v>1004</v>
      </c>
      <c r="I4" s="667"/>
      <c r="J4" s="667"/>
      <c r="K4" s="16"/>
    </row>
    <row r="5" spans="1:11" s="16" customFormat="1">
      <c r="A5" s="1015" t="s">
        <v>621</v>
      </c>
      <c r="B5" s="590">
        <f>'FERA Table 2'!W7</f>
        <v>30821</v>
      </c>
      <c r="C5" s="590">
        <v>75</v>
      </c>
      <c r="D5" s="1235">
        <f t="shared" ref="D5:D9" si="0">C5/B5</f>
        <v>2.4334057947503324E-3</v>
      </c>
      <c r="E5" s="590">
        <v>31</v>
      </c>
      <c r="F5" s="590">
        <v>37</v>
      </c>
      <c r="G5" s="1235">
        <f t="shared" ref="G5:G11" si="1">IFERROR(E5/C5,0)</f>
        <v>0.41333333333333333</v>
      </c>
      <c r="H5" s="1016">
        <f t="shared" ref="H5:H9" si="2">IFERROR(F5/B5,0)</f>
        <v>1.2004801920768306E-3</v>
      </c>
      <c r="I5" s="1301"/>
      <c r="J5" s="668"/>
    </row>
    <row r="6" spans="1:11" s="20" customFormat="1">
      <c r="A6" s="1015" t="s">
        <v>622</v>
      </c>
      <c r="B6" s="590">
        <f>'FERA Table 2'!W8</f>
        <v>31056</v>
      </c>
      <c r="C6" s="590">
        <v>52</v>
      </c>
      <c r="D6" s="1235">
        <f t="shared" si="0"/>
        <v>1.6743946419371459E-3</v>
      </c>
      <c r="E6" s="1236">
        <v>5</v>
      </c>
      <c r="F6" s="1236">
        <v>30</v>
      </c>
      <c r="G6" s="1235">
        <f t="shared" si="1"/>
        <v>9.6153846153846159E-2</v>
      </c>
      <c r="H6" s="1016">
        <f t="shared" si="2"/>
        <v>9.6599690880989182E-4</v>
      </c>
      <c r="I6" s="1301"/>
      <c r="J6" s="668"/>
      <c r="K6" s="16"/>
    </row>
    <row r="7" spans="1:11" s="20" customFormat="1">
      <c r="A7" s="1015" t="s">
        <v>623</v>
      </c>
      <c r="B7" s="590">
        <f>'FERA Table 2'!W9</f>
        <v>31244</v>
      </c>
      <c r="C7" s="590">
        <v>148</v>
      </c>
      <c r="D7" s="1235">
        <f t="shared" si="0"/>
        <v>4.7369094866214316E-3</v>
      </c>
      <c r="E7" s="1236">
        <v>10</v>
      </c>
      <c r="F7" s="1236">
        <v>132</v>
      </c>
      <c r="G7" s="1235">
        <f t="shared" si="1"/>
        <v>6.7567567567567571E-2</v>
      </c>
      <c r="H7" s="1016">
        <f t="shared" si="2"/>
        <v>4.2248111637434391E-3</v>
      </c>
      <c r="I7" s="1301"/>
      <c r="J7" s="668"/>
      <c r="K7" s="16"/>
    </row>
    <row r="8" spans="1:11" s="20" customFormat="1">
      <c r="A8" s="1015" t="s">
        <v>624</v>
      </c>
      <c r="B8" s="590">
        <f>'FERA Table 2'!W10</f>
        <v>31288</v>
      </c>
      <c r="C8" s="590">
        <v>330</v>
      </c>
      <c r="D8" s="1235">
        <f t="shared" si="0"/>
        <v>1.0547174635643058E-2</v>
      </c>
      <c r="E8" s="1236">
        <v>25</v>
      </c>
      <c r="F8" s="1236">
        <v>251</v>
      </c>
      <c r="G8" s="1235">
        <f t="shared" si="1"/>
        <v>7.575757575757576E-2</v>
      </c>
      <c r="H8" s="1016">
        <f t="shared" si="2"/>
        <v>8.0222449501406289E-3</v>
      </c>
      <c r="I8" s="1301"/>
      <c r="J8" s="668"/>
      <c r="K8" s="16"/>
    </row>
    <row r="9" spans="1:11" s="20" customFormat="1">
      <c r="A9" s="1015" t="s">
        <v>625</v>
      </c>
      <c r="B9" s="590">
        <f>'FERA Table 2'!W11</f>
        <v>31578</v>
      </c>
      <c r="C9" s="1237">
        <v>628</v>
      </c>
      <c r="D9" s="1235">
        <f t="shared" si="0"/>
        <v>1.9887263284565204E-2</v>
      </c>
      <c r="E9" s="1236">
        <v>67</v>
      </c>
      <c r="F9" s="1236">
        <v>488</v>
      </c>
      <c r="G9" s="1235">
        <f t="shared" si="1"/>
        <v>0.10668789808917198</v>
      </c>
      <c r="H9" s="1016">
        <f t="shared" si="2"/>
        <v>1.5453796947241751E-2</v>
      </c>
      <c r="I9" s="1301"/>
      <c r="J9" s="16"/>
      <c r="K9" s="16"/>
    </row>
    <row r="10" spans="1:11" s="20" customFormat="1">
      <c r="A10" s="1015" t="s">
        <v>626</v>
      </c>
      <c r="B10" s="590">
        <f>'FERA Table 2'!W12</f>
        <v>31376</v>
      </c>
      <c r="C10" s="590">
        <v>1096</v>
      </c>
      <c r="D10" s="1235">
        <f t="shared" ref="D10:D15" si="3">C10/B10</f>
        <v>3.4931157572667008E-2</v>
      </c>
      <c r="E10" s="590">
        <v>103</v>
      </c>
      <c r="F10" s="590">
        <v>671</v>
      </c>
      <c r="G10" s="1235">
        <f t="shared" si="1"/>
        <v>9.3978102189781018E-2</v>
      </c>
      <c r="H10" s="978">
        <f t="shared" ref="H10:H15" si="4">IFERROR(F10/B10,0)</f>
        <v>2.1385772565017849E-2</v>
      </c>
      <c r="I10" s="1301"/>
      <c r="J10" s="16"/>
      <c r="K10" s="16"/>
    </row>
    <row r="11" spans="1:11" s="20" customFormat="1">
      <c r="A11" s="1015" t="s">
        <v>627</v>
      </c>
      <c r="B11" s="590">
        <f>'FERA Table 2'!W13</f>
        <v>31836</v>
      </c>
      <c r="C11" s="590">
        <v>1361</v>
      </c>
      <c r="D11" s="1235">
        <f t="shared" si="3"/>
        <v>4.275034552079407E-2</v>
      </c>
      <c r="E11" s="590">
        <v>141</v>
      </c>
      <c r="F11" s="590">
        <v>746</v>
      </c>
      <c r="G11" s="1235">
        <f t="shared" si="1"/>
        <v>0.10360029390154299</v>
      </c>
      <c r="H11" s="978">
        <f t="shared" si="4"/>
        <v>2.3432592034175147E-2</v>
      </c>
      <c r="I11" s="1301"/>
      <c r="J11" s="16"/>
      <c r="K11" s="16"/>
    </row>
    <row r="12" spans="1:11" s="20" customFormat="1">
      <c r="A12" s="1015" t="s">
        <v>628</v>
      </c>
      <c r="B12" s="590">
        <f>'FERA Table 2'!W14</f>
        <v>32178</v>
      </c>
      <c r="C12" s="590">
        <v>762</v>
      </c>
      <c r="D12" s="1235">
        <f t="shared" si="3"/>
        <v>2.3680775685250791E-2</v>
      </c>
      <c r="E12" s="590">
        <v>104</v>
      </c>
      <c r="F12" s="590">
        <v>539</v>
      </c>
      <c r="G12" s="1235">
        <f>IFERROR(E12/C12,0)</f>
        <v>0.13648293963254593</v>
      </c>
      <c r="H12" s="978">
        <f t="shared" si="4"/>
        <v>1.6750574926968735E-2</v>
      </c>
      <c r="I12" s="1301"/>
      <c r="J12" s="35"/>
      <c r="K12" s="16"/>
    </row>
    <row r="13" spans="1:11" s="20" customFormat="1">
      <c r="A13" s="1015" t="s">
        <v>629</v>
      </c>
      <c r="B13" s="590">
        <f>'FERA Table 2'!W15</f>
        <v>31945</v>
      </c>
      <c r="C13" s="590">
        <v>801</v>
      </c>
      <c r="D13" s="1235">
        <f t="shared" si="3"/>
        <v>2.5074346533103774E-2</v>
      </c>
      <c r="E13" s="590">
        <v>72</v>
      </c>
      <c r="F13" s="590">
        <v>248</v>
      </c>
      <c r="G13" s="1235">
        <f>IFERROR(E13/C13,0)</f>
        <v>8.98876404494382E-2</v>
      </c>
      <c r="H13" s="978">
        <f t="shared" si="4"/>
        <v>7.7633432462044134E-3</v>
      </c>
      <c r="I13" s="669"/>
      <c r="J13" s="35"/>
      <c r="K13" s="35"/>
    </row>
    <row r="14" spans="1:11" s="20" customFormat="1">
      <c r="A14" s="1015" t="s">
        <v>630</v>
      </c>
      <c r="B14" s="590">
        <f>'FERA Table 2'!W16</f>
        <v>32309</v>
      </c>
      <c r="C14" s="590">
        <v>1042</v>
      </c>
      <c r="D14" s="1235">
        <f t="shared" si="3"/>
        <v>3.225107555170386E-2</v>
      </c>
      <c r="E14" s="590">
        <v>52</v>
      </c>
      <c r="F14" s="590">
        <v>11</v>
      </c>
      <c r="G14" s="1235">
        <f>IFERROR(E14/C14,0)</f>
        <v>4.9904030710172742E-2</v>
      </c>
      <c r="H14" s="978">
        <f t="shared" si="4"/>
        <v>3.4046240985483923E-4</v>
      </c>
      <c r="I14" s="670"/>
      <c r="J14" s="16"/>
      <c r="K14" s="16"/>
    </row>
    <row r="15" spans="1:11" s="20" customFormat="1">
      <c r="A15" s="1015" t="s">
        <v>631</v>
      </c>
      <c r="B15" s="590">
        <f>'FERA Table 2'!W17</f>
        <v>32495</v>
      </c>
      <c r="C15" s="590">
        <v>1385</v>
      </c>
      <c r="D15" s="1235">
        <f t="shared" si="3"/>
        <v>4.2621941837205725E-2</v>
      </c>
      <c r="E15" s="590">
        <v>20</v>
      </c>
      <c r="F15" s="590">
        <v>6</v>
      </c>
      <c r="G15" s="1235">
        <f>IFERROR(E15/C15,0)</f>
        <v>1.444043321299639E-2</v>
      </c>
      <c r="H15" s="978">
        <f t="shared" si="4"/>
        <v>1.8464379135251578E-4</v>
      </c>
      <c r="I15" s="670"/>
      <c r="J15" s="16"/>
      <c r="K15" s="16"/>
    </row>
    <row r="16" spans="1:11" s="20" customFormat="1" ht="13.5" thickBot="1">
      <c r="A16" s="671" t="s">
        <v>632</v>
      </c>
      <c r="B16" s="590"/>
      <c r="C16" s="591"/>
      <c r="D16" s="1235"/>
      <c r="E16" s="591"/>
      <c r="F16" s="591"/>
      <c r="G16" s="1235"/>
      <c r="H16" s="978"/>
      <c r="I16" s="670"/>
      <c r="J16" s="16"/>
      <c r="K16" s="16"/>
    </row>
    <row r="17" spans="1:11" s="20" customFormat="1" ht="13.5" thickBot="1">
      <c r="A17" s="578" t="s">
        <v>633</v>
      </c>
      <c r="B17" s="579">
        <f>_xlfn.IFS(B16&lt;&gt;0,B16,B15&lt;&gt;0,B15,B14&lt;&gt;0,B14,B13&lt;&gt;0,B13,B12&lt;&gt;0,B12,B11&lt;&gt;0,B11,B10&lt;&gt;0,B10,B9&lt;&gt;0,B9,B8&lt;&gt;0,B8,B7&lt;&gt;0,B7,B6&lt;&gt;0,B6,B5&lt;&gt;0,B5)</f>
        <v>32495</v>
      </c>
      <c r="C17" s="579">
        <f>SUM(C5:C16)</f>
        <v>7680</v>
      </c>
      <c r="D17" s="580">
        <f>C17/B17</f>
        <v>0.23634405293122018</v>
      </c>
      <c r="E17" s="579">
        <f>SUM(E5:E16)</f>
        <v>630</v>
      </c>
      <c r="F17" s="579">
        <f>SUM(F5:F16)</f>
        <v>3159</v>
      </c>
      <c r="G17" s="580">
        <f>IF(C17=0,0,E17/C17)</f>
        <v>8.203125E-2</v>
      </c>
      <c r="H17" s="1404">
        <f>IF(B17=0,0,F17/B17)</f>
        <v>9.721495614709956E-2</v>
      </c>
      <c r="I17" s="670"/>
      <c r="J17" s="16"/>
      <c r="K17" s="16"/>
    </row>
    <row r="18" spans="1:11" s="20" customFormat="1" ht="17.25" customHeight="1">
      <c r="A18" s="562"/>
      <c r="B18" s="562"/>
      <c r="C18" s="562"/>
      <c r="D18" s="562"/>
      <c r="E18" s="562"/>
      <c r="F18" s="562"/>
      <c r="G18" s="649"/>
      <c r="H18" s="562"/>
      <c r="I18" s="16"/>
      <c r="J18" s="16"/>
      <c r="K18" s="16"/>
    </row>
    <row r="19" spans="1:11" s="20" customFormat="1" ht="15.75" customHeight="1">
      <c r="A19" s="1665" t="s">
        <v>1005</v>
      </c>
      <c r="B19" s="1665"/>
      <c r="C19" s="1665"/>
      <c r="D19" s="1665"/>
      <c r="E19" s="1665"/>
      <c r="F19" s="1739"/>
      <c r="G19" s="1739"/>
      <c r="H19" s="1739"/>
      <c r="I19" s="16"/>
      <c r="J19" s="16"/>
      <c r="K19" s="16"/>
    </row>
    <row r="20" spans="1:11" s="20" customFormat="1" ht="28.5" customHeight="1">
      <c r="A20" s="1665" t="s">
        <v>1006</v>
      </c>
      <c r="B20" s="1665"/>
      <c r="C20" s="1665"/>
      <c r="D20" s="1665"/>
      <c r="E20" s="1665"/>
      <c r="F20" s="1739"/>
      <c r="G20" s="1739"/>
      <c r="H20" s="1739"/>
      <c r="I20" s="16"/>
      <c r="J20" s="16"/>
      <c r="K20" s="16"/>
    </row>
    <row r="21" spans="1:11" customFormat="1" ht="28.5" customHeight="1">
      <c r="A21" s="1665" t="s">
        <v>1007</v>
      </c>
      <c r="B21" s="1665"/>
      <c r="C21" s="1665"/>
      <c r="D21" s="1665"/>
      <c r="E21" s="1665"/>
      <c r="F21" s="1739"/>
      <c r="G21" s="1739"/>
      <c r="H21" s="1739"/>
      <c r="I21" s="3"/>
      <c r="J21" s="3"/>
      <c r="K21" s="3"/>
    </row>
    <row r="22" spans="1:11" s="20" customFormat="1" ht="15.5">
      <c r="A22" s="1740" t="s">
        <v>1008</v>
      </c>
      <c r="B22" s="1740"/>
      <c r="C22" s="1740"/>
      <c r="D22" s="1740"/>
      <c r="E22" s="1740"/>
      <c r="F22" s="1741"/>
      <c r="G22" s="1741"/>
      <c r="H22" s="1741"/>
      <c r="I22" s="16"/>
      <c r="J22" s="16"/>
      <c r="K22" s="16"/>
    </row>
    <row r="23" spans="1:11" s="20" customFormat="1" ht="54" customHeight="1">
      <c r="A23" s="1724" t="s">
        <v>1009</v>
      </c>
      <c r="B23" s="1724"/>
      <c r="C23" s="1724"/>
      <c r="D23" s="1724"/>
      <c r="E23" s="1724"/>
      <c r="F23" s="1724"/>
      <c r="G23" s="1724"/>
      <c r="H23" s="1724"/>
      <c r="I23" s="16"/>
      <c r="J23" s="16"/>
      <c r="K23" s="16"/>
    </row>
    <row r="24" spans="1:11" s="20" customFormat="1">
      <c r="A24" s="1740"/>
      <c r="B24" s="1740"/>
      <c r="C24" s="1740"/>
      <c r="D24" s="1740"/>
      <c r="E24" s="1740"/>
      <c r="F24" s="1740"/>
      <c r="G24" s="1740"/>
      <c r="H24" s="1740"/>
      <c r="I24" s="16"/>
      <c r="J24" s="16"/>
      <c r="K24" s="16"/>
    </row>
    <row r="25" spans="1:11" s="20" customFormat="1">
      <c r="A25" s="1647" t="s">
        <v>1010</v>
      </c>
      <c r="B25" s="1647"/>
      <c r="C25" s="1647"/>
      <c r="D25" s="1647"/>
      <c r="E25" s="1647"/>
      <c r="F25" s="1647"/>
      <c r="G25" s="1647"/>
      <c r="H25" s="1647"/>
      <c r="I25" s="16"/>
      <c r="J25" s="16"/>
      <c r="K25" s="16"/>
    </row>
  </sheetData>
  <mergeCells count="10">
    <mergeCell ref="A24:H24"/>
    <mergeCell ref="A25:H25"/>
    <mergeCell ref="A1:H1"/>
    <mergeCell ref="A2:H2"/>
    <mergeCell ref="A3:H3"/>
    <mergeCell ref="A19:H19"/>
    <mergeCell ref="A20:H20"/>
    <mergeCell ref="A21:H21"/>
    <mergeCell ref="A22:H22"/>
    <mergeCell ref="A23:H23"/>
  </mergeCells>
  <hyperlinks>
    <hyperlink ref="A2" r:id="rId1" display="=@'ESA Summary'!A2:A2" xr:uid="{4B0C6F17-C8CE-4B11-BD18-DA570A930042}"/>
    <hyperlink ref="A3" r:id="rId2" display="=@'ESA Summary'!A2:A2" xr:uid="{B493B689-BE0D-494E-A5CB-9B0303B8A848}"/>
  </hyperlinks>
  <pageMargins left="0.7" right="0.7" top="0.75" bottom="0.75" header="0.3" footer="0.3"/>
  <pageSetup scale="77" fitToHeight="0" orientation="portrait" r:id="rId3"/>
  <headerFooter>
    <oddFooter>&amp;C&amp;11&amp;P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codeName="Sheet38">
    <pageSetUpPr fitToPage="1"/>
  </sheetPr>
  <dimension ref="A1:K78"/>
  <sheetViews>
    <sheetView zoomScale="80" zoomScaleNormal="80" workbookViewId="0">
      <selection activeCell="D88" sqref="D88"/>
    </sheetView>
  </sheetViews>
  <sheetFormatPr defaultColWidth="9.453125" defaultRowHeight="13"/>
  <cols>
    <col min="1" max="1" width="52.453125" style="562" customWidth="1"/>
    <col min="2" max="6" width="9.54296875" style="562" customWidth="1"/>
    <col min="7" max="7" width="10.81640625" style="562" customWidth="1"/>
    <col min="8" max="16384" width="9.453125" style="29"/>
  </cols>
  <sheetData>
    <row r="1" spans="1:7" ht="18">
      <c r="A1" s="1669" t="s">
        <v>1153</v>
      </c>
      <c r="B1" s="1669"/>
      <c r="C1" s="1669"/>
      <c r="D1" s="1669"/>
      <c r="E1" s="1669"/>
      <c r="F1" s="1669"/>
      <c r="G1" s="1706"/>
    </row>
    <row r="2" spans="1:7" ht="15">
      <c r="A2" s="1669" t="str" cm="1">
        <f t="array" ref="A2">'ESA Summary'!A2:A2</f>
        <v>Southern California Edison</v>
      </c>
      <c r="B2" s="1669"/>
      <c r="C2" s="1669"/>
      <c r="D2" s="1669"/>
      <c r="E2" s="1669"/>
      <c r="F2" s="1669"/>
      <c r="G2" s="1706"/>
    </row>
    <row r="3" spans="1:7" ht="15">
      <c r="A3" s="1669" t="str" cm="1">
        <f t="array" ref="A3">'ESA Summary'!A3:A3</f>
        <v>Through November 2024</v>
      </c>
      <c r="B3" s="1669"/>
      <c r="C3" s="1669"/>
      <c r="D3" s="1669"/>
      <c r="E3" s="1669"/>
      <c r="F3" s="1669"/>
      <c r="G3" s="1706"/>
    </row>
    <row r="4" spans="1:7" ht="15.5" thickBot="1">
      <c r="A4" s="900"/>
      <c r="B4" s="899"/>
      <c r="C4" s="899"/>
      <c r="D4" s="899"/>
      <c r="E4" s="899"/>
      <c r="F4" s="899"/>
    </row>
    <row r="5" spans="1:7" s="20" customFormat="1" ht="13.5" customHeight="1">
      <c r="A5" s="1701" t="s">
        <v>1012</v>
      </c>
      <c r="B5" s="1823" t="s">
        <v>1013</v>
      </c>
      <c r="C5" s="1689"/>
      <c r="D5" s="1689"/>
      <c r="E5" s="1817"/>
      <c r="F5" s="1823" t="s">
        <v>1014</v>
      </c>
      <c r="G5" s="1824"/>
    </row>
    <row r="6" spans="1:7" s="20" customFormat="1" ht="13.5" customHeight="1">
      <c r="A6" s="1822"/>
      <c r="B6" s="1827" t="s">
        <v>1015</v>
      </c>
      <c r="C6" s="1828"/>
      <c r="D6" s="1828"/>
      <c r="E6" s="1829"/>
      <c r="F6" s="1825"/>
      <c r="G6" s="1826"/>
    </row>
    <row r="7" spans="1:7" s="20" customFormat="1" ht="26">
      <c r="A7" s="1822"/>
      <c r="B7" s="650" t="s">
        <v>1016</v>
      </c>
      <c r="C7" s="650" t="s">
        <v>1017</v>
      </c>
      <c r="D7" s="650" t="s">
        <v>1018</v>
      </c>
      <c r="E7" s="650" t="s">
        <v>1019</v>
      </c>
      <c r="F7" s="651" t="s">
        <v>1020</v>
      </c>
      <c r="G7" s="652" t="s">
        <v>1021</v>
      </c>
    </row>
    <row r="8" spans="1:7" s="20" customFormat="1">
      <c r="A8" s="980" t="s">
        <v>1022</v>
      </c>
      <c r="B8" s="1260"/>
      <c r="C8" s="1260" t="s">
        <v>76</v>
      </c>
      <c r="D8" s="653"/>
      <c r="E8" s="654"/>
      <c r="F8" s="1241">
        <v>0</v>
      </c>
      <c r="G8" s="1017">
        <v>0</v>
      </c>
    </row>
    <row r="9" spans="1:7" s="20" customFormat="1">
      <c r="A9" s="980" t="s">
        <v>1023</v>
      </c>
      <c r="B9" s="1260"/>
      <c r="C9" s="1260" t="s">
        <v>76</v>
      </c>
      <c r="D9" s="653"/>
      <c r="E9" s="654"/>
      <c r="F9" s="1241">
        <v>0</v>
      </c>
      <c r="G9" s="1017">
        <v>0</v>
      </c>
    </row>
    <row r="10" spans="1:7" s="20" customFormat="1">
      <c r="A10" s="980" t="s">
        <v>1024</v>
      </c>
      <c r="B10" s="1260" t="s">
        <v>76</v>
      </c>
      <c r="C10" s="1260"/>
      <c r="D10" s="653"/>
      <c r="E10" s="654"/>
      <c r="F10" s="1241">
        <v>0</v>
      </c>
      <c r="G10" s="1017">
        <v>0</v>
      </c>
    </row>
    <row r="11" spans="1:7" s="20" customFormat="1">
      <c r="A11" s="980" t="s">
        <v>1025</v>
      </c>
      <c r="B11" s="1260" t="s">
        <v>76</v>
      </c>
      <c r="C11" s="1260"/>
      <c r="D11" s="653"/>
      <c r="E11" s="654"/>
      <c r="F11" s="1241">
        <v>0</v>
      </c>
      <c r="G11" s="1017">
        <v>0</v>
      </c>
    </row>
    <row r="12" spans="1:7" s="20" customFormat="1">
      <c r="A12" s="980" t="s">
        <v>1026</v>
      </c>
      <c r="B12" s="1260" t="s">
        <v>76</v>
      </c>
      <c r="C12" s="1260"/>
      <c r="D12" s="653"/>
      <c r="E12" s="654"/>
      <c r="F12" s="1241">
        <v>0</v>
      </c>
      <c r="G12" s="1017">
        <v>0</v>
      </c>
    </row>
    <row r="13" spans="1:7" s="20" customFormat="1">
      <c r="A13" s="980" t="s">
        <v>1027</v>
      </c>
      <c r="B13" s="1260" t="s">
        <v>76</v>
      </c>
      <c r="C13" s="1260"/>
      <c r="D13" s="653" t="s">
        <v>76</v>
      </c>
      <c r="E13" s="654"/>
      <c r="F13" s="1241">
        <v>0</v>
      </c>
      <c r="G13" s="1017">
        <v>2</v>
      </c>
    </row>
    <row r="14" spans="1:7" s="20" customFormat="1">
      <c r="A14" s="980" t="s">
        <v>1028</v>
      </c>
      <c r="B14" s="1260" t="s">
        <v>76</v>
      </c>
      <c r="C14" s="1260"/>
      <c r="D14" s="653"/>
      <c r="E14" s="654"/>
      <c r="F14" s="1241">
        <v>0</v>
      </c>
      <c r="G14" s="1017">
        <v>0</v>
      </c>
    </row>
    <row r="15" spans="1:7" s="20" customFormat="1">
      <c r="A15" s="980" t="s">
        <v>1029</v>
      </c>
      <c r="B15" s="1260" t="s">
        <v>76</v>
      </c>
      <c r="C15" s="1260"/>
      <c r="D15" s="653"/>
      <c r="E15" s="654"/>
      <c r="F15" s="1241">
        <v>0</v>
      </c>
      <c r="G15" s="1017">
        <v>0</v>
      </c>
    </row>
    <row r="16" spans="1:7" s="20" customFormat="1">
      <c r="A16" s="980" t="s">
        <v>1030</v>
      </c>
      <c r="B16" s="1260" t="s">
        <v>76</v>
      </c>
      <c r="C16" s="1260"/>
      <c r="D16" s="653"/>
      <c r="E16" s="654"/>
      <c r="F16" s="1241">
        <v>0</v>
      </c>
      <c r="G16" s="1017">
        <v>0</v>
      </c>
    </row>
    <row r="17" spans="1:11" s="20" customFormat="1">
      <c r="A17" s="980" t="s">
        <v>1031</v>
      </c>
      <c r="B17" s="1260" t="s">
        <v>76</v>
      </c>
      <c r="C17" s="1260"/>
      <c r="D17" s="653"/>
      <c r="E17" s="654"/>
      <c r="F17" s="1241">
        <v>0</v>
      </c>
      <c r="G17" s="1017">
        <v>0</v>
      </c>
    </row>
    <row r="18" spans="1:11" s="20" customFormat="1">
      <c r="A18" s="980" t="s">
        <v>1032</v>
      </c>
      <c r="B18" s="1260" t="s">
        <v>76</v>
      </c>
      <c r="C18" s="1260"/>
      <c r="D18" s="653"/>
      <c r="E18" s="654"/>
      <c r="F18" s="1241">
        <v>0</v>
      </c>
      <c r="G18" s="1017">
        <v>0</v>
      </c>
    </row>
    <row r="19" spans="1:11" s="20" customFormat="1">
      <c r="A19" s="980" t="s">
        <v>1033</v>
      </c>
      <c r="B19" s="1260"/>
      <c r="C19" s="1260" t="s">
        <v>76</v>
      </c>
      <c r="D19" s="653"/>
      <c r="E19" s="654"/>
      <c r="F19" s="1241">
        <v>0</v>
      </c>
      <c r="G19" s="1017">
        <v>0</v>
      </c>
    </row>
    <row r="20" spans="1:11" s="20" customFormat="1">
      <c r="A20" s="980" t="s">
        <v>1034</v>
      </c>
      <c r="B20" s="1260" t="s">
        <v>76</v>
      </c>
      <c r="C20" s="1260"/>
      <c r="D20" s="653"/>
      <c r="E20" s="654"/>
      <c r="F20" s="1241">
        <v>0</v>
      </c>
      <c r="G20" s="1017">
        <v>0</v>
      </c>
    </row>
    <row r="21" spans="1:11" s="20" customFormat="1">
      <c r="A21" s="980" t="s">
        <v>1035</v>
      </c>
      <c r="B21" s="1260"/>
      <c r="C21" s="1260" t="s">
        <v>76</v>
      </c>
      <c r="D21" s="653"/>
      <c r="E21" s="654"/>
      <c r="F21" s="1241">
        <v>0</v>
      </c>
      <c r="G21" s="1017">
        <v>0</v>
      </c>
    </row>
    <row r="22" spans="1:11" s="20" customFormat="1">
      <c r="A22" s="980" t="s">
        <v>1036</v>
      </c>
      <c r="B22" s="1260"/>
      <c r="C22" s="1260" t="s">
        <v>76</v>
      </c>
      <c r="D22" s="653"/>
      <c r="E22" s="654"/>
      <c r="F22" s="1241">
        <v>0</v>
      </c>
      <c r="G22" s="1017">
        <v>0</v>
      </c>
    </row>
    <row r="23" spans="1:11" s="20" customFormat="1">
      <c r="A23" s="980" t="s">
        <v>1037</v>
      </c>
      <c r="B23" s="1260" t="s">
        <v>76</v>
      </c>
      <c r="C23" s="1260"/>
      <c r="D23" s="653"/>
      <c r="E23" s="654"/>
      <c r="F23" s="1241">
        <v>0</v>
      </c>
      <c r="G23" s="1017">
        <v>0</v>
      </c>
    </row>
    <row r="24" spans="1:11" s="20" customFormat="1">
      <c r="A24" s="980" t="s">
        <v>1038</v>
      </c>
      <c r="B24" s="1260"/>
      <c r="C24" s="1260" t="s">
        <v>76</v>
      </c>
      <c r="D24" s="653" t="s">
        <v>76</v>
      </c>
      <c r="E24" s="654"/>
      <c r="F24" s="1241">
        <v>0</v>
      </c>
      <c r="G24" s="1017">
        <v>0</v>
      </c>
    </row>
    <row r="25" spans="1:11" s="20" customFormat="1">
      <c r="A25" s="980" t="s">
        <v>1039</v>
      </c>
      <c r="B25" s="1260"/>
      <c r="C25" s="1260" t="s">
        <v>76</v>
      </c>
      <c r="D25" s="653"/>
      <c r="E25" s="654"/>
      <c r="F25" s="1241">
        <v>0</v>
      </c>
      <c r="G25" s="1017">
        <v>0</v>
      </c>
    </row>
    <row r="26" spans="1:11" s="20" customFormat="1">
      <c r="A26" s="980" t="s">
        <v>1040</v>
      </c>
      <c r="B26" s="1260" t="s">
        <v>76</v>
      </c>
      <c r="C26" s="1260"/>
      <c r="D26" s="653"/>
      <c r="E26" s="654"/>
      <c r="F26" s="1241">
        <v>0</v>
      </c>
      <c r="G26" s="1017">
        <v>0</v>
      </c>
    </row>
    <row r="27" spans="1:11" s="20" customFormat="1">
      <c r="A27" s="980" t="s">
        <v>1041</v>
      </c>
      <c r="B27" s="1260"/>
      <c r="C27" s="1260" t="s">
        <v>76</v>
      </c>
      <c r="D27" s="653"/>
      <c r="E27" s="654"/>
      <c r="F27" s="1241">
        <v>0</v>
      </c>
      <c r="G27" s="1017">
        <v>0</v>
      </c>
    </row>
    <row r="28" spans="1:11" s="20" customFormat="1">
      <c r="A28" s="980" t="s">
        <v>1042</v>
      </c>
      <c r="B28" s="1260" t="s">
        <v>76</v>
      </c>
      <c r="C28" s="1260"/>
      <c r="D28" s="653"/>
      <c r="E28" s="654"/>
      <c r="F28" s="1241">
        <v>0</v>
      </c>
      <c r="G28" s="1017">
        <v>0</v>
      </c>
    </row>
    <row r="29" spans="1:11" s="20" customFormat="1">
      <c r="A29" s="980" t="s">
        <v>1043</v>
      </c>
      <c r="B29" s="1260"/>
      <c r="C29" s="1260" t="s">
        <v>76</v>
      </c>
      <c r="D29" s="653" t="s">
        <v>76</v>
      </c>
      <c r="E29" s="654"/>
      <c r="F29" s="1241">
        <v>0</v>
      </c>
      <c r="G29" s="1017">
        <v>0</v>
      </c>
    </row>
    <row r="30" spans="1:11" s="20" customFormat="1">
      <c r="A30" s="980" t="s">
        <v>1044</v>
      </c>
      <c r="B30" s="1260" t="s">
        <v>76</v>
      </c>
      <c r="C30" s="1260"/>
      <c r="D30" s="653" t="s">
        <v>76</v>
      </c>
      <c r="E30" s="654"/>
      <c r="F30" s="1241">
        <v>0</v>
      </c>
      <c r="G30" s="1017">
        <v>0</v>
      </c>
      <c r="H30" s="69"/>
      <c r="I30" s="69"/>
      <c r="J30" s="69"/>
      <c r="K30" s="69"/>
    </row>
    <row r="31" spans="1:11" s="20" customFormat="1">
      <c r="A31" s="980" t="s">
        <v>1045</v>
      </c>
      <c r="B31" s="1260" t="s">
        <v>76</v>
      </c>
      <c r="C31" s="1260"/>
      <c r="D31" s="653"/>
      <c r="E31" s="654"/>
      <c r="F31" s="1241">
        <v>0</v>
      </c>
      <c r="G31" s="1017">
        <v>0</v>
      </c>
    </row>
    <row r="32" spans="1:11" s="20" customFormat="1">
      <c r="A32" s="980" t="s">
        <v>1046</v>
      </c>
      <c r="B32" s="1260" t="s">
        <v>76</v>
      </c>
      <c r="C32" s="1260"/>
      <c r="D32" s="653"/>
      <c r="E32" s="654"/>
      <c r="F32" s="1241">
        <v>0</v>
      </c>
      <c r="G32" s="1017">
        <v>0</v>
      </c>
    </row>
    <row r="33" spans="1:7" s="20" customFormat="1">
      <c r="A33" s="980" t="s">
        <v>1047</v>
      </c>
      <c r="B33" s="1260"/>
      <c r="C33" s="1260" t="s">
        <v>76</v>
      </c>
      <c r="D33" s="653"/>
      <c r="E33" s="654"/>
      <c r="F33" s="1241">
        <v>0</v>
      </c>
      <c r="G33" s="1017">
        <v>0</v>
      </c>
    </row>
    <row r="34" spans="1:7" s="20" customFormat="1">
      <c r="A34" s="980" t="s">
        <v>1048</v>
      </c>
      <c r="B34" s="1260"/>
      <c r="C34" s="1260"/>
      <c r="D34" s="653" t="s">
        <v>76</v>
      </c>
      <c r="E34" s="654"/>
      <c r="F34" s="1241">
        <v>0</v>
      </c>
      <c r="G34" s="1017">
        <v>0</v>
      </c>
    </row>
    <row r="35" spans="1:7" s="20" customFormat="1">
      <c r="A35" s="980" t="s">
        <v>1049</v>
      </c>
      <c r="B35" s="1260" t="s">
        <v>76</v>
      </c>
      <c r="C35" s="1260"/>
      <c r="D35" s="653"/>
      <c r="E35" s="654"/>
      <c r="F35" s="1241">
        <v>0</v>
      </c>
      <c r="G35" s="1017">
        <v>0</v>
      </c>
    </row>
    <row r="36" spans="1:7" s="20" customFormat="1">
      <c r="A36" s="980" t="s">
        <v>1050</v>
      </c>
      <c r="B36" s="1260" t="s">
        <v>76</v>
      </c>
      <c r="C36" s="1260"/>
      <c r="D36" s="653" t="s">
        <v>76</v>
      </c>
      <c r="E36" s="654"/>
      <c r="F36" s="1241">
        <v>0</v>
      </c>
      <c r="G36" s="1017">
        <v>0</v>
      </c>
    </row>
    <row r="37" spans="1:7" s="20" customFormat="1">
      <c r="A37" s="980" t="s">
        <v>1051</v>
      </c>
      <c r="B37" s="1260" t="s">
        <v>76</v>
      </c>
      <c r="C37" s="1260" t="s">
        <v>76</v>
      </c>
      <c r="D37" s="653"/>
      <c r="E37" s="654"/>
      <c r="F37" s="1241">
        <v>0</v>
      </c>
      <c r="G37" s="1017">
        <v>0</v>
      </c>
    </row>
    <row r="38" spans="1:7" s="20" customFormat="1">
      <c r="A38" s="980" t="s">
        <v>1052</v>
      </c>
      <c r="B38" s="1260" t="s">
        <v>76</v>
      </c>
      <c r="C38" s="1260"/>
      <c r="D38" s="653"/>
      <c r="E38" s="654"/>
      <c r="F38" s="1241">
        <v>0</v>
      </c>
      <c r="G38" s="1017">
        <v>0</v>
      </c>
    </row>
    <row r="39" spans="1:7" s="20" customFormat="1">
      <c r="A39" s="980" t="s">
        <v>1053</v>
      </c>
      <c r="B39" s="1260" t="s">
        <v>76</v>
      </c>
      <c r="C39" s="1260"/>
      <c r="D39" s="653"/>
      <c r="E39" s="654"/>
      <c r="F39" s="1241">
        <v>0</v>
      </c>
      <c r="G39" s="1017">
        <v>0</v>
      </c>
    </row>
    <row r="40" spans="1:7" s="20" customFormat="1">
      <c r="A40" s="980" t="s">
        <v>1054</v>
      </c>
      <c r="B40" s="1260" t="s">
        <v>76</v>
      </c>
      <c r="C40" s="1260"/>
      <c r="D40" s="653"/>
      <c r="E40" s="654"/>
      <c r="F40" s="1241">
        <v>0</v>
      </c>
      <c r="G40" s="1017">
        <v>0</v>
      </c>
    </row>
    <row r="41" spans="1:7" s="20" customFormat="1">
      <c r="A41" s="980" t="s">
        <v>1055</v>
      </c>
      <c r="B41" s="1260"/>
      <c r="C41" s="1260" t="s">
        <v>76</v>
      </c>
      <c r="D41" s="653"/>
      <c r="E41" s="654"/>
      <c r="F41" s="1241">
        <v>0</v>
      </c>
      <c r="G41" s="1017">
        <v>0</v>
      </c>
    </row>
    <row r="42" spans="1:7" s="20" customFormat="1">
      <c r="A42" s="980" t="s">
        <v>1056</v>
      </c>
      <c r="B42" s="1260" t="s">
        <v>76</v>
      </c>
      <c r="C42" s="1260"/>
      <c r="D42" s="653"/>
      <c r="E42" s="654"/>
      <c r="F42" s="1241">
        <v>0</v>
      </c>
      <c r="G42" s="1017">
        <v>0</v>
      </c>
    </row>
    <row r="43" spans="1:7" s="20" customFormat="1">
      <c r="A43" s="980" t="s">
        <v>1057</v>
      </c>
      <c r="B43" s="1260" t="s">
        <v>76</v>
      </c>
      <c r="C43" s="1260"/>
      <c r="D43" s="653"/>
      <c r="E43" s="654"/>
      <c r="F43" s="1241">
        <v>0</v>
      </c>
      <c r="G43" s="1017">
        <v>0</v>
      </c>
    </row>
    <row r="44" spans="1:7" s="20" customFormat="1">
      <c r="A44" s="980" t="s">
        <v>1058</v>
      </c>
      <c r="B44" s="1260" t="s">
        <v>76</v>
      </c>
      <c r="C44" s="1260"/>
      <c r="D44" s="653"/>
      <c r="E44" s="654"/>
      <c r="F44" s="1241">
        <v>0</v>
      </c>
      <c r="G44" s="1017">
        <v>0</v>
      </c>
    </row>
    <row r="45" spans="1:7" s="20" customFormat="1">
      <c r="A45" s="980" t="s">
        <v>1059</v>
      </c>
      <c r="B45" s="1260"/>
      <c r="C45" s="1260" t="s">
        <v>76</v>
      </c>
      <c r="D45" s="653"/>
      <c r="E45" s="654"/>
      <c r="F45" s="1241">
        <v>0</v>
      </c>
      <c r="G45" s="1017">
        <v>0</v>
      </c>
    </row>
    <row r="46" spans="1:7" s="20" customFormat="1">
      <c r="A46" s="980" t="s">
        <v>1060</v>
      </c>
      <c r="B46" s="1260"/>
      <c r="C46" s="1260" t="s">
        <v>76</v>
      </c>
      <c r="D46" s="653" t="s">
        <v>76</v>
      </c>
      <c r="E46" s="654"/>
      <c r="F46" s="1241">
        <v>0</v>
      </c>
      <c r="G46" s="1017">
        <v>0</v>
      </c>
    </row>
    <row r="47" spans="1:7" s="20" customFormat="1">
      <c r="A47" s="980" t="s">
        <v>1061</v>
      </c>
      <c r="B47" s="1260" t="s">
        <v>76</v>
      </c>
      <c r="C47" s="1260"/>
      <c r="D47" s="653"/>
      <c r="E47" s="654"/>
      <c r="F47" s="1241">
        <v>0</v>
      </c>
      <c r="G47" s="1017">
        <v>0</v>
      </c>
    </row>
    <row r="48" spans="1:7" s="20" customFormat="1">
      <c r="A48" s="980" t="s">
        <v>1062</v>
      </c>
      <c r="B48" s="1260" t="s">
        <v>76</v>
      </c>
      <c r="C48" s="1260"/>
      <c r="D48" s="653"/>
      <c r="E48" s="654"/>
      <c r="F48" s="1241">
        <v>0</v>
      </c>
      <c r="G48" s="1017">
        <v>0</v>
      </c>
    </row>
    <row r="49" spans="1:7" s="20" customFormat="1">
      <c r="A49" s="980" t="s">
        <v>1063</v>
      </c>
      <c r="B49" s="1260" t="s">
        <v>76</v>
      </c>
      <c r="C49" s="1260"/>
      <c r="D49" s="653"/>
      <c r="E49" s="654"/>
      <c r="F49" s="1241">
        <v>0</v>
      </c>
      <c r="G49" s="1017">
        <v>0</v>
      </c>
    </row>
    <row r="50" spans="1:7" s="20" customFormat="1">
      <c r="A50" s="980" t="s">
        <v>1064</v>
      </c>
      <c r="B50" s="1260"/>
      <c r="C50" s="1260" t="s">
        <v>76</v>
      </c>
      <c r="D50" s="653"/>
      <c r="E50" s="654"/>
      <c r="F50" s="1241">
        <v>0</v>
      </c>
      <c r="G50" s="1017">
        <v>0</v>
      </c>
    </row>
    <row r="51" spans="1:7" s="20" customFormat="1">
      <c r="A51" s="980" t="s">
        <v>1065</v>
      </c>
      <c r="B51" s="1260" t="s">
        <v>76</v>
      </c>
      <c r="C51" s="1260"/>
      <c r="D51" s="653"/>
      <c r="E51" s="654"/>
      <c r="F51" s="1241">
        <v>0</v>
      </c>
      <c r="G51" s="1017">
        <v>0</v>
      </c>
    </row>
    <row r="52" spans="1:7" s="20" customFormat="1">
      <c r="A52" s="980" t="s">
        <v>1066</v>
      </c>
      <c r="B52" s="1260" t="s">
        <v>76</v>
      </c>
      <c r="C52" s="1260"/>
      <c r="D52" s="653"/>
      <c r="E52" s="654"/>
      <c r="F52" s="1241">
        <v>0</v>
      </c>
      <c r="G52" s="1017">
        <v>0</v>
      </c>
    </row>
    <row r="53" spans="1:7" s="20" customFormat="1">
      <c r="A53" s="980" t="s">
        <v>1067</v>
      </c>
      <c r="B53" s="1260" t="s">
        <v>76</v>
      </c>
      <c r="C53" s="1260"/>
      <c r="D53" s="653"/>
      <c r="E53" s="654"/>
      <c r="F53" s="1241">
        <v>0</v>
      </c>
      <c r="G53" s="1017">
        <v>0</v>
      </c>
    </row>
    <row r="54" spans="1:7" s="20" customFormat="1">
      <c r="A54" s="980" t="s">
        <v>1068</v>
      </c>
      <c r="B54" s="1260" t="s">
        <v>76</v>
      </c>
      <c r="C54" s="1260"/>
      <c r="D54" s="653"/>
      <c r="E54" s="654"/>
      <c r="F54" s="1241">
        <v>0</v>
      </c>
      <c r="G54" s="1017">
        <v>0</v>
      </c>
    </row>
    <row r="55" spans="1:7" s="20" customFormat="1">
      <c r="A55" s="980" t="s">
        <v>1069</v>
      </c>
      <c r="B55" s="1260" t="s">
        <v>76</v>
      </c>
      <c r="C55" s="1260"/>
      <c r="D55" s="653"/>
      <c r="E55" s="654"/>
      <c r="F55" s="1241">
        <v>0</v>
      </c>
      <c r="G55" s="1017">
        <v>0</v>
      </c>
    </row>
    <row r="56" spans="1:7" s="20" customFormat="1">
      <c r="A56" s="980" t="s">
        <v>1070</v>
      </c>
      <c r="B56" s="1260" t="s">
        <v>76</v>
      </c>
      <c r="C56" s="1260" t="s">
        <v>76</v>
      </c>
      <c r="D56" s="653" t="s">
        <v>76</v>
      </c>
      <c r="E56" s="654"/>
      <c r="F56" s="1241">
        <v>0</v>
      </c>
      <c r="G56" s="1017">
        <v>1</v>
      </c>
    </row>
    <row r="57" spans="1:7" s="20" customFormat="1">
      <c r="A57" s="980" t="s">
        <v>1071</v>
      </c>
      <c r="B57" s="1260"/>
      <c r="C57" s="1260" t="s">
        <v>76</v>
      </c>
      <c r="D57" s="653" t="s">
        <v>76</v>
      </c>
      <c r="E57" s="653" t="s">
        <v>76</v>
      </c>
      <c r="F57" s="1241">
        <v>0</v>
      </c>
      <c r="G57" s="1017">
        <v>0</v>
      </c>
    </row>
    <row r="58" spans="1:7" s="20" customFormat="1">
      <c r="A58" s="980" t="s">
        <v>1072</v>
      </c>
      <c r="B58" s="1260" t="s">
        <v>76</v>
      </c>
      <c r="C58" s="1260"/>
      <c r="D58" s="653"/>
      <c r="E58" s="653"/>
      <c r="F58" s="1241">
        <v>0</v>
      </c>
      <c r="G58" s="1017">
        <v>0</v>
      </c>
    </row>
    <row r="59" spans="1:7" s="20" customFormat="1">
      <c r="A59" s="980" t="s">
        <v>1073</v>
      </c>
      <c r="B59" s="1260" t="s">
        <v>76</v>
      </c>
      <c r="C59" s="1260"/>
      <c r="D59" s="653"/>
      <c r="E59" s="654"/>
      <c r="F59" s="1241">
        <v>0</v>
      </c>
      <c r="G59" s="1017">
        <v>0</v>
      </c>
    </row>
    <row r="60" spans="1:7" s="20" customFormat="1">
      <c r="A60" s="980" t="s">
        <v>1074</v>
      </c>
      <c r="B60" s="1260" t="s">
        <v>76</v>
      </c>
      <c r="C60" s="1260"/>
      <c r="D60" s="653"/>
      <c r="E60" s="654"/>
      <c r="F60" s="1241">
        <v>0</v>
      </c>
      <c r="G60" s="1017">
        <v>0</v>
      </c>
    </row>
    <row r="61" spans="1:7" s="20" customFormat="1">
      <c r="A61" s="980" t="s">
        <v>1075</v>
      </c>
      <c r="B61" s="1260" t="s">
        <v>76</v>
      </c>
      <c r="C61" s="1260"/>
      <c r="D61" s="653"/>
      <c r="E61" s="654"/>
      <c r="F61" s="1241">
        <v>0</v>
      </c>
      <c r="G61" s="1017">
        <v>0</v>
      </c>
    </row>
    <row r="62" spans="1:7" s="20" customFormat="1">
      <c r="A62" s="980" t="s">
        <v>1076</v>
      </c>
      <c r="B62" s="1260" t="s">
        <v>76</v>
      </c>
      <c r="C62" s="1260"/>
      <c r="D62" s="653"/>
      <c r="E62" s="654"/>
      <c r="F62" s="1241">
        <v>0</v>
      </c>
      <c r="G62" s="1017">
        <v>0</v>
      </c>
    </row>
    <row r="63" spans="1:7" s="20" customFormat="1">
      <c r="A63" s="980" t="s">
        <v>1077</v>
      </c>
      <c r="B63" s="1260" t="s">
        <v>76</v>
      </c>
      <c r="C63" s="1260" t="s">
        <v>76</v>
      </c>
      <c r="D63" s="653"/>
      <c r="E63" s="654"/>
      <c r="F63" s="1241">
        <v>0</v>
      </c>
      <c r="G63" s="1017">
        <v>0</v>
      </c>
    </row>
    <row r="64" spans="1:7" s="20" customFormat="1">
      <c r="A64" s="980" t="s">
        <v>1078</v>
      </c>
      <c r="B64" s="1260" t="s">
        <v>76</v>
      </c>
      <c r="C64" s="1260"/>
      <c r="D64" s="653"/>
      <c r="E64" s="654"/>
      <c r="F64" s="1241">
        <v>0</v>
      </c>
      <c r="G64" s="1017">
        <v>0</v>
      </c>
    </row>
    <row r="65" spans="1:7" s="20" customFormat="1">
      <c r="A65" s="980" t="s">
        <v>1079</v>
      </c>
      <c r="B65" s="1260"/>
      <c r="C65" s="1260" t="s">
        <v>76</v>
      </c>
      <c r="D65" s="653"/>
      <c r="E65" s="654"/>
      <c r="F65" s="1241">
        <v>0</v>
      </c>
      <c r="G65" s="1017">
        <v>0</v>
      </c>
    </row>
    <row r="66" spans="1:7" s="20" customFormat="1">
      <c r="A66" s="980" t="s">
        <v>1080</v>
      </c>
      <c r="B66" s="1260" t="s">
        <v>76</v>
      </c>
      <c r="C66" s="1260"/>
      <c r="D66" s="653"/>
      <c r="E66" s="654"/>
      <c r="F66" s="1241">
        <v>0</v>
      </c>
      <c r="G66" s="1017">
        <v>0</v>
      </c>
    </row>
    <row r="67" spans="1:7" s="20" customFormat="1">
      <c r="A67" s="980" t="s">
        <v>1081</v>
      </c>
      <c r="B67" s="1260"/>
      <c r="C67" s="1260" t="s">
        <v>76</v>
      </c>
      <c r="D67" s="653"/>
      <c r="E67" s="654"/>
      <c r="F67" s="1241">
        <v>0</v>
      </c>
      <c r="G67" s="1017">
        <v>0</v>
      </c>
    </row>
    <row r="68" spans="1:7" s="20" customFormat="1">
      <c r="A68" s="980" t="s">
        <v>1082</v>
      </c>
      <c r="B68" s="1260" t="s">
        <v>76</v>
      </c>
      <c r="C68" s="1260"/>
      <c r="D68" s="653"/>
      <c r="E68" s="654"/>
      <c r="F68" s="1241">
        <v>0</v>
      </c>
      <c r="G68" s="1017">
        <v>0</v>
      </c>
    </row>
    <row r="69" spans="1:7" s="20" customFormat="1">
      <c r="A69" s="980" t="s">
        <v>1083</v>
      </c>
      <c r="B69" s="1260"/>
      <c r="C69" s="1260" t="s">
        <v>76</v>
      </c>
      <c r="D69" s="653"/>
      <c r="E69" s="654"/>
      <c r="F69" s="1241">
        <v>0</v>
      </c>
      <c r="G69" s="1017">
        <v>0</v>
      </c>
    </row>
    <row r="70" spans="1:7" s="20" customFormat="1">
      <c r="A70" s="980" t="s">
        <v>1084</v>
      </c>
      <c r="B70" s="1260" t="s">
        <v>76</v>
      </c>
      <c r="C70" s="1260"/>
      <c r="D70" s="653"/>
      <c r="E70" s="654"/>
      <c r="F70" s="1241">
        <v>0</v>
      </c>
      <c r="G70" s="1017">
        <v>0</v>
      </c>
    </row>
    <row r="71" spans="1:7" s="20" customFormat="1">
      <c r="A71" s="980" t="s">
        <v>1085</v>
      </c>
      <c r="B71" s="1260" t="s">
        <v>76</v>
      </c>
      <c r="C71" s="1260"/>
      <c r="D71" s="653"/>
      <c r="E71" s="654"/>
      <c r="F71" s="1241">
        <v>0</v>
      </c>
      <c r="G71" s="1017">
        <v>0</v>
      </c>
    </row>
    <row r="72" spans="1:7" s="20" customFormat="1">
      <c r="A72" s="980" t="s">
        <v>1086</v>
      </c>
      <c r="B72" s="1260" t="s">
        <v>76</v>
      </c>
      <c r="C72" s="1260"/>
      <c r="D72" s="653" t="s">
        <v>76</v>
      </c>
      <c r="E72" s="654"/>
      <c r="F72" s="1241">
        <v>0</v>
      </c>
      <c r="G72" s="1017">
        <v>0</v>
      </c>
    </row>
    <row r="73" spans="1:7" s="20" customFormat="1" ht="13.5" thickBot="1">
      <c r="A73" s="609" t="s">
        <v>1087</v>
      </c>
      <c r="B73" s="655"/>
      <c r="C73" s="655" t="s">
        <v>76</v>
      </c>
      <c r="D73" s="656"/>
      <c r="E73" s="657"/>
      <c r="F73" s="613">
        <v>0</v>
      </c>
      <c r="G73" s="658">
        <v>0</v>
      </c>
    </row>
    <row r="74" spans="1:7" s="20" customFormat="1" ht="13.5" thickBot="1">
      <c r="A74" s="659" t="s">
        <v>1088</v>
      </c>
      <c r="B74" s="660"/>
      <c r="C74" s="661"/>
      <c r="D74" s="661"/>
      <c r="E74" s="661"/>
      <c r="F74" s="662">
        <f>SUM(F8:F73)</f>
        <v>0</v>
      </c>
      <c r="G74" s="619">
        <f>SUM(G8:G73)</f>
        <v>3</v>
      </c>
    </row>
    <row r="75" spans="1:7" s="20" customFormat="1">
      <c r="A75" s="663"/>
      <c r="B75" s="664"/>
      <c r="C75" s="664"/>
      <c r="D75" s="664"/>
      <c r="E75" s="664"/>
      <c r="F75" s="666"/>
      <c r="G75" s="666"/>
    </row>
    <row r="76" spans="1:7" s="20" customFormat="1" ht="32.25" customHeight="1">
      <c r="A76" s="1821" t="s">
        <v>1089</v>
      </c>
      <c r="B76" s="1821"/>
      <c r="C76" s="1821"/>
      <c r="D76" s="1821"/>
      <c r="E76" s="1821"/>
      <c r="F76" s="1821"/>
      <c r="G76" s="1821"/>
    </row>
    <row r="77" spans="1:7" s="20" customFormat="1">
      <c r="A77" s="665"/>
      <c r="B77" s="665"/>
      <c r="C77" s="665"/>
      <c r="D77" s="665"/>
      <c r="E77" s="665"/>
      <c r="F77" s="665"/>
      <c r="G77" s="665"/>
    </row>
    <row r="78" spans="1:7" s="20" customFormat="1">
      <c r="A78" s="1764" t="s">
        <v>429</v>
      </c>
      <c r="B78" s="1764"/>
      <c r="C78" s="1764"/>
      <c r="D78" s="1764"/>
      <c r="E78" s="1764"/>
      <c r="F78" s="1764"/>
      <c r="G78" s="1764"/>
    </row>
  </sheetData>
  <mergeCells count="9">
    <mergeCell ref="A76:G76"/>
    <mergeCell ref="A78:G78"/>
    <mergeCell ref="A1:G1"/>
    <mergeCell ref="A2:G2"/>
    <mergeCell ref="A3:G3"/>
    <mergeCell ref="A5:A7"/>
    <mergeCell ref="B5:E5"/>
    <mergeCell ref="F5:G6"/>
    <mergeCell ref="B6:E6"/>
  </mergeCells>
  <printOptions horizontalCentered="1"/>
  <pageMargins left="0.5" right="0.5" top="0.25" bottom="0.5" header="0.3" footer="0.3"/>
  <pageSetup scale="68" orientation="portrait" r:id="rId1"/>
  <headerFooter>
    <oddFooter>&amp;C&amp;11&amp;P of &amp;N</oddFooter>
  </headerFooter>
  <rowBreaks count="1" manualBreakCount="1">
    <brk id="65"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TaxCatchAll xmlns="e5e22d63-cd76-4ad0-9cc0-8f2b2146ce9f" xsi:nil="true"/>
    <lcf76f155ced4ddcb4097134ff3c332f xmlns="1f515989-4afe-4bfb-8869-4f44a11afb39">
      <Terms xmlns="http://schemas.microsoft.com/office/infopath/2007/PartnerControls"/>
    </lcf76f155ced4ddcb4097134ff3c332f>
    <SharedWithUsers xmlns="e5e22d63-cd76-4ad0-9cc0-8f2b2146ce9f">
      <UserInfo>
        <DisplayName>William G Moutsios</DisplayName>
        <AccountId>44</AccountId>
        <AccountType/>
      </UserInfo>
      <UserInfo>
        <DisplayName>Truc Nguyen</DisplayName>
        <AccountId>40</AccountId>
        <AccountType/>
      </UserInfo>
      <UserInfo>
        <DisplayName>Valerie Pearce</DisplayName>
        <AccountId>42</AccountId>
        <AccountType/>
      </UserInfo>
      <UserInfo>
        <DisplayName>Galaxy H Kaji</DisplayName>
        <AccountId>21</AccountId>
        <AccountType/>
      </UserInfo>
      <UserInfo>
        <DisplayName>Rodger Bradfield Jr</DisplayName>
        <AccountId>60</AccountId>
        <AccountType/>
      </UserInfo>
      <UserInfo>
        <DisplayName>Rosette Solidum</DisplayName>
        <AccountId>55</AccountId>
        <AccountType/>
      </UserInfo>
      <UserInfo>
        <DisplayName>Eugene Ayuyao</DisplayName>
        <AccountId>57</AccountId>
        <AccountType/>
      </UserInfo>
      <UserInfo>
        <DisplayName>Veronica Saakyan</DisplayName>
        <AccountId>126</AccountId>
        <AccountType/>
      </UserInfo>
      <UserInfo>
        <DisplayName>Joshua D Burk</DisplayName>
        <AccountId>26</AccountId>
        <AccountType/>
      </UserInfo>
      <UserInfo>
        <DisplayName>Jose Buendia</DisplayName>
        <AccountId>217</AccountId>
        <AccountType/>
      </UserInfo>
      <UserInfo>
        <DisplayName>Davi Ibarra</DisplayName>
        <AccountId>19</AccountId>
        <AccountType/>
      </UserInfo>
      <UserInfo>
        <DisplayName>Desiree Dunn</DisplayName>
        <AccountId>20</AccountId>
        <AccountType/>
      </UserInfo>
      <UserInfo>
        <DisplayName>Greg Buchler</DisplayName>
        <AccountId>45</AccountId>
        <AccountType/>
      </UserInfo>
      <UserInfo>
        <DisplayName>Israel Fernandez</DisplayName>
        <AccountId>24</AccountId>
        <AccountType/>
      </UserInfo>
      <UserInfo>
        <DisplayName>Jaclyn Anderson</DisplayName>
        <AccountId>89</AccountId>
        <AccountType/>
      </UserInfo>
      <UserInfo>
        <DisplayName>Mehboob Dhala</DisplayName>
        <AccountId>88</AccountId>
        <AccountType/>
      </UserInfo>
      <UserInfo>
        <DisplayName>Natalie Flores-Rios</DisplayName>
        <AccountId>33</AccountId>
        <AccountType/>
      </UserInfo>
      <UserInfo>
        <DisplayName>Veronica Diaz</DisplayName>
        <AccountId>43</AccountId>
        <AccountType/>
      </UserInfo>
      <UserInfo>
        <DisplayName>Marcia I Simbala</DisplayName>
        <AccountId>30</AccountId>
        <AccountType/>
      </UserInfo>
      <UserInfo>
        <DisplayName>Ka-Wing Poon</DisplayName>
        <AccountId>274</AccountId>
        <AccountType/>
      </UserInfo>
      <UserInfo>
        <DisplayName>Carol Edwards</DisplayName>
        <AccountId>215</AccountId>
        <AccountType/>
      </UserInfo>
      <UserInfo>
        <DisplayName>Sylvia Valdez</DisplayName>
        <AccountId>234</AccountId>
        <AccountType/>
      </UserInfo>
      <UserInfo>
        <DisplayName>Anna M Wojtyna-Machon</DisplayName>
        <AccountId>264</AccountId>
        <AccountType/>
      </UserInfo>
      <UserInfo>
        <DisplayName>Jonathan De La Torre</DisplayName>
        <AccountId>208</AccountId>
        <AccountType/>
      </UserInfo>
      <UserInfo>
        <DisplayName>Joni Key</DisplayName>
        <AccountId>54</AccountId>
        <AccountType/>
      </UserInfo>
      <UserInfo>
        <DisplayName>Reginald Wilkins</DisplayName>
        <AccountId>216</AccountId>
        <AccountType/>
      </UserInfo>
      <UserInfo>
        <DisplayName>Alexander J Williams</DisplayName>
        <AccountId>14</AccountId>
        <AccountType/>
      </UserInfo>
      <UserInfo>
        <DisplayName>Joe T Chung</DisplayName>
        <AccountId>130</AccountId>
        <AccountType/>
      </UserInfo>
      <UserInfo>
        <DisplayName>Nery Navarro Medrano</DisplayName>
        <AccountId>273</AccountId>
        <AccountType/>
      </UserInfo>
      <UserInfo>
        <DisplayName>Katherine Ignacio</DisplayName>
        <AccountId>87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84C71A-6B4B-46F4-8322-C644FCF1F496}">
  <ds:schemaRefs>
    <ds:schemaRef ds:uri="http://schemas.microsoft.com/office/2006/metadata/customXsn"/>
  </ds:schemaRefs>
</ds:datastoreItem>
</file>

<file path=customXml/itemProps2.xml><?xml version="1.0" encoding="utf-8"?>
<ds:datastoreItem xmlns:ds="http://schemas.openxmlformats.org/officeDocument/2006/customXml" ds:itemID="{93540C34-B68F-4BD1-AD6F-E521573F6D81}">
  <ds:schemaRefs>
    <ds:schemaRef ds:uri="http://schemas.openxmlformats.org/package/2006/metadata/core-properties"/>
    <ds:schemaRef ds:uri="http://purl.org/dc/terms/"/>
    <ds:schemaRef ds:uri="http://schemas.microsoft.com/office/infopath/2007/PartnerControls"/>
    <ds:schemaRef ds:uri="http://purl.org/dc/dcmitype/"/>
    <ds:schemaRef ds:uri="ec52a836-0bb4-4d79-aa0d-20b4805e15e2"/>
    <ds:schemaRef ds:uri="http://purl.org/dc/elements/1.1/"/>
    <ds:schemaRef ds:uri="http://schemas.microsoft.com/office/2006/documentManagement/types"/>
    <ds:schemaRef ds:uri="e45da448-bf9c-43e8-8676-7e88d583ded9"/>
    <ds:schemaRef ds:uri="b8ecece3-635c-4d59-b520-a032f66bc3f7"/>
    <ds:schemaRef ds:uri="43ebc385-919f-4264-8390-972eb2033e4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777EAAE-BFB8-4910-8C1C-D335FCAE990C}">
  <ds:schemaRefs>
    <ds:schemaRef ds:uri="http://schemas.microsoft.com/sharepoint/v3/contenttype/forms"/>
  </ds:schemaRefs>
</ds:datastoreItem>
</file>

<file path=customXml/itemProps4.xml><?xml version="1.0" encoding="utf-8"?>
<ds:datastoreItem xmlns:ds="http://schemas.openxmlformats.org/officeDocument/2006/customXml" ds:itemID="{80F67FDD-CD85-4751-9C93-2F1636E58701}">
  <ds:schemaRefs>
    <ds:schemaRef ds:uri="http://schemas.microsoft.com/sharepoint/events"/>
  </ds:schemaRefs>
</ds:datastoreItem>
</file>

<file path=customXml/itemProps5.xml><?xml version="1.0" encoding="utf-8"?>
<ds:datastoreItem xmlns:ds="http://schemas.openxmlformats.org/officeDocument/2006/customXml" ds:itemID="{7234C3DF-C365-431D-8DBC-2FF3E70A8A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35</vt:i4>
      </vt:variant>
    </vt:vector>
  </HeadingPairs>
  <TitlesOfParts>
    <vt:vector size="67" baseType="lpstr">
      <vt:lpstr>ESA Summary</vt:lpstr>
      <vt:lpstr>ESA Table 1</vt:lpstr>
      <vt:lpstr>ESA Table 2</vt:lpstr>
      <vt:lpstr>ESA Table 2A</vt:lpstr>
      <vt:lpstr>ESA Table 2B</vt:lpstr>
      <vt:lpstr>ESA Table 2C</vt:lpstr>
      <vt:lpstr>ESA Table 2D</vt:lpstr>
      <vt:lpstr>Sheet1</vt:lpstr>
      <vt:lpstr>ESA Table 2E</vt:lpstr>
      <vt:lpstr>ESA Table 3A_3H</vt:lpstr>
      <vt:lpstr>ESA Table 4A-E</vt:lpstr>
      <vt:lpstr>ESA Table 5A_5F</vt:lpstr>
      <vt:lpstr>ESA Table 6</vt:lpstr>
      <vt:lpstr>ESA Table 7</vt:lpstr>
      <vt:lpstr>ESA Table 8</vt:lpstr>
      <vt:lpstr>ESA Table 9</vt:lpstr>
      <vt:lpstr>ESA Table 10</vt:lpstr>
      <vt:lpstr>CARE Table 1</vt:lpstr>
      <vt:lpstr>CARE Table 2</vt:lpstr>
      <vt:lpstr>CARE Table 3A _3B</vt:lpstr>
      <vt:lpstr>CARE Table 4</vt:lpstr>
      <vt:lpstr>CARE Table 5</vt:lpstr>
      <vt:lpstr>CARE Table 6</vt:lpstr>
      <vt:lpstr>CARE Table 7</vt:lpstr>
      <vt:lpstr>CARE Table 8</vt:lpstr>
      <vt:lpstr>CARE Table 9</vt:lpstr>
      <vt:lpstr>FERA Table 1</vt:lpstr>
      <vt:lpstr>FERA Table 2</vt:lpstr>
      <vt:lpstr>FERA Table 3A _3B</vt:lpstr>
      <vt:lpstr>FERA Table 4</vt:lpstr>
      <vt:lpstr>FERA Table 5</vt:lpstr>
      <vt:lpstr>FERA Table 6</vt:lpstr>
      <vt:lpstr>'CARE Table 1'!Print_Area</vt:lpstr>
      <vt:lpstr>'CARE Table 2'!Print_Area</vt:lpstr>
      <vt:lpstr>'CARE Table 3A _3B'!Print_Area</vt:lpstr>
      <vt:lpstr>'CARE Table 4'!Print_Area</vt:lpstr>
      <vt:lpstr>'CARE Table 5'!Print_Area</vt:lpstr>
      <vt:lpstr>'CARE Table 6'!Print_Area</vt:lpstr>
      <vt:lpstr>'CARE Table 7'!Print_Area</vt:lpstr>
      <vt:lpstr>'ESA Summary'!Print_Area</vt:lpstr>
      <vt:lpstr>'ESA Table 1'!Print_Area</vt:lpstr>
      <vt:lpstr>'ESA Table 2A'!Print_Area</vt:lpstr>
      <vt:lpstr>'ESA Table 2B'!Print_Area</vt:lpstr>
      <vt:lpstr>'ESA Table 2C'!Print_Area</vt:lpstr>
      <vt:lpstr>'ESA Table 2D'!Print_Area</vt:lpstr>
      <vt:lpstr>'ESA Table 2E'!Print_Area</vt:lpstr>
      <vt:lpstr>'ESA Table 3A_3H'!Print_Area</vt:lpstr>
      <vt:lpstr>'ESA Table 4A-E'!Print_Area</vt:lpstr>
      <vt:lpstr>'ESA Table 5A_5F'!Print_Area</vt:lpstr>
      <vt:lpstr>'ESA Table 6'!Print_Area</vt:lpstr>
      <vt:lpstr>'ESA Table 7'!Print_Area</vt:lpstr>
      <vt:lpstr>'ESA Table 8'!Print_Area</vt:lpstr>
      <vt:lpstr>'ESA Table 9'!Print_Area</vt:lpstr>
      <vt:lpstr>'FERA Table 1'!Print_Area</vt:lpstr>
      <vt:lpstr>'FERA Table 2'!Print_Area</vt:lpstr>
      <vt:lpstr>'FERA Table 3A _3B'!Print_Area</vt:lpstr>
      <vt:lpstr>'FERA Table 4'!Print_Area</vt:lpstr>
      <vt:lpstr>'FERA Table 5'!Print_Area</vt:lpstr>
      <vt:lpstr>'FERA Table 6'!Print_Area</vt:lpstr>
      <vt:lpstr>'CARE Table 6'!Print_Titles</vt:lpstr>
      <vt:lpstr>'ESA Table 2A'!Print_Titles</vt:lpstr>
      <vt:lpstr>'ESA Table 2B'!Print_Titles</vt:lpstr>
      <vt:lpstr>'ESA Table 2E'!Print_Titles</vt:lpstr>
      <vt:lpstr>'ESA Table 3A_3H'!Print_Titles</vt:lpstr>
      <vt:lpstr>'ESA Table 4A-E'!Print_Titles</vt:lpstr>
      <vt:lpstr>'ESA Table 5A_5F'!Print_Titles</vt:lpstr>
      <vt:lpstr>'ESA 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Updated version received by Alexander Williams 8/19.</dc:description>
  <cp:lastModifiedBy>Raquel Ippoliti</cp:lastModifiedBy>
  <cp:revision/>
  <cp:lastPrinted>2024-12-19T20:48:58Z</cp:lastPrinted>
  <dcterms:created xsi:type="dcterms:W3CDTF">2021-01-04T18:24:22Z</dcterms:created>
  <dcterms:modified xsi:type="dcterms:W3CDTF">2024-12-19T21:04:00Z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c1e58a79-d0f8-43e3-8c22-43e3e000148f</vt:lpwstr>
  </property>
  <property fmtid="{D5CDD505-2E9C-101B-9397-08002B2CF9AE}" pid="4" name="CofWorkbookId">
    <vt:lpwstr>22caf698-c046-46e1-8b3c-14493a64db1c</vt:lpwstr>
  </property>
  <property fmtid="{D5CDD505-2E9C-101B-9397-08002B2CF9AE}" pid="5" name="SV_QUERY_LIST_4F35BF76-6C0D-4D9B-82B2-816C12CF3733">
    <vt:lpwstr>empty_477D106A-C0D6-4607-AEBD-E2C9D60EA279</vt:lpwstr>
  </property>
  <property fmtid="{D5CDD505-2E9C-101B-9397-08002B2CF9AE}" pid="6" name="MediaServiceImageTags">
    <vt:lpwstr/>
  </property>
  <property fmtid="{D5CDD505-2E9C-101B-9397-08002B2CF9AE}" pid="7" name="MSIP_Label_64fb56ae-b253-43b2-ae76-5b0fef4d3037_Enabled">
    <vt:lpwstr>true</vt:lpwstr>
  </property>
  <property fmtid="{D5CDD505-2E9C-101B-9397-08002B2CF9AE}" pid="8" name="MSIP_Label_64fb56ae-b253-43b2-ae76-5b0fef4d3037_SetDate">
    <vt:lpwstr>2023-11-27T17:52:02Z</vt:lpwstr>
  </property>
  <property fmtid="{D5CDD505-2E9C-101B-9397-08002B2CF9AE}" pid="9" name="MSIP_Label_64fb56ae-b253-43b2-ae76-5b0fef4d3037_Method">
    <vt:lpwstr>Privileged</vt:lpwstr>
  </property>
  <property fmtid="{D5CDD505-2E9C-101B-9397-08002B2CF9AE}" pid="10" name="MSIP_Label_64fb56ae-b253-43b2-ae76-5b0fef4d3037_Name">
    <vt:lpwstr>Internal (With Markings)</vt:lpwstr>
  </property>
  <property fmtid="{D5CDD505-2E9C-101B-9397-08002B2CF9AE}" pid="11" name="MSIP_Label_64fb56ae-b253-43b2-ae76-5b0fef4d3037_SiteId">
    <vt:lpwstr>44ae661a-ece6-41aa-bc96-7c2c85a08941</vt:lpwstr>
  </property>
  <property fmtid="{D5CDD505-2E9C-101B-9397-08002B2CF9AE}" pid="12" name="MSIP_Label_64fb56ae-b253-43b2-ae76-5b0fef4d3037_ActionId">
    <vt:lpwstr>4aa8f072-6a9d-47f9-8868-e3dc9da6bdbf</vt:lpwstr>
  </property>
  <property fmtid="{D5CDD505-2E9C-101B-9397-08002B2CF9AE}" pid="13" name="MSIP_Label_64fb56ae-b253-43b2-ae76-5b0fef4d3037_ContentBits">
    <vt:lpwstr>3</vt:lpwstr>
  </property>
  <property fmtid="{D5CDD505-2E9C-101B-9397-08002B2CF9AE}" pid="14" name="MSIP_Label_bc3dd1c7-2c40-4a31-84b2-bec599b321a0_Enabled">
    <vt:lpwstr>true</vt:lpwstr>
  </property>
  <property fmtid="{D5CDD505-2E9C-101B-9397-08002B2CF9AE}" pid="15" name="MSIP_Label_bc3dd1c7-2c40-4a31-84b2-bec599b321a0_SetDate">
    <vt:lpwstr>2023-11-27T22:31:19Z</vt:lpwstr>
  </property>
  <property fmtid="{D5CDD505-2E9C-101B-9397-08002B2CF9AE}" pid="16" name="MSIP_Label_bc3dd1c7-2c40-4a31-84b2-bec599b321a0_Method">
    <vt:lpwstr>Standard</vt:lpwstr>
  </property>
  <property fmtid="{D5CDD505-2E9C-101B-9397-08002B2CF9AE}" pid="17" name="MSIP_Label_bc3dd1c7-2c40-4a31-84b2-bec599b321a0_Name">
    <vt:lpwstr>bc3dd1c7-2c40-4a31-84b2-bec599b321a0</vt:lpwstr>
  </property>
  <property fmtid="{D5CDD505-2E9C-101B-9397-08002B2CF9AE}" pid="18" name="MSIP_Label_bc3dd1c7-2c40-4a31-84b2-bec599b321a0_SiteId">
    <vt:lpwstr>5b2a8fee-4c95-4bdc-8aae-196f8aacb1b6</vt:lpwstr>
  </property>
  <property fmtid="{D5CDD505-2E9C-101B-9397-08002B2CF9AE}" pid="19" name="MSIP_Label_bc3dd1c7-2c40-4a31-84b2-bec599b321a0_ActionId">
    <vt:lpwstr>e69407b2-95a4-4c31-b7af-82a27ca88dcc</vt:lpwstr>
  </property>
  <property fmtid="{D5CDD505-2E9C-101B-9397-08002B2CF9AE}" pid="20" name="MSIP_Label_bc3dd1c7-2c40-4a31-84b2-bec599b321a0_ContentBits">
    <vt:lpwstr>0</vt:lpwstr>
  </property>
  <property fmtid="{D5CDD505-2E9C-101B-9397-08002B2CF9AE}" pid="21" name="Retention Code">
    <vt:lpwstr/>
  </property>
  <property fmtid="{D5CDD505-2E9C-101B-9397-08002B2CF9AE}" pid="22" name="Order">
    <vt:r8>346500</vt:r8>
  </property>
  <property fmtid="{D5CDD505-2E9C-101B-9397-08002B2CF9AE}" pid="23" name="ComplianceAssetId">
    <vt:lpwstr/>
  </property>
  <property fmtid="{D5CDD505-2E9C-101B-9397-08002B2CF9AE}" pid="24" name="_ExtendedDescription">
    <vt:lpwstr/>
  </property>
  <property fmtid="{D5CDD505-2E9C-101B-9397-08002B2CF9AE}" pid="25" name="SharedWithUsers">
    <vt:lpwstr>44;#William G Moutsios;#40;#Truc Nguyen;#42;#Valerie Pearce;#21;#Galaxy H Kaji;#60;#Rodger Bradfield Jr;#55;#Rosette Solidum;#57;#Eugene Ayuyao;#126;#Veronica Saakyan;#26;#Joshua D Burk;#217;#Jose Buendia;#19;#Davi Ibarra;#20;#Desiree Dunn;#45;#Greg Buchler;#24;#Israel Fernandez;#89;#Jaclyn Anderson;#88;#Mehboob Dhala;#33;#Natalie Flores-Rios;#43;#Veronica Diaz;#30;#Marcia I Simbala;#274;#Ka-Wing Poon;#215;#Carol Edwards;#234;#Sylvia Valdez;#264;#Anna M Wojtyna-Machon;#208;#Jonathan De La Torre;#54;#Joni Key;#216;#Reginald Wilkins;#14;#Alexander J Williams;#130;#Joe T Chung;#273;#Nery Navarro Medrano;#87;#Katherine Ignacio</vt:lpwstr>
  </property>
  <property fmtid="{D5CDD505-2E9C-101B-9397-08002B2CF9AE}" pid="26" name="Retention_x0020_Code">
    <vt:lpwstr/>
  </property>
</Properties>
</file>