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dmnoguer\AppData\Roaming\iManage\Work\Recent\SE2019000277-SCG_ Low Income Programs Application (2021 - 2026)\"/>
    </mc:Choice>
  </mc:AlternateContent>
  <xr:revisionPtr revIDLastSave="0" documentId="13_ncr:1_{1C0C9B0D-497A-4699-B79C-F06D0A4466A2}" xr6:coauthVersionLast="47" xr6:coauthVersionMax="47" xr10:uidLastSave="{00000000-0000-0000-0000-000000000000}"/>
  <bookViews>
    <workbookView xWindow="-120" yWindow="-120" windowWidth="24240" windowHeight="13140" tabRatio="887" activeTab="1" xr2:uid="{00000000-000D-0000-FFFF-FFFF00000000}"/>
  </bookViews>
  <sheets>
    <sheet name="ESA Summary" sheetId="96" r:id="rId1"/>
    <sheet name="ESA Table 1" sheetId="53" r:id="rId2"/>
    <sheet name="ESA Table 2" sheetId="40" r:id="rId3"/>
    <sheet name="ESA Table 2A" sheetId="45" r:id="rId4"/>
    <sheet name="ESA Table 2B" sheetId="42" r:id="rId5"/>
    <sheet name="ESA Table 2B-1" sheetId="51" r:id="rId6"/>
    <sheet name="ESA Table 2C" sheetId="108" r:id="rId7"/>
    <sheet name="ESA Table 2D" sheetId="110" r:id="rId8"/>
    <sheet name="ESA Table 3A_3F" sheetId="4" r:id="rId9"/>
    <sheet name="ESA Table 4A-D" sheetId="21" r:id="rId10"/>
    <sheet name="ESA Table 5A_5D" sheetId="7" r:id="rId11"/>
    <sheet name="ESA Table 6" sheetId="8" r:id="rId12"/>
    <sheet name="ESA Table 7" sheetId="112" r:id="rId13"/>
    <sheet name="ESA Table 8" sheetId="83" r:id="rId14"/>
    <sheet name="ESA Table 9" sheetId="106" r:id="rId15"/>
    <sheet name="CARE Table 1" sheetId="70" r:id="rId16"/>
    <sheet name="CARE Table 2" sheetId="71" r:id="rId17"/>
    <sheet name="CARE Table 3A _3B" sheetId="72" r:id="rId18"/>
    <sheet name="CARE Table 4" sheetId="74" r:id="rId19"/>
    <sheet name="CARE Table 5" sheetId="75" r:id="rId20"/>
    <sheet name="CARE Table 6" sheetId="76" r:id="rId21"/>
    <sheet name="CARE Table 7" sheetId="67" r:id="rId22"/>
    <sheet name="CARE Table 8" sheetId="78" r:id="rId23"/>
    <sheet name="CARE Table 8A" sheetId="11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P" localSheetId="15">#REF!</definedName>
    <definedName name="\P" localSheetId="16">#REF!</definedName>
    <definedName name="\P" localSheetId="17">#REF!</definedName>
    <definedName name="\P" localSheetId="18">#REF!</definedName>
    <definedName name="\P" localSheetId="19">#REF!</definedName>
    <definedName name="\P" localSheetId="20">#REF!</definedName>
    <definedName name="\P">#REF!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20">#REF!</definedName>
    <definedName name="\s">#REF!</definedName>
    <definedName name="_____May2007" localSheetId="15" hidden="1">{"2002Frcst","05Month",FALSE,"Frcst Format 2002"}</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12" hidden="1">{"2002Frcst","05Month",FALSE,"Frcst Format 2002"}</definedName>
    <definedName name="_____May2007" localSheetId="14" hidden="1">{"2002Frcst","05Month",FALSE,"Frcst Format 2002"}</definedName>
    <definedName name="_____May2007" hidden="1">{"2002Frcst","05Month",FALSE,"Frcst Format 2002"}</definedName>
    <definedName name="____May2007" localSheetId="15"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12" hidden="1">{"2002Frcst","05Month",FALSE,"Frcst Format 2002"}</definedName>
    <definedName name="____May2007" localSheetId="14" hidden="1">{"2002Frcst","05Month",FALSE,"Frcst Format 2002"}</definedName>
    <definedName name="____May2007" hidden="1">{"2002Frcst","05Month",FALSE,"Frcst Format 2002"}</definedName>
    <definedName name="___Dec05" localSheetId="1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12" hidden="1">{"Page_1",#N/A,FALSE,"BAD4Q98";"Page_2",#N/A,FALSE,"BAD4Q98";"Page_3",#N/A,FALSE,"BAD4Q98";"Page_4",#N/A,FALSE,"BAD4Q98";"Page_5",#N/A,FALSE,"BAD4Q98";"Page_6",#N/A,FALSE,"BAD4Q98";"Input_1",#N/A,FALSE,"BAD4Q98";"Input_2",#N/A,FALSE,"BAD4Q98"}</definedName>
    <definedName name="___Dec05" localSheetId="14"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12" hidden="1">{"Page_1",#N/A,FALSE,"BAD4Q98";"Page_2",#N/A,FALSE,"BAD4Q98";"Page_3",#N/A,FALSE,"BAD4Q98";"Page_4",#N/A,FALSE,"BAD4Q98";"Page_5",#N/A,FALSE,"BAD4Q98";"Page_6",#N/A,FALSE,"BAD4Q98";"Input_1",#N/A,FALSE,"BAD4Q98";"Input_2",#N/A,FALSE,"BAD4Q98"}</definedName>
    <definedName name="___Jan09" localSheetId="14"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5" hidden="1">{"2002Frcst","05Month",FALSE,"Frcst Format 2002"}</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12" hidden="1">{"2002Frcst","05Month",FALSE,"Frcst Format 2002"}</definedName>
    <definedName name="___May2007" localSheetId="14" hidden="1">{"2002Frcst","05Month",FALSE,"Frcst Format 2002"}</definedName>
    <definedName name="___May2007" hidden="1">{"2002Frcst","05Month",FALSE,"Frcst Format 2002"}</definedName>
    <definedName name="__123Graph_A" hidden="1">#REF!</definedName>
    <definedName name="__123Graph_AGraph2" localSheetId="15"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hidden="1">#REF!</definedName>
    <definedName name="__123Graph_AGraph4" localSheetId="15"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hidden="1">#REF!</definedName>
    <definedName name="__123Graph_CCHART1" localSheetId="15"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hidden="1">#REF!</definedName>
    <definedName name="__123Graph_CCHART2" localSheetId="15"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hidden="1">#REF!</definedName>
    <definedName name="__123Graph_CCHART3" localSheetId="15"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hidden="1">#REF!</definedName>
    <definedName name="__123Graph_CCHART4" localSheetId="15"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hidden="1">#REF!</definedName>
    <definedName name="__123Graph_CCHART5" localSheetId="15"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hidden="1">#REF!</definedName>
    <definedName name="__123Graph_DCHART1" localSheetId="15"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hidden="1">#REF!</definedName>
    <definedName name="__123Graph_DCHART2" localSheetId="15"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hidden="1">#REF!</definedName>
    <definedName name="__123Graph_DCHART3" localSheetId="15"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hidden="1">#REF!</definedName>
    <definedName name="__123Graph_DCHART4" localSheetId="15"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hidden="1">#REF!</definedName>
    <definedName name="__123Graph_DCHART5" localSheetId="15"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hidden="1">#REF!</definedName>
    <definedName name="__123Graph_FCHART4" localSheetId="15"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hidden="1">#REF!</definedName>
    <definedName name="__123Graph_FCHART5" localSheetId="15"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hidden="1">#REF!</definedName>
    <definedName name="__Dec05" localSheetId="1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12" hidden="1">{"Page_1",#N/A,FALSE,"BAD4Q98";"Page_2",#N/A,FALSE,"BAD4Q98";"Page_3",#N/A,FALSE,"BAD4Q98";"Page_4",#N/A,FALSE,"BAD4Q98";"Page_5",#N/A,FALSE,"BAD4Q98";"Page_6",#N/A,FALSE,"BAD4Q98";"Input_1",#N/A,FALSE,"BAD4Q98";"Input_2",#N/A,FALSE,"BAD4Q98"}</definedName>
    <definedName name="__Dec05" localSheetId="14"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5">#REF!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#REF!</definedName>
    <definedName name="__FDS_HYPERLINK_TOGGLE_STATE__" hidden="1">"ON"</definedName>
    <definedName name="__Jan09" localSheetId="1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12" hidden="1">{"Page_1",#N/A,FALSE,"BAD4Q98";"Page_2",#N/A,FALSE,"BAD4Q98";"Page_3",#N/A,FALSE,"BAD4Q98";"Page_4",#N/A,FALSE,"BAD4Q98";"Page_5",#N/A,FALSE,"BAD4Q98";"Page_6",#N/A,FALSE,"BAD4Q98";"Input_1",#N/A,FALSE,"BAD4Q98";"Input_2",#N/A,FALSE,"BAD4Q98"}</definedName>
    <definedName name="__Jan09" localSheetId="14"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5" hidden="1">{"2002Frcst","05Month",FALSE,"Frcst Format 2002"}</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12" hidden="1">{"2002Frcst","05Month",FALSE,"Frcst Format 2002"}</definedName>
    <definedName name="__May2007" localSheetId="14" hidden="1">{"2002Frcst","05Month",FALSE,"Frcst Format 2002"}</definedName>
    <definedName name="__May2007" hidden="1">{"2002Frcst","05Month",FALSE,"Frcst Format 2002"}</definedName>
    <definedName name="__retro_description">#REF!</definedName>
    <definedName name="_1234Graph_B" localSheetId="15" hidden="1">#REF!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hidden="1">#REF!</definedName>
    <definedName name="_123Graph_CHART3" localSheetId="15"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hidden="1">#REF!</definedName>
    <definedName name="_1807" localSheetId="15">#REF!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#REF!</definedName>
    <definedName name="_1808" localSheetId="15">#REF!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#REF!</definedName>
    <definedName name="_1809" localSheetId="15">#REF!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#REF!</definedName>
    <definedName name="_1810" localSheetId="15">#REF!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#REF!</definedName>
    <definedName name="_1812" localSheetId="15">#REF!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#REF!</definedName>
    <definedName name="_1818" localSheetId="15">#REF!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#REF!</definedName>
    <definedName name="_1820" localSheetId="15">#REF!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#REF!</definedName>
    <definedName name="_1st_Year_PSA_Replacement_Cost_in_2000" localSheetId="15">#REF!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#REF!</definedName>
    <definedName name="_9000" localSheetId="15">#REF!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#REF!</definedName>
    <definedName name="_9310" localSheetId="15">#REF!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#REF!</definedName>
    <definedName name="_9325" localSheetId="15">#REF!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#REF!</definedName>
    <definedName name="_9330" localSheetId="1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5">#REF!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#REF!</definedName>
    <definedName name="_DAT3" localSheetId="15">#REF!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#REF!</definedName>
    <definedName name="_DAT4" localSheetId="15">#REF!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#REF!</definedName>
    <definedName name="_DAT5" localSheetId="15">#REF!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#REF!</definedName>
    <definedName name="_DAT6" localSheetId="1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#REF!</definedName>
    <definedName name="_DAT7" localSheetId="15">#REF!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#REF!</definedName>
    <definedName name="_DAT8" localSheetId="15">#REF!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#REF!</definedName>
    <definedName name="_DAT9" localSheetId="15">#REF!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#REF!</definedName>
    <definedName name="_Dec05" localSheetId="1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12" hidden="1">{"Page_1",#N/A,FALSE,"BAD4Q98";"Page_2",#N/A,FALSE,"BAD4Q98";"Page_3",#N/A,FALSE,"BAD4Q98";"Page_4",#N/A,FALSE,"BAD4Q98";"Page_5",#N/A,FALSE,"BAD4Q98";"Page_6",#N/A,FALSE,"BAD4Q98";"Input_1",#N/A,FALSE,"BAD4Q98";"Input_2",#N/A,FALSE,"BAD4Q98"}</definedName>
    <definedName name="_Dec05" localSheetId="14"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hidden="1">#REF!</definedName>
    <definedName name="_Jan09" localSheetId="1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12" hidden="1">{"Page_1",#N/A,FALSE,"BAD4Q98";"Page_2",#N/A,FALSE,"BAD4Q98";"Page_3",#N/A,FALSE,"BAD4Q98";"Page_4",#N/A,FALSE,"BAD4Q98";"Page_5",#N/A,FALSE,"BAD4Q98";"Page_6",#N/A,FALSE,"BAD4Q98";"Input_1",#N/A,FALSE,"BAD4Q98";"Input_2",#N/A,FALSE,"BAD4Q98"}</definedName>
    <definedName name="_Jan09" localSheetId="14"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hidden="1">#REF!</definedName>
    <definedName name="_MatInverse_In" localSheetId="15"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hidden="1">#REF!</definedName>
    <definedName name="_MatMult_A" localSheetId="15"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hidden="1">#REF!</definedName>
    <definedName name="_MatMult_AxB" localSheetId="15"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hidden="1">#REF!</definedName>
    <definedName name="_MatMult_B" localSheetId="15"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hidden="1">#REF!</definedName>
    <definedName name="_May2007" localSheetId="15" hidden="1">{"2002Frcst","05Month",FALSE,"Frcst Format 2002"}</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12" hidden="1">{"2002Frcst","05Month",FALSE,"Frcst Format 2002"}</definedName>
    <definedName name="_May2007" localSheetId="14" hidden="1">{"2002Frcst","05Month",FALSE,"Frcst Format 2002"}</definedName>
    <definedName name="_May2007" hidden="1">{"2002Frcst","05Month",FALSE,"Frcst Format 2002"}</definedName>
    <definedName name="_Order1" hidden="1">255</definedName>
    <definedName name="_Order2" hidden="1">255</definedName>
    <definedName name="_Parse_In" localSheetId="15" hidden="1">#REF!</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hidden="1">#REF!</definedName>
    <definedName name="_Parse_Out" localSheetId="15"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hidden="1">#REF!</definedName>
    <definedName name="_PG1" localSheetId="15">#REF!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#REF!</definedName>
    <definedName name="_REC90" localSheetId="15">#REF!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#REF!</definedName>
    <definedName name="_REC92" localSheetId="15">#REF!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hidden="1">#REF!</definedName>
    <definedName name="_Table1_In1" localSheetId="15"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hidden="1">#REF!</definedName>
    <definedName name="_Table1_Out" localSheetId="15"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hidden="1">#REF!</definedName>
    <definedName name="_Table2_Out" localSheetId="15"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hidden="1">#REF!</definedName>
    <definedName name="_w2" localSheetId="15" hidden="1">{"SourcesUses",#N/A,TRUE,"CFMODEL";"TransOverview",#N/A,TRUE,"CFMODEL"}</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12" hidden="1">{"SourcesUses",#N/A,TRUE,"CFMODEL";"TransOverview",#N/A,TRUE,"CFMODEL"}</definedName>
    <definedName name="_w2" localSheetId="14" hidden="1">{"SourcesUses",#N/A,TRUE,"CFMODEL";"TransOverview",#N/A,TRUE,"CFMODEL"}</definedName>
    <definedName name="_w2" hidden="1">{"SourcesUses",#N/A,TRUE,"CFMODEL";"TransOverview",#N/A,TRUE,"CFMODEL"}</definedName>
    <definedName name="a" localSheetId="1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12" hidden="1">{"Page_1",#N/A,FALSE,"BAD4Q98";"Page_2",#N/A,FALSE,"BAD4Q98";"Page_3",#N/A,FALSE,"BAD4Q98";"Page_4",#N/A,FALSE,"BAD4Q98";"Page_5",#N/A,FALSE,"BAD4Q98";"Page_6",#N/A,FALSE,"BAD4Q98";"Input_1",#N/A,FALSE,"BAD4Q98";"Input_2",#N/A,FALSE,"BAD4Q98"}</definedName>
    <definedName name="a" localSheetId="14"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5" hidden="1">{"Income Statement",#N/A,FALSE,"CFMODEL";"Balance Sheet",#N/A,FALSE,"CFMODEL"}</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12" hidden="1">{"Income Statement",#N/A,FALSE,"CFMODEL";"Balance Sheet",#N/A,FALSE,"CFMODEL"}</definedName>
    <definedName name="aaa" localSheetId="14" hidden="1">{"Income Statement",#N/A,FALSE,"CFMODEL";"Balance Sheet",#N/A,FALSE,"CFMODEL"}</definedName>
    <definedName name="aaa" hidden="1">{"Income Statement",#N/A,FALSE,"CFMODEL";"Balance Sheet",#N/A,FALSE,"CFMODEL"}</definedName>
    <definedName name="aaaa" localSheetId="15" hidden="1">{"SourcesUses",#N/A,TRUE,"FundsFlow";"TransOverview",#N/A,TRUE,"FundsFlow"}</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12" hidden="1">{"SourcesUses",#N/A,TRUE,"FundsFlow";"TransOverview",#N/A,TRUE,"FundsFlow"}</definedName>
    <definedName name="aaaa" localSheetId="14" hidden="1">{"SourcesUses",#N/A,TRUE,"FundsFlow";"TransOverview",#N/A,TRUE,"FundsFlow"}</definedName>
    <definedName name="aaaa" hidden="1">{"SourcesUses",#N/A,TRUE,"FundsFlow";"TransOverview",#N/A,TRUE,"FundsFlow"}</definedName>
    <definedName name="aaaaaaaaaaaaa" localSheetId="15" hidden="1">{"SourcesUses",#N/A,TRUE,"CFMODEL";"TransOverview",#N/A,TRUE,"CFMODEL"}</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12" hidden="1">{"SourcesUses",#N/A,TRUE,"CFMODEL";"TransOverview",#N/A,TRUE,"CFMODEL"}</definedName>
    <definedName name="aaaaaaaaaaaaa" localSheetId="14" hidden="1">{"SourcesUses",#N/A,TRUE,"CFMODEL";"TransOverview",#N/A,TRUE,"CFMODEL"}</definedName>
    <definedName name="aaaaaaaaaaaaa" hidden="1">{"SourcesUses",#N/A,TRUE,"CFMODEL";"TransOverview",#N/A,TRUE,"CFMODEL"}</definedName>
    <definedName name="abc" hidden="1">"3Q12KMQDU0T4XKGIPPUR4OEMV"</definedName>
    <definedName name="Account" localSheetId="15">#REF!</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#REF!</definedName>
    <definedName name="ACCRUAL" localSheetId="15">#REF!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#REF!</definedName>
    <definedName name="ad" localSheetId="15" hidden="1">{"var_page",#N/A,FALSE,"template"}</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12" hidden="1">{"var_page",#N/A,FALSE,"template"}</definedName>
    <definedName name="ad" localSheetId="14" hidden="1">{"var_page",#N/A,FALSE,"template"}</definedName>
    <definedName name="ad" hidden="1">{"var_page",#N/A,FALSE,"template"}</definedName>
    <definedName name="adafdadf" localSheetId="15"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12" hidden="1">{"Var_page",#N/A,FALSE,"template"}</definedName>
    <definedName name="adafdadf" localSheetId="14" hidden="1">{"Var_page",#N/A,FALSE,"template"}</definedName>
    <definedName name="adafdadf" hidden="1">{"Var_page",#N/A,FALSE,"template"}</definedName>
    <definedName name="adsadasdasdadasd" localSheetId="1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12" hidden="1">{"Est_Pg1",#N/A,FALSE,"Estimate2003";"Est_Pg2",#N/A,FALSE,"Estimate2003";"Est_Pg3",#N/A,FALSE,"Estimate2003";"Escalation,",#N/A,FALSE,"Escalation"}</definedName>
    <definedName name="adsadasdasdadasd" localSheetId="14"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12" hidden="1">{"by_month",#N/A,TRUE,"template";"destec_month",#N/A,TRUE,"template";"by_quarter",#N/A,TRUE,"template";"destec_quarter",#N/A,TRUE,"template";"by_year",#N/A,TRUE,"template";"destec_annual",#N/A,TRUE,"template"}</definedName>
    <definedName name="afdadafa" localSheetId="14"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12" hidden="1">{"Page_1",#N/A,FALSE,"BAD4Q98";"Page_2",#N/A,FALSE,"BAD4Q98";"Page_3",#N/A,FALSE,"BAD4Q98";"Page_4",#N/A,FALSE,"BAD4Q98";"Page_5",#N/A,FALSE,"BAD4Q98";"Page_6",#N/A,FALSE,"BAD4Q98";"Input_1",#N/A,FALSE,"BAD4Q98";"Input_2",#N/A,FALSE,"BAD4Q98"}</definedName>
    <definedName name="ag" localSheetId="14"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5">#REF!</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#REF!</definedName>
    <definedName name="Annual_Cash_Sweep_Amount">'[3]Cash Sweep'!$C$14:$W$14</definedName>
    <definedName name="Annual_Equity_Investment" localSheetId="15">#REF!</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#REF!</definedName>
    <definedName name="Annual_Maintenance_Input">[4]Inputs!$B$157</definedName>
    <definedName name="anscount" hidden="1">2</definedName>
    <definedName name="application">#REF!</definedName>
    <definedName name="Appropriate_IPP_Debt_Ratio" localSheetId="15">#REF!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#REF!</definedName>
    <definedName name="April" localSheetId="15" hidden="1">#REF!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hidden="1">#REF!</definedName>
    <definedName name="AREA1" localSheetId="15">#REF!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5" hidden="1">#REF!</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hidden="1">#REF!</definedName>
    <definedName name="AS2SyncStepLS" hidden="1">0</definedName>
    <definedName name="AS2TickmarkLS" localSheetId="15"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hidden="1">#REF!</definedName>
    <definedName name="AS2VersionLS" hidden="1">300</definedName>
    <definedName name="asian_meanreversion" localSheetId="15">#REF!</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#REF!</definedName>
    <definedName name="asian_model" localSheetId="15">#REF!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#REF!</definedName>
    <definedName name="asian_volatility" localSheetId="15">#REF!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5">#REF!</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#REF!</definedName>
    <definedName name="Athens_Percentage_of_PILOT_Payments" localSheetId="15">#REF!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#REF!</definedName>
    <definedName name="Athens_PILOT_Shortfall_Benchmark_Payment" localSheetId="15">#REF!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#REF!</definedName>
    <definedName name="b" localSheetId="1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12" hidden="1">{"Page_1",#N/A,FALSE,"BAD4Q98";"Page_2",#N/A,FALSE,"BAD4Q98";"Page_3",#N/A,FALSE,"BAD4Q98";"Page_4",#N/A,FALSE,"BAD4Q98";"Page_5",#N/A,FALSE,"BAD4Q98";"Page_6",#N/A,FALSE,"BAD4Q98";"Input_1",#N/A,FALSE,"BAD4Q98";"Input_2",#N/A,FALSE,"BAD4Q98"}</definedName>
    <definedName name="b" localSheetId="14"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5">#REF!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#REF!</definedName>
    <definedName name="barriercap_volatility" localSheetId="15">#REF!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#REF!</definedName>
    <definedName name="barrieropt_volatility" localSheetId="15">#REF!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#REF!</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5">#REF!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#REF!</definedName>
    <definedName name="bestof_meanreversion3" localSheetId="15">#REF!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#REF!</definedName>
    <definedName name="bestof_meshpoints" localSheetId="15">#REF!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#REF!</definedName>
    <definedName name="bestof_model" localSheetId="15">#REF!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#REF!</definedName>
    <definedName name="bestof_volatility" localSheetId="15">#REF!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#REF!</definedName>
    <definedName name="bestof_volatility2" localSheetId="15">#REF!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#REF!</definedName>
    <definedName name="bestof_volatility3" localSheetId="15">#REF!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#REF!</definedName>
    <definedName name="BG_Del" hidden="1">15</definedName>
    <definedName name="BG_Ins" hidden="1">4</definedName>
    <definedName name="BG_Mod" hidden="1">6</definedName>
    <definedName name="bond_meanreversion" localSheetId="15">#REF!</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#REF!</definedName>
    <definedName name="bond_model" localSheetId="15">#REF!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#REF!</definedName>
    <definedName name="bond_volatility" localSheetId="15">#REF!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#REF!</definedName>
    <definedName name="bondforward_meanreversion" localSheetId="15">#REF!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#REF!</definedName>
    <definedName name="bondforward_model" localSheetId="15">#REF!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#REF!</definedName>
    <definedName name="bondforward_volatility" localSheetId="15">#REF!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#REF!</definedName>
    <definedName name="bondfutopt_meanreversion" localSheetId="15">#REF!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#REF!</definedName>
    <definedName name="bondfutopt_model" localSheetId="15">#REF!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#REF!</definedName>
    <definedName name="bondfutopt_volatility" localSheetId="15">#REF!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#REF!</definedName>
    <definedName name="bondfuture_meanreversion" localSheetId="15">#REF!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#REF!</definedName>
    <definedName name="bondfuture_model" localSheetId="15">#REF!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#REF!</definedName>
    <definedName name="bondfuture_volatility" localSheetId="15">#REF!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#REF!</definedName>
    <definedName name="bondoption_meanreversion" localSheetId="15">#REF!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#REF!</definedName>
    <definedName name="bondoption_model" localSheetId="15">#REF!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#REF!</definedName>
    <definedName name="bondoption_volatility" localSheetId="15">#REF!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#REF!</definedName>
    <definedName name="BROKER" localSheetId="15">#REF!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#REF!</definedName>
    <definedName name="BSAcct" localSheetId="15">#REF!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#REF!</definedName>
    <definedName name="BSBal" localSheetId="15">#REF!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#REF!</definedName>
    <definedName name="BSDesc" localSheetId="15">#REF!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#REF!</definedName>
    <definedName name="bsentity" localSheetId="15">#REF!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#REF!</definedName>
    <definedName name="Bsheet" localSheetId="15">#REF!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#REF!</definedName>
    <definedName name="BUILD">[7]Building!$A$2:$E$97</definedName>
    <definedName name="calspread_meanreversion" localSheetId="15">#REF!</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#REF!</definedName>
    <definedName name="calspread_meshpoints" localSheetId="15">#REF!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#REF!</definedName>
    <definedName name="calspread_model" localSheetId="15">#REF!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#REF!</definedName>
    <definedName name="calspread_volatility" localSheetId="15">#REF!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#REF!</definedName>
    <definedName name="calspread_volatility2" localSheetId="15">#REF!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#REF!</definedName>
    <definedName name="capexentity" localSheetId="15">#REF!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#REF!</definedName>
    <definedName name="capfloor_meanreversion" localSheetId="15">#REF!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#REF!</definedName>
    <definedName name="capfloor_model" localSheetId="15">#REF!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#REF!</definedName>
    <definedName name="capfloor_volatility" localSheetId="15">#REF!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#REF!</definedName>
    <definedName name="Cash_Sweep_Switch" localSheetId="15">#REF!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#REF!</definedName>
    <definedName name="category" localSheetId="15">#REF!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#REF!</definedName>
    <definedName name="CBWorkbookPriority" hidden="1">-21190210</definedName>
    <definedName name="cc">#REF!</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5" hidden="1">{"variance_page",#N/A,FALSE,"template"}</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12" hidden="1">{"variance_page",#N/A,FALSE,"template"}</definedName>
    <definedName name="cccc" localSheetId="14" hidden="1">{"variance_page",#N/A,FALSE,"template"}</definedName>
    <definedName name="cccc" hidden="1">{"variance_page",#N/A,FALSE,"template"}</definedName>
    <definedName name="ccccccc" localSheetId="15" hidden="1">{"SourcesUses",#N/A,TRUE,#N/A;"TransOverview",#N/A,TRUE,"CFMODEL"}</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12" hidden="1">{"SourcesUses",#N/A,TRUE,#N/A;"TransOverview",#N/A,TRUE,"CFMODEL"}</definedName>
    <definedName name="ccccccc" localSheetId="14" hidden="1">{"SourcesUses",#N/A,TRUE,#N/A;"TransOverview",#N/A,TRUE,"CFMODEL"}</definedName>
    <definedName name="ccccccc" hidden="1">{"SourcesUses",#N/A,TRUE,#N/A;"TransOverview",#N/A,TRUE,"CFMODEL"}</definedName>
    <definedName name="ccccccccccccccc" localSheetId="15" hidden="1">{"SourcesUses",#N/A,TRUE,"FundsFlow";"TransOverview",#N/A,TRUE,"FundsFlow"}</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12" hidden="1">{"SourcesUses",#N/A,TRUE,"FundsFlow";"TransOverview",#N/A,TRUE,"FundsFlow"}</definedName>
    <definedName name="ccccccccccccccc" localSheetId="14" hidden="1">{"SourcesUses",#N/A,TRUE,"FundsFlow";"TransOverview",#N/A,TRUE,"FundsFlow"}</definedName>
    <definedName name="ccccccccccccccc" hidden="1">{"SourcesUses",#N/A,TRUE,"FundsFlow";"TransOverview",#N/A,TRUE,"FundsFlow"}</definedName>
    <definedName name="CCPlan">#REF!</definedName>
    <definedName name="ccyswapopt_meanreversion" localSheetId="15">#REF!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#REF!</definedName>
    <definedName name="ccyswapopt_model" localSheetId="15">#REF!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#REF!</definedName>
    <definedName name="ccyswapopt_volatility" localSheetId="15">#REF!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#REF!</definedName>
    <definedName name="ccyswapopt_volatility2" localSheetId="15">#REF!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#REF!</definedName>
    <definedName name="cfentity" localSheetId="15">#REF!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#REF!</definedName>
    <definedName name="Chart">"Chart 3"</definedName>
    <definedName name="Class_Life_ADR" localSheetId="15">'[8]ADR Table'!$B$5:$J$5</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'[8]ADR Table'!$B$5:$J$5</definedName>
    <definedName name="Class_Life_MACRS" localSheetId="15">'[8]MARCS Table'!$B$5:$I$5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5">#REF!</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#REF!</definedName>
    <definedName name="ConsolidationRange" localSheetId="15">#REF!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#REF!</definedName>
    <definedName name="Construction_Facility_Balance_End_of_Month" localSheetId="15">#REF!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#REF!</definedName>
    <definedName name="convertible_treesteps" localSheetId="15">#REF!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#REF!</definedName>
    <definedName name="convertible_volatility" localSheetId="15">#REF!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#REF!</definedName>
    <definedName name="Corporate_Guarantee_Switch" localSheetId="15">#REF!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#REF!</definedName>
    <definedName name="corr_data">[5]Inputs!$B$6</definedName>
    <definedName name="Cost_of_Corporate_Guarantee" localSheetId="15">#REF!</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#REF!</definedName>
    <definedName name="County___Town_Tax_Billing_Month" localSheetId="15">#REF!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#REF!</definedName>
    <definedName name="crack_meanreversion" localSheetId="15">#REF!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#REF!</definedName>
    <definedName name="crack_meanreversion2" localSheetId="15">#REF!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#REF!</definedName>
    <definedName name="crack_meanreversion3" localSheetId="15">#REF!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#REF!</definedName>
    <definedName name="crack_meshpoints" localSheetId="15">#REF!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#REF!</definedName>
    <definedName name="crack_model" localSheetId="15">#REF!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#REF!</definedName>
    <definedName name="crack_volatility" localSheetId="15">#REF!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#REF!</definedName>
    <definedName name="crack_volatility2" localSheetId="15">#REF!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#REF!</definedName>
    <definedName name="crack_volatility3" localSheetId="15">#REF!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#REF!</definedName>
    <definedName name="CreditStats" localSheetId="15" hidden="1">#REF!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hidden="1">#REF!</definedName>
    <definedName name="_xlnm.Criteria" localSheetId="15">'[10]CAP ADJ'!#REF!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'[10]CAP ADJ'!#REF!</definedName>
    <definedName name="Criteria_MI" localSheetId="15">#REF!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#REF!</definedName>
    <definedName name="cross_corrs">[5]Inputs!$B$27</definedName>
    <definedName name="CTHRS" localSheetId="15">#REF!</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#REF!</definedName>
    <definedName name="cumCOLA">'[11]cum CPI'!$A$7:$B$43</definedName>
    <definedName name="Cumulative_Cash_Flow" localSheetId="15">#REF!</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#REF!</definedName>
    <definedName name="CURRENT" localSheetId="15">#REF!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5">#REF!</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#REF!</definedName>
    <definedName name="d" localSheetId="15" hidden="1">{"SourcesUses",#N/A,TRUE,#N/A;"TransOverview",#N/A,TRUE,"CFMODEL"}</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12" hidden="1">{"SourcesUses",#N/A,TRUE,#N/A;"TransOverview",#N/A,TRUE,"CFMODEL"}</definedName>
    <definedName name="d" localSheetId="14" hidden="1">{"SourcesUses",#N/A,TRUE,#N/A;"TransOverview",#N/A,TRUE,"CFMODEL"}</definedName>
    <definedName name="d" hidden="1">{"SourcesUses",#N/A,TRUE,#N/A;"TransOverview",#N/A,TRUE,"CFMODEL"}</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12" hidden="1">{"ID1",#N/A,FALSE,"IDIQ-I";"id2",#N/A,FALSE,"IDIQ-II";"ID3",#N/A,FALSE,"IDIQ-III";"ID4",#N/A,FALSE,"IDIQ-IV";"id5",#N/A,FALSE,"IDIQ-V";"ID6",#N/A,FALSE,"IDIQ-VI";"DO1a",#N/A,FALSE,"DO-IA";"DO1b",#N/A,FALSE,"DO-IB";"DO1C",#N/A,FALSE,"DO-IC";"DO3",#N/A,FALSE,"DO-III";"DO4",#N/A,FALSE,"DO-IV";"DO5",#N/A,FALSE,"DO-V"}</definedName>
    <definedName name="daddy" localSheetId="14"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5">#REF!</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#REF!</definedName>
    <definedName name="DATA11" localSheetId="15">#REF!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#REF!</definedName>
    <definedName name="DATA13" localSheetId="15">#REF!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#REF!</definedName>
    <definedName name="DATA14" localSheetId="15">#REF!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#REF!</definedName>
    <definedName name="DATA15" localSheetId="15">#REF!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#REF!</definedName>
    <definedName name="DATA16" localSheetId="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#REF!</definedName>
    <definedName name="DATA17" localSheetId="15">#REF!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#REF!</definedName>
    <definedName name="DATA3" localSheetId="15">#REF!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#REF!</definedName>
    <definedName name="DATA4" localSheetId="15">#REF!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#REF!</definedName>
    <definedName name="DATA5" localSheetId="15">#REF!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#REF!</definedName>
    <definedName name="DATA6" localSheetId="1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#REF!</definedName>
    <definedName name="DATA7" localSheetId="15">#REF!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#REF!</definedName>
    <definedName name="DATA8" localSheetId="15">#REF!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#REF!</definedName>
    <definedName name="DATA9" localSheetId="15">#REF!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Date_Table">[14]Input!$T$4:$AA$27</definedName>
    <definedName name="dateorder" localSheetId="15">#REF!</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#REF!</definedName>
    <definedName name="DCHART4" localSheetId="15" hidden="1">#REF!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hidden="1">#REF!</definedName>
    <definedName name="dd" localSheetId="15" hidden="1">{"Income Statement",#N/A,FALSE,"CFMODEL";"Balance Sheet",#N/A,FALSE,"CFMODEL"}</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12" hidden="1">{"Income Statement",#N/A,FALSE,"CFMODEL";"Balance Sheet",#N/A,FALSE,"CFMODEL"}</definedName>
    <definedName name="dd" localSheetId="14" hidden="1">{"Income Statement",#N/A,FALSE,"CFMODEL";"Balance Sheet",#N/A,FALSE,"CFMODEL"}</definedName>
    <definedName name="dd" hidden="1">{"Income Statement",#N/A,FALSE,"CFMODEL";"Balance Sheet",#N/A,FALSE,"CFMODEL"}</definedName>
    <definedName name="ddd" localSheetId="15" hidden="1">{"SourcesUses",#N/A,TRUE,#N/A;"TransOverview",#N/A,TRUE,"CFMODEL"}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12" hidden="1">{"SourcesUses",#N/A,TRUE,#N/A;"TransOverview",#N/A,TRUE,"CFMODEL"}</definedName>
    <definedName name="ddd" localSheetId="14" hidden="1">{"SourcesUses",#N/A,TRUE,#N/A;"TransOverview",#N/A,TRUE,"CFMODEL"}</definedName>
    <definedName name="ddd" hidden="1">{"SourcesUses",#N/A,TRUE,#N/A;"TransOverview",#N/A,TRUE,"CFMODEL"}</definedName>
    <definedName name="dddd" localSheetId="15" hidden="1">{"SourcesUses",#N/A,TRUE,"CFMODEL";"TransOverview",#N/A,TRUE,"CFMODEL"}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12" hidden="1">{"SourcesUses",#N/A,TRUE,"CFMODEL";"TransOverview",#N/A,TRUE,"CFMODEL"}</definedName>
    <definedName name="dddd" localSheetId="14" hidden="1">{"SourcesUses",#N/A,TRUE,"CFMODEL";"TransOverview",#N/A,TRUE,"CFMODEL"}</definedName>
    <definedName name="dddd" hidden="1">{"SourcesUses",#N/A,TRUE,"CFMODEL";"TransOverview",#N/A,TRUE,"CFMODEL"}</definedName>
    <definedName name="dddddddd" localSheetId="15" hidden="1">{"Income Statement",#N/A,FALSE,"CFMODEL";"Balance Sheet",#N/A,FALSE,"CFMODEL"}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12" hidden="1">{"Income Statement",#N/A,FALSE,"CFMODEL";"Balance Sheet",#N/A,FALSE,"CFMODEL"}</definedName>
    <definedName name="dddddddd" localSheetId="14" hidden="1">{"Income Statement",#N/A,FALSE,"CFMODEL";"Balance Sheet",#N/A,FALSE,"CFMODEL"}</definedName>
    <definedName name="dddddddd" hidden="1">{"Income Statement",#N/A,FALSE,"CFMODEL";"Balance Sheet",#N/A,FALSE,"CFMODEL"}</definedName>
    <definedName name="ddddddddddddddd" localSheetId="15" hidden="1">{"SourcesUses",#N/A,TRUE,"CFMODEL";"TransOverview",#N/A,TRUE,"CFMODEL"}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12" hidden="1">{"SourcesUses",#N/A,TRUE,"CFMODEL";"TransOverview",#N/A,TRUE,"CFMODEL"}</definedName>
    <definedName name="ddddddddddddddd" localSheetId="14" hidden="1">{"SourcesUses",#N/A,TRUE,"CFMODEL";"TransOverview",#N/A,TRUE,"CFMODEL"}</definedName>
    <definedName name="ddddddddddddddd" hidden="1">{"SourcesUses",#N/A,TRUE,"CFMODEL";"TransOverview",#N/A,TRUE,"CFMODEL"}</definedName>
    <definedName name="dddddddddddddddddd" localSheetId="15" hidden="1">{"SourcesUses",#N/A,TRUE,#N/A;"TransOverview",#N/A,TRUE,"CFMODEL"}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12" hidden="1">{"SourcesUses",#N/A,TRUE,#N/A;"TransOverview",#N/A,TRUE,"CFMODEL"}</definedName>
    <definedName name="dddddddddddddddddd" localSheetId="14" hidden="1">{"SourcesUses",#N/A,TRUE,#N/A;"TransOverview",#N/A,TRUE,"CFMODEL"}</definedName>
    <definedName name="dddddddddddddddddd" hidden="1">{"SourcesUses",#N/A,TRUE,#N/A;"TransOverview",#N/A,TRUE,"CFMODEL"}</definedName>
    <definedName name="ddddddddddddddddddddd" localSheetId="15" hidden="1">{"SourcesUses",#N/A,TRUE,"FundsFlow";"TransOverview",#N/A,TRUE,"FundsFlow"}</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12" hidden="1">{"SourcesUses",#N/A,TRUE,"FundsFlow";"TransOverview",#N/A,TRUE,"FundsFlow"}</definedName>
    <definedName name="ddddddddddddddddddddd" localSheetId="14" hidden="1">{"SourcesUses",#N/A,TRUE,"FundsFlow";"TransOverview",#N/A,TRUE,"FundsFlow"}</definedName>
    <definedName name="ddddddddddddddddddddd" hidden="1">{"SourcesUses",#N/A,TRUE,"FundsFlow";"TransOverview",#N/A,TRUE,"FundsFlow"}</definedName>
    <definedName name="ddddddddddddddddddddddd" localSheetId="15" hidden="1">{"SourcesUses",#N/A,TRUE,#N/A;"TransOverview",#N/A,TRUE,"CFMODEL"}</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12" hidden="1">{"SourcesUses",#N/A,TRUE,#N/A;"TransOverview",#N/A,TRUE,"CFMODEL"}</definedName>
    <definedName name="ddddddddddddddddddddddd" localSheetId="14" hidden="1">{"SourcesUses",#N/A,TRUE,#N/A;"TransOverview",#N/A,TRUE,"CFMODEL"}</definedName>
    <definedName name="ddddddddddddddddddddddd" hidden="1">{"SourcesUses",#N/A,TRUE,#N/A;"TransOverview",#N/A,TRUE,"CFMODEL"}</definedName>
    <definedName name="ddf" localSheetId="15" hidden="1">{"2002Frcst","06Month",FALSE,"Frcst Format 2002"}</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12" hidden="1">{"2002Frcst","06Month",FALSE,"Frcst Format 2002"}</definedName>
    <definedName name="ddf" localSheetId="14" hidden="1">{"2002Frcst","06Month",FALSE,"Frcst Format 2002"}</definedName>
    <definedName name="ddf" hidden="1">{"2002Frcst","06Month",FALSE,"Frcst Format 2002"}</definedName>
    <definedName name="Debt_Service_Reserve_Drawn_Spread_year_1_to_5" localSheetId="15">#REF!</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#REF!</definedName>
    <definedName name="Debt_Service_Reserve_Drawn_Spread_year_6_plus" localSheetId="1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#REF!</definedName>
    <definedName name="Debt_Service_Reserve_Fund" localSheetId="15">#REF!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#REF!</definedName>
    <definedName name="Debt_Service_Reserve_Fund_Change" localSheetId="15">#REF!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#REF!</definedName>
    <definedName name="Debt_Service_Reserve_Fund_Initial_Capitalization" localSheetId="15">#REF!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#REF!</definedName>
    <definedName name="Debt_Service_Reserve_Fund_Initital_Capitalization" localSheetId="15">#REF!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#REF!</definedName>
    <definedName name="Debt_Service_Reserve_Fund_Interest" localSheetId="15">#REF!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#REF!</definedName>
    <definedName name="Debt_Service_Reserve_LOC_Fee_Rate_year_1_to_5" localSheetId="15">#REF!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#REF!</definedName>
    <definedName name="Debt_Service_Reserve_LOC_Fee_Rate_year_6_plus" localSheetId="1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#REF!</definedName>
    <definedName name="Debt_Service_Reserve_LOC_Loan_Spread" localSheetId="15">#REF!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#REF!</definedName>
    <definedName name="Debt_Service_Reserve_LOC_Spread" localSheetId="15">#REF!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#REF!</definedName>
    <definedName name="Debt_Service_Reserve_Switch" localSheetId="15">#REF!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#REF!</definedName>
    <definedName name="decimalsep" localSheetId="15">#REF!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#REF!</definedName>
    <definedName name="DEFTO65FACTOR" localSheetId="15">#REF!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#REF!</definedName>
    <definedName name="DELICIAS_operating_exp" localSheetId="15">#REF!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#REF!</definedName>
    <definedName name="DELTA" localSheetId="15">#REF!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#REF!</definedName>
    <definedName name="Depreciable_Life">[15]Assumptions!$C$22</definedName>
    <definedName name="Desktop" localSheetId="15">#REF!</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#REF!</definedName>
    <definedName name="dfdfd" localSheetId="1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12" hidden="1">{"Page_1",#N/A,FALSE,"BAD4Q98";"Page_2",#N/A,FALSE,"BAD4Q98";"Page_3",#N/A,FALSE,"BAD4Q98";"Page_4",#N/A,FALSE,"BAD4Q98";"Page_5",#N/A,FALSE,"BAD4Q98";"Page_6",#N/A,FALSE,"BAD4Q98";"Input_1",#N/A,FALSE,"BAD4Q98";"Input_2",#N/A,FALSE,"BAD4Q98"}</definedName>
    <definedName name="dfdfd" localSheetId="14"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12" hidden="1">{"Page_1",#N/A,FALSE,"BAD4Q98";"Page_2",#N/A,FALSE,"BAD4Q98";"Page_3",#N/A,FALSE,"BAD4Q98";"Page_4",#N/A,FALSE,"BAD4Q98";"Page_5",#N/A,FALSE,"BAD4Q98";"Page_6",#N/A,FALSE,"BAD4Q98";"Input_1",#N/A,FALSE,"BAD4Q98";"Input_2",#N/A,FALSE,"BAD4Q98"}</definedName>
    <definedName name="dfds" localSheetId="14"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5">#REF!</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#REF!</definedName>
    <definedName name="disc_year">[16]Input!$C$3</definedName>
    <definedName name="Discount_Year">[4]Inputs!$B$84</definedName>
    <definedName name="distribution_portanl">[5]Inputs!$B$24</definedName>
    <definedName name="DP1287TB1" localSheetId="15">#REF!</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#REF!</definedName>
    <definedName name="DR" localSheetId="15">#REF!+#REF!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#REF!+#REF!</definedName>
    <definedName name="dual_treesteps" localSheetId="15">#REF!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#REF!</definedName>
    <definedName name="dual_volatility" localSheetId="15">#REF!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#REF!</definedName>
    <definedName name="dual_volatility2" localSheetId="15">#REF!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#REF!</definedName>
    <definedName name="dupper12">[2]Parameters!$D$19</definedName>
    <definedName name="DZ.IndSpec_Left" localSheetId="15" hidden="1">#REF!</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hidden="1">#REF!</definedName>
    <definedName name="DZ.IndSpec_Right" localSheetId="15"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hidden="1">#REF!</definedName>
    <definedName name="E.R.">2.15</definedName>
    <definedName name="E_Data">#REF!</definedName>
    <definedName name="eeeeeeeeeee" localSheetId="15" hidden="1">{"SourcesUses",#N/A,TRUE,#N/A;"TransOverview",#N/A,TRUE,"CFMODEL"}</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12" hidden="1">{"SourcesUses",#N/A,TRUE,#N/A;"TransOverview",#N/A,TRUE,"CFMODEL"}</definedName>
    <definedName name="eeeeeeeeeee" localSheetId="14" hidden="1">{"SourcesUses",#N/A,TRUE,#N/A;"TransOverview",#N/A,TRUE,"CFMODEL"}</definedName>
    <definedName name="eeeeeeeeeee" hidden="1">{"SourcesUses",#N/A,TRUE,#N/A;"TransOverview",#N/A,TRUE,"CFMODEL"}</definedName>
    <definedName name="eeeeeeeeeeeeeeeeee" localSheetId="15" hidden="1">{"SourcesUses",#N/A,TRUE,"FundsFlow";"TransOverview",#N/A,TRUE,"FundsFlow"}</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12" hidden="1">{"SourcesUses",#N/A,TRUE,"FundsFlow";"TransOverview",#N/A,TRUE,"FundsFlow"}</definedName>
    <definedName name="eeeeeeeeeeeeeeeeee" localSheetId="14" hidden="1">{"SourcesUses",#N/A,TRUE,"FundsFlow";"TransOverview",#N/A,TRUE,"FundsFlow"}</definedName>
    <definedName name="eeeeeeeeeeeeeeeeee" hidden="1">{"SourcesUses",#N/A,TRUE,"FundsFlow";"TransOverview",#N/A,TRUE,"FundsFlow"}</definedName>
    <definedName name="effective_date">[5]Inputs!$B$14</definedName>
    <definedName name="eighty_seven" localSheetId="15">#REF!</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#REF!</definedName>
    <definedName name="electric" localSheetId="15">#REF!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#REF!</definedName>
    <definedName name="EnergyServices_Rev_Growth">[9]Assumptions!$C$13</definedName>
    <definedName name="Enterprise" localSheetId="15">#REF!</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#REF!</definedName>
    <definedName name="entity" localSheetId="15">#REF!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#REF!</definedName>
    <definedName name="entity1" localSheetId="15">#REF!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#REF!</definedName>
    <definedName name="Equity_Bridge_Loan_Interest_Expense_Lease" localSheetId="15">#REF!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#REF!</definedName>
    <definedName name="equityapo_volatility" localSheetId="15">#REF!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#REF!</definedName>
    <definedName name="equityoption_treesteps" localSheetId="15">#REF!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#REF!</definedName>
    <definedName name="equityoption_volatility" localSheetId="15">#REF!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#REF!</definedName>
    <definedName name="EssAliasTable">"Default"</definedName>
    <definedName name="ESSBASE_AREA">#REF!</definedName>
    <definedName name="eurofutopt_meanreversion" localSheetId="15">#REF!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#REF!</definedName>
    <definedName name="eurofutopt_model" localSheetId="15">#REF!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#REF!</definedName>
    <definedName name="eurofutopt_volatility" localSheetId="15">#REF!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#REF!</definedName>
    <definedName name="ev.Calculation" hidden="1">-4105</definedName>
    <definedName name="ev.Initialized" hidden="1">FALSE</definedName>
    <definedName name="EXA">#REF!</definedName>
    <definedName name="Excess_Dividend_Tax_Amount_Unlevered" localSheetId="15">#REF!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#REF!</definedName>
    <definedName name="Excess_Dividends_Tax_Amount" localSheetId="15">#REF!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#REF!</definedName>
    <definedName name="exchange_rates">[5]Inputs!$B$29</definedName>
    <definedName name="existing" localSheetId="15">#REF!</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#REF!</definedName>
    <definedName name="existing_table" localSheetId="15">#REF!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#REF!</definedName>
    <definedName name="f" localSheetId="1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12" hidden="1">{"Page_1",#N/A,FALSE,"BAD4Q98";"Page_2",#N/A,FALSE,"BAD4Q98";"Page_3",#N/A,FALSE,"BAD4Q98";"Page_4",#N/A,FALSE,"BAD4Q98";"Page_5",#N/A,FALSE,"BAD4Q98";"Page_6",#N/A,FALSE,"BAD4Q98";"Input_1",#N/A,FALSE,"BAD4Q98";"Input_2",#N/A,FALSE,"BAD4Q98"}</definedName>
    <definedName name="f" localSheetId="14"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5">#REF!</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#REF!</definedName>
    <definedName name="fdfdfdfd" localSheetId="15">#REF!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#REF!</definedName>
    <definedName name="fdfdfdfdfd" localSheetId="15">#REF!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#REF!</definedName>
    <definedName name="FEDELEC" localSheetId="15">#REF!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#REF!</definedName>
    <definedName name="Federal_Income_Tax_Amount" localSheetId="15">#REF!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#REF!</definedName>
    <definedName name="Federal_Income_Tax_Amount_Unlevered" localSheetId="15">#REF!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#REF!</definedName>
    <definedName name="FEDGAS" localSheetId="15">#REF!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#REF!</definedName>
    <definedName name="fedopt_volatility" localSheetId="15">#REF!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#REF!</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5">#REF!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#REF!</definedName>
    <definedName name="Fin_Plan_1293" localSheetId="15">#REF!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#REF!</definedName>
    <definedName name="Fire_District_Payment_Base_Year" localSheetId="15">#REF!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#REF!</definedName>
    <definedName name="Fire_District_Payment_Input" localSheetId="15">#REF!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#REF!</definedName>
    <definedName name="FirstOne" localSheetId="15">#REF!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#REF!</definedName>
    <definedName name="Fletes" localSheetId="1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12" hidden="1">{#N/A,#N/A,FALSE,"Aging Summary";#N/A,#N/A,FALSE,"Ratio Analysis";#N/A,#N/A,FALSE,"Test 120 Day Accts";#N/A,#N/A,FALSE,"Tickmarks"}</definedName>
    <definedName name="Fletes" localSheetId="14"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5">#REF!</definedName>
    <definedName name="FUN" localSheetId="16">#REF!</definedName>
    <definedName name="FUN" localSheetId="17">#REF!</definedName>
    <definedName name="FUN" localSheetId="18">#REF!</definedName>
    <definedName name="FUN" localSheetId="19">#REF!</definedName>
    <definedName name="FUN" localSheetId="20">#REF!</definedName>
    <definedName name="FUN">#REF!</definedName>
    <definedName name="FutDates">[18]Futures!$J$1:$BT$2</definedName>
    <definedName name="FutMTM">[18]Futures!$B$34:$BT$50</definedName>
    <definedName name="FutVol">[18]Futures!$B$7:$BT$25</definedName>
    <definedName name="fwdopt_meanreversion" localSheetId="15">#REF!</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#REF!</definedName>
    <definedName name="fwdopt_meshpoints" localSheetId="15">#REF!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#REF!</definedName>
    <definedName name="fwdopt_model" localSheetId="15">#REF!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#REF!</definedName>
    <definedName name="FYE">[19]Input1!$B$6</definedName>
    <definedName name="g" localSheetId="15" hidden="1">{"SourcesUses",#N/A,TRUE,#N/A;"TransOverview",#N/A,TRUE,"CFMODEL"}</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12" hidden="1">{"SourcesUses",#N/A,TRUE,#N/A;"TransOverview",#N/A,TRUE,"CFMODEL"}</definedName>
    <definedName name="g" localSheetId="14" hidden="1">{"SourcesUses",#N/A,TRUE,#N/A;"TransOverview",#N/A,TRUE,"CFMODEL"}</definedName>
    <definedName name="g" hidden="1">{"SourcesUses",#N/A,TRUE,#N/A;"TransOverview",#N/A,TRUE,"CFMODEL"}</definedName>
    <definedName name="gas" localSheetId="15">#REF!</definedName>
    <definedName name="gas" localSheetId="16">#REF!</definedName>
    <definedName name="gas" localSheetId="17">#REF!</definedName>
    <definedName name="gas" localSheetId="18">#REF!</definedName>
    <definedName name="gas" localSheetId="19">#REF!</definedName>
    <definedName name="gas" localSheetId="2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5">#REF!</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#REF!</definedName>
    <definedName name="gatt">[20]Parameters!$D$16</definedName>
    <definedName name="gfdg" localSheetId="1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12" hidden="1">{"Page_1",#N/A,FALSE,"BAD4Q98";"Page_2",#N/A,FALSE,"BAD4Q98";"Page_3",#N/A,FALSE,"BAD4Q98";"Page_4",#N/A,FALSE,"BAD4Q98";"Page_5",#N/A,FALSE,"BAD4Q98";"Page_6",#N/A,FALSE,"BAD4Q98";"Input_1",#N/A,FALSE,"BAD4Q98";"Input_2",#N/A,FALSE,"BAD4Q98"}</definedName>
    <definedName name="gfdg" localSheetId="14"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5">#REF!</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#REF!</definedName>
    <definedName name="gggg" localSheetId="15" hidden="1">{"SourcesUses",#N/A,TRUE,#N/A;"TransOverview",#N/A,TRUE,"CFMODEL"}</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12" hidden="1">{"SourcesUses",#N/A,TRUE,#N/A;"TransOverview",#N/A,TRUE,"CFMODEL"}</definedName>
    <definedName name="gggg" localSheetId="14" hidden="1">{"SourcesUses",#N/A,TRUE,#N/A;"TransOverview",#N/A,TRUE,"CFMODEL"}</definedName>
    <definedName name="gggg" hidden="1">{"SourcesUses",#N/A,TRUE,#N/A;"TransOverview",#N/A,TRUE,"CFMODEL"}</definedName>
    <definedName name="Gross_Earnings_Tax_Amount" localSheetId="15">#REF!</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#REF!</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5" hidden="1">{"SourcesUses",#N/A,TRUE,#N/A;"TransOverview",#N/A,TRUE,"CFMODEL"}</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12" hidden="1">{"SourcesUses",#N/A,TRUE,#N/A;"TransOverview",#N/A,TRUE,"CFMODEL"}</definedName>
    <definedName name="hhhh" localSheetId="14" hidden="1">{"SourcesUses",#N/A,TRUE,#N/A;"TransOverview",#N/A,TRUE,"CFMODEL"}</definedName>
    <definedName name="hhhh" hidden="1">{"SourcesUses",#N/A,TRUE,#N/A;"TransOverview",#N/A,TRUE,"CFMODEL"}</definedName>
    <definedName name="hkjhkhkjhkh">#REF!</definedName>
    <definedName name="hn._I006" localSheetId="15" hidden="1">#REF!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hidden="1">#REF!</definedName>
    <definedName name="hn._I018" localSheetId="15"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hidden="1">#REF!</definedName>
    <definedName name="hn._I024" localSheetId="15"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hidden="1">#REF!</definedName>
    <definedName name="hn._I028" localSheetId="15"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hidden="1">#REF!</definedName>
    <definedName name="hn._I029" localSheetId="15"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hidden="1">#REF!</definedName>
    <definedName name="hn._I030" localSheetId="15"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hidden="1">#REF!</definedName>
    <definedName name="hn._I031" localSheetId="15"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hidden="1">#REF!</definedName>
    <definedName name="hn._I044" localSheetId="15"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hidden="1">#REF!</definedName>
    <definedName name="hn._I051" localSheetId="15"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hidden="1">#REF!</definedName>
    <definedName name="hn._I059" localSheetId="15"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hidden="1">#REF!</definedName>
    <definedName name="hn._I062" localSheetId="15"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hidden="1">#REF!</definedName>
    <definedName name="hn._I070" localSheetId="15"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hidden="1">#REF!</definedName>
    <definedName name="hn._I071" localSheetId="15"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hidden="1">#REF!</definedName>
    <definedName name="hn._I075" localSheetId="15"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hidden="1">#REF!</definedName>
    <definedName name="hn._I077" localSheetId="1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hidden="1">#REF!</definedName>
    <definedName name="hn._I083" localSheetId="15"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hidden="1">#REF!</definedName>
    <definedName name="hn._I085" localSheetId="15"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hidden="1">#REF!</definedName>
    <definedName name="hn._P001" localSheetId="1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hidden="1">#REF!</definedName>
    <definedName name="hn._P002" localSheetId="15"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hidden="1">#REF!</definedName>
    <definedName name="hn._P004" localSheetId="15"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hidden="1">#REF!</definedName>
    <definedName name="hn._P014" localSheetId="15"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hidden="1">#REF!</definedName>
    <definedName name="hn._P016" localSheetId="15"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hidden="1">#REF!</definedName>
    <definedName name="hn._P017" localSheetId="15"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hidden="1">#REF!</definedName>
    <definedName name="hn._P017g" localSheetId="15"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hidden="1">#REF!</definedName>
    <definedName name="hn._P021" localSheetId="15"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hidden="1">#REF!</definedName>
    <definedName name="hn._P024" localSheetId="15"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hidden="1">#REF!</definedName>
    <definedName name="hn.Add015" localSheetId="15"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5" hidden="1">#REF!,#REF!,#REF!,#REF!</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hidden="1">#REF!,#REF!,#REF!,#REF!</definedName>
    <definedName name="hn.domestic" localSheetId="15" hidden="1">#REF!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5" hidden="1">#REF!</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5" hidden="1">#REF!</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hidden="1">#REF!</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5" hidden="1">{"'Attachment'!$A$1:$L$49"}</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12" hidden="1">{"'Attachment'!$A$1:$L$49"}</definedName>
    <definedName name="HTML_Control" localSheetId="14" hidden="1">{"'Attachment'!$A$1:$L$49"}</definedName>
    <definedName name="HTML_Control" hidden="1">{"'Attachment'!$A$1:$L$49"}</definedName>
    <definedName name="HTML_Control1" localSheetId="15"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12" hidden="1">{"'Attachment'!$A$1:$L$49"}</definedName>
    <definedName name="HTML_Control1" localSheetId="14" hidden="1">{"'Attachment'!$A$1:$L$49"}</definedName>
    <definedName name="HTML_Control1" hidden="1">{"'Attachment'!$A$1:$L$49"}</definedName>
    <definedName name="HTML_Control2" localSheetId="15"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12" hidden="1">{"'Attachment'!$A$1:$L$49"}</definedName>
    <definedName name="HTML_Control2" localSheetId="14" hidden="1">{"'Attachment'!$A$1:$L$49"}</definedName>
    <definedName name="HTML_Control2" hidden="1">{"'Attachment'!$A$1:$L$49"}</definedName>
    <definedName name="HTML_Control3" localSheetId="15"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12" hidden="1">{"'Attachment'!$A$1:$L$49"}</definedName>
    <definedName name="HTML_Control3" localSheetId="14"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12" hidden="1">{"Page_1",#N/A,FALSE,"BAD4Q98";"Page_2",#N/A,FALSE,"BAD4Q98";"Page_3",#N/A,FALSE,"BAD4Q98";"Page_4",#N/A,FALSE,"BAD4Q98";"Page_5",#N/A,FALSE,"BAD4Q98";"Page_6",#N/A,FALSE,"BAD4Q98";"Input_1",#N/A,FALSE,"BAD4Q98";"Input_2",#N/A,FALSE,"BAD4Q98"}</definedName>
    <definedName name="iklhj" localSheetId="14"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5" hidden="1">{#N/A,#N/A,FALSE,"RECAP";#N/A,#N/A,FALSE,"MATBYCLS";#N/A,#N/A,FALSE,"STATUS";#N/A,#N/A,FALSE,"OP-ACT";#N/A,#N/A,FALSE,"W_O"}</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12" hidden="1">{#N/A,#N/A,FALSE,"RECAP";#N/A,#N/A,FALSE,"MATBYCLS";#N/A,#N/A,FALSE,"STATUS";#N/A,#N/A,FALSE,"OP-ACT";#N/A,#N/A,FALSE,"W_O"}</definedName>
    <definedName name="IMPAC2004" localSheetId="14"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5">#REF!</definedName>
    <definedName name="Inc" localSheetId="16">#REF!</definedName>
    <definedName name="Inc" localSheetId="17">#REF!</definedName>
    <definedName name="Inc" localSheetId="18">#REF!</definedName>
    <definedName name="Inc" localSheetId="19">#REF!</definedName>
    <definedName name="Inc" localSheetId="20">#REF!</definedName>
    <definedName name="Inc">#REF!</definedName>
    <definedName name="IncAcct" localSheetId="15">#REF!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#REF!</definedName>
    <definedName name="IncDesc" localSheetId="15">#REF!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#REF!</definedName>
    <definedName name="index" localSheetId="15">#REF!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5">#REF!</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#REF!</definedName>
    <definedName name="Initial_Cash_Flow_Quarter" localSheetId="15">#REF!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#REF!</definedName>
    <definedName name="Initial_Operating_Period_Working_Capital_Percentage" localSheetId="15">#REF!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#REF!</definedName>
    <definedName name="Initial_Working_Capital_Calculation" localSheetId="15">#REF!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5">#REF!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#REF!</definedName>
    <definedName name="INT" localSheetId="15">#REF!</definedName>
    <definedName name="INT" localSheetId="16">#REF!</definedName>
    <definedName name="INT" localSheetId="17">#REF!</definedName>
    <definedName name="INT" localSheetId="18">#REF!</definedName>
    <definedName name="INT" localSheetId="19">#REF!</definedName>
    <definedName name="INT" localSheetId="2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5">#REF!</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#REF!</definedName>
    <definedName name="ISO_Fees_Input" localSheetId="15">#REF!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#REF!</definedName>
    <definedName name="istat" localSheetId="15">#REF!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#REF!</definedName>
    <definedName name="JANBS" localSheetId="15">#REF!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#REF!</definedName>
    <definedName name="JE" localSheetId="15">#REF!</definedName>
    <definedName name="JE" localSheetId="16">#REF!</definedName>
    <definedName name="JE" localSheetId="17">#REF!</definedName>
    <definedName name="JE" localSheetId="18">#REF!</definedName>
    <definedName name="JE" localSheetId="19">#REF!</definedName>
    <definedName name="JE" localSheetId="20">#REF!</definedName>
    <definedName name="JE">#REF!</definedName>
    <definedName name="jkhhkl" localSheetId="1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12" hidden="1">{"Page_1",#N/A,FALSE,"BAD4Q98";"Page_2",#N/A,FALSE,"BAD4Q98";"Page_3",#N/A,FALSE,"BAD4Q98";"Page_4",#N/A,FALSE,"BAD4Q98";"Page_5",#N/A,FALSE,"BAD4Q98";"Page_6",#N/A,FALSE,"BAD4Q98";"Input_1",#N/A,FALSE,"BAD4Q98";"Input_2",#N/A,FALSE,"BAD4Q98"}</definedName>
    <definedName name="jkhhkl" localSheetId="14"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5" hidden="1">{"2002Frcst","06Month",FALSE,"Frcst Format 2002"}</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12" hidden="1">{"2002Frcst","06Month",FALSE,"Frcst Format 2002"}</definedName>
    <definedName name="July2007" localSheetId="14" hidden="1">{"2002Frcst","06Month",FALSE,"Frcst Format 2002"}</definedName>
    <definedName name="July2007" hidden="1">{"2002Frcst","06Month",FALSE,"Frcst Format 2002"}</definedName>
    <definedName name="June" localSheetId="1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12" hidden="1">{"Page_1",#N/A,FALSE,"BAD4Q98";"Page_2",#N/A,FALSE,"BAD4Q98";"Page_3",#N/A,FALSE,"BAD4Q98";"Page_4",#N/A,FALSE,"BAD4Q98";"Page_5",#N/A,FALSE,"BAD4Q98";"Page_6",#N/A,FALSE,"BAD4Q98";"Input_1",#N/A,FALSE,"BAD4Q98";"Input_2",#N/A,FALSE,"BAD4Q98"}</definedName>
    <definedName name="June" localSheetId="14"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5" hidden="1">#REF!</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hidden="1">#REF!</definedName>
    <definedName name="JWSActualDiscBonus2006" localSheetId="15"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hidden="1">#REF!</definedName>
    <definedName name="JWSBase2005" localSheetId="15"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hidden="1">#REF!</definedName>
    <definedName name="JWSBase2006" localSheetId="1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hidden="1">#REF!</definedName>
    <definedName name="JWSBase2007" localSheetId="15"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hidden="1">#REF!</definedName>
    <definedName name="JWSBonusPool" localSheetId="15"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hidden="1">#REF!</definedName>
    <definedName name="JWSBonusReceived2006" localSheetId="15"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hidden="1">#REF!</definedName>
    <definedName name="JWSBonusSacr2006" localSheetId="15"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hidden="1">#REF!</definedName>
    <definedName name="JWSBusinessArea" localSheetId="15"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hidden="1">#REF!</definedName>
    <definedName name="JWSCostCentre" localSheetId="15"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hidden="1">#REF!</definedName>
    <definedName name="JWSCountry" localSheetId="15"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hidden="1">#REF!</definedName>
    <definedName name="JWSCurrency" localSheetId="15"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hidden="1">#REF!</definedName>
    <definedName name="JWSDataArea" localSheetId="15"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hidden="1">#REF!</definedName>
    <definedName name="JWSDepartment" localSheetId="15"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hidden="1">#REF!</definedName>
    <definedName name="JWSDiscBonus2006" localSheetId="15"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hidden="1">#REF!</definedName>
    <definedName name="JWSEmpID" localSheetId="15"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hidden="1">#REF!</definedName>
    <definedName name="JWSEmpName" localSheetId="15"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hidden="1">#REF!</definedName>
    <definedName name="JWSFTE" localSheetId="15"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hidden="1">#REF!</definedName>
    <definedName name="JWSG1_Base_M" localSheetId="15"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hidden="1">#REF!</definedName>
    <definedName name="JWSG1_Base_UQ" localSheetId="15"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hidden="1">#REF!</definedName>
    <definedName name="JWSG1_JobCode" localSheetId="15"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hidden="1">#REF!</definedName>
    <definedName name="JWSG1_MarketDesc" localSheetId="15"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hidden="1">#REF!</definedName>
    <definedName name="JWSG1_SurveyCode" localSheetId="15"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hidden="1">#REF!</definedName>
    <definedName name="JWSG1_TotalComp_M" localSheetId="15"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hidden="1">#REF!</definedName>
    <definedName name="JWSG1_TotalComp_UQ" localSheetId="15"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hidden="1">#REF!</definedName>
    <definedName name="JWSG2_Base_M" localSheetId="15"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hidden="1">#REF!</definedName>
    <definedName name="JWSG2_Base_UQ" localSheetId="15"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hidden="1">#REF!</definedName>
    <definedName name="JWSG2_JobCode" localSheetId="15"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hidden="1">#REF!</definedName>
    <definedName name="JWSG2_MarketDesc" localSheetId="15"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hidden="1">#REF!</definedName>
    <definedName name="JWSG2_SurveyCode" localSheetId="15"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hidden="1">#REF!</definedName>
    <definedName name="JWSG2_TotalComp_M" localSheetId="15"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hidden="1">#REF!</definedName>
    <definedName name="JWSG2_TotalComp_UQ" localSheetId="15"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hidden="1">#REF!</definedName>
    <definedName name="JWSGender" localSheetId="15"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hidden="1">#REF!</definedName>
    <definedName name="JWSGuarBonus2006" localSheetId="15"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hidden="1">#REF!</definedName>
    <definedName name="JWSHireDate" localSheetId="15"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hidden="1">#REF!</definedName>
    <definedName name="JWSIntAssign" localSheetId="15"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hidden="1">#REF!</definedName>
    <definedName name="JWSJobTitle" localSheetId="15"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hidden="1">#REF!</definedName>
    <definedName name="JWSManagerLevel" localSheetId="15"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hidden="1">#REF!</definedName>
    <definedName name="JWSOffshorePen2006" localSheetId="15"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hidden="1">#REF!</definedName>
    <definedName name="JWSPerChangeSalary" localSheetId="15"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hidden="1">#REF!</definedName>
    <definedName name="JWSPerChangeTotalComp" localSheetId="15"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hidden="1">#REF!</definedName>
    <definedName name="JWSPerformGuar2006" localSheetId="15"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hidden="1">#REF!</definedName>
    <definedName name="JWSProductLine" localSheetId="15"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hidden="1">#REF!</definedName>
    <definedName name="JWSProfitSharing2006" localSheetId="15"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hidden="1">#REF!</definedName>
    <definedName name="JWSPromotionFlag" localSheetId="15"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hidden="1">#REF!</definedName>
    <definedName name="JWSPropJobTitle" localSheetId="15"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hidden="1">#REF!</definedName>
    <definedName name="JWSPropManagerLevel" localSheetId="15"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hidden="1">#REF!</definedName>
    <definedName name="JWSRating2004" localSheetId="15"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hidden="1">#REF!</definedName>
    <definedName name="JWSRating2005" localSheetId="15"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hidden="1">#REF!</definedName>
    <definedName name="JWSRating2006" localSheetId="1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hidden="1">#REF!</definedName>
    <definedName name="JWSRational" localSheetId="15"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hidden="1">#REF!</definedName>
    <definedName name="JWSRegion" localSheetId="15"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hidden="1">#REF!</definedName>
    <definedName name="JWSSalesCommQ42006" localSheetId="15"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hidden="1">#REF!</definedName>
    <definedName name="JWSTotalBonus2005" localSheetId="15"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hidden="1">#REF!</definedName>
    <definedName name="JWSTotalBonus2006" localSheetId="1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hidden="1">#REF!</definedName>
    <definedName name="JWSTotalComp2004" localSheetId="15"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hidden="1">#REF!</definedName>
    <definedName name="JWSTotalComp2005" localSheetId="15"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hidden="1">#REF!</definedName>
    <definedName name="JWSTotalComp2006" localSheetId="1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hidden="1">#REF!</definedName>
    <definedName name="JWSValueAccount2006" localSheetId="15"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hidden="1">#REF!</definedName>
    <definedName name="JWSValueAccount2007" localSheetId="15"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hidden="1">#REF!</definedName>
    <definedName name="JWSVAMarker" localSheetId="15"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hidden="1">#REF!</definedName>
    <definedName name="k" localSheetId="15"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hidden="1">#REF!</definedName>
    <definedName name="kenerr" localSheetId="1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12" hidden="1">{"by_month",#N/A,TRUE,"template";"Destec_month",#N/A,TRUE,"template";"by_quarter",#N/A,TRUE,"template";"destec_quarter",#N/A,TRUE,"template";"by_year",#N/A,TRUE,"template";"Destec_annual",#N/A,TRUE,"template"}</definedName>
    <definedName name="kenerr" localSheetId="14"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5">#REF!</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#REF!</definedName>
    <definedName name="ksjfjJJJJ" localSheetId="15" hidden="1">{"Sch.L_MaterialIssue",#N/A,FALSE,"Sch.L"}</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12" hidden="1">{"Sch.L_MaterialIssue",#N/A,FALSE,"Sch.L"}</definedName>
    <definedName name="ksjfjJJJJ" localSheetId="14" hidden="1">{"Sch.L_MaterialIssue",#N/A,FALSE,"Sch.L"}</definedName>
    <definedName name="ksjfjJJJJ" hidden="1">{"Sch.L_MaterialIssue",#N/A,FALSE,"Sch.L"}</definedName>
    <definedName name="LAHRS" localSheetId="15">#REF!</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#REF!</definedName>
    <definedName name="Land_Purchase_Option_Pmts" localSheetId="15">#REF!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#REF!</definedName>
    <definedName name="Land_Trust_Funding_Input" localSheetId="15">#REF!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#REF!</definedName>
    <definedName name="Land_Trust_Funding_Period" localSheetId="15">#REF!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#REF!</definedName>
    <definedName name="LARR" localSheetId="15">#REF!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#REF!</definedName>
    <definedName name="Last_Row" localSheetId="15">IF('CARE Table 1'!Values_Entered,HEADER_ROW+'CARE Table 1'!Number_of_Payments,HEADER_ROW)</definedName>
    <definedName name="Last_Row" localSheetId="16">IF('CARE Table 2'!Values_Entered,HEADER_ROW+'CARE Table 2'!Number_of_Payments,HEADER_ROW)</definedName>
    <definedName name="Last_Row" localSheetId="17">IF('CARE Table 3A _3B'!Values_Entered,HEADER_ROW+'CARE Table 3A _3B'!Number_of_Payments,HEADER_ROW)</definedName>
    <definedName name="Last_Row" localSheetId="18">IF('CARE Table 4'!Values_Entered,HEADER_ROW+'CARE Table 4'!Number_of_Payments,HEADER_ROW)</definedName>
    <definedName name="Last_Row" localSheetId="19">IF('CARE Table 5'!Values_Entered,HEADER_ROW+'CARE Table 5'!Number_of_Payments,HEADER_ROW)</definedName>
    <definedName name="Last_Row" localSheetId="20">IF('CARE Table 6'!Values_Entered,HEADER_ROW+'CARE Table 6'!Number_of_Payments,HEADER_ROW)</definedName>
    <definedName name="Last_Row" localSheetId="21">IF('CARE Table 7'!Values_Entered,HEADER_ROW+'CARE Table 7'!Number_of_Payments,HEADER_ROW)</definedName>
    <definedName name="Last_Row" localSheetId="12">IF('ESA Table 7'!Values_Entered,HEADER_ROW+'ESA Table 7'!Number_of_Payments,HEADER_ROW)</definedName>
    <definedName name="Last_Row" localSheetId="14">IF('ESA Table 9'!Values_Entered,HEADER_ROW+'ESA Table 9'!Number_of_Payments,HEADER_ROW)</definedName>
    <definedName name="Last_Row">IF(Values_Entered,HEADER_ROW+Number_of_Payments,HEADER_ROW)</definedName>
    <definedName name="Last_Row_Pref" localSheetId="15">IF('CARE Table 1'!Values_Entered_Pref,HEADER_ROW_PREF+'CARE Table 1'!No_of_Pamts_Pref,HEADER_ROW_PREF)</definedName>
    <definedName name="Last_Row_Pref" localSheetId="16">IF('CARE Table 2'!Values_Entered_Pref,HEADER_ROW_PREF+'CARE Table 2'!No_of_Pamts_Pref,HEADER_ROW_PREF)</definedName>
    <definedName name="Last_Row_Pref" localSheetId="17">IF('CARE Table 3A _3B'!Values_Entered_Pref,HEADER_ROW_PREF+'CARE Table 3A _3B'!No_of_Pamts_Pref,HEADER_ROW_PREF)</definedName>
    <definedName name="Last_Row_Pref" localSheetId="18">IF('CARE Table 4'!Values_Entered_Pref,HEADER_ROW_PREF+'CARE Table 4'!No_of_Pamts_Pref,HEADER_ROW_PREF)</definedName>
    <definedName name="Last_Row_Pref" localSheetId="19">IF('CARE Table 5'!Values_Entered_Pref,HEADER_ROW_PREF+'CARE Table 5'!No_of_Pamts_Pref,HEADER_ROW_PREF)</definedName>
    <definedName name="Last_Row_Pref" localSheetId="20">IF('CARE Table 6'!Values_Entered_Pref,HEADER_ROW_PREF+'CARE Table 6'!No_of_Pamts_Pref,HEADER_ROW_PREF)</definedName>
    <definedName name="Last_Row_Pref" localSheetId="21">IF('CARE Table 7'!Values_Entered_Pref,HEADER_ROW_PREF+'CARE Table 7'!No_of_Pamts_Pref,HEADER_ROW_PREF)</definedName>
    <definedName name="Last_Row_Pref" localSheetId="12">IF('ESA Table 7'!Values_Entered_Pref,HEADER_ROW_PREF+'ESA Table 7'!No_of_Pamts_Pref,HEADER_ROW_PREF)</definedName>
    <definedName name="Last_Row_Pref" localSheetId="14">IF('ESA Table 9'!Values_Entered_Pref,HEADER_ROW_PREF+'ESA Table 9'!No_of_Pamts_Pref,HEADER_ROW_PREF)</definedName>
    <definedName name="Last_Row_Pref">IF(Values_Entered_Pref,HEADER_ROW_PREF+No_of_Pamts_Pref,HEADER_ROW_PREF)</definedName>
    <definedName name="LC_Arrangement_Fee_Rate" localSheetId="15">#REF!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#REF!</definedName>
    <definedName name="LC_Commitment_Fee_Rate" localSheetId="15">#REF!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#REF!</definedName>
    <definedName name="LCM" localSheetId="15">#REF!</definedName>
    <definedName name="LCM" localSheetId="16">#REF!</definedName>
    <definedName name="LCM" localSheetId="17">#REF!</definedName>
    <definedName name="LCM" localSheetId="18">#REF!</definedName>
    <definedName name="LCM" localSheetId="19">#REF!</definedName>
    <definedName name="LCM" localSheetId="20">#REF!</definedName>
    <definedName name="LCM">#REF!</definedName>
    <definedName name="LDs_EPC_Contractor" localSheetId="15">#REF!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#REF!</definedName>
    <definedName name="LDs_Turbine_Supplier" localSheetId="15">#REF!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#REF!</definedName>
    <definedName name="Leveraged_Results_Print_Range" localSheetId="15">#REF!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#REF!</definedName>
    <definedName name="LiabDate" localSheetId="15">#REF!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5">#REF!</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#REF!</definedName>
    <definedName name="LIBOR_2_year_Swap" localSheetId="15">#REF!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#REF!</definedName>
    <definedName name="LIBOR_2_year_Swap__Tranche_A_B_C" localSheetId="15">#REF!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#REF!</definedName>
    <definedName name="LIBOR_3_year_Fwd_Swap__Tranche_A" localSheetId="15">#REF!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#REF!</definedName>
    <definedName name="LIBOR_3_year_Fwd_Swap_Tranche_B_C" localSheetId="15">#REF!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#REF!</definedName>
    <definedName name="limcount" hidden="1">1</definedName>
    <definedName name="LLC_Debt_Service_Coverage_Ratio_List" localSheetId="15">#REF!</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#REF!</definedName>
    <definedName name="Loan_Balance_End_of_Month" localSheetId="15">#REF!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#REF!</definedName>
    <definedName name="Loan_Facility_Amount" localSheetId="15">#REF!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#REF!</definedName>
    <definedName name="LOCTTLHRS" localSheetId="15">#REF!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#REF!</definedName>
    <definedName name="ls5per" localSheetId="15">#REF!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#REF!</definedName>
    <definedName name="lssdge" localSheetId="15">#REF!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#REF!</definedName>
    <definedName name="LUNCH" localSheetId="15">#REF!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#REF!</definedName>
    <definedName name="Major_Maintenance_BOP_Base_Year" localSheetId="15">#REF!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#REF!</definedName>
    <definedName name="Major_Maintenance_BOP_Book" localSheetId="15">#REF!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#REF!</definedName>
    <definedName name="Major_Maintenance_BOP_Cash" localSheetId="15">#REF!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#REF!</definedName>
    <definedName name="Major_Maintenance_BOP_Escalation_Factor" localSheetId="15">#REF!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#REF!</definedName>
    <definedName name="Major_Maintenance_Smoothing_Threshold" localSheetId="15">#REF!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#REF!</definedName>
    <definedName name="Major_Maintenance_Table" localSheetId="15">#REF!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#REF!</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12" hidden="1">{"Page_1",#N/A,FALSE,"BAD4Q98";"Page_2",#N/A,FALSE,"BAD4Q98";"Page_3",#N/A,FALSE,"BAD4Q98";"Page_4",#N/A,FALSE,"BAD4Q98";"Page_5",#N/A,FALSE,"BAD4Q98";"Page_6",#N/A,FALSE,"BAD4Q98";"Input_1",#N/A,FALSE,"BAD4Q98";"Input_2",#N/A,FALSE,"BAD4Q98"}</definedName>
    <definedName name="Mayfdsdfd" localSheetId="14"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5">#REF!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#REF!</definedName>
    <definedName name="MED_MTR">2</definedName>
    <definedName name="Merch_Cum_Escalation_Factor" localSheetId="15">#REF!</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#REF!</definedName>
    <definedName name="Merch_Fuel_Doll_KW" localSheetId="15">#REF!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#REF!</definedName>
    <definedName name="Merch_margin_Doll_KW" localSheetId="15">#REF!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#REF!</definedName>
    <definedName name="Merch_Months_partial_Year_Factor" localSheetId="15">#REF!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#REF!</definedName>
    <definedName name="Michelle" localSheetId="15">#REF!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#REF!</definedName>
    <definedName name="Minimum_Debt_Service_Coverage" localSheetId="15">#REF!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#REF!</definedName>
    <definedName name="Mobilization_Months" localSheetId="15">#REF!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#REF!</definedName>
    <definedName name="MODEL" localSheetId="15">#REF!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#REF!</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5">#REF!</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#REF!</definedName>
    <definedName name="Month2" localSheetId="15">#REF!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#REF!</definedName>
    <definedName name="Month3" localSheetId="15">#REF!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#REF!</definedName>
    <definedName name="MONTHLYREC" localSheetId="15">#REF!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#REF!</definedName>
    <definedName name="Months" localSheetId="15">'[8]misc tables'!$B$2:$B$13</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'[8]misc tables'!$B$2:$B$13</definedName>
    <definedName name="Months_of_Debt_Service_Reserve" localSheetId="15">#REF!</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#REF!</definedName>
    <definedName name="Months_Per_Year" localSheetId="15">#REF!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#REF!</definedName>
    <definedName name="MSA_Fee" localSheetId="15">#REF!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#REF!</definedName>
    <definedName name="MSA_Fee_Base_Year" localSheetId="15">#REF!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#REF!</definedName>
    <definedName name="MSA_Fee_Input_per_Year" localSheetId="15">#REF!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#REF!</definedName>
    <definedName name="MthAvg" localSheetId="15">#REF!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#REF!</definedName>
    <definedName name="N_A" localSheetId="15">#REF!</definedName>
    <definedName name="N_A" localSheetId="16">#REF!</definedName>
    <definedName name="N_A" localSheetId="17">#REF!</definedName>
    <definedName name="N_A" localSheetId="18">#REF!</definedName>
    <definedName name="N_A" localSheetId="19">#REF!</definedName>
    <definedName name="N_A" localSheetId="20">#REF!</definedName>
    <definedName name="N_A">#REF!</definedName>
    <definedName name="Net_Cash_Flow" localSheetId="15">#REF!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#REF!</definedName>
    <definedName name="Net_Fixed_Assets" localSheetId="15">#REF!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#REF!</definedName>
    <definedName name="Net_Gain_on_Sale_of_Assets" localSheetId="15">#REF!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#REF!</definedName>
    <definedName name="Net_Payments_on_Fire_Truck_during_Construction_Input" localSheetId="15">#REF!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#REF!</definedName>
    <definedName name="Net_Start_Up_Revenues" localSheetId="15">#REF!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#REF!</definedName>
    <definedName name="new" localSheetId="1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12" hidden="1">{"Page_1",#N/A,FALSE,"BAD4Q98";"Page_2",#N/A,FALSE,"BAD4Q98";"Page_3",#N/A,FALSE,"BAD4Q98";"Page_4",#N/A,FALSE,"BAD4Q98";"Page_5",#N/A,FALSE,"BAD4Q98";"Page_6",#N/A,FALSE,"BAD4Q98";"Input_1",#N/A,FALSE,"BAD4Q98";"Input_2",#N/A,FALSE,"BAD4Q98"}</definedName>
    <definedName name="new" localSheetId="14"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5" hidden="1">{#N/A,#N/A,TRUE,"SDGE";#N/A,#N/A,TRUE,"GBU";#N/A,#N/A,TRUE,"TBU";#N/A,#N/A,TRUE,"EDBU";#N/A,#N/A,TRUE,"ExclCC"}</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12" hidden="1">{#N/A,#N/A,TRUE,"SDGE";#N/A,#N/A,TRUE,"GBU";#N/A,#N/A,TRUE,"TBU";#N/A,#N/A,TRUE,"EDBU";#N/A,#N/A,TRUE,"ExclCC"}</definedName>
    <definedName name="newwrev" localSheetId="14" hidden="1">{#N/A,#N/A,TRUE,"SDGE";#N/A,#N/A,TRUE,"GBU";#N/A,#N/A,TRUE,"TBU";#N/A,#N/A,TRUE,"EDBU";#N/A,#N/A,TRUE,"ExclCC"}</definedName>
    <definedName name="newwrev" hidden="1">{#N/A,#N/A,TRUE,"SDGE";#N/A,#N/A,TRUE,"GBU";#N/A,#N/A,TRUE,"TBU";#N/A,#N/A,TRUE,"EDBU";#N/A,#N/A,TRUE,"ExclCC"}</definedName>
    <definedName name="nine" localSheetId="15">#REF!</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#REF!</definedName>
    <definedName name="No_of_Pamts_Pref" localSheetId="15">MATCH(0.01,END_BAL_PREF,-1)+1</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12">MATCH(0.01,END_BAL_PREF,-1)+1</definedName>
    <definedName name="No_of_Pamts_Pref" localSheetId="14">MATCH(0.01,END_BAL_PREF,-1)+1</definedName>
    <definedName name="No_of_Pamts_Pref">MATCH(0.01,END_BAL_PREF,-1)+1</definedName>
    <definedName name="Non_Recourse_CP_Conduit_LIBOR_Spread" localSheetId="15">#REF!</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#REF!</definedName>
    <definedName name="Non_Recourse_Facility_CP_adder" localSheetId="15">#REF!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#REF!</definedName>
    <definedName name="none" localSheetId="15" hidden="1">#REF!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hidden="1">#REF!</definedName>
    <definedName name="none2" localSheetId="15"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hidden="1">#REF!</definedName>
    <definedName name="nopremort" localSheetId="15">#REF!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#REF!</definedName>
    <definedName name="NOx_Allowances__Nominal___ton" localSheetId="15">#REF!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#REF!</definedName>
    <definedName name="Nox_Allowances_in_1999" localSheetId="15">#REF!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#REF!</definedName>
    <definedName name="NOx_Emissions_Rate__lb_hr" localSheetId="15">#REF!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#REF!</definedName>
    <definedName name="NOx_Offsets" localSheetId="15">#REF!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#REF!</definedName>
    <definedName name="NOx_Offsets_Calculation_Factor__lb_MMBtu" localSheetId="15">#REF!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#REF!</definedName>
    <definedName name="NOx_Offsets_Construction" localSheetId="15">#REF!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#REF!</definedName>
    <definedName name="NPV_20_Year_12_Percent_Quarterly" localSheetId="15">#REF!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#REF!</definedName>
    <definedName name="NPV_20_Year_13_Percent_Quarterly" localSheetId="15">#REF!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#REF!</definedName>
    <definedName name="NPV_20_Year_14_Percent_Quarterly" localSheetId="15">#REF!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#REF!</definedName>
    <definedName name="NQInd" localSheetId="15">#REF!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#REF!</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5">MATCH(0.01,END_BAL,-1)+1</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12">MATCH(0.01,END_BAL,-1)+1</definedName>
    <definedName name="Number_of_Payments" localSheetId="14">MATCH(0.01,END_BAL,-1)+1</definedName>
    <definedName name="Number_of_Payments">MATCH(0.01,END_BAL,-1)+1</definedName>
    <definedName name="Number_of_Units" localSheetId="15">#REF!</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#REF!</definedName>
    <definedName name="Number_of_Years_to_Payback" localSheetId="15">#REF!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5">#REF!</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#REF!</definedName>
    <definedName name="NY_State_Excess_Dividends_Tax" localSheetId="15">#REF!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#REF!</definedName>
    <definedName name="NY_State_Gross_Earnings_Tax" localSheetId="15">#REF!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#REF!</definedName>
    <definedName name="NY_State_Gross_Receipts_Tax" localSheetId="15">#REF!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#REF!</definedName>
    <definedName name="NY_State_Income_Tax_Switch" localSheetId="15">#REF!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#REF!</definedName>
    <definedName name="O_M_Mobilization" localSheetId="15">#REF!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#REF!</definedName>
    <definedName name="O_M_Mobilization___Labor" localSheetId="15">#REF!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#REF!</definedName>
    <definedName name="Off_Peak_Hours" localSheetId="15">#REF!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#REF!</definedName>
    <definedName name="Off_Peak_Percent" localSheetId="15">#REF!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#REF!</definedName>
    <definedName name="Offsite_Work_Road_Paving" localSheetId="15">#REF!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#REF!</definedName>
    <definedName name="okay" localSheetId="1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12" hidden="1">{"Page_1",#N/A,FALSE,"BAD4Q98";"Page_2",#N/A,FALSE,"BAD4Q98";"Page_3",#N/A,FALSE,"BAD4Q98";"Page_4",#N/A,FALSE,"BAD4Q98";"Page_5",#N/A,FALSE,"BAD4Q98";"Page_6",#N/A,FALSE,"BAD4Q98";"Input_1",#N/A,FALSE,"BAD4Q98";"Input_2",#N/A,FALSE,"BAD4Q98"}</definedName>
    <definedName name="okay" localSheetId="14"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5">#REF!</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#REF!</definedName>
    <definedName name="On_Peak_Percent" localSheetId="15">#REF!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#REF!</definedName>
    <definedName name="Open_Click">[23]!Open_Click</definedName>
    <definedName name="Operator_Fee_during_Mobilization" localSheetId="15">#REF!</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#REF!</definedName>
    <definedName name="Opt_Discrate" localSheetId="15">#REF!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#REF!</definedName>
    <definedName name="Opt_DR" localSheetId="15">#REF!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#REF!</definedName>
    <definedName name="optindexswap_meanreversion" localSheetId="15">#REF!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#REF!</definedName>
    <definedName name="optindexswap_model" localSheetId="15">#REF!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#REF!</definedName>
    <definedName name="optindexswap_treesteps" localSheetId="15">#REF!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#REF!</definedName>
    <definedName name="optindexswap_volatility" localSheetId="15">#REF!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#REF!</definedName>
    <definedName name="option_treesteps" localSheetId="15">#REF!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#REF!</definedName>
    <definedName name="option_volatility" localSheetId="15">#REF!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#REF!</definedName>
    <definedName name="Other_EPC_Scope_Items_Non_Bechtel" localSheetId="15">#REF!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#REF!</definedName>
    <definedName name="OTHERHRS" localSheetId="15">#REF!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#REF!</definedName>
    <definedName name="otherrev" localSheetId="15" hidden="1">{#N/A,#N/A,TRUE,"SDGE";#N/A,#N/A,TRUE,"GBU";#N/A,#N/A,TRUE,"TBU";#N/A,#N/A,TRUE,"EDBU";#N/A,#N/A,TRUE,"ExclCC"}</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12" hidden="1">{#N/A,#N/A,TRUE,"SDGE";#N/A,#N/A,TRUE,"GBU";#N/A,#N/A,TRUE,"TBU";#N/A,#N/A,TRUE,"EDBU";#N/A,#N/A,TRUE,"ExclCC"}</definedName>
    <definedName name="otherrev" localSheetId="14" hidden="1">{#N/A,#N/A,TRUE,"SDGE";#N/A,#N/A,TRUE,"GBU";#N/A,#N/A,TRUE,"TBU";#N/A,#N/A,TRUE,"EDBU";#N/A,#N/A,TRUE,"ExclCC"}</definedName>
    <definedName name="otherrev" hidden="1">{#N/A,#N/A,TRUE,"SDGE";#N/A,#N/A,TRUE,"GBU";#N/A,#N/A,TRUE,"TBU";#N/A,#N/A,TRUE,"EDBU";#N/A,#N/A,TRUE,"ExclCC"}</definedName>
    <definedName name="Ozone_Season_Factor" localSheetId="15">#REF!</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#REF!</definedName>
    <definedName name="p.Covenants" localSheetId="15" hidden="1">#REF!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hidden="1">#REF!</definedName>
    <definedName name="p.Covenants_Titles" localSheetId="15"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hidden="1">#REF!</definedName>
    <definedName name="p.CreditStats" localSheetId="15"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hidden="1">#REF!</definedName>
    <definedName name="p.DCF" localSheetId="15"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hidden="1">#REF!</definedName>
    <definedName name="p.DCF_Titles" localSheetId="15"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hidden="1">#REF!</definedName>
    <definedName name="p.IRR" localSheetId="15"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hidden="1">#REF!</definedName>
    <definedName name="p.IRR_Titles" localSheetId="15"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hidden="1">#REF!</definedName>
    <definedName name="p.SP" localSheetId="15"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hidden="1">#REF!</definedName>
    <definedName name="p.Summary" localSheetId="15"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hidden="1">#REF!</definedName>
    <definedName name="p.Summary_Titles" localSheetId="15"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hidden="1">#REF!</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5">#REF!</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#REF!</definedName>
    <definedName name="page1997" localSheetId="15">#REF!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#REF!</definedName>
    <definedName name="PAGE2" localSheetId="15">#REF!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#REF!</definedName>
    <definedName name="Pal_Workbook_GUID" hidden="1">"1YDJKL1A3MNKIMXTGKJS3UTZ"</definedName>
    <definedName name="Partial_Year_Factor_Synthetic_Lease" localSheetId="15">#REF!</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#REF!</definedName>
    <definedName name="period" localSheetId="15">#REF!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#REF!</definedName>
    <definedName name="Period_1_Coverage_Threshold" localSheetId="15">#REF!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#REF!</definedName>
    <definedName name="Period_1_Distributable_Cash" localSheetId="15">#REF!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#REF!</definedName>
    <definedName name="Period_2_Adjusted_Distributable_Cash" localSheetId="15">#REF!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#REF!</definedName>
    <definedName name="PFYE">[19]Input1!$B$7</definedName>
    <definedName name="PHILIPS" localSheetId="15" hidden="1">{#N/A,#N/A,FALSE,"RECAP";#N/A,#N/A,FALSE,"MATBYCLS";#N/A,#N/A,FALSE,"STATUS";#N/A,#N/A,FALSE,"OP-ACT";#N/A,#N/A,FALSE,"W_O"}</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12" hidden="1">{#N/A,#N/A,FALSE,"RECAP";#N/A,#N/A,FALSE,"MATBYCLS";#N/A,#N/A,FALSE,"STATUS";#N/A,#N/A,FALSE,"OP-ACT";#N/A,#N/A,FALSE,"W_O"}</definedName>
    <definedName name="PHILIPS" localSheetId="14"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5">#REF!</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#REF!</definedName>
    <definedName name="PILOT_Escalation_Floor" localSheetId="15">#REF!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#REF!</definedName>
    <definedName name="PILOT_Portion_to_County" localSheetId="15">#REF!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#REF!</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5">#REF!</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#REF!</definedName>
    <definedName name="pmcat" localSheetId="15">#REF!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#REF!</definedName>
    <definedName name="pmper" localSheetId="15">#REF!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#REF!</definedName>
    <definedName name="portfolio">[5]Inputs!$B$8</definedName>
    <definedName name="Post_Commercial_Operations_Construction_G_A_Total__2002" localSheetId="15">#REF!</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#REF!</definedName>
    <definedName name="Post_Lease_Term_Loan_Amortization_Partial_Year_Factor" localSheetId="15">#REF!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#REF!</definedName>
    <definedName name="Post_Lease_Term_Loan_Term" localSheetId="15">#REF!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#REF!</definedName>
    <definedName name="Post_Lease_Term_Refinanced_Principal_Amount">'[25]Debt Service - SL'!$B$656</definedName>
    <definedName name="POVM_Fuel_Partial_Year_Factor" localSheetId="15">#REF!</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#REF!</definedName>
    <definedName name="POVM_Margin_Partial_Year_Factor" localSheetId="15">#REF!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#REF!</definedName>
    <definedName name="Power_Island_Extended_Warranty" localSheetId="15">#REF!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#REF!</definedName>
    <definedName name="Power_Pool_Fees_Input" localSheetId="15">#REF!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#REF!</definedName>
    <definedName name="Power_Pool_Fees_Input_Base_Year" localSheetId="15">#REF!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#REF!</definedName>
    <definedName name="Pre_Engineering_Payments" localSheetId="15">#REF!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#REF!</definedName>
    <definedName name="Pre_Tax_Income__Toolling_Book" localSheetId="15">#REF!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#REF!</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12" hidden="1">{"ID1",#N/A,FALSE,"IDIQ-I";"id2",#N/A,FALSE,"IDIQ-II";"ID3",#N/A,FALSE,"IDIQ-III";"ID4",#N/A,FALSE,"IDIQ-IV";"id5",#N/A,FALSE,"IDIQ-V";"ID6",#N/A,FALSE,"IDIQ-VI";"DO1a",#N/A,FALSE,"DO-IA";"DO1b",#N/A,FALSE,"DO-IB";"DO1C",#N/A,FALSE,"DO-IC";"DO3",#N/A,FALSE,"DO-III";"DO4",#N/A,FALSE,"DO-IV";"DO5",#N/A,FALSE,"DO-V"}</definedName>
    <definedName name="prelamp" localSheetId="14"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5">#REF!</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#REF!</definedName>
    <definedName name="_xlnm.Print_Area" localSheetId="15">'CARE Table 1'!$A$1:$M$36</definedName>
    <definedName name="_xlnm.Print_Area" localSheetId="16">'CARE Table 2'!$A$1:$AB$26</definedName>
    <definedName name="_xlnm.Print_Area" localSheetId="17">'CARE Table 3A _3B'!$A$1:$I$45</definedName>
    <definedName name="_xlnm.Print_Area" localSheetId="18">'CARE Table 4'!$A$1:$J$25</definedName>
    <definedName name="_xlnm.Print_Area" localSheetId="19">'CARE Table 5'!$A$1:$H$26</definedName>
    <definedName name="_xlnm.Print_Area" localSheetId="20">'CARE Table 6'!$A$1:$G$37</definedName>
    <definedName name="_xlnm.Print_Area" localSheetId="21">'CARE Table 7'!$A$1:$M$23</definedName>
    <definedName name="_xlnm.Print_Area" localSheetId="22">'CARE Table 8'!$A$1:$E$26</definedName>
    <definedName name="_xlnm.Print_Area" localSheetId="23">'CARE Table 8A'!$A$1:$H$20</definedName>
    <definedName name="_xlnm.Print_Area" localSheetId="0">'ESA Summary'!$A$1:$M$20</definedName>
    <definedName name="_xlnm.Print_Area" localSheetId="1">'ESA Table 1'!$A$1:$M$43</definedName>
    <definedName name="_xlnm.Print_Area" localSheetId="2">'ESA Table 2'!$A$1:$H$92</definedName>
    <definedName name="_xlnm.Print_Area" localSheetId="3">'ESA Table 2A'!$A$1:$H$84</definedName>
    <definedName name="_xlnm.Print_Area" localSheetId="4">'ESA Table 2B'!$A$1:$I$77</definedName>
    <definedName name="_xlnm.Print_Area" localSheetId="5">'ESA Table 2B-1'!$A$1:$D$54</definedName>
    <definedName name="_xlnm.Print_Area" localSheetId="6">'ESA Table 2C'!$A$1:$Q$49</definedName>
    <definedName name="_xlnm.Print_Area" localSheetId="7">'ESA Table 2D'!$A$1:$Q$53</definedName>
    <definedName name="_xlnm.Print_Area" localSheetId="8">'ESA Table 3A_3F'!$A$1:$B$66</definedName>
    <definedName name="_xlnm.Print_Area" localSheetId="9">'ESA Table 4A-D'!$A$1:$G$82</definedName>
    <definedName name="_xlnm.Print_Area" localSheetId="10">'ESA Table 5A_5D'!$A$1:$Q$88</definedName>
    <definedName name="_xlnm.Print_Area" localSheetId="11">'ESA Table 6'!$A$1:$P$35</definedName>
    <definedName name="_xlnm.Print_Area" localSheetId="12">'ESA Table 7'!$A$1:$L$127</definedName>
    <definedName name="_xlnm.Print_Area" localSheetId="13">'ESA Table 8'!$A$1:$G$17</definedName>
    <definedName name="_xlnm.Print_Area" localSheetId="14">'ESA Table 9'!$A$1:$C$12</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#REF!</definedName>
    <definedName name="Print_Table" localSheetId="15">#REF!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#REF!</definedName>
    <definedName name="problem" localSheetId="15" hidden="1">{#N/A,#N/A,FALSE,"trates"}</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12" hidden="1">{#N/A,#N/A,FALSE,"trates"}</definedName>
    <definedName name="problem" localSheetId="14" hidden="1">{#N/A,#N/A,FALSE,"trates"}</definedName>
    <definedName name="problem" hidden="1">{#N/A,#N/A,FALSE,"trates"}</definedName>
    <definedName name="Product_2">#REF!</definedName>
    <definedName name="Product_5" localSheetId="15">#REF!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#REF!</definedName>
    <definedName name="Product_6" localSheetId="1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#REF!</definedName>
    <definedName name="Product_7a" localSheetId="15">#REF!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#REF!</definedName>
    <definedName name="Product_7b" localSheetId="15">#REF!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#REF!</definedName>
    <definedName name="Project">[26]CASE!$B$3:$B$12</definedName>
    <definedName name="Project_Starts_Operations_in_Quarter" localSheetId="15">#REF!</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#REF!</definedName>
    <definedName name="Property__Plant___Equipment" localSheetId="15">#REF!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#REF!</definedName>
    <definedName name="Property_Tax_Assessment_Value_for_Jan1_Start" localSheetId="15">#REF!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#REF!</definedName>
    <definedName name="Property_Tax_Base_Year" localSheetId="15">#REF!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#REF!</definedName>
    <definedName name="Property_Tax_Dec_2000" localSheetId="15">#REF!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#REF!</definedName>
    <definedName name="Property_Tax_Input_Delayed_One_Year" localSheetId="15">#REF!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#REF!</definedName>
    <definedName name="Property_Taxes___Book" localSheetId="15">#REF!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#REF!</definedName>
    <definedName name="Property_Taxes__Cash" localSheetId="15">#REF!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#REF!</definedName>
    <definedName name="PSA_Line_Loss_Factor" localSheetId="15">#REF!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#REF!</definedName>
    <definedName name="PSA_Off_Peak_Delivered_MWh" localSheetId="15">#REF!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#REF!</definedName>
    <definedName name="PSA_On_Peak_Delivered_MWh" localSheetId="15">#REF!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#REF!</definedName>
    <definedName name="PSA_Replacement_MWh_Cost" localSheetId="15">#REF!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#REF!</definedName>
    <definedName name="PST" localSheetId="15">#REF!</definedName>
    <definedName name="PST" localSheetId="16">#REF!</definedName>
    <definedName name="PST" localSheetId="17">#REF!</definedName>
    <definedName name="PST" localSheetId="18">#REF!</definedName>
    <definedName name="PST" localSheetId="19">#REF!</definedName>
    <definedName name="PST" localSheetId="20">#REF!</definedName>
    <definedName name="PST">#REF!</definedName>
    <definedName name="PSTAIR" localSheetId="15">#REF!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#REF!</definedName>
    <definedName name="pv">[5]Inputs!$B$26</definedName>
    <definedName name="PV_of_1st_Quarter_Cash_Flows" localSheetId="15">#REF!</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#REF!</definedName>
    <definedName name="PV_of_2nd_Quarter_Cash_Flows" localSheetId="15">#REF!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#REF!</definedName>
    <definedName name="PV_of_3rd_Quarter_Cash_Flows" localSheetId="15">#REF!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#REF!</definedName>
    <definedName name="PV_of_4th_Quarter_Cash_Flows" localSheetId="15">#REF!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#REF!</definedName>
    <definedName name="PV_Project_Cash_Flows" localSheetId="15">#REF!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#REF!</definedName>
    <definedName name="pyeper" localSheetId="15">#REF!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#REF!</definedName>
    <definedName name="qqqqqqq" localSheetId="15" hidden="1">{"SourcesUses",#N/A,TRUE,"CFMODEL";"TransOverview",#N/A,TRUE,"CFMODEL"}</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12" hidden="1">{"SourcesUses",#N/A,TRUE,"CFMODEL";"TransOverview",#N/A,TRUE,"CFMODEL"}</definedName>
    <definedName name="qqqqqqq" localSheetId="14" hidden="1">{"SourcesUses",#N/A,TRUE,"CFMODEL";"TransOverview",#N/A,TRUE,"CFMODEL"}</definedName>
    <definedName name="qqqqqqq" hidden="1">{"SourcesUses",#N/A,TRUE,"CFMODEL";"TransOverview",#N/A,TRUE,"CFMODEL"}</definedName>
    <definedName name="qqqqqqqqqqqqqqqqqq" localSheetId="15" hidden="1">{"Income Statement",#N/A,FALSE,"CFMODEL";"Balance Sheet",#N/A,FALSE,"CFMODEL"}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12" hidden="1">{"Income Statement",#N/A,FALSE,"CFMODEL";"Balance Sheet",#N/A,FALSE,"CFMODEL"}</definedName>
    <definedName name="qqqqqqqqqqqqqqqqqq" localSheetId="14" hidden="1">{"Income Statement",#N/A,FALSE,"CFMODEL";"Balance Sheet",#N/A,FALSE,"CFMODEL"}</definedName>
    <definedName name="qqqqqqqqqqqqqqqqqq" hidden="1">{"Income Statement",#N/A,FALSE,"CFMODEL";"Balance Sheet",#N/A,FALSE,"CFMODEL"}</definedName>
    <definedName name="r.CashFlow" localSheetId="15" hidden="1">#REF!</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hidden="1">#REF!</definedName>
    <definedName name="r.Leverage" localSheetId="15"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hidden="1">#REF!</definedName>
    <definedName name="r.Liquidity" localSheetId="15"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hidden="1">#REF!</definedName>
    <definedName name="r.Market" localSheetId="15"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hidden="1">#REF!</definedName>
    <definedName name="r.Profitability" localSheetId="15"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hidden="1">#REF!</definedName>
    <definedName name="r.Summary" localSheetId="15"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hidden="1">#REF!</definedName>
    <definedName name="ra" localSheetId="15">#REF!</definedName>
    <definedName name="ra" localSheetId="16">#REF!</definedName>
    <definedName name="ra" localSheetId="17">#REF!</definedName>
    <definedName name="ra" localSheetId="18">#REF!</definedName>
    <definedName name="ra" localSheetId="19">#REF!</definedName>
    <definedName name="ra" localSheetId="20">#REF!</definedName>
    <definedName name="ra">#REF!</definedName>
    <definedName name="RateCase" localSheetId="15">#REF!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#REF!</definedName>
    <definedName name="Re_Fi_Term_Loan_Maturity_Year" localSheetId="15">#REF!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#REF!</definedName>
    <definedName name="REC" localSheetId="15">#REF!</definedName>
    <definedName name="REC" localSheetId="16">#REF!</definedName>
    <definedName name="REC" localSheetId="17">#REF!</definedName>
    <definedName name="REC" localSheetId="18">#REF!</definedName>
    <definedName name="REC" localSheetId="19">#REF!</definedName>
    <definedName name="REC" localSheetId="20">#REF!</definedName>
    <definedName name="REC">#REF!</definedName>
    <definedName name="reference3" localSheetId="15" hidden="1">{"SourcesUses",#N/A,TRUE,"CFMODEL";"TransOverview",#N/A,TRUE,"CFMODEL"}</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12" hidden="1">{"SourcesUses",#N/A,TRUE,"CFMODEL";"TransOverview",#N/A,TRUE,"CFMODEL"}</definedName>
    <definedName name="reference3" localSheetId="14" hidden="1">{"SourcesUses",#N/A,TRUE,"CFMODEL";"TransOverview",#N/A,TRUE,"CFMODEL"}</definedName>
    <definedName name="reference3" hidden="1">{"SourcesUses",#N/A,TRUE,"CFMODEL";"TransOverview",#N/A,TRUE,"CFMODEL"}</definedName>
    <definedName name="reference32" localSheetId="15"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12" hidden="1">{"SourcesUses",#N/A,TRUE,"CFMODEL";"TransOverview",#N/A,TRUE,"CFMODEL"}</definedName>
    <definedName name="reference32" localSheetId="14" hidden="1">{"SourcesUses",#N/A,TRUE,"CFMODEL";"TransOverview",#N/A,TRUE,"CFMODEL"}</definedName>
    <definedName name="reference32" hidden="1">{"SourcesUses",#N/A,TRUE,"CFMODEL";"TransOverview",#N/A,TRUE,"CFMODEL"}</definedName>
    <definedName name="Refi_Debt_Service_Coverage_Ratio_List" localSheetId="15">#REF!</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#REF!</definedName>
    <definedName name="Refi_DSCR_Criteria" localSheetId="15">#REF!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#REF!</definedName>
    <definedName name="Refinancing_Amortization_Schedule" localSheetId="15">#REF!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#REF!</definedName>
    <definedName name="Reggie" localSheetId="15">#REF!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#REF!</definedName>
    <definedName name="Reggie1" localSheetId="15">#REF!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#REF!</definedName>
    <definedName name="Repairs_Discount_Factor" localSheetId="15">#REF!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#REF!</definedName>
    <definedName name="repo_meanreversion" localSheetId="15">#REF!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#REF!</definedName>
    <definedName name="repo_model" localSheetId="15">#REF!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#REF!</definedName>
    <definedName name="repo_volatility" localSheetId="15">#REF!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#REF!</definedName>
    <definedName name="rert" localSheetId="15" hidden="1">{"'Attachment'!$A$1:$L$49"}</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12" hidden="1">{"'Attachment'!$A$1:$L$49"}</definedName>
    <definedName name="rert" localSheetId="14" hidden="1">{"'Attachment'!$A$1:$L$49"}</definedName>
    <definedName name="rert" hidden="1">{"'Attachment'!$A$1:$L$49"}</definedName>
    <definedName name="RES_MTR">1.8</definedName>
    <definedName name="Residual_Credit_Enhancement_LOC_Amount" localSheetId="15">#REF!</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#REF!</definedName>
    <definedName name="Residual_Credit_Enhancement_LOC_Arrangement_Fee" localSheetId="15">#REF!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#REF!</definedName>
    <definedName name="Residual_Credit_Enhancement_LOC_Arrangement_Fee_Rate" localSheetId="15">#REF!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#REF!</definedName>
    <definedName name="Residual_Credit_Enhancement_LOC_Commitment_Fee_Rate" localSheetId="15">#REF!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#REF!</definedName>
    <definedName name="Residual_Credit_Enhancement_LOC_Fee" localSheetId="15">#REF!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#REF!</definedName>
    <definedName name="Residual_Credit_Enhancement_LOC_Fee_Operation" localSheetId="15">#REF!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#REF!</definedName>
    <definedName name="Residual_Credit_Enhancement_LOC_Fee_Rate" localSheetId="15">#REF!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#REF!</definedName>
    <definedName name="Residual_Credit_Enhancement_LOC_Percentage" localSheetId="15">#REF!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#REF!</definedName>
    <definedName name="Residual_Credit_Enhancement_LOC_Upfront_Fee" localSheetId="15">#REF!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#REF!</definedName>
    <definedName name="Residual_Credit_Enhancement_LOC_Upfront_Fee_Rate" localSheetId="15">#REF!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#REF!</definedName>
    <definedName name="Restricted_Construction_Contingency_Amount" localSheetId="15">#REF!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#REF!</definedName>
    <definedName name="RETADD" localSheetId="15">#REF!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#REF!</definedName>
    <definedName name="retro_table" localSheetId="15">#REF!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#REF!</definedName>
    <definedName name="Revolver_Related_Costs___Closing" localSheetId="15">#REF!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#REF!</definedName>
    <definedName name="Right_of_Way_Base_Year" localSheetId="15">#REF!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#REF!</definedName>
    <definedName name="Right_of_Way_Escalation_Factor" localSheetId="15">#REF!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#REF!</definedName>
    <definedName name="Right_of_Way_Inputs_per_Year" localSheetId="15">#REF!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#REF!</definedName>
    <definedName name="Right_of_Way_Payments" localSheetId="15">#REF!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#REF!</definedName>
    <definedName name="Right_of_Way_Payments_in_1999" localSheetId="15">#REF!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5">#REF!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#REF!</definedName>
    <definedName name="ROE_Quarterly_Calculation_20_Years" localSheetId="15">#REF!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#REF!</definedName>
    <definedName name="rough" localSheetId="15">IF('CARE Table 1'!Values_Entered,HEADER_ROW+'CARE Table 1'!Number_of_Payments,HEADER_ROW)</definedName>
    <definedName name="rough" localSheetId="16">IF('CARE Table 2'!Values_Entered,HEADER_ROW+'CARE Table 2'!Number_of_Payments,HEADER_ROW)</definedName>
    <definedName name="rough" localSheetId="17">IF('CARE Table 3A _3B'!Values_Entered,HEADER_ROW+'CARE Table 3A _3B'!Number_of_Payments,HEADER_ROW)</definedName>
    <definedName name="rough" localSheetId="18">IF('CARE Table 4'!Values_Entered,HEADER_ROW+'CARE Table 4'!Number_of_Payments,HEADER_ROW)</definedName>
    <definedName name="rough" localSheetId="19">IF('CARE Table 5'!Values_Entered,HEADER_ROW+'CARE Table 5'!Number_of_Payments,HEADER_ROW)</definedName>
    <definedName name="rough" localSheetId="20">IF('CARE Table 6'!Values_Entered,HEADER_ROW+'CARE Table 6'!Number_of_Payments,HEADER_ROW)</definedName>
    <definedName name="rough" localSheetId="21">IF('CARE Table 7'!Values_Entered,HEADER_ROW+'CARE Table 7'!Number_of_Payments,HEADER_ROW)</definedName>
    <definedName name="rough" localSheetId="12">IF('ESA Table 7'!Values_Entered,HEADER_ROW+'ESA Table 7'!Number_of_Payments,HEADER_ROW)</definedName>
    <definedName name="rough" localSheetId="14">IF('ESA Table 9'!Values_Entered,HEADER_ROW+'ESA Table 9'!Number_of_Payments,HEADER_ROW)</definedName>
    <definedName name="rough">IF(Values_Entered,HEADER_ROW+Number_of_Payments,HEADER_ROW)</definedName>
    <definedName name="rrrrr" localSheetId="15" hidden="1">{"SourcesUses",#N/A,TRUE,#N/A;"TransOverview",#N/A,TRUE,"CFMODEL"}</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12" hidden="1">{"SourcesUses",#N/A,TRUE,#N/A;"TransOverview",#N/A,TRUE,"CFMODEL"}</definedName>
    <definedName name="rrrrr" localSheetId="14" hidden="1">{"SourcesUses",#N/A,TRUE,#N/A;"TransOverview",#N/A,TRUE,"CFMODEL"}</definedName>
    <definedName name="rrrrr" hidden="1">{"SourcesUses",#N/A,TRUE,#N/A;"TransOverview",#N/A,TRUE,"CFMODEL"}</definedName>
    <definedName name="rrrrrr" localSheetId="15" hidden="1">{"SourcesUses",#N/A,TRUE,"FundsFlow";"TransOverview",#N/A,TRUE,"FundsFlow"}</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12" hidden="1">{"SourcesUses",#N/A,TRUE,"FundsFlow";"TransOverview",#N/A,TRUE,"FundsFlow"}</definedName>
    <definedName name="rrrrrr" localSheetId="14" hidden="1">{"SourcesUses",#N/A,TRUE,"FundsFlow";"TransOverview",#N/A,TRUE,"FundsFlow"}</definedName>
    <definedName name="rrrrrr" hidden="1">{"SourcesUses",#N/A,TRUE,"FundsFlow";"TransOverview",#N/A,TRUE,"FundsFlow"}</definedName>
    <definedName name="rrrrrr2" localSheetId="15"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12" hidden="1">{"SourcesUses",#N/A,TRUE,"FundsFlow";"TransOverview",#N/A,TRUE,"FundsFlow"}</definedName>
    <definedName name="rrrrrr2" localSheetId="14"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5">#REF!</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#REF!</definedName>
    <definedName name="Sale_Price_of_Assets_Input" localSheetId="15">#REF!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5">#REF!</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#REF!</definedName>
    <definedName name="scgpl" localSheetId="15">#REF!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#REF!</definedName>
    <definedName name="sdafsadf" localSheetId="1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12" hidden="1">{#N/A,#N/A,FALSE,"Aging Summary";#N/A,#N/A,FALSE,"Ratio Analysis";#N/A,#N/A,FALSE,"Test 120 Day Accts";#N/A,#N/A,FALSE,"Tickmarks"}</definedName>
    <definedName name="sdafsadf" localSheetId="14"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5">#REF!</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#REF!</definedName>
    <definedName name="Sempra" localSheetId="15">#REF!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#REF!</definedName>
    <definedName name="sencount" hidden="1">1</definedName>
    <definedName name="Sensitivity_Switch" localSheetId="15">#REF!</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#REF!</definedName>
    <definedName name="Sensor" localSheetId="15">#REF!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#REF!</definedName>
    <definedName name="Servicios_DGN_prorrateo" localSheetId="15">#REF!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#REF!</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5" hidden="1">#REF!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hidden="1">#REF!</definedName>
    <definedName name="SL_Conversion_Date" localSheetId="15">#REF!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#REF!</definedName>
    <definedName name="SL_Conversion_Month" localSheetId="15">#REF!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#REF!</definedName>
    <definedName name="SL_Conversion_Year" localSheetId="15">#REF!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#REF!</definedName>
    <definedName name="SL_Maturity_Date" localSheetId="15">#REF!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#REF!</definedName>
    <definedName name="SL_Maturity_Year" localSheetId="15">#REF!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#REF!</definedName>
    <definedName name="SL_Tranche_A_Interest_Expense_Construction" localSheetId="15">#REF!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#REF!</definedName>
    <definedName name="SL_Tranche_A_Notes_Interest_Expense" localSheetId="15">#REF!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#REF!</definedName>
    <definedName name="SL_Tranche_A_Notes_Principal_Payments" localSheetId="15">#REF!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#REF!</definedName>
    <definedName name="SL_Tranche_C_Certificates_Principal_Payments" localSheetId="15">#REF!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#REF!</definedName>
    <definedName name="Sleepy_Hollow_Payment" localSheetId="15">#REF!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5">#REF!</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#REF!</definedName>
    <definedName name="spread_meanreversion" localSheetId="15">#REF!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#REF!</definedName>
    <definedName name="spread_meanreversion2" localSheetId="15">#REF!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#REF!</definedName>
    <definedName name="spread_meshpoints" localSheetId="15">#REF!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#REF!</definedName>
    <definedName name="spread_model" localSheetId="15">#REF!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#REF!</definedName>
    <definedName name="spread_volatility" localSheetId="15">#REF!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#REF!</definedName>
    <definedName name="spread_volatility2" localSheetId="15">#REF!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#REF!</definedName>
    <definedName name="SPWS_WBID">"2FFB1B3F-8871-4190-9222-8139C9167BAF"</definedName>
    <definedName name="ssnra">#REF!</definedName>
    <definedName name="sss" localSheetId="15" hidden="1">{"SourcesUses",#N/A,TRUE,#N/A;"TransOverview",#N/A,TRUE,"CFMODEL"}</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12" hidden="1">{"SourcesUses",#N/A,TRUE,#N/A;"TransOverview",#N/A,TRUE,"CFMODEL"}</definedName>
    <definedName name="sss" localSheetId="14" hidden="1">{"SourcesUses",#N/A,TRUE,#N/A;"TransOverview",#N/A,TRUE,"CFMODEL"}</definedName>
    <definedName name="sss" hidden="1">{"SourcesUses",#N/A,TRUE,#N/A;"TransOverview",#N/A,TRUE,"CFMODEL"}</definedName>
    <definedName name="sssssssssssssssss" localSheetId="15" hidden="1">{"Income Statement",#N/A,FALSE,"CFMODEL";"Balance Sheet",#N/A,FALSE,"CFMODEL"}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12" hidden="1">{"Income Statement",#N/A,FALSE,"CFMODEL";"Balance Sheet",#N/A,FALSE,"CFMODEL"}</definedName>
    <definedName name="sssssssssssssssss" localSheetId="14" hidden="1">{"Income Statement",#N/A,FALSE,"CFMODEL";"Balance Sheet",#N/A,FALSE,"CFMODEL"}</definedName>
    <definedName name="sssssssssssssssss" hidden="1">{"Income Statement",#N/A,FALSE,"CFMODEL";"Balance Sheet",#N/A,FALSE,"CFMODEL"}</definedName>
    <definedName name="sssssssssssssssssss" localSheetId="15"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12" hidden="1">{"Income Statement",#N/A,FALSE,"CFMODEL";"Balance Sheet",#N/A,FALSE,"CFMODEL"}</definedName>
    <definedName name="sssssssssssssssssss" localSheetId="14" hidden="1">{"Income Statement",#N/A,FALSE,"CFMODEL";"Balance Sheet",#N/A,FALSE,"CFMODEL"}</definedName>
    <definedName name="sssssssssssssssssss" hidden="1">{"Income Statement",#N/A,FALSE,"CFMODEL";"Balance Sheet",#N/A,FALSE,"CFMODEL"}</definedName>
    <definedName name="Staged_Online_Incremental_Net_Cash_Flow_in_Year_1" localSheetId="15">#REF!</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#REF!</definedName>
    <definedName name="STATEGAS" localSheetId="15">#REF!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#REF!</definedName>
    <definedName name="STATELEC" localSheetId="15">#REF!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#REF!</definedName>
    <definedName name="swap_meanreversion" localSheetId="15">#REF!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#REF!</definedName>
    <definedName name="swap_model" localSheetId="15">#REF!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#REF!</definedName>
    <definedName name="swap_volatility" localSheetId="15">#REF!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5">#REF!</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#REF!</definedName>
    <definedName name="swaption_model" localSheetId="15">#REF!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#REF!</definedName>
    <definedName name="swaption_volatility" localSheetId="15">#REF!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#REF!</definedName>
    <definedName name="SWPC_Mgmt_Fee_Base_year">[4]Inputs!$B$162</definedName>
    <definedName name="Synthetic_Lease_Financial_Partial_Year_Factor" localSheetId="15">#REF!</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#REF!</definedName>
    <definedName name="Synthetic_Lease_Tranche_A_Interest_Expense" localSheetId="15">#REF!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#REF!</definedName>
    <definedName name="Synthetic_Lease_Tranche_C_Interest_Expense" localSheetId="15">#REF!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#REF!</definedName>
    <definedName name="T_CREDIT">0.00017</definedName>
    <definedName name="Table1" localSheetId="15">#REF!</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#REF!</definedName>
    <definedName name="Table1_list" localSheetId="15">#REF!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#REF!</definedName>
    <definedName name="TableName">"Dummy"</definedName>
    <definedName name="Tax_Rate">[9]Assumptions!$C$20</definedName>
    <definedName name="TaxReturn1992" localSheetId="15">#REF!</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#REF!</definedName>
    <definedName name="TaxReturn1993" localSheetId="15">#REF!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#REF!</definedName>
    <definedName name="TBal" localSheetId="15">#REF!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#REF!</definedName>
    <definedName name="tblChgCodes" localSheetId="15">#REF!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#REF!</definedName>
    <definedName name="TblConsTypes" localSheetId="15">#REF!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#REF!</definedName>
    <definedName name="tblRates" localSheetId="15">#REF!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#REF!</definedName>
    <definedName name="tblrptrate" localSheetId="15">#REF!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#REF!</definedName>
    <definedName name="TDM" localSheetId="1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12" hidden="1">{#N/A,#N/A,FALSE,"Aging Summary";#N/A,#N/A,FALSE,"Ratio Analysis";#N/A,#N/A,FALSE,"Test 120 Day Accts";#N/A,#N/A,FALSE,"Tickmarks"}</definedName>
    <definedName name="TDM" localSheetId="14"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12" hidden="1">{"by_month",#N/A,TRUE,"template";"destec_month",#N/A,TRUE,"template";"by_quarter",#N/A,TRUE,"template";"destec_quarter",#N/A,TRUE,"template";"by_year",#N/A,TRUE,"template";"destec_annual",#N/A,TRUE,"template"}</definedName>
    <definedName name="template2" localSheetId="14"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12" hidden="1">{"Page_1",#N/A,FALSE,"BAD4Q98";"Page_2",#N/A,FALSE,"BAD4Q98";"Page_3",#N/A,FALSE,"BAD4Q98";"Page_4",#N/A,FALSE,"BAD4Q98";"Page_5",#N/A,FALSE,"BAD4Q98";"Page_6",#N/A,FALSE,"BAD4Q98";"Input_1",#N/A,FALSE,"BAD4Q98";"Input_2",#N/A,FALSE,"BAD4Q98"}</definedName>
    <definedName name="terst2" localSheetId="14"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12" hidden="1">{"Page_1",#N/A,FALSE,"BAD4Q98";"Page_2",#N/A,FALSE,"BAD4Q98";"Page_3",#N/A,FALSE,"BAD4Q98";"Page_4",#N/A,FALSE,"BAD4Q98";"Page_5",#N/A,FALSE,"BAD4Q98";"Page_6",#N/A,FALSE,"BAD4Q98";"Input_1",#N/A,FALSE,"BAD4Q98";"Input_2",#N/A,FALSE,"BAD4Q98"}</definedName>
    <definedName name="test" localSheetId="14"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5" hidden="1">{"Control_DataContact",#N/A,FALSE,"Control"}</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12" hidden="1">{"Control_DataContact",#N/A,FALSE,"Control"}</definedName>
    <definedName name="test_1" localSheetId="14" hidden="1">{"Control_DataContact",#N/A,FALSE,"Control"}</definedName>
    <definedName name="test_1" hidden="1">{"Control_DataContact",#N/A,FALSE,"Control"}</definedName>
    <definedName name="TEST0">#REF!</definedName>
    <definedName name="TEST1" localSheetId="15">#REF!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#REF!</definedName>
    <definedName name="test1_1" localSheetId="15" hidden="1">{"Sch.D_P_1Gas",#N/A,FALSE,"Sch.D";"Sch.D_P_2Elec",#N/A,FALSE,"Sch.D"}</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12" hidden="1">{"Sch.D_P_1Gas",#N/A,FALSE,"Sch.D";"Sch.D_P_2Elec",#N/A,FALSE,"Sch.D"}</definedName>
    <definedName name="test1_1" localSheetId="14" hidden="1">{"Sch.D_P_1Gas",#N/A,FALSE,"Sch.D";"Sch.D_P_2Elec",#N/A,FALSE,"Sch.D"}</definedName>
    <definedName name="test1_1" hidden="1">{"Sch.D_P_1Gas",#N/A,FALSE,"Sch.D";"Sch.D_P_2Elec",#N/A,FALSE,"Sch.D"}</definedName>
    <definedName name="TEST2">#REF!</definedName>
    <definedName name="test2006" localSheetId="15" hidden="1">{"SourcesUses",#N/A,TRUE,#N/A;"TransOverview",#N/A,TRUE,"CFMODEL"}</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12" hidden="1">{"SourcesUses",#N/A,TRUE,#N/A;"TransOverview",#N/A,TRUE,"CFMODEL"}</definedName>
    <definedName name="test2006" localSheetId="14" hidden="1">{"SourcesUses",#N/A,TRUE,#N/A;"TransOverview",#N/A,TRUE,"CFMODEL"}</definedName>
    <definedName name="test2006" hidden="1">{"SourcesUses",#N/A,TRUE,#N/A;"TransOverview",#N/A,TRUE,"CFMODEL"}</definedName>
    <definedName name="TEST3">#REF!</definedName>
    <definedName name="test3_1" localSheetId="1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12" hidden="1">{"Sch.E_PayrollExp",#N/A,TRUE,"Sch.E,F,G,H";"Sch.F_PayrollTaxes",#N/A,TRUE,"Sch.E,F,G,H";"Sch.G_IncentComp",#N/A,TRUE,"Sch.E,F,G,H";"Sch.H_P1_EmplBeneSum",#N/A,TRUE,"Sch.E,F,G,H"}</definedName>
    <definedName name="test3_1" localSheetId="14"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5">#REF!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#REF!</definedName>
    <definedName name="TESTKEYS" localSheetId="15">#REF!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#REF!</definedName>
    <definedName name="TESTVKEY" localSheetId="15">#REF!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#REF!</definedName>
    <definedName name="TextRefCopyRangeCount" hidden="1">39</definedName>
    <definedName name="Ticker">"EFTC"</definedName>
    <definedName name="Total_Ancillary_Service_Revenues">#REF!</definedName>
    <definedName name="Total_Annual_Capacity_Revenues" localSheetId="15">#REF!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#REF!</definedName>
    <definedName name="Total_Base_Plant_Delivered_MWh" localSheetId="15">#REF!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#REF!</definedName>
    <definedName name="Total_Draws" localSheetId="15">#REF!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#REF!</definedName>
    <definedName name="Total_Gas_Cost" localSheetId="15">#REF!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#REF!</definedName>
    <definedName name="Total_Market_Delivered_MWh" localSheetId="15">#REF!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#REF!</definedName>
    <definedName name="Total_Project_Cost" localSheetId="15">#REF!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#REF!</definedName>
    <definedName name="Total_PSA_Delivered_MWh" localSheetId="15">#REF!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#REF!</definedName>
    <definedName name="Total_Variable_Energy_Revenues" localSheetId="15">#REF!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#REF!</definedName>
    <definedName name="TownCode" localSheetId="15">#REF!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5" hidden="1">#REF!</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hidden="1">#REF!</definedName>
    <definedName name="turnover" localSheetId="15">#REF!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#REF!</definedName>
    <definedName name="tytyt" localSheetId="15">#REF!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5">#REF!</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#REF!</definedName>
    <definedName name="Unused_Commitment" localSheetId="15">#REF!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#REF!</definedName>
    <definedName name="USGenLLC_Taxes" localSheetId="15">#REF!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#REF!</definedName>
    <definedName name="Utility" localSheetId="15">'[8]misc tables'!$B$16:$B$17</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'[8]misc tables'!$B$16:$B$17</definedName>
    <definedName name="v">[2]Parameters!$D$18</definedName>
    <definedName name="val">[2]Parameters!$D$6</definedName>
    <definedName name="Validation" localSheetId="15">#REF!</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#REF!</definedName>
    <definedName name="Values_Entered" localSheetId="15">IF(LOAN_AMOUNT*INTEREST_RATE*LOAN_YEARS*LOAN_START&gt;0,1,0)</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12">IF(LOAN_AMOUNT*INTEREST_RATE*LOAN_YEARS*LOAN_START&gt;0,1,0)</definedName>
    <definedName name="Values_Entered" localSheetId="14">IF(LOAN_AMOUNT*INTEREST_RATE*LOAN_YEARS*LOAN_START&gt;0,1,0)</definedName>
    <definedName name="Values_Entered">IF(LOAN_AMOUNT*INTEREST_RATE*LOAN_YEARS*LOAN_START&gt;0,1,0)</definedName>
    <definedName name="Values_Entered_Pref" localSheetId="15">IF(LOAN_AMOUNT_PREF*INTEREST_RATE_PREF*LOAN_YEARS_PREF*LOAN_START_PREF&gt;0,1,0)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12">IF(LOAN_AMOUNT_PREF*INTEREST_RATE_PREF*LOAN_YEARS_PREF*LOAN_START_PREF&gt;0,1,0)</definedName>
    <definedName name="Values_Entered_Pref" localSheetId="14">IF(LOAN_AMOUNT_PREF*INTEREST_RATE_PREF*LOAN_YEARS_PREF*LOAN_START_PREF&gt;0,1,0)</definedName>
    <definedName name="Values_Entered_Pref">IF(LOAN_AMOUNT_PREF*INTEREST_RATE_PREF*LOAN_YEARS_PREF*LOAN_START_PREF&gt;0,1,0)</definedName>
    <definedName name="vol_data">[5]Inputs!$H$3</definedName>
    <definedName name="w" localSheetId="15" hidden="1">{"SourcesUses",#N/A,TRUE,"CFMODEL";"TransOverview",#N/A,TRUE,"CFMODEL"}</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12" hidden="1">{"SourcesUses",#N/A,TRUE,"CFMODEL";"TransOverview",#N/A,TRUE,"CFMODEL"}</definedName>
    <definedName name="w" localSheetId="14" hidden="1">{"SourcesUses",#N/A,TRUE,"CFMODEL";"TransOverview",#N/A,TRUE,"CFMODEL"}</definedName>
    <definedName name="w" hidden="1">{"SourcesUses",#N/A,TRUE,"CFMODEL";"TransOverview",#N/A,TRUE,"CFMODEL"}</definedName>
    <definedName name="W_NWC_NCashAP">#REF!</definedName>
    <definedName name="W_NWC_NCashAR" localSheetId="15">#REF!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#REF!</definedName>
    <definedName name="W_NWC_NCashComNPurch" localSheetId="15">#REF!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#REF!</definedName>
    <definedName name="W_NWC_NCashCustDep" localSheetId="15">#REF!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#REF!</definedName>
    <definedName name="W_NWC_NCashDivPay" localSheetId="15">#REF!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#REF!</definedName>
    <definedName name="W_NWC_NCashEnergyAssets" localSheetId="15">#REF!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#REF!</definedName>
    <definedName name="W_NWC_NCashEnergyLiabilities" localSheetId="15">#REF!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#REF!</definedName>
    <definedName name="W_NWC_NCashIntPay" localSheetId="15">#REF!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#REF!</definedName>
    <definedName name="W_NWC_NCashInventory" localSheetId="15">#REF!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#REF!</definedName>
    <definedName name="W_NWC_NCashNP" localSheetId="15">#REF!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#REF!</definedName>
    <definedName name="W_NWC_NCashNR" localSheetId="15">#REF!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#REF!</definedName>
    <definedName name="W_NWC_NCashOthAssets" localSheetId="15">#REF!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#REF!</definedName>
    <definedName name="W_NWC_NCashOthLiabilities" localSheetId="15">#REF!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#REF!</definedName>
    <definedName name="W_NWC_NCashRegAssets" localSheetId="15">#REF!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#REF!</definedName>
    <definedName name="W_NWC_NCashRegLiabilities" localSheetId="15">#REF!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#REF!</definedName>
    <definedName name="W_NWC_NCashRepurchaseObligations" localSheetId="15">#REF!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#REF!</definedName>
    <definedName name="W_NWC_NCashResaleAgreements" localSheetId="15">#REF!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#REF!</definedName>
    <definedName name="W_NWC_NCashTAX" localSheetId="15">#REF!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#REF!</definedName>
    <definedName name="Wage_Escalation_Rate">[9]Assumptions!$C$22</definedName>
    <definedName name="what?" localSheetId="15" hidden="1">{"phase 1 ecm table",#N/A,FALSE,"ECM Matrix";"total ecm table",#N/A,FALSE,"ECM Matrix"}</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12" hidden="1">{"phase 1 ecm table",#N/A,FALSE,"ECM Matrix";"total ecm table",#N/A,FALSE,"ECM Matrix"}</definedName>
    <definedName name="what?" localSheetId="14" hidden="1">{"phase 1 ecm table",#N/A,FALSE,"ECM Matrix";"total ecm table",#N/A,FALSE,"ECM Matrix"}</definedName>
    <definedName name="what?" hidden="1">{"phase 1 ecm table",#N/A,FALSE,"ECM Matrix";"total ecm table",#N/A,FALSE,"ECM Matrix"}</definedName>
    <definedName name="what??" localSheetId="1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12" hidden="1">{"okte1",#N/A,FALSE,"OKTE GAS CONV";"okte2",#N/A,FALSE,"OKTE GAS CONV";"okte3",#N/A,FALSE,"OKTE GAS CONV";"okte4",#N/A,FALSE,"OKTE GAS CONV"}</definedName>
    <definedName name="what??" localSheetId="14"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12" hidden="1">{"Overhead",#N/A,FALSE,"NEW FINMODEL";"Overhead",#N/A,FALSE,"Cash flow Phase 1";"Overhead PH1 w Benefits",#N/A,FALSE,"ECM Matrix";"Overhead PH1 w RFP",#N/A,FALSE,"ECM Matrix";"Overhead Total w benefits",#N/A,FALSE,"ECM Matrix";"Overhead Total w RFP",#N/A,FALSE,"ECM Matrix"}</definedName>
    <definedName name="what???" localSheetId="14"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12" hidden="1">{"Overhead",#N/A,FALSE,"NEW FINMODEL";"Overhead",#N/A,FALSE,"Cash flow Phase 1";"Overhead PH1 w Benefits",#N/A,FALSE,"ECM Matrix";"Overhead PH1 w RFP",#N/A,FALSE,"ECM Matrix";"Overhead Total w benefits",#N/A,FALSE,"ECM Matrix";"Overhead Total w RFP",#N/A,FALSE,"ECM Matrix"}</definedName>
    <definedName name="what???1" localSheetId="14"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12" hidden="1">{"okte1",#N/A,FALSE,"OKTE GAS CONV";"okte2",#N/A,FALSE,"OKTE GAS CONV";"okte3",#N/A,FALSE,"OKTE GAS CONV";"okte4",#N/A,FALSE,"OKTE GAS CONV"}</definedName>
    <definedName name="what??1" localSheetId="14"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5" hidden="1">{"phase 1 ecm table",#N/A,FALSE,"ECM Matrix";"total ecm table",#N/A,FALSE,"ECM Matrix"}</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12" hidden="1">{"phase 1 ecm table",#N/A,FALSE,"ECM Matrix";"total ecm table",#N/A,FALSE,"ECM Matrix"}</definedName>
    <definedName name="what1" localSheetId="14" hidden="1">{"phase 1 ecm table",#N/A,FALSE,"ECM Matrix";"total ecm table",#N/A,FALSE,"ECM Matrix"}</definedName>
    <definedName name="what1" hidden="1">{"phase 1 ecm table",#N/A,FALSE,"ECM Matrix";"total ecm table",#N/A,FALSE,"ECM Matrix"}</definedName>
    <definedName name="whatth" localSheetId="1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12" hidden="1">{"Page_1",#N/A,FALSE,"BAD4Q98";"Page_2",#N/A,FALSE,"BAD4Q98";"Page_3",#N/A,FALSE,"BAD4Q98";"Page_4",#N/A,FALSE,"BAD4Q98";"Page_5",#N/A,FALSE,"BAD4Q98";"Page_6",#N/A,FALSE,"BAD4Q98";"Input_1",#N/A,FALSE,"BAD4Q98";"Input_2",#N/A,FALSE,"BAD4Q98"}</definedName>
    <definedName name="whatth" localSheetId="14"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5" hidden="1">{"phase 1 ecm table",#N/A,FALSE,"ECM Matrix";"total ecm table",#N/A,FALSE,"ECM Matrix"}</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12" hidden="1">{"phase 1 ecm table",#N/A,FALSE,"ECM Matrix";"total ecm table",#N/A,FALSE,"ECM Matrix"}</definedName>
    <definedName name="who" localSheetId="14" hidden="1">{"phase 1 ecm table",#N/A,FALSE,"ECM Matrix";"total ecm table",#N/A,FALSE,"ECM Matrix"}</definedName>
    <definedName name="who" hidden="1">{"phase 1 ecm table",#N/A,FALSE,"ECM Matrix";"total ecm table",#N/A,FALSE,"ECM Matrix"}</definedName>
    <definedName name="whoa" localSheetId="1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12" hidden="1">{"okte1",#N/A,FALSE,"OKTE GAS CONV";"okte2",#N/A,FALSE,"OKTE GAS CONV";"okte3",#N/A,FALSE,"OKTE GAS CONV";"okte4",#N/A,FALSE,"OKTE GAS CONV"}</definedName>
    <definedName name="whoa" localSheetId="14"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5">#REF!</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#REF!</definedName>
    <definedName name="Working_Capital_Facility_Spread_year_6_plus" localSheetId="15">#REF!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#REF!</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12" hidden="1">{"ecm (CES Inputs)",#N/A,FALSE,"CES Inputs";"finmod (CES Inputs)",#N/A,FALSE,"CES Inputs";"buyout (Buyout)",#N/A,FALSE,"CES Inputs";"hillpay (CES Inputs)",#N/A,FALSE,"CES Inputs";"psc (PSC Output)",#N/A,FALSE,"PSC Output"}</definedName>
    <definedName name="wrn.All." localSheetId="14"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5" hidden="1">{#N/A,#N/A,FALSE,"trates"}</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12" hidden="1">{#N/A,#N/A,FALSE,"trates"}</definedName>
    <definedName name="wrn.BL." localSheetId="14" hidden="1">{#N/A,#N/A,FALSE,"trates"}</definedName>
    <definedName name="wrn.BL." hidden="1">{#N/A,#N/A,FALSE,"trates"}</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5" hidden="1">{#N/A,#N/A,TRUE,"SDGE";#N/A,#N/A,TRUE,"GBU";#N/A,#N/A,TRUE,"TBU";#N/A,#N/A,TRUE,"EDBU";#N/A,#N/A,TRUE,"ExclCC"}</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12" hidden="1">{#N/A,#N/A,TRUE,"SDGE";#N/A,#N/A,TRUE,"GBU";#N/A,#N/A,TRUE,"TBU";#N/A,#N/A,TRUE,"EDBU";#N/A,#N/A,TRUE,"ExclCC"}</definedName>
    <definedName name="wrn.busum." localSheetId="14" hidden="1">{#N/A,#N/A,TRUE,"SDGE";#N/A,#N/A,TRUE,"GBU";#N/A,#N/A,TRUE,"TBU";#N/A,#N/A,TRUE,"EDBU";#N/A,#N/A,TRUE,"ExclCC"}</definedName>
    <definedName name="wrn.busum." hidden="1">{#N/A,#N/A,TRUE,"SDGE";#N/A,#N/A,TRUE,"GBU";#N/A,#N/A,TRUE,"TBU";#N/A,#N/A,TRUE,"EDBU";#N/A,#N/A,TRUE,"ExclCC"}</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12" hidden="1">{"Control_P1",#N/A,FALSE,"Control";"Control_P2",#N/A,FALSE,"Control";"Control_P3",#N/A,FALSE,"Control";"Control_P4",#N/A,FALSE,"Control"}</definedName>
    <definedName name="wrn.ControlSheets." localSheetId="14"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12" hidden="1">{"Control_P1",#N/A,FALSE,"Control";"Control_P2",#N/A,FALSE,"Control";"Control_P3",#N/A,FALSE,"Control";"Control_P4",#N/A,FALSE,"Control"}</definedName>
    <definedName name="wrn.ControlSheets._1" localSheetId="14"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5" hidden="1">{#N/A,#N/A,FALSE,"RECAP";#N/A,#N/A,FALSE,"MATBYCLS";#N/A,#N/A,FALSE,"STATUS";#N/A,#N/A,FALSE,"OP-ACT";#N/A,#N/A,FALSE,"W_O"}</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12" hidden="1">{#N/A,#N/A,FALSE,"RECAP";#N/A,#N/A,FALSE,"MATBYCLS";#N/A,#N/A,FALSE,"STATUS";#N/A,#N/A,FALSE,"OP-ACT";#N/A,#N/A,FALSE,"W_O"}</definedName>
    <definedName name="wrn.COSTOS." localSheetId="14" hidden="1">{#N/A,#N/A,FALSE,"RECAP";#N/A,#N/A,FALSE,"MATBYCLS";#N/A,#N/A,FALSE,"STATUS";#N/A,#N/A,FALSE,"OP-ACT";#N/A,#N/A,FALSE,"W_O"}</definedName>
    <definedName name="wrn.COSTOS." hidden="1">{#N/A,#N/A,FALSE,"RECAP";#N/A,#N/A,FALSE,"MATBYCLS";#N/A,#N/A,FALSE,"STATUS";#N/A,#N/A,FALSE,"OP-ACT";#N/A,#N/A,FALSE,"W_O"}</definedName>
    <definedName name="wrn.Data." localSheetId="15" hidden="1">{#N/A,#N/A,FALSE,"3 Year Plan"}</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12" hidden="1">{#N/A,#N/A,FALSE,"3 Year Plan"}</definedName>
    <definedName name="wrn.Data." localSheetId="14" hidden="1">{#N/A,#N/A,FALSE,"3 Year Plan"}</definedName>
    <definedName name="wrn.Data." hidden="1">{#N/A,#N/A,FALSE,"3 Year Plan"}</definedName>
    <definedName name="wrn.Data_Contact." localSheetId="15" hidden="1">{"Control_DataContact",#N/A,FALSE,"Control"}</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12" hidden="1">{"Control_DataContact",#N/A,FALSE,"Control"}</definedName>
    <definedName name="wrn.Data_Contact." localSheetId="14" hidden="1">{"Control_DataContact",#N/A,FALSE,"Control"}</definedName>
    <definedName name="wrn.Data_Contact." hidden="1">{"Control_DataContact",#N/A,FALSE,"Control"}</definedName>
    <definedName name="wrn.Data_Contact._1" localSheetId="15"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12" hidden="1">{"Control_DataContact",#N/A,FALSE,"Control"}</definedName>
    <definedName name="wrn.Data_Contact._1" localSheetId="14" hidden="1">{"Control_DataContact",#N/A,FALSE,"Control"}</definedName>
    <definedName name="wrn.Data_Contact._1" hidden="1">{"Control_DataContact",#N/A,FALSE,"Control"}</definedName>
    <definedName name="wrn.Est_2003." localSheetId="1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12" hidden="1">{"Est_Pg1",#N/A,FALSE,"Estimate2003";"Est_Pg2",#N/A,FALSE,"Estimate2003";"Est_Pg3",#N/A,FALSE,"Estimate2003";"Escalation,",#N/A,FALSE,"Escalation"}</definedName>
    <definedName name="wrn.Est_2003." localSheetId="14"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12" hidden="1">{"Est_Pg1",#N/A,FALSE,"Estimate2003";"Est_Pg2",#N/A,FALSE,"Estimate2003";"Est_Pg3",#N/A,FALSE,"Estimate2003";"Escalation,",#N/A,FALSE,"Escalation"}</definedName>
    <definedName name="wrn.Est_2003._1" localSheetId="14"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5" hidden="1">{"b1",#N/A,TRUE,"B-1";"b2",#N/A,TRUE,"B-2";"b3",#N/A,TRUE,"B-3";"b4",#N/A,TRUE,"B-4";"b5",#N/A,TRUE,"B-5"}</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12" hidden="1">{"b1",#N/A,TRUE,"B-1";"b2",#N/A,TRUE,"B-2";"b3",#N/A,TRUE,"B-3";"b4",#N/A,TRUE,"B-4";"b5",#N/A,TRUE,"B-5"}</definedName>
    <definedName name="wrn.fermie." localSheetId="14" hidden="1">{"b1",#N/A,TRUE,"B-1";"b2",#N/A,TRUE,"B-2";"b3",#N/A,TRUE,"B-3";"b4",#N/A,TRUE,"B-4";"b5",#N/A,TRUE,"B-5"}</definedName>
    <definedName name="wrn.fermie." hidden="1">{"b1",#N/A,TRUE,"B-1";"b2",#N/A,TRUE,"B-2";"b3",#N/A,TRUE,"B-3";"b4",#N/A,TRUE,"B-4";"b5",#N/A,TRUE,"B-5"}</definedName>
    <definedName name="wrn.FTEs." localSheetId="15" hidden="1">{#N/A,#N/A,FALSE,"94 FTE";#N/A,#N/A,FALSE,"95 FTE";#N/A,#N/A,FALSE,"96 FTE"}</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12" hidden="1">{#N/A,#N/A,FALSE,"94 FTE";#N/A,#N/A,FALSE,"95 FTE";#N/A,#N/A,FALSE,"96 FTE"}</definedName>
    <definedName name="wrn.FTEs." localSheetId="14" hidden="1">{#N/A,#N/A,FALSE,"94 FTE";#N/A,#N/A,FALSE,"95 FTE";#N/A,#N/A,FALSE,"96 FTE"}</definedName>
    <definedName name="wrn.FTEs." hidden="1">{#N/A,#N/A,FALSE,"94 FTE";#N/A,#N/A,FALSE,"95 FTE";#N/A,#N/A,FALSE,"96 FTE"}</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5" hidden="1">{#N/A,#N/A,FALSE,"A"}</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12" hidden="1">{#N/A,#N/A,FALSE,"A"}</definedName>
    <definedName name="wrn.input." localSheetId="14" hidden="1">{#N/A,#N/A,FALSE,"A"}</definedName>
    <definedName name="wrn.input." hidden="1">{#N/A,#N/A,FALSE,"A"}</definedName>
    <definedName name="wrn.Inputs." localSheetId="15" hidden="1">{"[Cost of Service] COS Inputs Sch 1",#N/A,FALSE,"Cost of Service Model"}</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12" hidden="1">{"[Cost of Service] COS Inputs Sch 1",#N/A,FALSE,"Cost of Service Model"}</definedName>
    <definedName name="wrn.Inputs." localSheetId="14" hidden="1">{"[Cost of Service] COS Inputs Sch 1",#N/A,FALSE,"Cost of Service Model"}</definedName>
    <definedName name="wrn.Inputs." hidden="1">{"[Cost of Service] COS Inputs Sch 1",#N/A,FALSE,"Cost of Service Model"}</definedName>
    <definedName name="wrn.June2002." localSheetId="15" hidden="1">{"2002Frcst","06Month",FALSE,"Frcst Format 2002"}</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12" hidden="1">{"2002Frcst","06Month",FALSE,"Frcst Format 2002"}</definedName>
    <definedName name="wrn.June2002." localSheetId="14" hidden="1">{"2002Frcst","06Month",FALSE,"Frcst Format 2002"}</definedName>
    <definedName name="wrn.June2002." hidden="1">{"2002Frcst","06Month",FALSE,"Frcst Format 2002"}</definedName>
    <definedName name="wrn.JVREPORT." localSheetId="15" hidden="1">{#N/A,#N/A,FALSE,"202";#N/A,#N/A,FALSE,"203";#N/A,#N/A,FALSE,"204";#N/A,#N/A,FALSE,"205";#N/A,#N/A,FALSE,"205A"}</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12" hidden="1">{#N/A,#N/A,FALSE,"202";#N/A,#N/A,FALSE,"203";#N/A,#N/A,FALSE,"204";#N/A,#N/A,FALSE,"205";#N/A,#N/A,FALSE,"205A"}</definedName>
    <definedName name="wrn.JVREPORT." localSheetId="14" hidden="1">{#N/A,#N/A,FALSE,"202";#N/A,#N/A,FALSE,"203";#N/A,#N/A,FALSE,"204";#N/A,#N/A,FALSE,"205";#N/A,#N/A,FALSE,"205A"}</definedName>
    <definedName name="wrn.JVREPORT." hidden="1">{#N/A,#N/A,FALSE,"202";#N/A,#N/A,FALSE,"203";#N/A,#N/A,FALSE,"204";#N/A,#N/A,FALSE,"205";#N/A,#N/A,FALSE,"205A"}</definedName>
    <definedName name="wrn.May2002." localSheetId="15" hidden="1">{"2002Frcst","05Month",FALSE,"Frcst Format 2002"}</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12" hidden="1">{"2002Frcst","05Month",FALSE,"Frcst Format 2002"}</definedName>
    <definedName name="wrn.May2002." localSheetId="14" hidden="1">{"2002Frcst","05Month",FALSE,"Frcst Format 2002"}</definedName>
    <definedName name="wrn.May2002." hidden="1">{"2002Frcst","05Month",FALSE,"Frcst Format 2002"}</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5" hidden="1">{"Equipment",#N/A,FALSE,"A";"Summary",#N/A,FALSE,"B"}</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12" hidden="1">{"Equipment",#N/A,FALSE,"A";"Summary",#N/A,FALSE,"B"}</definedName>
    <definedName name="wrn.My._.estimate._.report." localSheetId="14" hidden="1">{"Equipment",#N/A,FALSE,"A";"Summary",#N/A,FALSE,"B"}</definedName>
    <definedName name="wrn.My._.estimate._.report." hidden="1">{"Equipment",#N/A,FALSE,"A";"Summary",#N/A,FALSE,"B"}</definedName>
    <definedName name="wrn.MyTestReport." localSheetId="15" hidden="1">{"Alberta",#N/A,FALSE,"Pivot Data";#N/A,#N/A,FALSE,"Pivot Data";"HiddenColumns",#N/A,FALSE,"Pivot Data"}</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12" hidden="1">{"Alberta",#N/A,FALSE,"Pivot Data";#N/A,#N/A,FALSE,"Pivot Data";"HiddenColumns",#N/A,FALSE,"Pivot Data"}</definedName>
    <definedName name="wrn.MyTestReport." localSheetId="14" hidden="1">{"Alberta",#N/A,FALSE,"Pivot Data";#N/A,#N/A,FALSE,"Pivot Data";"HiddenColumns",#N/A,FALSE,"Pivot Data"}</definedName>
    <definedName name="wrn.MyTestReport." hidden="1">{"Alberta",#N/A,FALSE,"Pivot Data";#N/A,#N/A,FALSE,"Pivot Data";"HiddenColumns",#N/A,FALSE,"Pivot Data"}</definedName>
    <definedName name="wrn.Overhauls." localSheetId="15" hidden="1">{"Overhauls Calculations",#N/A,FALSE,"PROFORMA"}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12" hidden="1">{"Overhauls Calculations",#N/A,FALSE,"PROFORMA"}</definedName>
    <definedName name="wrn.Overhauls." localSheetId="14" hidden="1">{"Overhauls Calculations",#N/A,FALSE,"PROFORMA"}</definedName>
    <definedName name="wrn.Overhauls." hidden="1">{"Overhauls Calculations",#N/A,FALSE,"PROFORMA"}</definedName>
    <definedName name="wrn.Overhaulsb." localSheetId="15"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12" hidden="1">{"Overhauls Calculations",#N/A,FALSE,"PROFORMA"}</definedName>
    <definedName name="wrn.Overhaulsb." localSheetId="14" hidden="1">{"Overhauls Calculations",#N/A,FALSE,"PROFORMA"}</definedName>
    <definedName name="wrn.Overhaulsb." hidden="1">{"Overhauls Calculations",#N/A,FALSE,"PROFORMA"}</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12" hidden="1">{#N/A,#N/A,TRUE,"Recommendation";#N/A,#N/A,TRUE,"Scenarios";#N/A,#N/A,TRUE,"Tax Adjusted WACC";#N/A,#N/A,TRUE,"Summary";#N/A,#N/A,TRUE,"Industrial";#N/A,#N/A,TRUE,"Apodaca &amp; Escobedo";#N/A,#N/A,TRUE,"Guadalupe";#N/A,#N/A,TRUE,"Santa Catarina";#N/A,#N/A,TRUE,"Debt Valuation"}</definedName>
    <definedName name="wrn.Package." localSheetId="14"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12" hidden="1">{#N/A,#N/A,TRUE,"Recommendation";#N/A,#N/A,TRUE,"Scenarios";#N/A,#N/A,TRUE,"Tax Adjusted WACC";#N/A,#N/A,TRUE,"Summary";#N/A,#N/A,TRUE,"Industrial";#N/A,#N/A,TRUE,"Apodaca &amp; Escobedo";#N/A,#N/A,TRUE,"Guadalupe";#N/A,#N/A,TRUE,"Santa Catarina";#N/A,#N/A,TRUE,"Debt Valuation"}</definedName>
    <definedName name="wrn.Package2" localSheetId="14"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12" hidden="1">{#N/A,#N/A,FALSE,"Workpaper Tables 4-1 &amp; 4-2";#N/A,#N/A,FALSE,"Revenue Allocation Results";#N/A,#N/A,FALSE,"FERC Rev @ PR";#N/A,#N/A,FALSE,"Distribution Revenue Allocation";#N/A,#N/A,FALSE,"Nonallocated Revenues ";#N/A,#N/A,FALSE,"2000mixuse";#N/A,#N/A,FALSE,"MC Revenues- 00 sales, 96 MC's"}</definedName>
    <definedName name="wrn.Print._.Out." localSheetId="14"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12" hidden="1">{"by_month",#N/A,TRUE,"template";"Destec_month",#N/A,TRUE,"template";"by_quarter",#N/A,TRUE,"template";"destec_quarter",#N/A,TRUE,"template";"by_year",#N/A,TRUE,"template";"Destec_annual",#N/A,TRUE,"template"}</definedName>
    <definedName name="wrn.Print_earnings_template." localSheetId="14"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5" hidden="1">{"Var_page",#N/A,FALSE,"template"}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12" hidden="1">{"Var_page",#N/A,FALSE,"template"}</definedName>
    <definedName name="wrn.Print_Var_Page." localSheetId="14" hidden="1">{"Var_page",#N/A,FALSE,"template"}</definedName>
    <definedName name="wrn.Print_Var_Page." hidden="1">{"Var_page",#N/A,FALSE,"template"}</definedName>
    <definedName name="wrn.Print_Variance." localSheetId="15" hidden="1">{"month_variance",#N/A,FALSE,"template"}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12" hidden="1">{"month_variance",#N/A,FALSE,"template"}</definedName>
    <definedName name="wrn.Print_Variance." localSheetId="14" hidden="1">{"month_variance",#N/A,FALSE,"template"}</definedName>
    <definedName name="wrn.Print_Variance." hidden="1">{"month_variance",#N/A,FALSE,"template"}</definedName>
    <definedName name="wrn.Print_Variance_Page." localSheetId="15" hidden="1">{"variance_page",#N/A,FALSE,"template"}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12" hidden="1">{"variance_page",#N/A,FALSE,"template"}</definedName>
    <definedName name="wrn.Print_Variance_Page." localSheetId="14" hidden="1">{"variance_page",#N/A,FALSE,"template"}</definedName>
    <definedName name="wrn.Print_Variance_Page." hidden="1">{"variance_page",#N/A,FALSE,"template"}</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12" hidden="1">{"ID1",#N/A,FALSE,"IDIQ-I";"id2",#N/A,FALSE,"IDIQ-II";"ID3",#N/A,FALSE,"IDIQ-III";"ID4",#N/A,FALSE,"IDIQ-IV";"id5",#N/A,FALSE,"IDIQ-V";"ID6",#N/A,FALSE,"IDIQ-VI";"DO1a",#N/A,FALSE,"DO-IA";"DO1b",#N/A,FALSE,"DO-IB";"DO1C",#N/A,FALSE,"DO-IC";"DO3",#N/A,FALSE,"DO-III";"DO4",#N/A,FALSE,"DO-IV";"DO5",#N/A,FALSE,"DO-V"}</definedName>
    <definedName name="wrn.PRNREP." localSheetId="14"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12" hidden="1">{"ecm",#N/A,FALSE,"CES Inputs";"FINMOD 2",#N/A,FALSE,"CES Inputs";"hillpay",#N/A,FALSE,"CES Inputs";"psc",#N/A,FALSE,"PSC Output";"buyout",#N/A,FALSE,"Buyout";"total",#N/A,FALSE,"FY93-94 Maintenance"}</definedName>
    <definedName name="wrn.rdm." localSheetId="14"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12" hidden="1">{"ecm",#N/A,FALSE,"CES Inputs";"finmod",#N/A,FALSE,"CES Inputs";"hillpay",#N/A,FALSE,"CES Inputs";"psc",#N/A,FALSE,"PSC Output";"buyout",#N/A,FALSE,"Buyout";"Other Util Calcs",#N/A,FALSE,"CES Inputs";"Other Utility Calcs 2",#N/A,FALSE,"CES Inputs";"Other Utility Calcs 3",#N/A,FALSE,"CES Inputs"}</definedName>
    <definedName name="wrn.rdm.1" localSheetId="14"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12" hidden="1">{"Page_1",#N/A,FALSE,"BAD4Q98";"Page_2",#N/A,FALSE,"BAD4Q98";"Page_3",#N/A,FALSE,"BAD4Q98";"Page_4",#N/A,FALSE,"BAD4Q98";"Page_5",#N/A,FALSE,"BAD4Q98";"Page_6",#N/A,FALSE,"BAD4Q98";"Input_1",#N/A,FALSE,"BAD4Q98";"Input_2",#N/A,FALSE,"BAD4Q98"}</definedName>
    <definedName name="wrn.Reserve._.Analysis." localSheetId="14"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12" hidden="1">{#N/A,#N/A,FALSE,"RRQ inputs ";#N/A,#N/A,FALSE,"FERC Rev @ PR";#N/A,#N/A,FALSE,"Distribution Revenue Allocation";#N/A,#N/A,FALSE,"Nonallocated Revenues";#N/A,#N/A,FALSE,"MC Revenues-03 sales, 96 MC's";#N/A,#N/A,FALSE,"FTA"}</definedName>
    <definedName name="wrn.Rev._.Alloc." localSheetId="14"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5" hidden="1">{#N/A,#N/A,FALSE,"3 Year Plan";#N/A,#N/A,FALSE,"3 Year Plan"}</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12" hidden="1">{#N/A,#N/A,FALSE,"3 Year Plan";#N/A,#N/A,FALSE,"3 Year Plan"}</definedName>
    <definedName name="wrn.Revenue." localSheetId="14" hidden="1">{#N/A,#N/A,FALSE,"3 Year Plan";#N/A,#N/A,FALSE,"3 Year Plan"}</definedName>
    <definedName name="wrn.Revenue." hidden="1">{#N/A,#N/A,FALSE,"3 Year Plan";#N/A,#N/A,FALSE,"3 Year Plan"}</definedName>
    <definedName name="wrn.ROTable." localSheetId="1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12" hidden="1">{#N/A,#N/A,FALSE,"Table Contents";#N/A,#N/A,FALSE,"Summary";#N/A,#N/A,FALSE,"RO2-A";#N/A,#N/A,FALSE,"RO3-A";#N/A,#N/A,FALSE,"RO4-A";#N/A,#N/A,FALSE,"RO5-A";#N/A,#N/A,FALSE,"RO6-A";#N/A,#N/A,FALSE,"RO7-A";#N/A,#N/A,FALSE,"94DC ";#N/A,#N/A,FALSE,"95DC";#N/A,#N/A,FALSE,"96DC"}</definedName>
    <definedName name="wrn.ROTable." localSheetId="14"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5" hidden="1">{"RPT1",#N/A,FALSE,"OIC650A"}</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12" hidden="1">{"RPT1",#N/A,FALSE,"OIC650A"}</definedName>
    <definedName name="wrn.RPT1." localSheetId="14" hidden="1">{"RPT1",#N/A,FALSE,"OIC650A"}</definedName>
    <definedName name="wrn.RPT1." hidden="1">{"RPT1",#N/A,FALSE,"OIC650A"}</definedName>
    <definedName name="wrn.RPT610." localSheetId="15" hidden="1">{"RPT610",#N/A,FALSE,"Sheet1"}</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12" hidden="1">{"RPT610",#N/A,FALSE,"Sheet1"}</definedName>
    <definedName name="wrn.RPT610." localSheetId="14" hidden="1">{"RPT610",#N/A,FALSE,"Sheet1"}</definedName>
    <definedName name="wrn.RPT610." hidden="1">{"RPT610",#N/A,FALSE,"Sheet1"}</definedName>
    <definedName name="wrn.rwc." localSheetId="1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12" hidden="1">{"hillpay",#N/A,FALSE,"CES Inputs";"buyout",#N/A,FALSE,"Buyout";"ecm",#N/A,FALSE,"CES Inputs";"finmod",#N/A,FALSE,"CES Inputs";"psc",#N/A,FALSE,"PSC Output";"o_m94",#N/A,FALSE,"FY94 570 Maint"}</definedName>
    <definedName name="wrn.rwc." localSheetId="14"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5" hidden="1">{"Sch.A_CWC_Summary",#N/A,FALSE,"Sch.A,B";"Sch.B_LLSummary",#N/A,FALSE,"Sch.A,B"}</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12" hidden="1">{"Sch.A_CWC_Summary",#N/A,FALSE,"Sch.A,B";"Sch.B_LLSummary",#N/A,FALSE,"Sch.A,B"}</definedName>
    <definedName name="wrn.Sch.A._.B." localSheetId="14" hidden="1">{"Sch.A_CWC_Summary",#N/A,FALSE,"Sch.A,B";"Sch.B_LLSummary",#N/A,FALSE,"Sch.A,B"}</definedName>
    <definedName name="wrn.Sch.A._.B." hidden="1">{"Sch.A_CWC_Summary",#N/A,FALSE,"Sch.A,B";"Sch.B_LLSummary",#N/A,FALSE,"Sch.A,B"}</definedName>
    <definedName name="wrn.Sch.A._.B._1" localSheetId="15"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12" hidden="1">{"Sch.A_CWC_Summary",#N/A,FALSE,"Sch.A,B";"Sch.B_LLSummary",#N/A,FALSE,"Sch.A,B"}</definedName>
    <definedName name="wrn.Sch.A._.B._1" localSheetId="14" hidden="1">{"Sch.A_CWC_Summary",#N/A,FALSE,"Sch.A,B";"Sch.B_LLSummary",#N/A,FALSE,"Sch.A,B"}</definedName>
    <definedName name="wrn.Sch.A._.B._1" hidden="1">{"Sch.A_CWC_Summary",#N/A,FALSE,"Sch.A,B";"Sch.B_LLSummary",#N/A,FALSE,"Sch.A,B"}</definedName>
    <definedName name="wrn.Sch.C." localSheetId="15" hidden="1">{"Sch.C_Rev_lag",#N/A,FALSE,"Sch.C"}</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12" hidden="1">{"Sch.C_Rev_lag",#N/A,FALSE,"Sch.C"}</definedName>
    <definedName name="wrn.Sch.C." localSheetId="14" hidden="1">{"Sch.C_Rev_lag",#N/A,FALSE,"Sch.C"}</definedName>
    <definedName name="wrn.Sch.C." hidden="1">{"Sch.C_Rev_lag",#N/A,FALSE,"Sch.C"}</definedName>
    <definedName name="wrn.Sch.C._1" localSheetId="15"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12" hidden="1">{"Sch.C_Rev_lag",#N/A,FALSE,"Sch.C"}</definedName>
    <definedName name="wrn.Sch.C._1" localSheetId="14" hidden="1">{"Sch.C_Rev_lag",#N/A,FALSE,"Sch.C"}</definedName>
    <definedName name="wrn.Sch.C._1" hidden="1">{"Sch.C_Rev_lag",#N/A,FALSE,"Sch.C"}</definedName>
    <definedName name="wrn.Sch.D." localSheetId="15" hidden="1">{"Sch.D1_GasPurch",#N/A,FALSE,"Sch.D";"Sch.D2_ElecPurch",#N/A,FALSE,"Sch.D"}</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12" hidden="1">{"Sch.D1_GasPurch",#N/A,FALSE,"Sch.D";"Sch.D2_ElecPurch",#N/A,FALSE,"Sch.D"}</definedName>
    <definedName name="wrn.Sch.D." localSheetId="14" hidden="1">{"Sch.D1_GasPurch",#N/A,FALSE,"Sch.D";"Sch.D2_ElecPurch",#N/A,FALSE,"Sch.D"}</definedName>
    <definedName name="wrn.Sch.D." hidden="1">{"Sch.D1_GasPurch",#N/A,FALSE,"Sch.D";"Sch.D2_ElecPurch",#N/A,FALSE,"Sch.D"}</definedName>
    <definedName name="wrn.Sch.D._1" localSheetId="15"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12" hidden="1">{"Sch.D1_GasPurch",#N/A,FALSE,"Sch.D";"Sch.D2_ElecPurch",#N/A,FALSE,"Sch.D"}</definedName>
    <definedName name="wrn.Sch.D._1" localSheetId="14" hidden="1">{"Sch.D1_GasPurch",#N/A,FALSE,"Sch.D";"Sch.D2_ElecPurch",#N/A,FALSE,"Sch.D"}</definedName>
    <definedName name="wrn.Sch.D._1" hidden="1">{"Sch.D1_GasPurch",#N/A,FALSE,"Sch.D";"Sch.D2_ElecPurch",#N/A,FALSE,"Sch.D"}</definedName>
    <definedName name="wrn.Sch.E._.F." localSheetId="15" hidden="1">{"Sch.E_PayrollExp",#N/A,TRUE,"Sch.E,F";"Sch.F_FICA",#N/A,TRUE,"Sch.E,F"}</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12" hidden="1">{"Sch.E_PayrollExp",#N/A,TRUE,"Sch.E,F";"Sch.F_FICA",#N/A,TRUE,"Sch.E,F"}</definedName>
    <definedName name="wrn.Sch.E._.F." localSheetId="14" hidden="1">{"Sch.E_PayrollExp",#N/A,TRUE,"Sch.E,F";"Sch.F_FICA",#N/A,TRUE,"Sch.E,F"}</definedName>
    <definedName name="wrn.Sch.E._.F." hidden="1">{"Sch.E_PayrollExp",#N/A,TRUE,"Sch.E,F";"Sch.F_FICA",#N/A,TRUE,"Sch.E,F"}</definedName>
    <definedName name="wrn.Sch.E._.F._1" localSheetId="15"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12" hidden="1">{"Sch.E_PayrollExp",#N/A,TRUE,"Sch.E,F";"Sch.F_FICA",#N/A,TRUE,"Sch.E,F"}</definedName>
    <definedName name="wrn.Sch.E._.F._1" localSheetId="14" hidden="1">{"Sch.E_PayrollExp",#N/A,TRUE,"Sch.E,F";"Sch.F_FICA",#N/A,TRUE,"Sch.E,F"}</definedName>
    <definedName name="wrn.Sch.E._.F._1" hidden="1">{"Sch.E_PayrollExp",#N/A,TRUE,"Sch.E,F";"Sch.F_FICA",#N/A,TRUE,"Sch.E,F"}</definedName>
    <definedName name="wrn.Sch.G." localSheetId="15" hidden="1">{"Sch.G_ICP",#N/A,FALSE,"Sch.G"}</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12" hidden="1">{"Sch.G_ICP",#N/A,FALSE,"Sch.G"}</definedName>
    <definedName name="wrn.Sch.G." localSheetId="14" hidden="1">{"Sch.G_ICP",#N/A,FALSE,"Sch.G"}</definedName>
    <definedName name="wrn.Sch.G." hidden="1">{"Sch.G_ICP",#N/A,FALSE,"Sch.G"}</definedName>
    <definedName name="wrn.Sch.G._1" localSheetId="15"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12" hidden="1">{"Sch.G_ICP",#N/A,FALSE,"Sch.G"}</definedName>
    <definedName name="wrn.Sch.G._1" localSheetId="14" hidden="1">{"Sch.G_ICP",#N/A,FALSE,"Sch.G"}</definedName>
    <definedName name="wrn.Sch.G._1" hidden="1">{"Sch.G_ICP",#N/A,FALSE,"Sch.G"}</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5" hidden="1">{"Sch.I_Goods&amp;Svcs",#N/A,FALSE,"Sch.I"}</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12" hidden="1">{"Sch.I_Goods&amp;Svcs",#N/A,FALSE,"Sch.I"}</definedName>
    <definedName name="wrn.Sch.I." localSheetId="14" hidden="1">{"Sch.I_Goods&amp;Svcs",#N/A,FALSE,"Sch.I"}</definedName>
    <definedName name="wrn.Sch.I." hidden="1">{"Sch.I_Goods&amp;Svcs",#N/A,FALSE,"Sch.I"}</definedName>
    <definedName name="wrn.Sch.I._1" localSheetId="15"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12" hidden="1">{"Sch.I_Goods&amp;Svcs",#N/A,FALSE,"Sch.I"}</definedName>
    <definedName name="wrn.Sch.I._1" localSheetId="14" hidden="1">{"Sch.I_Goods&amp;Svcs",#N/A,FALSE,"Sch.I"}</definedName>
    <definedName name="wrn.Sch.I._1" hidden="1">{"Sch.I_Goods&amp;Svcs",#N/A,FALSE,"Sch.I"}</definedName>
    <definedName name="wrn.Sch.J." localSheetId="15" hidden="1">{"Sch.J_CorpChgs",#N/A,FALSE,"Sch.J"}</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12" hidden="1">{"Sch.J_CorpChgs",#N/A,FALSE,"Sch.J"}</definedName>
    <definedName name="wrn.Sch.J." localSheetId="14" hidden="1">{"Sch.J_CorpChgs",#N/A,FALSE,"Sch.J"}</definedName>
    <definedName name="wrn.Sch.J." hidden="1">{"Sch.J_CorpChgs",#N/A,FALSE,"Sch.J"}</definedName>
    <definedName name="wrn.Sch.J._1" localSheetId="15"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12" hidden="1">{"Sch.J_CorpChgs",#N/A,FALSE,"Sch.J"}</definedName>
    <definedName name="wrn.Sch.J._1" localSheetId="14" hidden="1">{"Sch.J_CorpChgs",#N/A,FALSE,"Sch.J"}</definedName>
    <definedName name="wrn.Sch.J._1" hidden="1">{"Sch.J_CorpChgs",#N/A,FALSE,"Sch.J"}</definedName>
    <definedName name="wrn.Sch.K." localSheetId="15" hidden="1">{"Sch.K_P1_PropLease",#N/A,FALSE,"Sch.K";"Sch.K_P2_PropLease",#N/A,FALSE,"Sch.K"}</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12" hidden="1">{"Sch.K_P1_PropLease",#N/A,FALSE,"Sch.K";"Sch.K_P2_PropLease",#N/A,FALSE,"Sch.K"}</definedName>
    <definedName name="wrn.Sch.K." localSheetId="14" hidden="1">{"Sch.K_P1_PropLease",#N/A,FALSE,"Sch.K";"Sch.K_P2_PropLease",#N/A,FALSE,"Sch.K"}</definedName>
    <definedName name="wrn.Sch.K." hidden="1">{"Sch.K_P1_PropLease",#N/A,FALSE,"Sch.K";"Sch.K_P2_PropLease",#N/A,FALSE,"Sch.K"}</definedName>
    <definedName name="wrn.Sch.K._1" localSheetId="15"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12" hidden="1">{"Sch.K_P1_PropLease",#N/A,FALSE,"Sch.K";"Sch.K_P2_PropLease",#N/A,FALSE,"Sch.K"}</definedName>
    <definedName name="wrn.Sch.K._1" localSheetId="14" hidden="1">{"Sch.K_P1_PropLease",#N/A,FALSE,"Sch.K";"Sch.K_P2_PropLease",#N/A,FALSE,"Sch.K"}</definedName>
    <definedName name="wrn.Sch.K._1" hidden="1">{"Sch.K_P1_PropLease",#N/A,FALSE,"Sch.K";"Sch.K_P2_PropLease",#N/A,FALSE,"Sch.K"}</definedName>
    <definedName name="wrn.Sch.L." localSheetId="15" hidden="1">{"Sch.L_MaterialIssue",#N/A,FALSE,"Sch.L"}</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12" hidden="1">{"Sch.L_MaterialIssue",#N/A,FALSE,"Sch.L"}</definedName>
    <definedName name="wrn.Sch.L." localSheetId="14" hidden="1">{"Sch.L_MaterialIssue",#N/A,FALSE,"Sch.L"}</definedName>
    <definedName name="wrn.Sch.L." hidden="1">{"Sch.L_MaterialIssue",#N/A,FALSE,"Sch.L"}</definedName>
    <definedName name="wrn.Sch.L._1" localSheetId="15"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12" hidden="1">{"Sch.L_MaterialIssue",#N/A,FALSE,"Sch.L"}</definedName>
    <definedName name="wrn.Sch.L._1" localSheetId="14" hidden="1">{"Sch.L_MaterialIssue",#N/A,FALSE,"Sch.L"}</definedName>
    <definedName name="wrn.Sch.L._1" hidden="1">{"Sch.L_MaterialIssue",#N/A,FALSE,"Sch.L"}</definedName>
    <definedName name="wrn.Sch.M." localSheetId="15" hidden="1">{"Sch.M_Prop&amp;FFTaxes",#N/A,FALSE,"Sch.M"}</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12" hidden="1">{"Sch.M_Prop&amp;FFTaxes",#N/A,FALSE,"Sch.M"}</definedName>
    <definedName name="wrn.Sch.M." localSheetId="14" hidden="1">{"Sch.M_Prop&amp;FFTaxes",#N/A,FALSE,"Sch.M"}</definedName>
    <definedName name="wrn.Sch.M." hidden="1">{"Sch.M_Prop&amp;FFTaxes",#N/A,FALSE,"Sch.M"}</definedName>
    <definedName name="wrn.Sch.M._1" localSheetId="15"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12" hidden="1">{"Sch.M_Prop&amp;FFTaxes",#N/A,FALSE,"Sch.M"}</definedName>
    <definedName name="wrn.Sch.M._1" localSheetId="14" hidden="1">{"Sch.M_Prop&amp;FFTaxes",#N/A,FALSE,"Sch.M"}</definedName>
    <definedName name="wrn.Sch.M._1" hidden="1">{"Sch.M_Prop&amp;FFTaxes",#N/A,FALSE,"Sch.M"}</definedName>
    <definedName name="wrn.Sch.N." localSheetId="15" hidden="1">{"Sch.N_IncTaxes",#N/A,FALSE,"Sch. N, O"}</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12" hidden="1">{"Sch.N_IncTaxes",#N/A,FALSE,"Sch. N, O"}</definedName>
    <definedName name="wrn.Sch.N." localSheetId="14" hidden="1">{"Sch.N_IncTaxes",#N/A,FALSE,"Sch. N, O"}</definedName>
    <definedName name="wrn.Sch.N." hidden="1">{"Sch.N_IncTaxes",#N/A,FALSE,"Sch. N, O"}</definedName>
    <definedName name="wrn.Sch.N._1" localSheetId="15"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12" hidden="1">{"Sch.N_IncTaxes",#N/A,FALSE,"Sch. N, O"}</definedName>
    <definedName name="wrn.Sch.N._1" localSheetId="14" hidden="1">{"Sch.N_IncTaxes",#N/A,FALSE,"Sch. N, O"}</definedName>
    <definedName name="wrn.Sch.N._1" hidden="1">{"Sch.N_IncTaxes",#N/A,FALSE,"Sch. N, O"}</definedName>
    <definedName name="wrn.Sch.O." localSheetId="1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12" hidden="1">{"Sch.O1_FedITDeferred",#N/A,FALSE,"Sch. N, O";"Sch_O2_Depreciation",#N/A,FALSE,"Sch. N, O";"Sch_O3_AmortInsurance",#N/A,FALSE,"Sch. N, O"}</definedName>
    <definedName name="wrn.Sch.O." localSheetId="14"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12" hidden="1">{"Sch.O1_FedITDeferred",#N/A,FALSE,"Sch. N, O";"Sch_O2_Depreciation",#N/A,FALSE,"Sch. N, O";"Sch_O3_AmortInsurance",#N/A,FALSE,"Sch. N, O"}</definedName>
    <definedName name="wrn.Sch.O._1" localSheetId="14"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5" hidden="1">{"Sch.P_BS_Bal",#N/A,FALSE,"WP-BS Elem"}</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12" hidden="1">{"Sch.P_BS_Bal",#N/A,FALSE,"WP-BS Elem"}</definedName>
    <definedName name="wrn.Sch.P." localSheetId="14" hidden="1">{"Sch.P_BS_Bal",#N/A,FALSE,"WP-BS Elem"}</definedName>
    <definedName name="wrn.Sch.P." hidden="1">{"Sch.P_BS_Bal",#N/A,FALSE,"WP-BS Elem"}</definedName>
    <definedName name="wrn.Sch.P._.Accts." localSheetId="15" hidden="1">{"Sch.P_BS_Accts",#N/A,FALSE,"WP-BS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12" hidden="1">{"Sch.P_BS_Accts",#N/A,FALSE,"WP-BS Elem"}</definedName>
    <definedName name="wrn.Sch.P._.Accts." localSheetId="14" hidden="1">{"Sch.P_BS_Accts",#N/A,FALSE,"WP-BS Elem"}</definedName>
    <definedName name="wrn.Sch.P._.Accts." hidden="1">{"Sch.P_BS_Accts",#N/A,FALSE,"WP-BS Elem"}</definedName>
    <definedName name="wrn.Sch.P._.Accts._1" localSheetId="15"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12" hidden="1">{"Sch.P_BS_Accts",#N/A,FALSE,"WP-BS Elem"}</definedName>
    <definedName name="wrn.Sch.P._.Accts._1" localSheetId="14" hidden="1">{"Sch.P_BS_Accts",#N/A,FALSE,"WP-BS Elem"}</definedName>
    <definedName name="wrn.Sch.P._.Accts._1" hidden="1">{"Sch.P_BS_Accts",#N/A,FALSE,"WP-BS Elem"}</definedName>
    <definedName name="wrn.Sch.P._1" localSheetId="15" hidden="1">{"Sch.P_BS_Bal",#N/A,FALSE,"WP-BS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12" hidden="1">{"Sch.P_BS_Bal",#N/A,FALSE,"WP-BS Elem"}</definedName>
    <definedName name="wrn.Sch.P._1" localSheetId="14" hidden="1">{"Sch.P_BS_Bal",#N/A,FALSE,"WP-BS Elem"}</definedName>
    <definedName name="wrn.Sch.P._1" hidden="1">{"Sch.P_BS_Bal",#N/A,FALSE,"WP-BS Elem"}</definedName>
    <definedName name="wrn.Statement._.AD." localSheetId="15" hidden="1">{#N/A,#N/A,FALSE,"AD PG 1 OF 2";#N/A,#N/A,FALSE,"AD PG 2 OF 2"}</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12" hidden="1">{#N/A,#N/A,FALSE,"AD PG 1 OF 2";#N/A,#N/A,FALSE,"AD PG 2 OF 2"}</definedName>
    <definedName name="wrn.Statement._.AD." localSheetId="14" hidden="1">{#N/A,#N/A,FALSE,"AD PG 1 OF 2";#N/A,#N/A,FALSE,"AD PG 2 OF 2"}</definedName>
    <definedName name="wrn.Statement._.AD." hidden="1">{#N/A,#N/A,FALSE,"AD PG 1 OF 2";#N/A,#N/A,FALSE,"AD PG 2 OF 2"}</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5" hidden="1">{"page1",#N/A,TRUE,"2";"page2",#N/A,TRUE,"2"}</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12" hidden="1">{"page1",#N/A,TRUE,"2";"page2",#N/A,TRUE,"2"}</definedName>
    <definedName name="wrn.test." localSheetId="14" hidden="1">{"page1",#N/A,TRUE,"2";"page2",#N/A,TRUE,"2"}</definedName>
    <definedName name="wrn.test." hidden="1">{"page1",#N/A,TRUE,"2";"page2",#N/A,TRUE,"2"}</definedName>
    <definedName name="wrn.test.1" localSheetId="15"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12" hidden="1">{"page1",#N/A,TRUE,"2";"page2",#N/A,TRUE,"2"}</definedName>
    <definedName name="wrn.test.1" localSheetId="14" hidden="1">{"page1",#N/A,TRUE,"2";"page2",#N/A,TRUE,"2"}</definedName>
    <definedName name="wrn.test.1" hidden="1">{"page1",#N/A,TRUE,"2";"page2",#N/A,TRUE,"2"}</definedName>
    <definedName name="wrn.test1." localSheetId="15" hidden="1">{"Income Statement",#N/A,FALSE,"CFMODEL";"Balance Sheet",#N/A,FALSE,"CFMODEL"}</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12" hidden="1">{"Income Statement",#N/A,FALSE,"CFMODEL";"Balance Sheet",#N/A,FALSE,"CFMODEL"}</definedName>
    <definedName name="wrn.test1." localSheetId="14" hidden="1">{"Income Statement",#N/A,FALSE,"CFMODEL";"Balance Sheet",#N/A,FALSE,"CFMODEL"}</definedName>
    <definedName name="wrn.test1." hidden="1">{"Income Statement",#N/A,FALSE,"CFMODEL";"Balance Sheet",#N/A,FALSE,"CFMODEL"}</definedName>
    <definedName name="wrn.test2." localSheetId="15" hidden="1">{"SourcesUses",#N/A,TRUE,"CFMODEL";"TransOverview",#N/A,TRUE,"CFMODEL"}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12" hidden="1">{"SourcesUses",#N/A,TRUE,"CFMODEL";"TransOverview",#N/A,TRUE,"CFMODEL"}</definedName>
    <definedName name="wrn.test2." localSheetId="14" hidden="1">{"SourcesUses",#N/A,TRUE,"CFMODEL";"TransOverview",#N/A,TRUE,"CFMODEL"}</definedName>
    <definedName name="wrn.test2." hidden="1">{"SourcesUses",#N/A,TRUE,"CFMODEL";"TransOverview",#N/A,TRUE,"CFMODEL"}</definedName>
    <definedName name="wrn.test3." localSheetId="15" hidden="1">{"SourcesUses",#N/A,TRUE,#N/A;"TransOverview",#N/A,TRUE,"CFMODEL"}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12" hidden="1">{"SourcesUses",#N/A,TRUE,#N/A;"TransOverview",#N/A,TRUE,"CFMODEL"}</definedName>
    <definedName name="wrn.test3." localSheetId="14" hidden="1">{"SourcesUses",#N/A,TRUE,#N/A;"TransOverview",#N/A,TRUE,"CFMODEL"}</definedName>
    <definedName name="wrn.test3." hidden="1">{"SourcesUses",#N/A,TRUE,#N/A;"TransOverview",#N/A,TRUE,"CFMODEL"}</definedName>
    <definedName name="wrn.test3.2" localSheetId="15"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12" hidden="1">{"SourcesUses",#N/A,TRUE,#N/A;"TransOverview",#N/A,TRUE,"CFMODEL"}</definedName>
    <definedName name="wrn.test3.2" localSheetId="14" hidden="1">{"SourcesUses",#N/A,TRUE,#N/A;"TransOverview",#N/A,TRUE,"CFMODEL"}</definedName>
    <definedName name="wrn.test3.2" hidden="1">{"SourcesUses",#N/A,TRUE,#N/A;"TransOverview",#N/A,TRUE,"CFMODEL"}</definedName>
    <definedName name="wrn.test4." localSheetId="15" hidden="1">{"SourcesUses",#N/A,TRUE,"FundsFlow";"TransOverview",#N/A,TRUE,"FundsFlow"}</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12" hidden="1">{"SourcesUses",#N/A,TRUE,"FundsFlow";"TransOverview",#N/A,TRUE,"FundsFlow"}</definedName>
    <definedName name="wrn.test4." localSheetId="14" hidden="1">{"SourcesUses",#N/A,TRUE,"FundsFlow";"TransOverview",#N/A,TRUE,"FundsFlow"}</definedName>
    <definedName name="wrn.test4." hidden="1">{"SourcesUses",#N/A,TRUE,"FundsFlow";"TransOverview",#N/A,TRUE,"FundsFlow"}</definedName>
    <definedName name="wrn.test42." localSheetId="15"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12" hidden="1">{"SourcesUses",#N/A,TRUE,"FundsFlow";"TransOverview",#N/A,TRUE,"FundsFlow"}</definedName>
    <definedName name="wrn.test42." localSheetId="14" hidden="1">{"SourcesUses",#N/A,TRUE,"FundsFlow";"TransOverview",#N/A,TRUE,"FundsFlow"}</definedName>
    <definedName name="wrn.test42." hidden="1">{"SourcesUses",#N/A,TRUE,"FundsFlow";"TransOverview",#N/A,TRUE,"FundsFlow"}</definedName>
    <definedName name="wrn.TEST610." localSheetId="15" hidden="1">{"TEST610",#N/A,FALSE,"Sheet1"}</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12" hidden="1">{"TEST610",#N/A,FALSE,"Sheet1"}</definedName>
    <definedName name="wrn.TEST610." localSheetId="14" hidden="1">{"TEST610",#N/A,FALSE,"Sheet1"}</definedName>
    <definedName name="wrn.TEST610." hidden="1">{"TEST610",#N/A,FALSE,"Sheet1"}</definedName>
    <definedName name="wrn.TEST611." localSheetId="15" hidden="1">{"TEST611",#N/A,FALSE,"Sheet1"}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12" hidden="1">{"TEST611",#N/A,FALSE,"Sheet1"}</definedName>
    <definedName name="wrn.TEST611." localSheetId="14" hidden="1">{"TEST611",#N/A,FALSE,"Sheet1"}</definedName>
    <definedName name="wrn.TEST611." hidden="1">{"TEST611",#N/A,FALSE,"Sheet1"}</definedName>
    <definedName name="wrn.Total." localSheetId="15" hidden="1">{"schedh3a",#N/A,TRUE,"H-3";"schedh3b",#N/A,TRUE,"H-3"}</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12" hidden="1">{"schedh3a",#N/A,TRUE,"H-3";"schedh3b",#N/A,TRUE,"H-3"}</definedName>
    <definedName name="wrn.Total." localSheetId="14" hidden="1">{"schedh3a",#N/A,TRUE,"H-3";"schedh3b",#N/A,TRUE,"H-3"}</definedName>
    <definedName name="wrn.Total." hidden="1">{"schedh3a",#N/A,TRUE,"H-3";"schedh3b",#N/A,TRUE,"H-3"}</definedName>
    <definedName name="wrn.XX." localSheetId="15" hidden="1">{#N/A,#N/A,FALSE,"337"}</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12" hidden="1">{#N/A,#N/A,FALSE,"337"}</definedName>
    <definedName name="wrn.XX." localSheetId="14" hidden="1">{#N/A,#N/A,FALSE,"337"}</definedName>
    <definedName name="wrn.XX." hidden="1">{#N/A,#N/A,FALSE,"337"}</definedName>
    <definedName name="wtf" localSheetId="15" hidden="1">#REF!</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hidden="1">#REF!</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5" hidden="1">{"2002Frcst","05Month",FALSE,"Frcst Format 2002"}</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12" hidden="1">{"2002Frcst","05Month",FALSE,"Frcst Format 2002"}</definedName>
    <definedName name="wwwwwwww" localSheetId="14" hidden="1">{"2002Frcst","05Month",FALSE,"Frcst Format 2002"}</definedName>
    <definedName name="wwwwwwww" hidden="1">{"2002Frcst","05Month",FALSE,"Frcst Format 2002"}</definedName>
    <definedName name="x" localSheetId="1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12" hidden="1">{"Page_1",#N/A,FALSE,"BAD4Q98";"Page_2",#N/A,FALSE,"BAD4Q98";"Page_3",#N/A,FALSE,"BAD4Q98";"Page_4",#N/A,FALSE,"BAD4Q98";"Page_5",#N/A,FALSE,"BAD4Q98";"Page_6",#N/A,FALSE,"BAD4Q98";"Input_1",#N/A,FALSE,"BAD4Q98";"Input_2",#N/A,FALSE,"BAD4Q98"}</definedName>
    <definedName name="x" localSheetId="14"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5">#REF!,#REF!,#REF!,#REF!,#REF!,#REF!</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#REF!,#REF!,#REF!,#REF!,#REF!,#REF!</definedName>
    <definedName name="X_Vld_Amort" localSheetId="15">#REF!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#REF!</definedName>
    <definedName name="X_Vld_APIC" localSheetId="15">#REF!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#REF!</definedName>
    <definedName name="X_Vld_ChgCash">'[12]CF Report'!$C$65</definedName>
    <definedName name="X_Vld_CStk" localSheetId="15">#REF!</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#REF!</definedName>
    <definedName name="X_Vld_DefCr" localSheetId="15">#REF!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#REF!</definedName>
    <definedName name="X_Vld_Depr" localSheetId="15">#REF!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#REF!</definedName>
    <definedName name="X_Vld_ESOP" localSheetId="15">#REF!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#REF!</definedName>
    <definedName name="X_Vld_GdWl" localSheetId="15">#REF!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#REF!</definedName>
    <definedName name="X_Vld_Inv" localSheetId="15">#REF!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#REF!</definedName>
    <definedName name="X_Vld_LTAst" localSheetId="15">#REF!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#REF!</definedName>
    <definedName name="X_Vld_LTDebt" localSheetId="15">#REF!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#REF!</definedName>
    <definedName name="X_Vld_MinInt" localSheetId="15">#REF!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#REF!</definedName>
    <definedName name="X_Vld_NetWrkCap" localSheetId="15">#REF!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#REF!</definedName>
    <definedName name="X_Vld_NucTrst" localSheetId="15">#REF!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#REF!</definedName>
    <definedName name="X_Vld_OthInc" localSheetId="15">#REF!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#REF!</definedName>
    <definedName name="X_Vld_PfStk" localSheetId="15">#REF!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#REF!</definedName>
    <definedName name="X_Vld_PPE" localSheetId="15">#REF!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#REF!</definedName>
    <definedName name="X_Vld_RE" localSheetId="15">#REF!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#REF!</definedName>
    <definedName name="X_Vld_RegAst" localSheetId="15">#REF!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#REF!</definedName>
    <definedName name="X_Vld_Tax" localSheetId="15">#REF!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#REF!</definedName>
    <definedName name="X_Vld_TrstPfSec" localSheetId="15">#REF!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#REF!</definedName>
    <definedName name="xa" localSheetId="15">OFFSET(YAXIS,0,-1)</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12">OFFSET(YAXIS,0,-1)</definedName>
    <definedName name="xa" localSheetId="14">OFFSET(YAXIS,0,-1)</definedName>
    <definedName name="xa">OFFSET(YAXIS,0,-1)</definedName>
    <definedName name="xaxIS" localSheetId="15">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12">OFFSET(YAXIS,0,-1)</definedName>
    <definedName name="xaxIS" localSheetId="14">OFFSET(YAXIS,0,-1)</definedName>
    <definedName name="xaxIS">OFFSET(YAXIS,0,-1)</definedName>
    <definedName name="xes" localSheetId="1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12" hidden="1">{#N/A,#N/A,FALSE,"Aging Summary";#N/A,#N/A,FALSE,"Ratio Analysis";#N/A,#N/A,FALSE,"Test 120 Day Accts";#N/A,#N/A,FALSE,"Tickmarks"}</definedName>
    <definedName name="xes" localSheetId="14"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5">#REF!</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#REF!</definedName>
    <definedName name="XREF_COLUMN_1" localSheetId="15" hidden="1">#REF!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hidden="1">#REF!</definedName>
    <definedName name="XREF_COLUMN_10" localSheetId="15"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hidden="1">#REF!</definedName>
    <definedName name="XREF_COLUMN_2" localSheetId="15"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hidden="1">#REF!</definedName>
    <definedName name="XREF_COLUMN_3" localSheetId="15"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hidden="1">#REF!</definedName>
    <definedName name="XREF_COLUMN_4" localSheetId="15"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hidden="1">#REF!</definedName>
    <definedName name="XREF_COLUMN_5" localSheetId="15"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hidden="1">#REF!</definedName>
    <definedName name="XREF_COLUMN_6" localSheetId="1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hidden="1">#REF!</definedName>
    <definedName name="XREF_COLUMN_7" localSheetId="15"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hidden="1">#REF!</definedName>
    <definedName name="XREF_COLUMN_8" localSheetId="15"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hidden="1">#REF!</definedName>
    <definedName name="XREF_COLUMN_9" localSheetId="15"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hidden="1">#REF!</definedName>
    <definedName name="XRefActiveRow" localSheetId="15"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hidden="1">#REF!</definedName>
    <definedName name="XRefColumnsCount" hidden="1">1</definedName>
    <definedName name="XRefCopy1" localSheetId="15"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hidden="1">#REF!</definedName>
    <definedName name="XRefCopy10" localSheetId="15"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hidden="1">#REF!</definedName>
    <definedName name="XRefCopy10Row" localSheetId="15"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hidden="1">#REF!</definedName>
    <definedName name="XRefCopy11" localSheetId="15"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hidden="1">#REF!</definedName>
    <definedName name="XRefCopy11Row" localSheetId="15"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hidden="1">#REF!</definedName>
    <definedName name="XRefCopy12" localSheetId="15"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hidden="1">#REF!</definedName>
    <definedName name="XRefCopy12Row" localSheetId="15"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hidden="1">#REF!</definedName>
    <definedName name="XRefCopy13" localSheetId="15"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hidden="1">#REF!</definedName>
    <definedName name="XRefCopy13Row" localSheetId="15"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hidden="1">#REF!</definedName>
    <definedName name="XRefCopy14" localSheetId="15"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hidden="1">#REF!</definedName>
    <definedName name="XRefCopy14Row" localSheetId="15"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hidden="1">#REF!</definedName>
    <definedName name="XRefCopy15" localSheetId="15"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hidden="1">#REF!</definedName>
    <definedName name="XRefCopy15Row" localSheetId="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hidden="1">#REF!</definedName>
    <definedName name="XRefCopy16" localSheetId="15"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hidden="1">#REF!</definedName>
    <definedName name="XRefCopy16Row" localSheetId="15"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hidden="1">#REF!</definedName>
    <definedName name="XRefCopy17" localSheetId="15"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hidden="1">#REF!</definedName>
    <definedName name="XRefCopy17Row" localSheetId="15"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hidden="1">#REF!</definedName>
    <definedName name="XRefCopy18" localSheetId="15"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hidden="1">#REF!</definedName>
    <definedName name="XRefCopy18Row" localSheetId="15"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hidden="1">#REF!</definedName>
    <definedName name="XRefCopy19" localSheetId="15"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hidden="1">#REF!</definedName>
    <definedName name="XRefCopy19Row" localSheetId="15"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hidden="1">#REF!</definedName>
    <definedName name="XRefCopy1Row" localSheetId="15"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hidden="1">#REF!</definedName>
    <definedName name="XRefCopy2" localSheetId="15"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hidden="1">#REF!</definedName>
    <definedName name="XRefCopy20" localSheetId="15"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hidden="1">#REF!</definedName>
    <definedName name="XRefCopy20Row" localSheetId="15"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hidden="1">#REF!</definedName>
    <definedName name="XRefCopy21" localSheetId="15"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hidden="1">#REF!</definedName>
    <definedName name="XRefCopy21Row" localSheetId="15"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hidden="1">#REF!</definedName>
    <definedName name="XRefCopy22" localSheetId="15"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hidden="1">#REF!</definedName>
    <definedName name="XRefCopy22Row" localSheetId="15"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hidden="1">#REF!</definedName>
    <definedName name="XRefCopy2Row" localSheetId="15"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hidden="1">#REF!</definedName>
    <definedName name="XRefCopy3" localSheetId="15"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hidden="1">#REF!</definedName>
    <definedName name="XRefCopy3Row" localSheetId="15"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hidden="1">#REF!</definedName>
    <definedName name="XRefCopy4" localSheetId="15"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hidden="1">#REF!</definedName>
    <definedName name="XRefCopy4Row" localSheetId="15"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hidden="1">#REF!</definedName>
    <definedName name="XRefCopy5" localSheetId="15"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hidden="1">#REF!</definedName>
    <definedName name="XRefCopy5Row" localSheetId="1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hidden="1">#REF!</definedName>
    <definedName name="XRefCopy6" localSheetId="15"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hidden="1">#REF!</definedName>
    <definedName name="XRefCopy6Row" localSheetId="15"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hidden="1">#REF!</definedName>
    <definedName name="XRefCopy7" localSheetId="15"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hidden="1">#REF!</definedName>
    <definedName name="XRefCopy7Row" localSheetId="15"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hidden="1">#REF!</definedName>
    <definedName name="XRefCopy8" localSheetId="15"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hidden="1">#REF!</definedName>
    <definedName name="XRefCopy8Row" localSheetId="15"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hidden="1">#REF!</definedName>
    <definedName name="XRefCopy9" localSheetId="15"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hidden="1">#REF!</definedName>
    <definedName name="XRefCopy9Row" localSheetId="15"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hidden="1">#REF!</definedName>
    <definedName name="XRefCopyRangeCount" hidden="1">1</definedName>
    <definedName name="XRefPaste1" localSheetId="15" hidden="1">#REF!</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hidden="1">#REF!</definedName>
    <definedName name="XRefPaste1Row" localSheetId="15"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hidden="1">#REF!</definedName>
    <definedName name="XRefPaste2" localSheetId="15"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hidden="1">#REF!</definedName>
    <definedName name="XRefPaste2Row" localSheetId="15"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hidden="1">#REF!</definedName>
    <definedName name="XRefPaste3" localSheetId="15"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hidden="1">#REF!</definedName>
    <definedName name="XRefPaste3Row" localSheetId="15"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hidden="1">#REF!</definedName>
    <definedName name="XRefPaste4" localSheetId="15"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hidden="1">#REF!</definedName>
    <definedName name="XRefPaste4Row" localSheetId="15"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hidden="1">#REF!</definedName>
    <definedName name="XRefPaste5Row" localSheetId="15"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hidden="1">#REF!</definedName>
    <definedName name="XRefPaste6" localSheetId="15"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hidden="1">#REF!</definedName>
    <definedName name="XRefPaste6Row" localSheetId="15"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hidden="1">#REF!</definedName>
    <definedName name="XRefPasteRangeCount" hidden="1">3</definedName>
    <definedName name="xsTYPE">"tbl"</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5">#REF!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#REF!</definedName>
    <definedName name="yeperiod" localSheetId="15">#REF!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#REF!</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5">'[8]misc tables'!$B$20:$B$21</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'[8]misc tables'!$B$20:$B$21</definedName>
    <definedName name="yield_curves">[5]Inputs!$B$28</definedName>
    <definedName name="YrAvg" localSheetId="15">#REF!</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#REF!</definedName>
    <definedName name="YTDInc" localSheetId="15">#REF!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#REF!</definedName>
    <definedName name="ytytyt" localSheetId="15">#REF!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#REF!</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5">#REF!</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#REF!</definedName>
    <definedName name="Z_NWC_CashAR" localSheetId="15">#REF!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#REF!</definedName>
    <definedName name="Z_NWC_CashComNPurch" localSheetId="15">#REF!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#REF!</definedName>
    <definedName name="Z_NWC_CashCustDep" localSheetId="15">#REF!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#REF!</definedName>
    <definedName name="Z_NWC_CashDivPay" localSheetId="15">#REF!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#REF!</definedName>
    <definedName name="Z_NWC_CashEnergyLiabilities" localSheetId="15">#REF!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#REF!</definedName>
    <definedName name="Z_NWC_CashEnergyTradingAssets" localSheetId="15">#REF!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#REF!</definedName>
    <definedName name="Z_NWC_CashIntPay" localSheetId="15">#REF!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#REF!</definedName>
    <definedName name="Z_NWC_CashInventory" localSheetId="15">#REF!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#REF!</definedName>
    <definedName name="Z_NWC_CashNP" localSheetId="15">#REF!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#REF!</definedName>
    <definedName name="Z_NWC_CashNR" localSheetId="15">#REF!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#REF!</definedName>
    <definedName name="Z_NWC_CashOthAssets" localSheetId="15">#REF!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#REF!</definedName>
    <definedName name="Z_NWC_CashOthLiabilities" localSheetId="15">#REF!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#REF!</definedName>
    <definedName name="Z_NWC_CashRegAssets" localSheetId="15">#REF!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#REF!</definedName>
    <definedName name="Z_NWC_CashRegLiabilities" localSheetId="15">#REF!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#REF!</definedName>
    <definedName name="Z_NWC_CashRepurchaseObligations" localSheetId="15">#REF!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#REF!</definedName>
    <definedName name="Z_NWC_CashResaleAgreements" localSheetId="15">#REF!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#REF!</definedName>
    <definedName name="Z_NWC_CashTAX" localSheetId="15">#REF!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#REF!</definedName>
    <definedName name="zzzzzzzzzz" localSheetId="15" hidden="1">{"SourcesUses",#N/A,TRUE,"CFMODEL";"TransOverview",#N/A,TRUE,"CFMODEL"}</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12" hidden="1">{"SourcesUses",#N/A,TRUE,"CFMODEL";"TransOverview",#N/A,TRUE,"CFMODEL"}</definedName>
    <definedName name="zzzzzzzzzz" localSheetId="14" hidden="1">{"SourcesUses",#N/A,TRUE,"CFMODEL";"TransOverview",#N/A,TRUE,"CFMODEL"}</definedName>
    <definedName name="zzzzzzzzzz" hidden="1">{"SourcesUses",#N/A,TRUE,"CFMODEL";"TransOverview",#N/A,TRUE,"CFMODEL"}</definedName>
    <definedName name="zzzzzzzzzzzzzzzzz" localSheetId="15"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12" hidden="1">{"SourcesUses",#N/A,TRUE,"CFMODEL";"TransOverview",#N/A,TRUE,"CFMODEL"}</definedName>
    <definedName name="zzzzzzzzzzzzzzzzz" localSheetId="14" hidden="1">{"SourcesUses",#N/A,TRUE,"CFMODEL";"TransOverview",#N/A,TRUE,"CFMODEL"}</definedName>
    <definedName name="zzzzzzzzzzzzzzzzz" hidden="1">{"SourcesUses",#N/A,TRUE,"CFMODEL";"TransOverview",#N/A,TRUE,"CFMODEL"}</definedName>
    <definedName name="zzzzzzzzzzzzzzzzzzzzzzzzz" localSheetId="15" hidden="1">{"Income Statement",#N/A,FALSE,"CFMODEL";"Balance Sheet",#N/A,FALSE,"CFMODEL"}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12" hidden="1">{"Income Statement",#N/A,FALSE,"CFMODEL";"Balance Sheet",#N/A,FALSE,"CFMODEL"}</definedName>
    <definedName name="zzzzzzzzzzzzzzzzzzzzzzzzz" localSheetId="14" hidden="1">{"Income Statement",#N/A,FALSE,"CFMODEL";"Balance Sheet",#N/A,FALSE,"CFMODEL"}</definedName>
    <definedName name="zzzzzzzzzzzzzzzzzzzzzzzzz" hidden="1">{"Income Statement",#N/A,FALSE,"CFMODEL";"Balance Sheet",#N/A,FALSE,"CFMODEL"}</definedName>
    <definedName name="zzzzzzzzzzzzzzzzzzzzzzzzzzz" localSheetId="15" hidden="1">{"SourcesUses",#N/A,TRUE,"FundsFlow";"TransOverview",#N/A,TRUE,"FundsFlow"}</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12" hidden="1">{"SourcesUses",#N/A,TRUE,"FundsFlow";"TransOverview",#N/A,TRUE,"FundsFlow"}</definedName>
    <definedName name="zzzzzzzzzzzzzzzzzzzzzzzzzzz" localSheetId="14" hidden="1">{"SourcesUses",#N/A,TRUE,"FundsFlow";"TransOverview",#N/A,TRUE,"FundsFlow"}</definedName>
    <definedName name="zzzzzzzzzzzzzzzzzzzzzzzzzzz" hidden="1">{"SourcesUses",#N/A,TRUE,"FundsFlow";"TransOverview",#N/A,TRUE,"FundsFlow"}</definedName>
    <definedName name="zzzzzzzzzzzzzzzzzzzzzzzzzzzzz" localSheetId="15" hidden="1">{"SourcesUses",#N/A,TRUE,"CFMODEL";"TransOverview",#N/A,TRUE,"CFMODEL"}</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12" hidden="1">{"SourcesUses",#N/A,TRUE,"CFMODEL";"TransOverview",#N/A,TRUE,"CFMODEL"}</definedName>
    <definedName name="zzzzzzzzzzzzzzzzzzzzzzzzzzzzz" localSheetId="14"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21" l="1"/>
  <c r="G45" i="21"/>
  <c r="G46" i="21"/>
  <c r="G47" i="21"/>
  <c r="G48" i="21"/>
  <c r="G49" i="21"/>
  <c r="G50" i="21"/>
  <c r="G51" i="21"/>
  <c r="G52" i="21"/>
  <c r="G53" i="21"/>
  <c r="G54" i="21"/>
  <c r="G44" i="21"/>
  <c r="AA20" i="71"/>
  <c r="Z20" i="71"/>
  <c r="X20" i="71"/>
  <c r="W20" i="71"/>
  <c r="O64" i="7"/>
  <c r="N64" i="7"/>
  <c r="M11" i="96" l="1"/>
  <c r="L11" i="96"/>
  <c r="B18" i="75"/>
  <c r="B18" i="72"/>
  <c r="O63" i="7" l="1"/>
  <c r="N63" i="7"/>
  <c r="D63" i="112"/>
  <c r="D62" i="112"/>
  <c r="D61" i="112"/>
  <c r="D60" i="112"/>
  <c r="D58" i="112"/>
  <c r="D56" i="112"/>
  <c r="D55" i="112"/>
  <c r="D54" i="112"/>
  <c r="D53" i="112"/>
  <c r="D51" i="112"/>
  <c r="D50" i="112"/>
  <c r="D48" i="112"/>
  <c r="D45" i="112"/>
  <c r="D44" i="112"/>
  <c r="D42" i="112"/>
  <c r="D31" i="112"/>
  <c r="D32" i="112"/>
  <c r="D33" i="112"/>
  <c r="D34" i="112"/>
  <c r="D35" i="112"/>
  <c r="D36" i="112"/>
  <c r="D37" i="112"/>
  <c r="D38" i="112"/>
  <c r="D39" i="112"/>
  <c r="D40" i="112"/>
  <c r="D30" i="112"/>
  <c r="D28" i="112"/>
  <c r="D26" i="112"/>
  <c r="D24" i="112"/>
  <c r="D21" i="112"/>
  <c r="D22" i="112"/>
  <c r="F60" i="112"/>
  <c r="F61" i="112"/>
  <c r="F62" i="112"/>
  <c r="F63" i="112"/>
  <c r="F64" i="112"/>
  <c r="F58" i="112"/>
  <c r="F43" i="112"/>
  <c r="F44" i="112"/>
  <c r="F45" i="112"/>
  <c r="F46" i="112"/>
  <c r="F48" i="112"/>
  <c r="F49" i="112"/>
  <c r="F50" i="112"/>
  <c r="F51" i="112"/>
  <c r="F53" i="112"/>
  <c r="F54" i="112"/>
  <c r="F55" i="112"/>
  <c r="F56" i="112"/>
  <c r="F42" i="112"/>
  <c r="F25" i="112"/>
  <c r="F26" i="112"/>
  <c r="F28" i="112"/>
  <c r="F30" i="112"/>
  <c r="F31" i="112"/>
  <c r="F32" i="112"/>
  <c r="F33" i="112"/>
  <c r="F34" i="112"/>
  <c r="F35" i="112"/>
  <c r="F36" i="112"/>
  <c r="F37" i="112"/>
  <c r="F38" i="112"/>
  <c r="F39" i="112"/>
  <c r="F40" i="112"/>
  <c r="F24" i="112"/>
  <c r="F10" i="112"/>
  <c r="F11" i="112"/>
  <c r="F13" i="112"/>
  <c r="F14" i="112"/>
  <c r="F15" i="112"/>
  <c r="F17" i="112"/>
  <c r="F18" i="112"/>
  <c r="F19" i="112"/>
  <c r="F20" i="112"/>
  <c r="F21" i="112"/>
  <c r="F22" i="112"/>
  <c r="F9" i="112"/>
  <c r="O22" i="8" l="1"/>
  <c r="O8" i="8"/>
  <c r="Y20" i="71"/>
  <c r="O62" i="7"/>
  <c r="N62" i="7"/>
  <c r="I19" i="67" l="1"/>
  <c r="E20" i="78" l="1"/>
  <c r="D20" i="78"/>
  <c r="C20" i="78"/>
  <c r="O61" i="7"/>
  <c r="N61" i="7"/>
  <c r="O60" i="7" l="1"/>
  <c r="N60" i="7"/>
  <c r="D64" i="112" l="1"/>
  <c r="D25" i="112"/>
  <c r="D20" i="112"/>
  <c r="D19" i="112"/>
  <c r="D14" i="112"/>
  <c r="D13" i="112"/>
  <c r="D11" i="112"/>
  <c r="D10" i="112"/>
  <c r="D9" i="112"/>
  <c r="D9" i="21" l="1"/>
  <c r="D10" i="21"/>
  <c r="D11" i="21"/>
  <c r="D12" i="21"/>
  <c r="D13" i="21"/>
  <c r="D14" i="21"/>
  <c r="D15" i="21"/>
  <c r="D16" i="21"/>
  <c r="D17" i="21"/>
  <c r="D18" i="21"/>
  <c r="D19" i="21"/>
  <c r="D8" i="21"/>
  <c r="O59" i="7" l="1"/>
  <c r="N59" i="7"/>
  <c r="L11" i="70"/>
  <c r="C19" i="74" l="1"/>
  <c r="B19" i="74"/>
  <c r="G34" i="76"/>
  <c r="F34" i="76"/>
  <c r="F18" i="75"/>
  <c r="H18" i="75" s="1"/>
  <c r="E18" i="75"/>
  <c r="C18" i="75"/>
  <c r="G18" i="72"/>
  <c r="I18" i="72" s="1"/>
  <c r="F18" i="72"/>
  <c r="E18" i="72"/>
  <c r="C18" i="72"/>
  <c r="D18" i="72" s="1"/>
  <c r="S20" i="71"/>
  <c r="R20" i="71"/>
  <c r="Q20" i="71"/>
  <c r="P20" i="71"/>
  <c r="N20" i="71"/>
  <c r="M20" i="71"/>
  <c r="L20" i="71"/>
  <c r="I20" i="71"/>
  <c r="H20" i="71"/>
  <c r="G20" i="71"/>
  <c r="F20" i="71"/>
  <c r="D20" i="71"/>
  <c r="C20" i="71"/>
  <c r="B20" i="71"/>
  <c r="B63" i="4"/>
  <c r="B62" i="4"/>
  <c r="H18" i="72" l="1"/>
  <c r="E19" i="74"/>
  <c r="H19" i="74" s="1"/>
  <c r="F19" i="74"/>
  <c r="G18" i="75"/>
  <c r="D18" i="75"/>
  <c r="B31" i="4"/>
  <c r="B29" i="4"/>
  <c r="B59" i="4" s="1"/>
  <c r="B57" i="4"/>
  <c r="I19" i="74" l="1"/>
  <c r="D19" i="74"/>
  <c r="G19" i="74"/>
  <c r="O54" i="7"/>
  <c r="O55" i="7"/>
  <c r="O56" i="7"/>
  <c r="O57" i="7"/>
  <c r="O58" i="7"/>
  <c r="O53" i="7"/>
  <c r="N54" i="7"/>
  <c r="N55" i="7"/>
  <c r="N56" i="7"/>
  <c r="N57" i="7"/>
  <c r="N58" i="7"/>
  <c r="N53" i="7"/>
  <c r="J19" i="74" l="1"/>
  <c r="C15" i="8" l="1"/>
  <c r="F69" i="40" l="1"/>
  <c r="E20" i="21" l="1"/>
  <c r="C19" i="53"/>
  <c r="C8" i="96"/>
  <c r="L29" i="8" l="1"/>
  <c r="I29" i="8"/>
  <c r="F29" i="8"/>
  <c r="C29" i="8"/>
  <c r="M27" i="8"/>
  <c r="J27" i="8"/>
  <c r="G27" i="8"/>
  <c r="D27" i="8"/>
  <c r="M26" i="8"/>
  <c r="J26" i="8"/>
  <c r="G26" i="8"/>
  <c r="D26" i="8"/>
  <c r="M25" i="8"/>
  <c r="J25" i="8"/>
  <c r="G25" i="8"/>
  <c r="D25" i="8"/>
  <c r="O24" i="8"/>
  <c r="M24" i="8"/>
  <c r="J24" i="8"/>
  <c r="G24" i="8"/>
  <c r="D24" i="8"/>
  <c r="M23" i="8"/>
  <c r="J23" i="8"/>
  <c r="G23" i="8"/>
  <c r="D23" i="8"/>
  <c r="M22" i="8"/>
  <c r="J22" i="8"/>
  <c r="G22" i="8"/>
  <c r="D22" i="8"/>
  <c r="M21" i="8"/>
  <c r="J21" i="8"/>
  <c r="G21" i="8"/>
  <c r="D21" i="8"/>
  <c r="J20" i="8"/>
  <c r="G20" i="8"/>
  <c r="D20" i="8"/>
  <c r="O19" i="8"/>
  <c r="M19" i="8"/>
  <c r="J19" i="8"/>
  <c r="G19" i="8"/>
  <c r="D19" i="8"/>
  <c r="M17" i="8"/>
  <c r="J17" i="8"/>
  <c r="G17" i="8"/>
  <c r="D17" i="8"/>
  <c r="M16" i="8"/>
  <c r="J16" i="8"/>
  <c r="G16" i="8"/>
  <c r="D16" i="8"/>
  <c r="O15" i="8"/>
  <c r="J15" i="8"/>
  <c r="G15" i="8"/>
  <c r="D15" i="8"/>
  <c r="D29" i="8" l="1"/>
  <c r="P19" i="8"/>
  <c r="P22" i="8"/>
  <c r="J29" i="8"/>
  <c r="G29" i="8"/>
  <c r="P24" i="8"/>
  <c r="O29" i="8"/>
  <c r="M15" i="8"/>
  <c r="P15" i="8" s="1"/>
  <c r="M20" i="8"/>
  <c r="M29" i="8" s="1"/>
  <c r="P29" i="8" s="1"/>
  <c r="G69" i="40" l="1"/>
  <c r="H57" i="40" l="1"/>
  <c r="H12" i="40"/>
  <c r="H42" i="40"/>
  <c r="H48" i="40"/>
  <c r="H15" i="40"/>
  <c r="H24" i="40"/>
  <c r="H39" i="40"/>
  <c r="H31" i="40"/>
  <c r="H52" i="40"/>
  <c r="H59" i="40"/>
  <c r="H22" i="40"/>
  <c r="H27" i="40"/>
  <c r="H38" i="40"/>
  <c r="H30" i="40"/>
  <c r="H51" i="40"/>
  <c r="H18" i="40"/>
  <c r="H34" i="40"/>
  <c r="H62" i="40"/>
  <c r="H13" i="40"/>
  <c r="H19" i="40"/>
  <c r="H29" i="40"/>
  <c r="H35" i="40"/>
  <c r="H45" i="40"/>
  <c r="H56" i="40"/>
  <c r="H11" i="40"/>
  <c r="H21" i="40"/>
  <c r="H17" i="40"/>
  <c r="H26" i="40"/>
  <c r="H41" i="40"/>
  <c r="H37" i="40"/>
  <c r="H33" i="40"/>
  <c r="H44" i="40"/>
  <c r="H54" i="40"/>
  <c r="H50" i="40"/>
  <c r="H61" i="40"/>
  <c r="H9" i="40"/>
  <c r="H10" i="40"/>
  <c r="H20" i="40"/>
  <c r="H16" i="40"/>
  <c r="H25" i="40"/>
  <c r="H40" i="40"/>
  <c r="H36" i="40"/>
  <c r="H32" i="40"/>
  <c r="H46" i="40"/>
  <c r="H53" i="40"/>
  <c r="H49" i="40"/>
  <c r="H60" i="40"/>
  <c r="H66" i="40"/>
  <c r="H67" i="40"/>
  <c r="H58" i="40"/>
  <c r="O11" i="7"/>
  <c r="O12" i="7"/>
  <c r="O13" i="7"/>
  <c r="O14" i="7"/>
  <c r="O15" i="7"/>
  <c r="O16" i="7"/>
  <c r="O17" i="7"/>
  <c r="O18" i="7"/>
  <c r="O19" i="7"/>
  <c r="O20" i="7"/>
  <c r="N11" i="7"/>
  <c r="N12" i="7"/>
  <c r="N13" i="7"/>
  <c r="N14" i="7"/>
  <c r="N15" i="7"/>
  <c r="N16" i="7"/>
  <c r="N17" i="7"/>
  <c r="N18" i="7"/>
  <c r="N19" i="7"/>
  <c r="N20" i="7"/>
  <c r="O10" i="7"/>
  <c r="O21" i="7" s="1"/>
  <c r="N10" i="7"/>
  <c r="G9" i="21"/>
  <c r="G10" i="21"/>
  <c r="G11" i="21"/>
  <c r="G12" i="21"/>
  <c r="G13" i="21"/>
  <c r="G14" i="21"/>
  <c r="G15" i="21"/>
  <c r="G16" i="21"/>
  <c r="G17" i="21"/>
  <c r="G18" i="21"/>
  <c r="G19" i="21"/>
  <c r="G8" i="21"/>
  <c r="F20" i="21"/>
  <c r="Y9" i="71" l="1"/>
  <c r="Y8" i="71"/>
  <c r="T9" i="71" l="1"/>
  <c r="T8" i="71"/>
  <c r="O9" i="71"/>
  <c r="O8" i="71"/>
  <c r="O20" i="71" s="1"/>
  <c r="J8" i="71"/>
  <c r="J20" i="71" s="1"/>
  <c r="E9" i="71"/>
  <c r="K9" i="71" s="1"/>
  <c r="E8" i="71"/>
  <c r="V9" i="71" l="1"/>
  <c r="U9" i="71"/>
  <c r="E20" i="71"/>
  <c r="K8" i="71"/>
  <c r="T20" i="71"/>
  <c r="L9" i="96"/>
  <c r="G29" i="53"/>
  <c r="J17" i="53"/>
  <c r="G17" i="53"/>
  <c r="K20" i="71" l="1"/>
  <c r="V8" i="71"/>
  <c r="V20" i="71" s="1"/>
  <c r="U8" i="71"/>
  <c r="U20" i="71" s="1"/>
  <c r="L8" i="96"/>
  <c r="I19" i="53"/>
  <c r="I33" i="53" s="1"/>
  <c r="J33" i="53" s="1"/>
  <c r="G19" i="53"/>
  <c r="I31" i="53"/>
  <c r="J31" i="53" s="1"/>
  <c r="F19" i="53"/>
  <c r="J19" i="53"/>
  <c r="L19" i="67" l="1"/>
  <c r="F19" i="67"/>
  <c r="C19" i="67"/>
  <c r="L11" i="67"/>
  <c r="I11" i="67"/>
  <c r="F11" i="67"/>
  <c r="C11" i="67"/>
  <c r="C7" i="70" l="1"/>
  <c r="M15" i="67" l="1"/>
  <c r="M16" i="67"/>
  <c r="M17" i="67"/>
  <c r="M14" i="67"/>
  <c r="M19" i="67" s="1"/>
  <c r="M9" i="67"/>
  <c r="M11" i="67" s="1"/>
  <c r="J15" i="67"/>
  <c r="J16" i="67"/>
  <c r="J17" i="67"/>
  <c r="J14" i="67"/>
  <c r="J9" i="67"/>
  <c r="J11" i="67" s="1"/>
  <c r="G15" i="67"/>
  <c r="G16" i="67"/>
  <c r="G17" i="67"/>
  <c r="G14" i="67"/>
  <c r="G9" i="67"/>
  <c r="G11" i="67" s="1"/>
  <c r="D15" i="67"/>
  <c r="D16" i="67"/>
  <c r="D17" i="67"/>
  <c r="D14" i="67"/>
  <c r="D9" i="67"/>
  <c r="D11" i="67" s="1"/>
  <c r="M8" i="8"/>
  <c r="L11" i="8"/>
  <c r="M11" i="8" s="1"/>
  <c r="J8" i="8"/>
  <c r="P8" i="8" s="1"/>
  <c r="G8" i="8"/>
  <c r="D8" i="8"/>
  <c r="D19" i="67" l="1"/>
  <c r="G19" i="67"/>
  <c r="J19" i="67"/>
  <c r="J32" i="70"/>
  <c r="J26" i="70"/>
  <c r="J20" i="70"/>
  <c r="J8" i="70"/>
  <c r="J9" i="70"/>
  <c r="J10" i="70"/>
  <c r="J11" i="70"/>
  <c r="M11" i="70" s="1"/>
  <c r="J12" i="70"/>
  <c r="J13" i="70"/>
  <c r="J14" i="70"/>
  <c r="J15" i="70"/>
  <c r="J16" i="70"/>
  <c r="J7" i="70"/>
  <c r="L13" i="70"/>
  <c r="C31" i="53" l="1"/>
  <c r="L31" i="53" s="1"/>
  <c r="G32" i="70" l="1"/>
  <c r="G26" i="70"/>
  <c r="G20" i="70"/>
  <c r="G8" i="70"/>
  <c r="G9" i="70"/>
  <c r="G10" i="70"/>
  <c r="G11" i="70"/>
  <c r="G12" i="70"/>
  <c r="G13" i="70"/>
  <c r="G14" i="70"/>
  <c r="G15" i="70"/>
  <c r="G16" i="70"/>
  <c r="G7" i="70"/>
  <c r="D20" i="70"/>
  <c r="D8" i="70"/>
  <c r="D9" i="70"/>
  <c r="D10" i="70"/>
  <c r="D11" i="70"/>
  <c r="D12" i="70"/>
  <c r="D13" i="70"/>
  <c r="D14" i="70"/>
  <c r="D15" i="70"/>
  <c r="D16" i="70"/>
  <c r="D7" i="70"/>
  <c r="L26" i="53" l="1"/>
  <c r="J35" i="53"/>
  <c r="G35" i="53"/>
  <c r="D23" i="53"/>
  <c r="D24" i="53"/>
  <c r="D25" i="53"/>
  <c r="D26" i="53"/>
  <c r="D27" i="53"/>
  <c r="D28" i="53"/>
  <c r="D29" i="53"/>
  <c r="D22" i="53"/>
  <c r="D21" i="53"/>
  <c r="D19" i="53"/>
  <c r="J12" i="96"/>
  <c r="J15" i="96"/>
  <c r="J16" i="96"/>
  <c r="G12" i="96"/>
  <c r="G15" i="96"/>
  <c r="G16" i="96"/>
  <c r="D11" i="96"/>
  <c r="D12" i="96"/>
  <c r="D9" i="96"/>
  <c r="M9" i="96" s="1"/>
  <c r="D8" i="96"/>
  <c r="M8" i="96" s="1"/>
  <c r="M27" i="53" l="1"/>
  <c r="M26" i="53"/>
  <c r="D31" i="53"/>
  <c r="M31" i="53" s="1"/>
  <c r="P43" i="110"/>
  <c r="O43" i="110"/>
  <c r="N43" i="110"/>
  <c r="M43" i="110"/>
  <c r="G43" i="110"/>
  <c r="H40" i="110" s="1"/>
  <c r="F43" i="110"/>
  <c r="E43" i="110"/>
  <c r="D43" i="110"/>
  <c r="H33" i="110"/>
  <c r="H32" i="110"/>
  <c r="H28" i="110"/>
  <c r="H26" i="110"/>
  <c r="H13" i="110"/>
  <c r="H11" i="110"/>
  <c r="C77" i="40"/>
  <c r="C71" i="40" s="1"/>
  <c r="D54" i="42"/>
  <c r="D53" i="42"/>
  <c r="D52" i="42"/>
  <c r="P38" i="108"/>
  <c r="O38" i="108"/>
  <c r="N38" i="108"/>
  <c r="M38" i="108"/>
  <c r="Q85" i="7"/>
  <c r="P85" i="7"/>
  <c r="O85" i="7"/>
  <c r="N85" i="7"/>
  <c r="M85" i="7"/>
  <c r="L85" i="7"/>
  <c r="K85" i="7"/>
  <c r="J85" i="7"/>
  <c r="I85" i="7"/>
  <c r="H85" i="7"/>
  <c r="G85" i="7"/>
  <c r="F85" i="7"/>
  <c r="E85" i="7"/>
  <c r="D85" i="7"/>
  <c r="C85" i="7"/>
  <c r="B85" i="7"/>
  <c r="F74" i="21"/>
  <c r="G74" i="21" s="1"/>
  <c r="G38" i="108"/>
  <c r="H35" i="108" s="1"/>
  <c r="F38" i="108"/>
  <c r="E38" i="108"/>
  <c r="D38" i="108"/>
  <c r="I17" i="96"/>
  <c r="C17" i="96"/>
  <c r="D17" i="96" s="1"/>
  <c r="D16" i="96"/>
  <c r="D15" i="96"/>
  <c r="Q24" i="110" l="1"/>
  <c r="Q20" i="110"/>
  <c r="Q40" i="110"/>
  <c r="Q25" i="110"/>
  <c r="Q29" i="110"/>
  <c r="H35" i="110"/>
  <c r="H18" i="110"/>
  <c r="H37" i="110"/>
  <c r="Q14" i="110"/>
  <c r="Q9" i="110"/>
  <c r="H16" i="110"/>
  <c r="Q10" i="110"/>
  <c r="Q31" i="110"/>
  <c r="H22" i="110"/>
  <c r="H41" i="110"/>
  <c r="Q15" i="110"/>
  <c r="Q34" i="110"/>
  <c r="H23" i="110"/>
  <c r="Q19" i="110"/>
  <c r="Q38" i="110"/>
  <c r="Q11" i="110"/>
  <c r="Q16" i="110"/>
  <c r="Q22" i="110"/>
  <c r="Q26" i="110"/>
  <c r="Q32" i="110"/>
  <c r="Q35" i="110"/>
  <c r="Q41" i="110"/>
  <c r="H43" i="110"/>
  <c r="Q13" i="110"/>
  <c r="Q18" i="110"/>
  <c r="Q23" i="110"/>
  <c r="Q28" i="110"/>
  <c r="Q33" i="110"/>
  <c r="Q37" i="110"/>
  <c r="Q43" i="110"/>
  <c r="H9" i="110"/>
  <c r="H14" i="110"/>
  <c r="H19" i="110"/>
  <c r="H24" i="110"/>
  <c r="H29" i="110"/>
  <c r="H38" i="110"/>
  <c r="H10" i="110"/>
  <c r="H15" i="110"/>
  <c r="H20" i="110"/>
  <c r="H25" i="110"/>
  <c r="H31" i="110"/>
  <c r="H34" i="110"/>
  <c r="Q17" i="108"/>
  <c r="Q26" i="108"/>
  <c r="J17" i="96"/>
  <c r="M17" i="96" s="1"/>
  <c r="H13" i="108"/>
  <c r="Q10" i="108"/>
  <c r="Q22" i="108"/>
  <c r="H19" i="108"/>
  <c r="Q18" i="108"/>
  <c r="Q28" i="108"/>
  <c r="Q30" i="108"/>
  <c r="Q11" i="108"/>
  <c r="Q14" i="108"/>
  <c r="Q35" i="108"/>
  <c r="Q13" i="108"/>
  <c r="Q19" i="108"/>
  <c r="Q23" i="108"/>
  <c r="Q29" i="108"/>
  <c r="Q32" i="108"/>
  <c r="Q36" i="108"/>
  <c r="Q9" i="108"/>
  <c r="Q15" i="108"/>
  <c r="Q21" i="108"/>
  <c r="Q25" i="108"/>
  <c r="Q33" i="108"/>
  <c r="Q38" i="108"/>
  <c r="H9" i="108"/>
  <c r="H15" i="108"/>
  <c r="H21" i="108"/>
  <c r="H25" i="108"/>
  <c r="H33" i="108"/>
  <c r="H38" i="108"/>
  <c r="H10" i="108"/>
  <c r="H17" i="108"/>
  <c r="H22" i="108"/>
  <c r="H26" i="108"/>
  <c r="H23" i="108"/>
  <c r="H29" i="108"/>
  <c r="H32" i="108"/>
  <c r="H36" i="108"/>
  <c r="H11" i="108"/>
  <c r="H14" i="108"/>
  <c r="H18" i="108"/>
  <c r="H28" i="108"/>
  <c r="H30" i="108"/>
  <c r="L17" i="96"/>
  <c r="D56" i="42" l="1"/>
  <c r="C56" i="42"/>
  <c r="B56" i="42"/>
  <c r="L12" i="70" l="1"/>
  <c r="M12" i="70" l="1"/>
  <c r="H42" i="42"/>
  <c r="I15" i="42" l="1"/>
  <c r="I14" i="42"/>
  <c r="I30" i="70"/>
  <c r="F30" i="70"/>
  <c r="L20" i="70"/>
  <c r="I18" i="70"/>
  <c r="I22" i="70" s="1"/>
  <c r="F18" i="70"/>
  <c r="F22" i="70" s="1"/>
  <c r="C18" i="70"/>
  <c r="C22" i="70" s="1"/>
  <c r="L16" i="70"/>
  <c r="L15" i="70"/>
  <c r="L14" i="70"/>
  <c r="M13" i="70"/>
  <c r="L10" i="70"/>
  <c r="L9" i="70"/>
  <c r="L8" i="70"/>
  <c r="L7" i="70"/>
  <c r="M8" i="70" l="1"/>
  <c r="M9" i="70"/>
  <c r="G18" i="70"/>
  <c r="G22" i="70" s="1"/>
  <c r="M7" i="70"/>
  <c r="J30" i="70"/>
  <c r="J18" i="70"/>
  <c r="J22" i="70" s="1"/>
  <c r="M10" i="70"/>
  <c r="G30" i="70"/>
  <c r="M14" i="70"/>
  <c r="M15" i="70"/>
  <c r="M16" i="70"/>
  <c r="E43" i="72"/>
  <c r="F43" i="72"/>
  <c r="C43" i="72"/>
  <c r="B43" i="72"/>
  <c r="L22" i="70"/>
  <c r="D18" i="70"/>
  <c r="L18" i="70"/>
  <c r="M20" i="70"/>
  <c r="M18" i="70" l="1"/>
  <c r="G43" i="72"/>
  <c r="I43" i="72" s="1"/>
  <c r="D43" i="72"/>
  <c r="D22" i="70"/>
  <c r="M22" i="70" s="1"/>
  <c r="H43" i="72" l="1"/>
  <c r="C42" i="42"/>
  <c r="D42" i="42"/>
  <c r="F42" i="42"/>
  <c r="G42" i="42"/>
  <c r="E42" i="42" l="1"/>
  <c r="C79" i="40"/>
  <c r="L21" i="53" l="1"/>
  <c r="J36" i="53" l="1"/>
  <c r="N9" i="7" l="1"/>
  <c r="Q9" i="7"/>
  <c r="Q10" i="7"/>
  <c r="Q20" i="7" l="1"/>
  <c r="C11" i="8" l="1"/>
  <c r="J11" i="8"/>
  <c r="G11" i="8"/>
  <c r="D11" i="8"/>
  <c r="M65" i="7"/>
  <c r="L65" i="7"/>
  <c r="K65" i="7"/>
  <c r="J65" i="7"/>
  <c r="I65" i="7"/>
  <c r="H65" i="7"/>
  <c r="G65" i="7"/>
  <c r="F65" i="7"/>
  <c r="E65" i="7"/>
  <c r="D65" i="7"/>
  <c r="C65" i="7"/>
  <c r="B65" i="7"/>
  <c r="Q44" i="7"/>
  <c r="P44" i="7"/>
  <c r="O44" i="7"/>
  <c r="N44" i="7"/>
  <c r="M44" i="7"/>
  <c r="L44" i="7"/>
  <c r="K44" i="7"/>
  <c r="J44" i="7"/>
  <c r="I44" i="7"/>
  <c r="H44" i="7"/>
  <c r="G44" i="7"/>
  <c r="F44" i="7"/>
  <c r="E44" i="7"/>
  <c r="D44" i="7"/>
  <c r="C44" i="7"/>
  <c r="B44" i="7"/>
  <c r="M21" i="7"/>
  <c r="L21" i="7"/>
  <c r="K21" i="7"/>
  <c r="J21" i="7"/>
  <c r="I21" i="7"/>
  <c r="H21" i="7"/>
  <c r="G21" i="7"/>
  <c r="F21" i="7"/>
  <c r="E21" i="7"/>
  <c r="D21" i="7"/>
  <c r="C21" i="7"/>
  <c r="B21" i="7"/>
  <c r="Q19" i="7"/>
  <c r="Q13" i="7"/>
  <c r="Q12" i="7"/>
  <c r="Q11" i="7"/>
  <c r="F38" i="21"/>
  <c r="E38" i="21"/>
  <c r="C20" i="21"/>
  <c r="B20" i="21"/>
  <c r="B61" i="4"/>
  <c r="B60" i="4"/>
  <c r="G69" i="45"/>
  <c r="F69" i="45"/>
  <c r="E69" i="45"/>
  <c r="D69" i="45"/>
  <c r="G36" i="53"/>
  <c r="L29" i="53"/>
  <c r="M29" i="53"/>
  <c r="L28" i="53"/>
  <c r="M28" i="53"/>
  <c r="L27" i="53"/>
  <c r="L24" i="53"/>
  <c r="M24" i="53"/>
  <c r="L23" i="53"/>
  <c r="M23" i="53"/>
  <c r="M21" i="53"/>
  <c r="C33" i="53"/>
  <c r="D33" i="53" s="1"/>
  <c r="L33" i="53" l="1"/>
  <c r="H62" i="45"/>
  <c r="G38" i="21"/>
  <c r="N21" i="7"/>
  <c r="Q21" i="7"/>
  <c r="H21" i="45"/>
  <c r="H30" i="45"/>
  <c r="H42" i="45"/>
  <c r="H67" i="45"/>
  <c r="H10" i="45"/>
  <c r="H22" i="45"/>
  <c r="H31" i="45"/>
  <c r="H35" i="45"/>
  <c r="H50" i="45"/>
  <c r="H52" i="45"/>
  <c r="H57" i="45"/>
  <c r="H17" i="45"/>
  <c r="H24" i="45"/>
  <c r="H34" i="45"/>
  <c r="H45" i="45"/>
  <c r="H56" i="45"/>
  <c r="H15" i="45"/>
  <c r="H18" i="45"/>
  <c r="H27" i="45"/>
  <c r="H32" i="45"/>
  <c r="H36" i="45"/>
  <c r="H51" i="45"/>
  <c r="H53" i="45"/>
  <c r="H69" i="45"/>
  <c r="H48" i="45"/>
  <c r="H49" i="45"/>
  <c r="H9" i="45"/>
  <c r="H16" i="45"/>
  <c r="H19" i="45"/>
  <c r="H29" i="45"/>
  <c r="H33" i="45"/>
  <c r="H37" i="45"/>
  <c r="H44" i="45"/>
  <c r="H54" i="45"/>
  <c r="H66" i="45"/>
  <c r="D20" i="21"/>
  <c r="Q65" i="7"/>
  <c r="O65" i="7"/>
  <c r="P65" i="7"/>
  <c r="N65" i="7"/>
  <c r="G20" i="21"/>
  <c r="L19" i="53"/>
  <c r="M19" i="53" l="1"/>
  <c r="F56" i="21"/>
  <c r="G56" i="21" s="1"/>
  <c r="M33" i="53"/>
  <c r="F31" i="53" l="1"/>
  <c r="G31" i="53" s="1"/>
  <c r="F33" i="53"/>
  <c r="G33" i="53" s="1"/>
  <c r="F17" i="96" l="1"/>
  <c r="G17" i="96" l="1"/>
</calcChain>
</file>

<file path=xl/sharedStrings.xml><?xml version="1.0" encoding="utf-8"?>
<sst xmlns="http://schemas.openxmlformats.org/spreadsheetml/2006/main" count="2067" uniqueCount="687">
  <si>
    <t xml:space="preserve"> Energy Savings Assistance Program Table - Summary Expenses</t>
  </si>
  <si>
    <t>Southern California Gas Company</t>
  </si>
  <si>
    <t>December 2022</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</si>
  <si>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</si>
  <si>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</si>
  <si>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</si>
  <si>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</si>
  <si>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</si>
  <si>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</si>
  <si>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</si>
  <si>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</si>
  <si>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ESA Main Program (SF, MH, MF In-Unit)</t>
  </si>
  <si>
    <t>N/A</t>
  </si>
  <si>
    <r>
      <t xml:space="preserve">ESA Multifamily Common Area Measures </t>
    </r>
    <r>
      <rPr>
        <vertAlign val="superscript"/>
        <sz val="10"/>
        <rFont val="Arial"/>
        <family val="2"/>
      </rPr>
      <t>[2]</t>
    </r>
  </si>
  <si>
    <t>ESA Multifamily Whole Building</t>
  </si>
  <si>
    <t>ESA Pilot Plus and Pilot Deep</t>
  </si>
  <si>
    <t>CSD Leveraging</t>
  </si>
  <si>
    <t>Building Electrification Retrofit Pilot (SCE)</t>
  </si>
  <si>
    <t>Clean Energy Homes New Construction Pilot (SCE)</t>
  </si>
  <si>
    <t>ESA Program TOTAL</t>
  </si>
  <si>
    <r>
      <rPr>
        <vertAlign val="superscript"/>
        <sz val="10"/>
        <rFont val="Arial"/>
        <family val="2"/>
      </rPr>
      <t>[1]</t>
    </r>
    <r>
      <rPr>
        <sz val="10"/>
        <rFont val="Arial"/>
        <family val="2"/>
      </rPr>
      <t xml:space="preserve"> Reflects authorized funding per D.21-06-015 dated June 3, 2021</t>
    </r>
  </si>
  <si>
    <r>
      <rPr>
        <vertAlign val="superscript"/>
        <sz val="10"/>
        <rFont val="Arial"/>
        <family val="2"/>
      </rPr>
      <t>[2]</t>
    </r>
    <r>
      <rPr>
        <sz val="10"/>
        <rFont val="Arial"/>
        <family val="2"/>
      </rPr>
      <t xml:space="preserve"> Authorized budget from unspent, uncommitted funds per AL 5865 filed September 17, 2021</t>
    </r>
  </si>
  <si>
    <t xml:space="preserve"> Energy Savings Assistance Program Table 1 - Main (SF, MH, MF In-Unit) Expenses</t>
  </si>
  <si>
    <t>Appliances</t>
  </si>
  <si>
    <r>
      <t xml:space="preserve">Authorized Budget </t>
    </r>
    <r>
      <rPr>
        <b/>
        <vertAlign val="superscript"/>
        <sz val="10"/>
        <rFont val="Arial"/>
        <family val="2"/>
      </rPr>
      <t xml:space="preserve">[1] </t>
    </r>
  </si>
  <si>
    <r>
      <t xml:space="preserve">Current Month Expenses </t>
    </r>
    <r>
      <rPr>
        <b/>
        <vertAlign val="superscript"/>
        <sz val="10"/>
        <rFont val="Arial"/>
        <family val="2"/>
      </rPr>
      <t>[3]</t>
    </r>
  </si>
  <si>
    <t>Energy Efficiency</t>
  </si>
  <si>
    <t>Domestic Hot Water</t>
  </si>
  <si>
    <t>Enclosure</t>
  </si>
  <si>
    <t>HVAC</t>
  </si>
  <si>
    <t>Maintenance</t>
  </si>
  <si>
    <t>Lighting</t>
  </si>
  <si>
    <t>Miscellaneous</t>
  </si>
  <si>
    <t>Customer Enrollment</t>
  </si>
  <si>
    <t>In Home Education</t>
  </si>
  <si>
    <t>Pilot</t>
  </si>
  <si>
    <t>Energy Efficiency TOTAL</t>
  </si>
  <si>
    <t>Training Center</t>
  </si>
  <si>
    <t>Workforce Education and Training</t>
  </si>
  <si>
    <t>Inspections</t>
  </si>
  <si>
    <t>Marketing and Outreach</t>
  </si>
  <si>
    <t>Statewide Marketing and Outreach</t>
  </si>
  <si>
    <r>
      <t xml:space="preserve">Studies </t>
    </r>
    <r>
      <rPr>
        <vertAlign val="superscript"/>
        <sz val="10"/>
        <rFont val="Arial"/>
        <family val="2"/>
      </rPr>
      <t>[2]</t>
    </r>
  </si>
  <si>
    <t>Regulatory Compliance</t>
  </si>
  <si>
    <t>General Administration</t>
  </si>
  <si>
    <t>CPUC Energy Division</t>
  </si>
  <si>
    <t>Administration TOTAL</t>
  </si>
  <si>
    <t>TOTAL PROGRAM COSTS</t>
  </si>
  <si>
    <t>Funded Outside of ESA Program Budget</t>
  </si>
  <si>
    <t>Indirect Costs</t>
  </si>
  <si>
    <t>NGAT Costs</t>
  </si>
  <si>
    <r>
      <rPr>
        <vertAlign val="superscript"/>
        <sz val="10"/>
        <rFont val="Arial"/>
        <family val="2"/>
      </rPr>
      <t>[1]</t>
    </r>
    <r>
      <rPr>
        <sz val="10"/>
        <rFont val="Arial"/>
        <family val="2"/>
      </rPr>
      <t xml:space="preserve"> Reflects authorized funding per D.21-06-015 dated June 3, 2021, but does not include authorized budget for Pilot Plus and Deep Pilot program in the amount of $6,510,545 shown on ESA Summary tab.</t>
    </r>
  </si>
  <si>
    <t>Any required corrections/adjustments are reported herein and supersede results reported in prior months and may reflect YTD adjustments.</t>
  </si>
  <si>
    <r>
      <rPr>
        <b/>
        <sz val="10"/>
        <rFont val="Arial"/>
        <family val="2"/>
      </rPr>
      <t>Note 2</t>
    </r>
    <r>
      <rPr>
        <sz val="10"/>
        <rFont val="Arial"/>
        <family val="2"/>
      </rPr>
      <t>: Any required corrections/adjustments are reported herein and supersede results reported in prior months and may reflect YTD adjustments.</t>
    </r>
  </si>
  <si>
    <t>Energy Savings Assistance Program Table 2 (SF, MH, MF In-Unit)</t>
  </si>
  <si>
    <t>ESA Program (Summary)Total</t>
  </si>
  <si>
    <t>Year-To-Date Completed &amp; Expensed Installation</t>
  </si>
  <si>
    <t>Measures</t>
  </si>
  <si>
    <t>Units</t>
  </si>
  <si>
    <t>Quantity Installed</t>
  </si>
  <si>
    <t>kWh [1] (Annual)</t>
  </si>
  <si>
    <t>kW [1] (Annual)</t>
  </si>
  <si>
    <t>Therms [1] (Annual)</t>
  </si>
  <si>
    <t>Expenses ($)</t>
  </si>
  <si>
    <t>% of Expenditure</t>
  </si>
  <si>
    <t>High Efficiency Clothes Washer</t>
  </si>
  <si>
    <t>Home</t>
  </si>
  <si>
    <t>Refrigerators</t>
  </si>
  <si>
    <t>Each</t>
  </si>
  <si>
    <t>Freezers</t>
  </si>
  <si>
    <t>New - Clother Dryer</t>
  </si>
  <si>
    <t>New - Dishwasher</t>
  </si>
  <si>
    <t>Other Domestic Hot Water [3]</t>
  </si>
  <si>
    <t>Water Heater Tank and Pipe Insulation [4]</t>
  </si>
  <si>
    <t>Water Heater Repair/Replacement</t>
  </si>
  <si>
    <t>Thermostatic Shower Valve</t>
  </si>
  <si>
    <t>Combined Showerhead/TSV</t>
  </si>
  <si>
    <t>Heat Pump Water Heater</t>
  </si>
  <si>
    <t>Tub Diverter/ Tub Spout</t>
  </si>
  <si>
    <t>New - Solar Water Heating</t>
  </si>
  <si>
    <t>Air Sealing/Envelope [5]</t>
  </si>
  <si>
    <t>New - Diagnostic Air Sealing</t>
  </si>
  <si>
    <t>Attic Insulation</t>
  </si>
  <si>
    <t>New - Floor Insulation</t>
  </si>
  <si>
    <t>Furnace Repair/Replacement</t>
  </si>
  <si>
    <t>Room A/C Replacement</t>
  </si>
  <si>
    <t>Central A/C Replacement</t>
  </si>
  <si>
    <t>Heat Pump Replacement</t>
  </si>
  <si>
    <t>Evaporative Cooler</t>
  </si>
  <si>
    <t>Duct Testing and Sealing</t>
  </si>
  <si>
    <t>Energy Efficient Fan Control</t>
  </si>
  <si>
    <t>Removed - A/C Time Delay</t>
  </si>
  <si>
    <t>Prescriptive Duct Sealing</t>
  </si>
  <si>
    <t>High Efficiency Forced Air Unit (HE FAU)</t>
  </si>
  <si>
    <t>Smart Thermostat</t>
  </si>
  <si>
    <t>New - Portable A/C</t>
  </si>
  <si>
    <t>New - Central Heat Pump-FS (propane or gas space)</t>
  </si>
  <si>
    <t>New - Wholehouse Fan</t>
  </si>
  <si>
    <t>Furnace Clean and Tune</t>
  </si>
  <si>
    <t>Central A/C Tune up</t>
  </si>
  <si>
    <t>New - Evaporative Cooling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</si>
  <si>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</si>
  <si>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</si>
  <si>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</si>
  <si>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</si>
  <si>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</si>
  <si>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</si>
  <si>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</si>
  <si>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</si>
  <si>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</si>
  <si>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Smart Strip Tier I</t>
  </si>
  <si>
    <t>Smart Strip Tier II</t>
  </si>
  <si>
    <t>New - Air Purifier</t>
  </si>
  <si>
    <t>Cold Storage</t>
  </si>
  <si>
    <t>New - Comprehensive Home Health and Safety Check-up</t>
  </si>
  <si>
    <t>New - CO and Smoke Alarm</t>
  </si>
  <si>
    <t>Pilots</t>
  </si>
  <si>
    <t>Outreach &amp; Assessment</t>
  </si>
  <si>
    <t>In-Home Energy Education</t>
  </si>
  <si>
    <t>Total Savings/Expenditures</t>
  </si>
  <si>
    <t>Total Households Weatherized [6]</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</si>
  <si>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</si>
  <si>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</si>
  <si>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</si>
  <si>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</si>
  <si>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</si>
  <si>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</si>
  <si>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t>
  </si>
  <si>
    <t>% of Households Treated</t>
  </si>
  <si>
    <t>%</t>
  </si>
  <si>
    <t xml:space="preserve"> - Master-Meter Households Treated</t>
  </si>
  <si>
    <t>[1] As of September 2019, all savings are calculated based on the following source:</t>
  </si>
  <si>
    <t>DNV-GL  “Energy Savings Assistance (ESA) Program Impact Evaluation Program Years 2015-2017.” April 26, 2019.</t>
  </si>
  <si>
    <t>[2] Microwave savings are from ECONorthWest Studies received in December of 2011</t>
  </si>
  <si>
    <t>[3] Includes Faucet Aerators and Low Flow Showerheads</t>
  </si>
  <si>
    <t>[4] Includes Water Heater Blankets and Water Heater Pipe Insulation</t>
  </si>
  <si>
    <t>[6] Weatherization may consist of attic insulation, attic access weatherization, weatherstripping - door, caulking, &amp; minor home repairs</t>
  </si>
  <si>
    <t>Note: Any required corrections/adjustments are reported herein and supersede results reported in prior months and may reflect YTD adjustments.</t>
  </si>
  <si>
    <t>Note: Any measures noted as 'NEW' have been added during the course of this program year.</t>
  </si>
  <si>
    <t>Note: Any measures noted as 'REMOVED', are no longer offered by the program but have been kept for tracking purposes.</t>
  </si>
  <si>
    <t>Energy Savings Assistance Program Table 2A</t>
  </si>
  <si>
    <t>ESA Program - CSD Leveraging</t>
  </si>
  <si>
    <t>kWh[1] (Annual)</t>
  </si>
  <si>
    <t>kW[1] (Annual)</t>
  </si>
  <si>
    <t>Therms[1] (Annual)</t>
  </si>
  <si>
    <t>In-Home Education</t>
  </si>
  <si>
    <t xml:space="preserve"> </t>
  </si>
  <si>
    <t>CSD MF Tenant Units Treated</t>
  </si>
  <si>
    <t>[1] All savings are calculated based on the following sources:</t>
  </si>
  <si>
    <t xml:space="preserve">  DNV-GL  “Energy Savings Assistance (ESA) Program Impact Evaluation Program Years 2015-2017.” April 26, 2019.</t>
  </si>
  <si>
    <t>[2] Microwave savings are from ECONorthWest Studies received in December of 2011.</t>
  </si>
  <si>
    <t>[6] Weatherization may consist of attic insulation, attic access weatherization, weatherstripping - door, caulking, &amp; minor home repairs.</t>
  </si>
  <si>
    <t>Energy Savings Assistance Common Area Measures Program Table 2B</t>
  </si>
  <si>
    <r>
      <t>Table 2B</t>
    </r>
    <r>
      <rPr>
        <sz val="12"/>
        <rFont val="Arial"/>
        <family val="2"/>
      </rPr>
      <t xml:space="preserve"> </t>
    </r>
    <r>
      <rPr>
        <b/>
        <sz val="12"/>
        <rFont val="Arial"/>
        <family val="2"/>
      </rPr>
      <t>ESA Program - Multifamily Common Area Measures [1]</t>
    </r>
  </si>
  <si>
    <t>ESA CAM Measures [2][3]</t>
  </si>
  <si>
    <t>Units (of Measure such as "each")</t>
  </si>
  <si>
    <t>Number of Units for Cap-kBTUh and Cap-Tons</t>
  </si>
  <si>
    <t>kWh [4] (Annual)</t>
  </si>
  <si>
    <t>kW [4] (Annual)</t>
  </si>
  <si>
    <t>Therms [4][12] (Annual)</t>
  </si>
  <si>
    <t>Expenses [13] ($)</t>
  </si>
  <si>
    <t>High Efficiency Clothers Washer</t>
  </si>
  <si>
    <t>Other Hot Water</t>
  </si>
  <si>
    <t>Tank and Pipe Insulation</t>
  </si>
  <si>
    <t>Water Heater Replace**</t>
  </si>
  <si>
    <t>Cap-kBTUh</t>
  </si>
  <si>
    <t>Central Boiler Replace**</t>
  </si>
  <si>
    <t>Envelope</t>
  </si>
  <si>
    <t>Air Sealing/Envelope [6]</t>
  </si>
  <si>
    <t>A/C Tune-up**</t>
  </si>
  <si>
    <t>Cap-Tons</t>
  </si>
  <si>
    <t>Furnace Replacement**</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</si>
  <si>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</si>
  <si>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</si>
  <si>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</si>
  <si>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</si>
  <si>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</si>
  <si>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</si>
  <si>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</si>
  <si>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</si>
  <si>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</si>
  <si>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</si>
  <si>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</si>
  <si>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</si>
  <si>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</si>
  <si>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</si>
  <si>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</si>
  <si>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</si>
  <si>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t>Commissioning [7]</t>
  </si>
  <si>
    <t>Audit [8]</t>
  </si>
  <si>
    <t>Administration [9]</t>
  </si>
  <si>
    <t>-</t>
  </si>
  <si>
    <t>Multifamily Properties Treated</t>
  </si>
  <si>
    <t>Number</t>
  </si>
  <si>
    <t>Total Number of Multifamily Properties Treated [10]</t>
  </si>
  <si>
    <t>Subtotal of Master-metered Multifamily Properties Treated</t>
  </si>
  <si>
    <t>Total Number of Multifamily Tenant Units w/in Properties Treated [11]</t>
  </si>
  <si>
    <t>Total Number of buildings w/in Properties Treated</t>
  </si>
  <si>
    <t>ESA Program - Multifamily Common Area</t>
  </si>
  <si>
    <t>Administration</t>
  </si>
  <si>
    <t>Direct Implementation (Non-Incentive)</t>
  </si>
  <si>
    <t>Direct Implementation</t>
  </si>
  <si>
    <t>&lt;&lt;Includes measures costs</t>
  </si>
  <si>
    <t>TOTAL MF CAM COSTS</t>
  </si>
  <si>
    <t>[1] Applicable to Deed-Restricted, government and non-profit owned multi-family buildings described in D.16-11-022 where 65% of tenants are income eligible based on CPUC  income requirements of at or below 200% of the Federal Poverty Guidelines.</t>
  </si>
  <si>
    <t>[2]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</si>
  <si>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[4] All savings are calculated based on the following sources:</t>
  </si>
  <si>
    <t xml:space="preserve">   DNV-GL  “Energy Savings Assistance (ESA) Program Impact Evaluation Program Years 2015-2017.” April 26, 2019.</t>
  </si>
  <si>
    <t>[5] Microwave savings are from ECONorthWest Studies received in December of 2011.</t>
  </si>
  <si>
    <t>[6] Envelope and Air Sealing Measures may include outlet cover plate gaskets, attic access weatherization, weatherstripping - door, caulking and minor home repairs.  Minor home repairs predominantly are door jamb repair / replacement, door repair, and window putty.</t>
  </si>
  <si>
    <t>[7] Refers to optimizing the installation of the measure installed such as retrofitting pipes, etc.</t>
  </si>
  <si>
    <t>[8] Audit costs may be covered by other programs or projects may utilize previous audits. Not all participants will have an audit cost associated with their project.</t>
  </si>
  <si>
    <t>[9] Per D.17-12-009 at p.213, the CPUC imposes a cap of 10% of ESA Program funds for administrative activities and a ceiling of 20% for direct implementation non-incentive costs.</t>
  </si>
  <si>
    <t xml:space="preserve">[10] Multifamily properties are sites with at least five (5) or more dwelling units.  The properties may have multiple buildings. </t>
  </si>
  <si>
    <t>[11] Multifamily tenant units are the number of dwelling units located within properties treated.  This number does not represent the same number of dwellings treated as captured in table 2A.</t>
  </si>
  <si>
    <t>[12] NMEC calculations require 12 months prior and 12 months post implementation data.</t>
  </si>
  <si>
    <t>[13] Includes expenditures for projects from 2022; partial payment for projects completed in 2022 may have been included in 2021.</t>
  </si>
  <si>
    <t>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</si>
  <si>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</si>
  <si>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</si>
  <si>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CAM Program Table 2B-1, Eligible Common Area Measures List</t>
  </si>
  <si>
    <t>Common Area Measures Category and Eligible Measures Title [1]</t>
  </si>
  <si>
    <t>Effective Date</t>
  </si>
  <si>
    <t>End Date[2]</t>
  </si>
  <si>
    <t>Eligible Climate Zones [3]</t>
  </si>
  <si>
    <t>All Climate Zones</t>
  </si>
  <si>
    <t>Water Heater Blanket</t>
  </si>
  <si>
    <t>Low Flow Shower Head</t>
  </si>
  <si>
    <t>Water Heater Pipe Insulation</t>
  </si>
  <si>
    <t>Faucet Aerator</t>
  </si>
  <si>
    <t>New - Tub Diverter/ Tub Spout</t>
  </si>
  <si>
    <t>Large Water Heater Replace</t>
  </si>
  <si>
    <t>Central Boiler Replace</t>
  </si>
  <si>
    <t xml:space="preserve">Air Sealing / Envelope </t>
  </si>
  <si>
    <t xml:space="preserve">All Climate Zones </t>
  </si>
  <si>
    <t>Caulking</t>
  </si>
  <si>
    <t>FAU Standing Pilot Conversion</t>
  </si>
  <si>
    <t>New - High Efficiency Forced Air Unit (HE FAU)</t>
  </si>
  <si>
    <t>A/C Tune-up</t>
  </si>
  <si>
    <t>Heat Pump Split System</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</si>
  <si>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</si>
  <si>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</si>
  <si>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</si>
  <si>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</si>
  <si>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</si>
  <si>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December 2022*</t>
  </si>
  <si>
    <t>ESA Program - Pilot Plus</t>
  </si>
  <si>
    <t>ESA Program - Pilot Deep</t>
  </si>
  <si>
    <t>kWh[3] (Annual)</t>
  </si>
  <si>
    <t>kW[3] (Annual)</t>
  </si>
  <si>
    <t>Therms[3] (Annual)</t>
  </si>
  <si>
    <t>Enclosure[1]</t>
  </si>
  <si>
    <t>ESA Outreach &amp; Assessment</t>
  </si>
  <si>
    <t>ESA In-Home Energy Education</t>
  </si>
  <si>
    <t>* Data will be reported once Pilots commence.</t>
  </si>
  <si>
    <t>Note: IOUs - If there are new measures that are approved through the ESA Working Group, mark in column A as such to indicate that it is a new measure.</t>
  </si>
  <si>
    <t>Energy Savings Assistance Program Table 2D Pilots</t>
  </si>
  <si>
    <t>NOT APPLICABLE TO SOCALGAS</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</si>
  <si>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</si>
  <si>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</si>
  <si>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</si>
  <si>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</si>
  <si>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</si>
  <si>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</si>
  <si>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</si>
  <si>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</si>
  <si>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</si>
  <si>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</si>
  <si>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</si>
  <si>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</si>
  <si>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[1]</t>
  </si>
  <si>
    <t>Average 1st Year Bill Savings / Treated Property</t>
  </si>
  <si>
    <t>Average Lifecycle Bill Savings / Treated Property</t>
  </si>
  <si>
    <t>Table 3D, ESA Program - Pilot Plus</t>
  </si>
  <si>
    <t>Table 3E, ESA Program - Pilot Deep</t>
  </si>
  <si>
    <t>Table 3F, Summary - ESA Program (SF, MH, MF In-Unit)/CSD Leveraging/MF CAM/Pilot Plus and Pilot Deep</t>
  </si>
  <si>
    <t>Average 1st Year Bill Savings / Treated Households </t>
  </si>
  <si>
    <t>Average Lifecycle Bill Savings / Treated Households</t>
  </si>
  <si>
    <t>[1] NMEC calculations require 12 months prior and post implementation data.</t>
  </si>
  <si>
    <t>Note: Summary is the sum of ESA Program + CSD Leveraging + MF CAM + Pilot Plus + Pilot Deep</t>
  </si>
  <si>
    <t xml:space="preserve"> Energy Savings Assistance Program Table 4 -  Homes/Buildings Treated</t>
  </si>
  <si>
    <t>Table 4A, ESA Program (SF, MH, MF In-Unit)</t>
  </si>
  <si>
    <t>Eligible Households [3]</t>
  </si>
  <si>
    <t>Households Treated YTD</t>
  </si>
  <si>
    <t>County</t>
  </si>
  <si>
    <t>Rural [1]</t>
  </si>
  <si>
    <t>Urban</t>
  </si>
  <si>
    <t>Rural</t>
  </si>
  <si>
    <t>Fresno</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</si>
  <si>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</si>
  <si>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</si>
  <si>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</si>
  <si>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</si>
  <si>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</si>
  <si>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</si>
  <si>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</si>
  <si>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</si>
  <si>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</si>
  <si>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</si>
  <si>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</si>
  <si>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</si>
  <si>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</si>
  <si>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Eligible Properties [2]</t>
  </si>
  <si>
    <t>Properties Treated YTD</t>
  </si>
  <si>
    <t xml:space="preserve">Table 4D, ESA Program - Pilot Plus and Pilot Deep </t>
  </si>
  <si>
    <t>Eligible Households</t>
  </si>
  <si>
    <t xml:space="preserve">[1] For IOU low income-related and Energy Efficiency reporting and analysis, the Goldsmith definition is applied. </t>
  </si>
  <si>
    <t>[2] Do not currently have Eligible Properties for ESA CAM.</t>
  </si>
  <si>
    <t>[3] Beginning July 1, 2022, ESA eligibility changed from 200% FPL to 250% FPL.</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</si>
  <si>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</si>
  <si>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</si>
  <si>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</si>
  <si>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</si>
  <si>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</si>
  <si>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 [1]</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</si>
  <si>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</si>
  <si>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</si>
  <si>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</si>
  <si>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</si>
  <si>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</si>
  <si>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</si>
  <si>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</si>
  <si>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</si>
  <si>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</si>
  <si>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</si>
  <si>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</si>
  <si>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</si>
  <si>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</si>
  <si>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</si>
  <si>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</si>
  <si>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</si>
  <si>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</si>
  <si>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</si>
  <si>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</si>
  <si>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</si>
  <si>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</si>
  <si>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</si>
  <si>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</si>
  <si>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</si>
  <si>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</si>
  <si>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Energy Savings Assistance Program Table 6 - Expenditures for Pilots and Studies</t>
  </si>
  <si>
    <t>Authorized 2021-26 Funding</t>
  </si>
  <si>
    <t>Cycle to Date Expenses</t>
  </si>
  <si>
    <t>% of Budget Expensed</t>
  </si>
  <si>
    <t>ESA Pilot Plus/Deep Program</t>
  </si>
  <si>
    <t>Total Pilots</t>
  </si>
  <si>
    <t>Studies</t>
  </si>
  <si>
    <r>
      <t xml:space="preserve">Needs Assessment (LINA) </t>
    </r>
    <r>
      <rPr>
        <vertAlign val="superscript"/>
        <sz val="10"/>
        <rFont val="Arial"/>
        <family val="2"/>
      </rPr>
      <t>[1]</t>
    </r>
  </si>
  <si>
    <r>
      <t xml:space="preserve">Joint IOU - Multifamily CAM Process Evaluation </t>
    </r>
    <r>
      <rPr>
        <vertAlign val="superscript"/>
        <sz val="10"/>
        <rFont val="Arial"/>
        <family val="2"/>
      </rPr>
      <t>[2]</t>
    </r>
  </si>
  <si>
    <r>
      <t xml:space="preserve">2020 Non Energy Benefits Evaluation (NEB's) </t>
    </r>
    <r>
      <rPr>
        <vertAlign val="superscript"/>
        <sz val="10"/>
        <rFont val="Arial"/>
        <family val="2"/>
      </rPr>
      <t>[3]</t>
    </r>
  </si>
  <si>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</si>
  <si>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</si>
  <si>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</si>
  <si>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</si>
  <si>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</si>
  <si>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</si>
  <si>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</si>
  <si>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Process Evaluation Studies (1-4 Studies)</t>
  </si>
  <si>
    <t>Potential Ad Hoc Tasks</t>
  </si>
  <si>
    <r>
      <t xml:space="preserve">Total Studies </t>
    </r>
    <r>
      <rPr>
        <b/>
        <vertAlign val="superscript"/>
        <sz val="10"/>
        <rFont val="Arial"/>
        <family val="2"/>
      </rPr>
      <t>[4]</t>
    </r>
  </si>
  <si>
    <r>
      <rPr>
        <vertAlign val="superscript"/>
        <sz val="10"/>
        <rFont val="Arial"/>
        <family val="2"/>
      </rPr>
      <t>[1]</t>
    </r>
    <r>
      <rPr>
        <sz val="10"/>
        <rFont val="Arial"/>
        <family val="2"/>
      </rPr>
      <t xml:space="preserve"> LINA study funded out of prior cycle unspent funds per AL 5558.</t>
    </r>
  </si>
  <si>
    <r>
      <rPr>
        <vertAlign val="superscript"/>
        <sz val="10"/>
        <rFont val="Arial"/>
        <family val="2"/>
      </rPr>
      <t>[2]</t>
    </r>
    <r>
      <rPr>
        <sz val="10"/>
        <rFont val="Arial"/>
        <family val="2"/>
      </rPr>
      <t xml:space="preserve"> MF CAM study funded out of MF CAM prior cycle unspent funds per AL 5744.  Current month credit due to accounting reversal of June 2022 accrual, where billing has been delayed.</t>
    </r>
  </si>
  <si>
    <r>
      <rPr>
        <vertAlign val="superscript"/>
        <sz val="10"/>
        <rFont val="Arial"/>
        <family val="2"/>
      </rPr>
      <t xml:space="preserve">[3] </t>
    </r>
    <r>
      <rPr>
        <sz val="10"/>
        <rFont val="Arial"/>
        <family val="2"/>
      </rPr>
      <t>Cycle-to-date amount related to 2020 activity posted in 2021.</t>
    </r>
  </si>
  <si>
    <r>
      <rPr>
        <vertAlign val="superscript"/>
        <sz val="10"/>
        <rFont val="Arial"/>
        <family val="2"/>
      </rPr>
      <t xml:space="preserve">[4] </t>
    </r>
    <r>
      <rPr>
        <sz val="10"/>
        <rFont val="Arial"/>
        <family val="2"/>
      </rPr>
      <t>Total studies amount includes 2021-2026 authorized budget in D.21-06-015 only as well as associated spending.</t>
    </r>
  </si>
  <si>
    <t>Energy Savings Assistance Program Table - 7 Customer Segments/Needs State by Demographic, Financial, Location, and Health Conditions</t>
  </si>
  <si>
    <t>ESA Main (SF, MH, MF in-unit)</t>
  </si>
  <si>
    <t>Customer Segments</t>
  </si>
  <si>
    <t># of Households Eligible* [1]</t>
  </si>
  <si>
    <t># of Households Treated [17]</t>
  </si>
  <si>
    <t>Enrollment Rate =  (C/B)</t>
  </si>
  <si>
    <t># of Households Contacted</t>
  </si>
  <si>
    <t>Rate of Uptake =  (C/E)</t>
  </si>
  <si>
    <t>Avg. Energy Savings (kWh) Per Treated Household (Energy Saving and HCS Measures)</t>
  </si>
  <si>
    <t>Avg. Energy Savings (kWh) Per Treated Household (Energy Saving Measures Only)</t>
  </si>
  <si>
    <t xml:space="preserve">Avg. Peak Demand Energy Savings (kW) Per Treated Household </t>
  </si>
  <si>
    <t>Avg. Energy Savings (Therms) Per Treated Household (Energy Saving and HCS Measures)</t>
  </si>
  <si>
    <t xml:space="preserve">Avg. Energy Savings (Therms) Per Treated Household (Energy Saving Measures Only) </t>
  </si>
  <si>
    <t>Avg. Cost Per Treated Household</t>
  </si>
  <si>
    <t>Demographic</t>
  </si>
  <si>
    <t>Housing Type</t>
  </si>
  <si>
    <t xml:space="preserve">   SF</t>
  </si>
  <si>
    <t xml:space="preserve">   MH</t>
  </si>
  <si>
    <t xml:space="preserve">   MF In-Unit</t>
  </si>
  <si>
    <t>Rent vs. Own</t>
  </si>
  <si>
    <t xml:space="preserve">   Own</t>
  </si>
  <si>
    <t xml:space="preserve">   Rent</t>
  </si>
  <si>
    <t>Vacant</t>
  </si>
  <si>
    <t>Previous vs. New Participant</t>
  </si>
  <si>
    <t>New participant</t>
  </si>
  <si>
    <t>Previous Participant</t>
  </si>
  <si>
    <t>Seniors [3]</t>
  </si>
  <si>
    <t>Veterans [4]</t>
  </si>
  <si>
    <t>Hard-to-Reach [5]</t>
  </si>
  <si>
    <t>Vulnerable [6]</t>
  </si>
  <si>
    <t>Location</t>
  </si>
  <si>
    <t>DAC [7]</t>
  </si>
  <si>
    <t>Tribal [8]</t>
  </si>
  <si>
    <t>PSPS Zone</t>
  </si>
  <si>
    <t>Wildfire Zone [9]</t>
  </si>
  <si>
    <t>Climate Zone</t>
  </si>
  <si>
    <t>CARB Communities [10]</t>
  </si>
  <si>
    <t>Financial</t>
  </si>
  <si>
    <t>CARE</t>
  </si>
  <si>
    <t>Disconnected [2]</t>
  </si>
  <si>
    <t>Arrearages [11]</t>
  </si>
  <si>
    <t>High Usage [12]</t>
  </si>
  <si>
    <t>High Energy Burden [13]</t>
  </si>
  <si>
    <t>SEVI [14]</t>
  </si>
  <si>
    <t>&lt;25%</t>
  </si>
  <si>
    <t>25%-50%</t>
  </si>
  <si>
    <t>50%-75%</t>
  </si>
  <si>
    <t>&gt;75%</t>
  </si>
  <si>
    <t>Affordability Ratio [15]</t>
  </si>
  <si>
    <t>Health Condition</t>
  </si>
  <si>
    <t>Medical Baseline</t>
  </si>
  <si>
    <t>Respiratory [16]</t>
  </si>
  <si>
    <t>Disabled [4]</t>
  </si>
  <si>
    <t xml:space="preserve">* Beginning July 1, 2022, Senate Bill 756 updated P.U. Code Section 2790 by changing the income limits of ESA Program eligibility from referencing P.U. Code 739.1 (which defined low-income as households with income no greater than 200% of FPL) </t>
  </si>
  <si>
    <t xml:space="preserve">  to now establishing the ESA Program's income limits to at or below 250% of FPL.</t>
  </si>
  <si>
    <t>[1] Eligible household counts by segment provided by Athens. Segments with no data may be calculated internally at a later date.</t>
  </si>
  <si>
    <t>[2] Due to the COVID customer protections, no customers have been disconnected since March 4, 2020.</t>
  </si>
  <si>
    <t>[3] Senior defined as age 65 and older as self reported during enrollment.</t>
  </si>
  <si>
    <t>[4] Self identified on application form.</t>
  </si>
  <si>
    <t xml:space="preserve">[5] SoCalGas defines Hard to Reach as a customer who either has a language preference other than English or lives in a mobile home or multifamily dwelling unit. </t>
  </si>
  <si>
    <t>[6] Vulnerable is defined as Disadvantaged Vulnerable Communities (DVC) which consists of communities in the 25% highest scoring census tracts according to the most current versions of the CalEnviroScreen, as well as all California tribal</t>
  </si>
  <si>
    <t>lands, census tracts that score in the highest 5% of Pollution Burden within CalEnviroScreen, but do not receive an overall CalEnviroScreen score due to unreliable public health and socioeconomic data, and census tracts with median household</t>
  </si>
  <si>
    <t>incomes less than 60% of state median income.</t>
  </si>
  <si>
    <t>[7] As defined by CalEnviroScreen 4.0.</t>
  </si>
  <si>
    <t xml:space="preserve">[8] SoCalGas uses geographic boundary information to identify federally recognized tribal areas in conjunction with an augment to the ESA application to allow for customer to self-identify as a member of a tribal community. </t>
  </si>
  <si>
    <t>[9] Includes Zones 2 and 3 (Tiers 2 and 3) of the CPUC Fire-Threat Map.</t>
  </si>
  <si>
    <t>[10] Neighborhoods identified by CARB Air Protection Program that overlap with DAC ZIP codes per CalEnviroScreen.</t>
  </si>
  <si>
    <t>[11] SoCalGas defines arrearages as overdue balance greater than 30 days past due.</t>
  </si>
  <si>
    <t>[12] SoCalGas defines high usage as at least 200% of baseline for any month within the previous calendar year.</t>
  </si>
  <si>
    <t>[13] SoCalGas defines High Energy Burden as customers that have to spend 2% or more of household income on their gas bill.</t>
  </si>
  <si>
    <t>[14] The Socioeconomic Vulnerability Index (SEVI) metric represents the relative socioeconomic standing of census tracts, referred to as communities, in terms of poverty, unemployment, educational attainment, linguistic isolation, and percentage .</t>
  </si>
  <si>
    <t>of income spent on housing. SoCalGas utilizes the SEVI data provided by the CPUC to map its service territory by SEVI scores.</t>
  </si>
  <si>
    <t xml:space="preserve">[15] Threshold based on CPUC 2019 Annual Affordability Report, utilizing AR20 data. </t>
  </si>
  <si>
    <t xml:space="preserve">[16] SoCalGas utilizes the ‘Asthmas’ indicator in CalEnviroScreen 4.0 (published by the California Office of Environmental Health Hazard Assessment) as a proxy to identify locations with varying levels of respiratory conditions within its service territory.  </t>
  </si>
  <si>
    <t>[17] Households Treated data is not additive because customers may be represented in multiple categories.</t>
  </si>
  <si>
    <t>Pilot Plus and Pilot Deep</t>
  </si>
  <si>
    <t># of Households Eligible</t>
  </si>
  <si>
    <t># of Households Treated</t>
  </si>
  <si>
    <t>Avg. Peak Demand Savings (kW) Per Treated Household</t>
  </si>
  <si>
    <t>Avg. Energy Savings (Therms) Per Treated Household (Energy Saving Measures Only)</t>
  </si>
  <si>
    <t>Seniors</t>
  </si>
  <si>
    <t>Veterans</t>
  </si>
  <si>
    <t>Hard-to-Reach</t>
  </si>
  <si>
    <t>Vulnerable</t>
  </si>
  <si>
    <t>DAC</t>
  </si>
  <si>
    <t>Tribal</t>
  </si>
  <si>
    <t>Wildfire Zone</t>
  </si>
  <si>
    <t>Climate Zone 7 (example)</t>
  </si>
  <si>
    <t>Climate Zone 10 (example)</t>
  </si>
  <si>
    <t>Climate Zone 14 (example)</t>
  </si>
  <si>
    <t>Climate Zone 15 (example)</t>
  </si>
  <si>
    <t>CARB Communities</t>
  </si>
  <si>
    <t>Disconnected</t>
  </si>
  <si>
    <t>Arrearages</t>
  </si>
  <si>
    <t>High Usage</t>
  </si>
  <si>
    <t>High Energy Burden</t>
  </si>
  <si>
    <t>SEVI</t>
  </si>
  <si>
    <t>Affordability Ratio</t>
  </si>
  <si>
    <t>Respiratory</t>
  </si>
  <si>
    <t>Disabled</t>
  </si>
  <si>
    <t>Energy Savings Assistance Program Table - 8 Clean Energy Referral, Leveraging, and Coordination</t>
  </si>
  <si>
    <t>Partner</t>
  </si>
  <si>
    <t>Brief Description of Effort</t>
  </si>
  <si>
    <t># of 
Referrals [1]</t>
  </si>
  <si>
    <t># of Leveraging</t>
  </si>
  <si>
    <t># of Coordination Efforts</t>
  </si>
  <si>
    <t># of 
Leads [2]</t>
  </si>
  <si>
    <t># of Enrollments</t>
  </si>
  <si>
    <t>CARE customers who are PEV approved are shared with ESA</t>
  </si>
  <si>
    <t>Water Agencies [3]</t>
  </si>
  <si>
    <t>SoCalGas provides the ability for water agencies to capture water savings through co-funding opportunities</t>
  </si>
  <si>
    <t>10 Agencies</t>
  </si>
  <si>
    <t>Municipal Electric Providers [4]</t>
  </si>
  <si>
    <t>SoCalGas provides co-funding opportunities to electric and water providers who might otherwise not offer energy savings measures</t>
  </si>
  <si>
    <t>3 Providers</t>
  </si>
  <si>
    <t>Project Homekey (Properties)</t>
  </si>
  <si>
    <t>SoCalGas' ESA Program provides energy efficiency services at no cost to Project Homekey sites.</t>
  </si>
  <si>
    <t xml:space="preserve">Note: 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</si>
  <si>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</si>
  <si>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[1]  # of referrals includes leads provided to a Partner Program by ESA</t>
  </si>
  <si>
    <t>[2]  # of leads includes customer leads provided to ESA by Partner Program</t>
  </si>
  <si>
    <t>[4] Municipal Electric Providers include: Anaheim Public Utilities, Pasadena Water and Power and Riverside Public Utilities.</t>
  </si>
  <si>
    <t>Energy Savings Assistance Program Table - 9 Tribal Outreach</t>
  </si>
  <si>
    <t>Outreach Status</t>
  </si>
  <si>
    <t>Quantity (Includes CARE, FERA, and ESA)</t>
  </si>
  <si>
    <t xml:space="preserve">List of Participating Tribes </t>
  </si>
  <si>
    <t>Tribes completed ESA Meet &amp; Confer</t>
  </si>
  <si>
    <t>No tribes have responded to SoCalGas' outreach efforts</t>
  </si>
  <si>
    <t>Tribes who have not accepted offer to Meet and Confer</t>
  </si>
  <si>
    <t>Non-Federally Recognized Tribes who participated in Meet &amp; Confer</t>
  </si>
  <si>
    <t>Tribes and Housing Authority sites involved in Focused Project/ESA Partnership offer on Tribal Lands</t>
  </si>
  <si>
    <t>Housing Authority and Tribal Temporary Assistance for Needy Families (TANF) office  who received outreach (this includes email, U.S. mail, and/or phone calls)</t>
  </si>
  <si>
    <t>Housing Authority and TANF offices who participated in Meet and Confer</t>
  </si>
  <si>
    <t>CARE Table 1 - CARE Program Expenses</t>
  </si>
  <si>
    <t>Authorized Budget [1]</t>
  </si>
  <si>
    <t>CARE Program:</t>
  </si>
  <si>
    <t>Outreach</t>
  </si>
  <si>
    <t>Processing / Certification Re-certification</t>
  </si>
  <si>
    <t xml:space="preserve">Post Enrollment Verification </t>
  </si>
  <si>
    <t>IT Programming</t>
  </si>
  <si>
    <t>CHANGES Program</t>
  </si>
  <si>
    <t xml:space="preserve">Studies </t>
  </si>
  <si>
    <t xml:space="preserve"> $- </t>
  </si>
  <si>
    <t>SUBTOTAL MANAGEMENT COSTS</t>
  </si>
  <si>
    <t xml:space="preserve">CARE Rate Discount </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</si>
  <si>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</si>
  <si>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</si>
  <si>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</si>
  <si>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</si>
  <si>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</si>
  <si>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</si>
  <si>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</si>
  <si>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</si>
  <si>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</si>
  <si>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Reflects authorized funding per D.21-06-015 dated June 3, 2021</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</si>
  <si>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</si>
  <si>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</si>
  <si>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</si>
  <si>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</si>
  <si>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</si>
  <si>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</si>
  <si>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</si>
  <si>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</si>
  <si>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Enrollment 
Rate %
(W/X)</t>
  </si>
  <si>
    <t>Total Residential Accounts</t>
  </si>
  <si>
    <t>Gas Only</t>
  </si>
  <si>
    <t>Automatic Enrollment</t>
  </si>
  <si>
    <t>Self-Certification (Income or Categorical)</t>
  </si>
  <si>
    <t>Total New Enrollment
(E+J)</t>
  </si>
  <si>
    <t>Scheduled</t>
  </si>
  <si>
    <t>Non-Scheduled (Duplicates)</t>
  </si>
  <si>
    <t>Automatic</t>
  </si>
  <si>
    <t>Total 
Recertification  
(L+M+N)</t>
  </si>
  <si>
    <t>No Response</t>
  </si>
  <si>
    <t>Failed 
PEV</t>
  </si>
  <si>
    <t xml:space="preserve">Failed Recertification </t>
  </si>
  <si>
    <t xml:space="preserve">Other </t>
  </si>
  <si>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</si>
  <si>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</si>
  <si>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</si>
  <si>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</si>
  <si>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</si>
  <si>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</si>
  <si>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</si>
  <si>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</si>
  <si>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</si>
  <si>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</si>
  <si>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</si>
  <si>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</si>
  <si>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</si>
  <si>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</si>
  <si>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</si>
  <si>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</si>
  <si>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</si>
  <si>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</si>
  <si>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</si>
  <si>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 [1]</t>
  </si>
  <si>
    <t>% of CARE Enrolled Requested to Verify Total</t>
  </si>
  <si>
    <t>CARE  Households De-enrolled (Due to no response)</t>
  </si>
  <si>
    <t>CARE Households De-enrolled (Verified as Ineligible)</t>
  </si>
  <si>
    <t>Total Households De-enrolled [2]</t>
  </si>
  <si>
    <t>% De-enrolled through Post Enrollment Verification [3]</t>
  </si>
  <si>
    <t>% of Total CARE Households De-enrolled</t>
  </si>
  <si>
    <t xml:space="preserve">[1] Includes all participants who were selected for high usage verification process. Closed accounts will not be tracked in Ineligible or De-enrolled data. </t>
  </si>
  <si>
    <t>[2] Includes customers verified as over income, who requested to be de-enrolled, did not reduce usage, or did not agree to be weatherized.</t>
  </si>
  <si>
    <r>
      <t>[3]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</si>
  <si>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*Monthly data has been updated to include customers who had been extended one year due to customer protections as stated in the COVID Transition Plan AL 5794</t>
  </si>
  <si>
    <t>CARE Table 3B Post-Enrollment Verification Results (Electric only High Usage)</t>
  </si>
  <si>
    <t>Not Applicable to SoCalGas</t>
  </si>
  <si>
    <t>Households Requested to Verify</t>
  </si>
  <si>
    <t xml:space="preserve">Total Households De-enrolled </t>
  </si>
  <si>
    <t>% De-enrolled through Post Enrollment Verification</t>
  </si>
  <si>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</si>
  <si>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</si>
  <si>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</si>
  <si>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</si>
  <si>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</si>
  <si>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</si>
  <si>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</si>
  <si>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t>n/a</t>
  </si>
  <si>
    <r>
      <rPr>
        <vertAlign val="superscript"/>
        <sz val="10"/>
        <rFont val="Arial"/>
        <family val="2"/>
      </rPr>
      <t>1</t>
    </r>
    <r>
      <rPr>
        <sz val="10"/>
        <rFont val="Arial"/>
        <family val="2"/>
      </rPr>
      <t> As reflected in filing A.14-11-007, et al., Annual CARE Eligibility Estimates filed February 12, 2021.</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</si>
  <si>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</si>
  <si>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</si>
  <si>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</si>
  <si>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</si>
  <si>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</si>
  <si>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 [1]</t>
  </si>
  <si>
    <t>% of Households Total (C/B)</t>
  </si>
  <si>
    <t>Households Recertified [2]</t>
  </si>
  <si>
    <t>Households 
De-enrolled [3]</t>
  </si>
  <si>
    <r>
      <t>Recertification Rate % [4]</t>
    </r>
    <r>
      <rPr>
        <b/>
        <vertAlign val="superscript"/>
        <sz val="10"/>
        <rFont val="Arial"/>
        <family val="2"/>
      </rPr>
      <t xml:space="preserve">
</t>
    </r>
    <r>
      <rPr>
        <b/>
        <sz val="10"/>
        <rFont val="Arial"/>
        <family val="2"/>
      </rPr>
      <t>(E/C)</t>
    </r>
  </si>
  <si>
    <t>% of Total Households De-enrolled (F/B)</t>
  </si>
  <si>
    <t>[1] Excludes count of customers recertified through the probability model.</t>
  </si>
  <si>
    <t xml:space="preserve">[2] Recertification results are tied to the month initiated and the recertification process allows customers 90 days to respond to the recertification request.  Results may be pending due to the time permitted for a participant to respond.  </t>
  </si>
  <si>
    <t>[3] Includes customers who did not respond or who requested to be de-enrolled.</t>
  </si>
  <si>
    <t xml:space="preserve">[4] Percentage of customers recertified compared to the total participants requested to recertify in that month. </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</si>
  <si>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</si>
  <si>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</si>
  <si>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</si>
  <si>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</si>
  <si>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</si>
  <si>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</si>
  <si>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</si>
  <si>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</si>
  <si>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</si>
  <si>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</si>
  <si>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</si>
  <si>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</si>
  <si>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</si>
  <si>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</si>
  <si>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</si>
  <si>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</si>
  <si>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</si>
  <si>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</si>
  <si>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</si>
  <si>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</si>
  <si>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</si>
  <si>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</si>
  <si>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</si>
  <si>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</si>
  <si>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</si>
  <si>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</si>
  <si>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</si>
  <si>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</si>
  <si>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</si>
  <si>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</si>
  <si>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</si>
  <si>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</si>
  <si>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</si>
  <si>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</si>
  <si>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</si>
  <si>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</si>
  <si>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</si>
  <si>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</si>
  <si>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</si>
  <si>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</si>
  <si>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</si>
  <si>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</si>
  <si>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</si>
  <si>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</si>
  <si>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</si>
  <si>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t>Total Studies</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</si>
  <si>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</si>
  <si>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</si>
  <si>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and Disadvantage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</si>
  <si>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</si>
  <si>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</si>
  <si>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</si>
  <si>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</si>
  <si>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 Data available beginning in July</t>
  </si>
  <si>
    <t>Notes:</t>
  </si>
  <si>
    <t>Penetration Rate and Enrollment Rate are the same value.</t>
  </si>
  <si>
    <t>DACs are defined at the census tract level. Corresponding zip codes are provided for the purpose of this table; however, the entire zip code listed may not be considered a DAC.</t>
  </si>
  <si>
    <t>CARE Table 8A</t>
  </si>
  <si>
    <t>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</si>
  <si>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</si>
  <si>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</si>
  <si>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</si>
  <si>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</si>
  <si>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</si>
  <si>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</si>
  <si>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</si>
  <si>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</si>
  <si>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</si>
  <si>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</si>
  <si>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</si>
  <si>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</si>
  <si>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</si>
  <si>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</si>
  <si>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Zip codes with fewer than 100 customers are excluded for privacy reasons.</t>
  </si>
  <si>
    <t>In depth Program Information and details on Memo of Understanding with Non-Federally Recognized tribes in December:
Chumash
Fernandeno Tataviam Band of Mission Indians
Gabrieleno (Tongva) Band of Mission Indians</t>
  </si>
  <si>
    <t>Agua Caliente Band of Cahuilla Indians
Augustine Band of Cahuilla Indians
Cabazon Band of Mission Indians
Cahuilla Band of Indians
Chemhuevi Indian Tribe
Morongo Band of Mission Indians
Pechanga Band of Luiseno Indians
Santa Ynez Band of Chumash Indians
Soboba Band of Luiseno Indians
Tejon Indian Tribe
Torres Martinez Band of Desert Cahuilla Indians
Tule River Tribe</t>
  </si>
  <si>
    <r>
      <rPr>
        <b/>
        <u/>
        <sz val="10"/>
        <rFont val="Arial"/>
        <family val="2"/>
      </rPr>
      <t>Tribes</t>
    </r>
    <r>
      <rPr>
        <sz val="10"/>
        <rFont val="Arial"/>
        <family val="2"/>
      </rPr>
      <t xml:space="preserve">
Chumash
Fernandeno Tataviam Band of Mission Indians
Gabrieleno (Tongva) Band of Mission Indians
Juaneños Band of Mission Indians
Torres Martinez Band of Desert Cahuilla Indians
Tule River Tribe
</t>
    </r>
    <r>
      <rPr>
        <b/>
        <u/>
        <sz val="10"/>
        <rFont val="Arial"/>
        <family val="2"/>
      </rPr>
      <t>Indigenous Organizations:</t>
    </r>
    <r>
      <rPr>
        <u/>
        <sz val="10"/>
        <rFont val="Arial"/>
        <family val="2"/>
      </rPr>
      <t xml:space="preserve"> </t>
    </r>
    <r>
      <rPr>
        <sz val="10"/>
        <rFont val="Arial"/>
        <family val="2"/>
      </rPr>
      <t xml:space="preserve">
ASOSAL serving the Indigenous Salvadorean communities – Lenca, Maya Chorti, Maya Pocomam, Cacaopera and Nahua Pipil
Casa Cultura Maya </t>
    </r>
  </si>
  <si>
    <t>Tribes requested outreach materials or applications or additional meetings</t>
  </si>
  <si>
    <r>
      <rPr>
        <vertAlign val="superscript"/>
        <sz val="10"/>
        <rFont val="Arial"/>
        <family val="2"/>
      </rPr>
      <t>[2]</t>
    </r>
    <r>
      <rPr>
        <sz val="10"/>
        <rFont val="Arial"/>
        <family val="2"/>
      </rPr>
      <t xml:space="preserve"> Authorized budget for MF CAM PV and LINA study is not included here on Table 1, but funded out of MF CAM unspent funds from previous cycle per AL 5744 and AL 5558.  However, actual costs along with all other applicable M&amp;E funded studies costs are included here in Table 1 and also listed on Table 6.</t>
    </r>
  </si>
  <si>
    <r>
      <rPr>
        <vertAlign val="superscript"/>
        <sz val="10"/>
        <rFont val="Arial"/>
        <family val="2"/>
      </rPr>
      <t>[3]</t>
    </r>
    <r>
      <rPr>
        <sz val="10"/>
        <rFont val="Arial"/>
        <family val="2"/>
      </rPr>
      <t xml:space="preserve"> Current month and YTD expenditures include a quarterly accrual of $4,878,660 in the following reporting categories:  Appliances $ $482,500, Domestic Hot Water $ $1,481,563, Enclosure $ $1,233,244, HVAC $ $1,134,811, Maintenance $ $(21,259), Customer Enrollment $ $385,501, In Home Energy Education $ $55,171, Inspections $ $127,128.</t>
    </r>
  </si>
  <si>
    <r>
      <rPr>
        <b/>
        <sz val="10"/>
        <rFont val="Arial"/>
        <family val="2"/>
      </rPr>
      <t>Note 1:</t>
    </r>
    <r>
      <rPr>
        <sz val="10"/>
        <rFont val="Arial"/>
        <family val="2"/>
      </rPr>
      <t xml:space="preserve"> In January 2021, a manual adjustment was made to exclude a net accrual/reversal debit amount of $1,995,518 for contractor costs related to all ESA Program measure categories associated to December 2021 activities. This amount will be incorporated in 2021 costs as reported in the SoCalGas’ Annual Report filed May 2022.  Any required corrections/adjustments are reported herein and supersede results reported in prior months and may reflect YTD adjustments.</t>
    </r>
  </si>
  <si>
    <t>[5] Envelope and Air Sealing Measures may include outlet cover plate gaskets, attic access weatherization, weatherstripping - door, caulking and minor home repairs.  Minor home repairs predominantly are door jamb repair / replacement, door repair, and window putty.</t>
  </si>
  <si>
    <t>[3] Commissioning costs, as allowable per the Decision, are included in measures total cost unless otherwise noted. Savings estimates are sourced from the PY2015 to 2017 ESA Impact Evaluation; Energy Division instructed the IOUs to use these results for 2019 and 2020 savings estimates.</t>
  </si>
  <si>
    <t>* Beginning July 1, 2022, Senate Bill 756 updated P.U. Code Section 2790 by changing the income limits of ESA Program eligibility from referencing P.U. Code 739.1 (which defined low-income as households with income no greater than 200% FPL) to now establishing the ESA Program's income limits to at or below 250% of FPL.</t>
  </si>
  <si>
    <t>[1] As of September 2019, all savings are calculated based on the following source: DNV-GL "Energy Savings Assistance (ESA) Program Impact Evaluation Program Years 2015-2017." April 26, 2019.  YTD Total Energy Impacts for all fuel types should equal YTD energy impacts that are reported every month Table 2B.</t>
  </si>
  <si>
    <t>[3] Water Agencies include: Eastern Municipal Water District, Fontana Water Company, Liberty Utilities, Metropolitan Water District, San Gabriel Valley Water Company, California American Water, Moulton Niguel Water District, Elsinore Valley Municipal Water District, Western Municipal Water District and Rancho California Water District.</t>
  </si>
  <si>
    <r>
      <t xml:space="preserve">Note:  </t>
    </r>
    <r>
      <rPr>
        <sz val="10"/>
        <rFont val="Arial"/>
        <family val="2"/>
      </rPr>
      <t xml:space="preserve">Any required corrections/adjustments are reported herein and supersede results reported in prior months and may reflect YTD adjustments.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</si>
</sst>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 numFmtId="179" formatCode="_(* #,##0.0_);_(* \(#,##0.0\);_(* &quot;-&quot;??_);_(@_)"/>
  </numFmts>
  <fonts count="13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color rgb="FFFF0000"/>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
      <u/>
      <sz val="10"/>
      <name val="Arial"/>
      <family val="2"/>
    </font>
    <font>
      <b/>
      <u/>
      <sz val="10"/>
      <name val="Arial"/>
      <family val="2"/>
    </font>
    <font>
      <sz val="10"/>
      <color rgb="FF242424"/>
      <name val="Arial"/>
      <family val="2"/>
    </font>
  </fonts>
  <fills count="4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0" tint="-0.4998931852168340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22">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thin">
        <color rgb="FF000000"/>
      </left>
      <right/>
      <top style="medium">
        <color rgb="FF000000"/>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rgb="FF000000"/>
      </left>
      <right/>
      <top style="thin">
        <color rgb="FF000000"/>
      </top>
      <bottom/>
      <diagonal/>
    </border>
    <border>
      <left style="thin">
        <color auto="1"/>
      </left>
      <right/>
      <top style="thin">
        <color auto="1"/>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style="thin">
        <color auto="1"/>
      </bottom>
      <diagonal/>
    </border>
    <border>
      <left style="medium">
        <color indexed="64"/>
      </left>
      <right style="thin">
        <color rgb="FF000000"/>
      </right>
      <top style="thin">
        <color rgb="FF000000"/>
      </top>
      <bottom/>
      <diagonal/>
    </border>
    <border>
      <left style="thin">
        <color rgb="FF000000"/>
      </left>
      <right style="medium">
        <color indexed="64"/>
      </right>
      <top style="medium">
        <color auto="1"/>
      </top>
      <bottom style="medium">
        <color indexed="64"/>
      </bottom>
      <diagonal/>
    </border>
    <border>
      <left style="thin">
        <color auto="1"/>
      </left>
      <right/>
      <top style="medium">
        <color rgb="FF000000"/>
      </top>
      <bottom style="medium">
        <color auto="1"/>
      </bottom>
      <diagonal/>
    </border>
    <border>
      <left style="medium">
        <color indexed="64"/>
      </left>
      <right style="thin">
        <color auto="1"/>
      </right>
      <top/>
      <bottom/>
      <diagonal/>
    </border>
    <border>
      <left style="medium">
        <color indexed="64"/>
      </left>
      <right style="thin">
        <color rgb="FF000000"/>
      </right>
      <top style="medium">
        <color rgb="FF000000"/>
      </top>
      <bottom style="medium">
        <color indexed="64"/>
      </bottom>
      <diagonal/>
    </border>
    <border>
      <left style="medium">
        <color auto="1"/>
      </left>
      <right style="medium">
        <color auto="1"/>
      </right>
      <top style="thin">
        <color auto="1"/>
      </top>
      <bottom style="medium">
        <color rgb="FF000000"/>
      </bottom>
      <diagonal/>
    </border>
    <border>
      <left style="medium">
        <color auto="1"/>
      </left>
      <right style="medium">
        <color auto="1"/>
      </right>
      <top/>
      <bottom style="medium">
        <color rgb="FF000000"/>
      </bottom>
      <diagonal/>
    </border>
    <border>
      <left style="thin">
        <color auto="1"/>
      </left>
      <right style="thin">
        <color auto="1"/>
      </right>
      <top style="thin">
        <color auto="1"/>
      </top>
      <bottom style="medium">
        <color rgb="FF000000"/>
      </bottom>
      <diagonal/>
    </border>
  </borders>
  <cellStyleXfs count="31344">
    <xf numFmtId="0" fontId="0" fillId="0" borderId="0"/>
    <xf numFmtId="9" fontId="116" fillId="0" borderId="0" applyFont="0" applyFill="0" applyBorder="0" applyAlignment="0" applyProtection="0"/>
    <xf numFmtId="44" fontId="116" fillId="0" borderId="0" applyFont="0" applyFill="0" applyBorder="0" applyAlignment="0" applyProtection="0"/>
    <xf numFmtId="42" fontId="116" fillId="0" borderId="0" applyFont="0" applyFill="0" applyBorder="0" applyAlignment="0" applyProtection="0"/>
    <xf numFmtId="43" fontId="116" fillId="0" borderId="0" applyFont="0" applyFill="0" applyBorder="0" applyAlignment="0" applyProtection="0"/>
    <xf numFmtId="41" fontId="116"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166" fontId="42" fillId="8" borderId="1">
      <alignment horizontal="center" vertical="center"/>
    </xf>
    <xf numFmtId="166" fontId="42" fillId="8" borderId="1">
      <alignment horizontal="center" vertical="center"/>
    </xf>
    <xf numFmtId="166" fontId="42" fillId="8" borderId="1">
      <alignment horizontal="center" vertical="center"/>
    </xf>
    <xf numFmtId="166" fontId="42" fillId="8" borderId="1">
      <alignment horizontal="center" vertical="center"/>
    </xf>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1" fontId="116" fillId="0" borderId="0" applyFont="0" applyFill="0" applyBorder="0" applyAlignment="0" applyProtection="0"/>
    <xf numFmtId="41"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0" fontId="28" fillId="0" borderId="0" applyNumberForma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0" fontId="29" fillId="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0" fillId="0" borderId="4" applyNumberFormat="0" applyProtection="0"/>
    <xf numFmtId="170" fontId="40" fillId="0" borderId="5">
      <alignment horizontal="left" vertical="center"/>
    </xf>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0" fillId="0" borderId="6" applyNumberFormat="0" applyFill="0" applyAlignment="0" applyProtection="0"/>
    <xf numFmtId="0" fontId="30" fillId="0" borderId="0" applyNumberFormat="0" applyFill="0" applyBorder="0" applyAlignment="0" applyProtection="0"/>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8" fontId="116" fillId="0" borderId="0" applyFont="0" applyFill="0" applyBorder="0" applyProtection="0"/>
    <xf numFmtId="0" fontId="46" fillId="0" borderId="7" applyNumberFormat="0" applyFill="0" applyAlignment="0" applyProtection="0"/>
    <xf numFmtId="0" fontId="74" fillId="0" borderId="0" applyNumberFormat="0" applyFill="0" applyBorder="0">
      <protection locked="0"/>
    </xf>
    <xf numFmtId="0" fontId="43" fillId="22" borderId="8" applyNumberFormat="0" applyBorder="0" applyAlignment="0" applyProtection="0"/>
    <xf numFmtId="0" fontId="43" fillId="22" borderId="8"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0" fontId="116" fillId="0" borderId="0"/>
    <xf numFmtId="170" fontId="62" fillId="0" borderId="0"/>
    <xf numFmtId="170" fontId="6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0" fontId="116" fillId="0" borderId="0"/>
    <xf numFmtId="0" fontId="116" fillId="0" borderId="0"/>
    <xf numFmtId="170" fontId="116" fillId="0" borderId="0"/>
    <xf numFmtId="0" fontId="116" fillId="0" borderId="0"/>
    <xf numFmtId="170" fontId="116" fillId="0" borderId="0"/>
    <xf numFmtId="0" fontId="116" fillId="0" borderId="0"/>
    <xf numFmtId="170" fontId="116" fillId="0" borderId="0"/>
    <xf numFmtId="0" fontId="116" fillId="0" borderId="0"/>
    <xf numFmtId="170" fontId="116" fillId="0" borderId="0"/>
    <xf numFmtId="170" fontId="72" fillId="0" borderId="0"/>
    <xf numFmtId="170" fontId="116" fillId="0" borderId="0"/>
    <xf numFmtId="0" fontId="116" fillId="0" borderId="0"/>
    <xf numFmtId="0" fontId="116" fillId="0" borderId="0"/>
    <xf numFmtId="0" fontId="116" fillId="0" borderId="0"/>
    <xf numFmtId="0" fontId="116" fillId="0" borderId="0"/>
    <xf numFmtId="0" fontId="116" fillId="0" borderId="0"/>
    <xf numFmtId="0" fontId="76" fillId="0" borderId="0"/>
    <xf numFmtId="0" fontId="76" fillId="0" borderId="0"/>
    <xf numFmtId="0" fontId="76" fillId="0" borderId="0"/>
    <xf numFmtId="0" fontId="76" fillId="0" borderId="0"/>
    <xf numFmtId="0" fontId="76" fillId="0" borderId="0"/>
    <xf numFmtId="17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170" fontId="72" fillId="0" borderId="0"/>
    <xf numFmtId="170" fontId="116" fillId="0" borderId="0"/>
    <xf numFmtId="170" fontId="116" fillId="0" borderId="0"/>
    <xf numFmtId="170" fontId="116" fillId="0" borderId="0"/>
    <xf numFmtId="0" fontId="116" fillId="0" borderId="0"/>
    <xf numFmtId="0" fontId="116" fillId="22" borderId="10" applyNumberFormat="0" applyFont="0" applyAlignment="0" applyProtection="0"/>
    <xf numFmtId="0" fontId="34" fillId="20" borderId="11" applyNumberFormat="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38" fillId="23" borderId="11" applyNumberFormat="0" applyProtection="0">
      <alignment vertical="center"/>
    </xf>
    <xf numFmtId="0" fontId="38" fillId="23" borderId="11" applyNumberFormat="0" applyProtection="0">
      <alignment vertical="center"/>
    </xf>
    <xf numFmtId="0" fontId="73" fillId="2" borderId="8" applyNumberFormat="0" applyProtection="0">
      <alignment horizontal="right" vertical="center" wrapText="1"/>
    </xf>
    <xf numFmtId="0" fontId="38" fillId="23" borderId="11" applyNumberFormat="0" applyProtection="0">
      <alignment vertical="center"/>
    </xf>
    <xf numFmtId="0" fontId="73" fillId="2" borderId="8" applyNumberFormat="0" applyProtection="0">
      <alignment horizontal="right" vertical="center" wrapText="1"/>
    </xf>
    <xf numFmtId="0" fontId="55" fillId="23" borderId="12" applyNumberFormat="0" applyProtection="0">
      <alignment vertical="center"/>
    </xf>
    <xf numFmtId="4" fontId="56" fillId="24" borderId="13">
      <alignment vertical="center"/>
    </xf>
    <xf numFmtId="4" fontId="57" fillId="24" borderId="13">
      <alignment vertical="center"/>
    </xf>
    <xf numFmtId="4" fontId="56" fillId="25" borderId="13">
      <alignment vertical="center"/>
    </xf>
    <xf numFmtId="4" fontId="57" fillId="25" borderId="13">
      <alignment vertical="center"/>
    </xf>
    <xf numFmtId="0" fontId="38" fillId="23" borderId="11"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7" fillId="23" borderId="12" applyNumberFormat="0" applyProtection="0">
      <alignment horizontal="left" vertical="top" indent="1"/>
    </xf>
    <xf numFmtId="0" fontId="58" fillId="12" borderId="8" applyNumberFormat="0" applyProtection="0">
      <alignment horizontal="left" vertical="center"/>
    </xf>
    <xf numFmtId="0" fontId="52" fillId="21" borderId="8" applyNumberFormat="0">
      <alignment horizontal="right" vertical="center"/>
    </xf>
    <xf numFmtId="0" fontId="38" fillId="3" borderId="12" applyNumberFormat="0" applyProtection="0">
      <alignment horizontal="right" vertical="center"/>
    </xf>
    <xf numFmtId="0" fontId="38" fillId="3" borderId="12" applyNumberFormat="0" applyProtection="0">
      <alignment horizontal="right" vertical="center"/>
    </xf>
    <xf numFmtId="0" fontId="38" fillId="9" borderId="12" applyNumberFormat="0" applyProtection="0">
      <alignment horizontal="right" vertical="center"/>
    </xf>
    <xf numFmtId="0" fontId="38" fillId="9" borderId="12" applyNumberFormat="0" applyProtection="0">
      <alignment horizontal="right" vertical="center"/>
    </xf>
    <xf numFmtId="0" fontId="38" fillId="17" borderId="12" applyNumberFormat="0" applyProtection="0">
      <alignment horizontal="right" vertical="center"/>
    </xf>
    <xf numFmtId="0" fontId="38" fillId="17" borderId="12" applyNumberFormat="0" applyProtection="0">
      <alignment horizontal="right" vertical="center"/>
    </xf>
    <xf numFmtId="0" fontId="38" fillId="11" borderId="12" applyNumberFormat="0" applyProtection="0">
      <alignment horizontal="right" vertical="center"/>
    </xf>
    <xf numFmtId="0" fontId="38" fillId="11" borderId="12" applyNumberFormat="0" applyProtection="0">
      <alignment horizontal="right" vertical="center"/>
    </xf>
    <xf numFmtId="0" fontId="38" fillId="15" borderId="12" applyNumberFormat="0" applyProtection="0">
      <alignment horizontal="right" vertical="center"/>
    </xf>
    <xf numFmtId="0" fontId="38" fillId="15" borderId="12" applyNumberFormat="0" applyProtection="0">
      <alignment horizontal="right" vertical="center"/>
    </xf>
    <xf numFmtId="0" fontId="38" fillId="19" borderId="12" applyNumberFormat="0" applyProtection="0">
      <alignment horizontal="right" vertical="center"/>
    </xf>
    <xf numFmtId="0" fontId="38" fillId="19" borderId="12" applyNumberFormat="0" applyProtection="0">
      <alignment horizontal="right" vertical="center"/>
    </xf>
    <xf numFmtId="0" fontId="38" fillId="18" borderId="12" applyNumberFormat="0" applyProtection="0">
      <alignment horizontal="right" vertical="center"/>
    </xf>
    <xf numFmtId="0" fontId="38" fillId="18" borderId="12" applyNumberFormat="0" applyProtection="0">
      <alignment horizontal="right" vertical="center"/>
    </xf>
    <xf numFmtId="0" fontId="38" fillId="26" borderId="12" applyNumberFormat="0" applyProtection="0">
      <alignment horizontal="right" vertical="center"/>
    </xf>
    <xf numFmtId="0" fontId="38" fillId="26" borderId="12" applyNumberFormat="0" applyProtection="0">
      <alignment horizontal="right" vertical="center"/>
    </xf>
    <xf numFmtId="0" fontId="38" fillId="10" borderId="12" applyNumberFormat="0" applyProtection="0">
      <alignment horizontal="right" vertical="center"/>
    </xf>
    <xf numFmtId="0" fontId="38" fillId="10" borderId="12" applyNumberFormat="0" applyProtection="0">
      <alignment horizontal="right" vertical="center"/>
    </xf>
    <xf numFmtId="0" fontId="37"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60" fillId="20" borderId="12" applyNumberFormat="0" applyProtection="0">
      <alignment horizontal="center" vertical="center"/>
    </xf>
    <xf numFmtId="4" fontId="61" fillId="28" borderId="14">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38" fillId="22" borderId="12" applyNumberFormat="0" applyProtection="0">
      <alignment vertical="center"/>
    </xf>
    <xf numFmtId="0" fontId="38" fillId="22" borderId="12" applyNumberFormat="0" applyProtection="0">
      <alignment vertical="center"/>
    </xf>
    <xf numFmtId="0" fontId="63" fillId="22" borderId="12" applyNumberFormat="0" applyProtection="0">
      <alignment vertical="center"/>
    </xf>
    <xf numFmtId="4" fontId="64" fillId="24" borderId="14">
      <alignment vertical="center"/>
    </xf>
    <xf numFmtId="4" fontId="65" fillId="24" borderId="14">
      <alignment vertical="center"/>
    </xf>
    <xf numFmtId="4" fontId="64" fillId="25" borderId="14">
      <alignment vertical="center"/>
    </xf>
    <xf numFmtId="4" fontId="65" fillId="25" borderId="14">
      <alignment vertical="center"/>
    </xf>
    <xf numFmtId="0" fontId="53" fillId="0" borderId="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52" fillId="21" borderId="8" applyNumberFormat="0">
      <alignment horizontal="left" vertical="center"/>
    </xf>
    <xf numFmtId="0" fontId="43" fillId="0" borderId="8" applyNumberFormat="0" applyProtection="0">
      <alignment horizontal="left" vertical="center" indent="1"/>
    </xf>
    <xf numFmtId="0" fontId="38" fillId="31" borderId="11" applyNumberFormat="0" applyProtection="0">
      <alignment horizontal="right" vertical="center"/>
    </xf>
    <xf numFmtId="0" fontId="38" fillId="31" borderId="11" applyNumberFormat="0" applyProtection="0">
      <alignment horizontal="right" vertical="center"/>
    </xf>
    <xf numFmtId="0" fontId="72" fillId="0" borderId="8" applyNumberFormat="0" applyProtection="0">
      <alignment horizontal="right" vertical="center" wrapText="1"/>
    </xf>
    <xf numFmtId="0" fontId="38" fillId="31" borderId="11" applyNumberFormat="0" applyProtection="0">
      <alignment horizontal="right" vertical="center"/>
    </xf>
    <xf numFmtId="0" fontId="72" fillId="0" borderId="8" applyNumberFormat="0" applyProtection="0">
      <alignment horizontal="right" vertical="center" wrapText="1"/>
    </xf>
    <xf numFmtId="0" fontId="63" fillId="30" borderId="12" applyNumberFormat="0" applyProtection="0">
      <alignment horizontal="right" vertical="center"/>
    </xf>
    <xf numFmtId="4" fontId="66" fillId="24" borderId="14">
      <alignment vertical="center"/>
    </xf>
    <xf numFmtId="4" fontId="67" fillId="24" borderId="14">
      <alignment vertical="center"/>
    </xf>
    <xf numFmtId="4" fontId="66" fillId="25" borderId="14">
      <alignment vertical="center"/>
    </xf>
    <xf numFmtId="4" fontId="67" fillId="17" borderId="14">
      <alignment vertical="center"/>
    </xf>
    <xf numFmtId="0" fontId="116" fillId="2" borderId="11" applyNumberFormat="0" applyProtection="0">
      <alignment horizontal="left" vertical="center" indent="1"/>
    </xf>
    <xf numFmtId="0" fontId="116" fillId="2" borderId="11" applyNumberFormat="0" applyProtection="0">
      <alignment horizontal="left" vertical="center" indent="1"/>
    </xf>
    <xf numFmtId="0" fontId="72" fillId="0" borderId="8" applyNumberFormat="0" applyProtection="0">
      <alignment horizontal="left" vertical="center" indent="1"/>
    </xf>
    <xf numFmtId="0" fontId="116" fillId="2" borderId="11" applyNumberFormat="0" applyProtection="0">
      <alignment horizontal="left" vertical="center" indent="1"/>
    </xf>
    <xf numFmtId="0" fontId="116" fillId="2" borderId="11" applyNumberFormat="0" applyProtection="0">
      <alignment horizontal="left" vertical="center" indent="1"/>
    </xf>
    <xf numFmtId="0" fontId="116" fillId="2" borderId="11" applyNumberFormat="0" applyProtection="0">
      <alignment horizontal="left" vertical="center" indent="1"/>
    </xf>
    <xf numFmtId="0" fontId="72" fillId="0" borderId="8" applyNumberFormat="0" applyProtection="0">
      <alignment horizontal="left" vertical="center" indent="1"/>
    </xf>
    <xf numFmtId="0" fontId="58" fillId="12" borderId="8" applyNumberFormat="0" applyProtection="0">
      <alignment horizontal="center" vertical="top" wrapText="1"/>
    </xf>
    <xf numFmtId="4" fontId="68" fillId="28" borderId="15">
      <alignment vertical="center"/>
    </xf>
    <xf numFmtId="4" fontId="69" fillId="28" borderId="15">
      <alignment vertical="center"/>
    </xf>
    <xf numFmtId="4" fontId="56" fillId="24" borderId="15">
      <alignment vertical="center"/>
    </xf>
    <xf numFmtId="4" fontId="57" fillId="24" borderId="15">
      <alignment vertical="center"/>
    </xf>
    <xf numFmtId="4" fontId="56" fillId="25" borderId="14">
      <alignment vertical="center"/>
    </xf>
    <xf numFmtId="4" fontId="57" fillId="25" borderId="14">
      <alignment vertical="center"/>
    </xf>
    <xf numFmtId="4" fontId="70" fillId="22" borderId="15">
      <alignment horizontal="left" vertical="center" indent="1"/>
    </xf>
    <xf numFmtId="0" fontId="51" fillId="0" borderId="0" applyNumberFormat="0" applyProtection="0">
      <alignment vertical="center"/>
    </xf>
    <xf numFmtId="0" fontId="41" fillId="0" borderId="12" applyNumberFormat="0" applyProtection="0">
      <alignment horizontal="right" vertical="center"/>
    </xf>
    <xf numFmtId="0" fontId="41" fillId="0" borderId="12" applyNumberFormat="0" applyProtection="0">
      <alignment horizontal="right" vertical="center"/>
    </xf>
    <xf numFmtId="170" fontId="71" fillId="28" borderId="16">
      <protection locked="0"/>
    </xf>
    <xf numFmtId="170" fontId="71" fillId="32" borderId="0"/>
    <xf numFmtId="170" fontId="54" fillId="0" borderId="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35" fillId="0" borderId="0"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43" fillId="23" borderId="0" applyNumberFormat="0" applyBorder="0" applyAlignment="0" applyProtection="0"/>
    <xf numFmtId="0" fontId="43" fillId="23" borderId="0" applyNumberFormat="0" applyBorder="0" applyAlignment="0" applyProtection="0"/>
    <xf numFmtId="37" fontId="43" fillId="0" borderId="0"/>
    <xf numFmtId="37" fontId="43" fillId="0" borderId="0"/>
    <xf numFmtId="37" fontId="43" fillId="0" borderId="0"/>
    <xf numFmtId="37" fontId="43" fillId="0" borderId="0"/>
    <xf numFmtId="3" fontId="50" fillId="0" borderId="7" applyProtection="0"/>
    <xf numFmtId="0" fontId="36" fillId="0" borderId="0" applyNumberFormat="0" applyFill="0" applyBorder="0" applyAlignment="0" applyProtection="0"/>
    <xf numFmtId="0" fontId="76" fillId="0" borderId="0"/>
    <xf numFmtId="0" fontId="76" fillId="0" borderId="0"/>
    <xf numFmtId="0" fontId="41" fillId="0" borderId="12" applyNumberFormat="0" applyProtection="0">
      <alignment horizontal="right" vertical="center"/>
    </xf>
    <xf numFmtId="0" fontId="116" fillId="0" borderId="0"/>
    <xf numFmtId="0" fontId="116" fillId="0" borderId="0"/>
    <xf numFmtId="0" fontId="116" fillId="0" borderId="0"/>
    <xf numFmtId="0" fontId="116" fillId="0" borderId="0"/>
    <xf numFmtId="0" fontId="116" fillId="0" borderId="0"/>
    <xf numFmtId="0" fontId="76" fillId="0" borderId="0"/>
    <xf numFmtId="0" fontId="76" fillId="0" borderId="0"/>
    <xf numFmtId="0" fontId="76" fillId="0" borderId="0"/>
    <xf numFmtId="0" fontId="22" fillId="0" borderId="0"/>
    <xf numFmtId="0" fontId="8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3" fontId="82"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3" fillId="0" borderId="18" applyNumberFormat="0" applyFill="0" applyAlignment="0" applyProtection="0"/>
    <xf numFmtId="0" fontId="84" fillId="0" borderId="13"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0" fontId="82" fillId="22" borderId="10" applyNumberFormat="0" applyFont="0" applyAlignment="0" applyProtection="0"/>
    <xf numFmtId="0" fontId="34" fillId="20" borderId="11" applyNumberFormat="0" applyAlignment="0" applyProtection="0"/>
    <xf numFmtId="9" fontId="82" fillId="0" borderId="0" applyFont="0" applyFill="0" applyBorder="0" applyAlignment="0" applyProtection="0"/>
    <xf numFmtId="0" fontId="35" fillId="0" borderId="0" applyNumberFormat="0" applyFill="0" applyBorder="0" applyAlignment="0" applyProtection="0"/>
    <xf numFmtId="0" fontId="85" fillId="0" borderId="19" applyNumberFormat="0" applyFill="0" applyAlignment="0" applyProtection="0"/>
    <xf numFmtId="0" fontId="36" fillId="0" borderId="0" applyNumberFormat="0" applyFill="0" applyBorder="0" applyAlignment="0" applyProtection="0"/>
    <xf numFmtId="0" fontId="22" fillId="0" borderId="0"/>
    <xf numFmtId="0" fontId="116" fillId="0" borderId="0"/>
    <xf numFmtId="172" fontId="87" fillId="0" borderId="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22" fillId="0" borderId="0"/>
    <xf numFmtId="0" fontId="44" fillId="0" borderId="0" applyNumberFormat="0" applyFill="0" applyBorder="0" applyAlignment="0" applyProtection="0"/>
    <xf numFmtId="0" fontId="40" fillId="0" borderId="4" applyNumberFormat="0" applyProtection="0"/>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7" applyNumberFormat="0" applyFill="0" applyAlignment="0" applyProtection="0"/>
    <xf numFmtId="0" fontId="116" fillId="0" borderId="0"/>
    <xf numFmtId="0" fontId="116" fillId="0" borderId="0"/>
    <xf numFmtId="0" fontId="116" fillId="0" borderId="0"/>
    <xf numFmtId="0" fontId="22" fillId="0" borderId="0"/>
    <xf numFmtId="9" fontId="116" fillId="0" borderId="0" applyFont="0" applyFill="0" applyBorder="0" applyAlignment="0" applyProtection="0"/>
    <xf numFmtId="0" fontId="88" fillId="23" borderId="20" applyNumberFormat="0" applyProtection="0">
      <alignment vertical="center"/>
    </xf>
    <xf numFmtId="0" fontId="89" fillId="23" borderId="20" applyNumberFormat="0" applyProtection="0">
      <alignment vertical="center"/>
    </xf>
    <xf numFmtId="0" fontId="90" fillId="23" borderId="20" applyNumberFormat="0" applyProtection="0">
      <alignment horizontal="left" vertical="center" indent="1"/>
    </xf>
    <xf numFmtId="0" fontId="37" fillId="23" borderId="12" applyNumberFormat="0" applyProtection="0">
      <alignment horizontal="left" vertical="top" indent="1"/>
    </xf>
    <xf numFmtId="0" fontId="91" fillId="27" borderId="20" applyNumberFormat="0" applyProtection="0">
      <alignment horizontal="left" vertical="center" indent="1"/>
    </xf>
    <xf numFmtId="0" fontId="66" fillId="17" borderId="20" applyNumberFormat="0" applyProtection="0">
      <alignment vertical="center"/>
    </xf>
    <xf numFmtId="0" fontId="79" fillId="7" borderId="20" applyNumberFormat="0" applyProtection="0">
      <alignment vertical="center"/>
    </xf>
    <xf numFmtId="0" fontId="66" fillId="24" borderId="20" applyNumberFormat="0" applyProtection="0">
      <alignment vertical="center"/>
    </xf>
    <xf numFmtId="0" fontId="56" fillId="17" borderId="20" applyNumberFormat="0" applyProtection="0">
      <alignment vertical="center"/>
    </xf>
    <xf numFmtId="0" fontId="70" fillId="33" borderId="20" applyNumberFormat="0" applyProtection="0">
      <alignment horizontal="left" vertical="center" indent="1"/>
    </xf>
    <xf numFmtId="0" fontId="70" fillId="30" borderId="20" applyNumberFormat="0" applyProtection="0">
      <alignment horizontal="left" vertical="center" indent="1"/>
    </xf>
    <xf numFmtId="0" fontId="92" fillId="27" borderId="20" applyNumberFormat="0" applyProtection="0">
      <alignment horizontal="left" vertical="center" indent="1"/>
    </xf>
    <xf numFmtId="0" fontId="93" fillId="8" borderId="20" applyNumberFormat="0" applyProtection="0">
      <alignment vertical="center"/>
    </xf>
    <xf numFmtId="0" fontId="61" fillId="28" borderId="20" applyNumberFormat="0" applyProtection="0">
      <alignment horizontal="left" vertical="center" indent="1"/>
    </xf>
    <xf numFmtId="0" fontId="94" fillId="30" borderId="20" applyNumberFormat="0" applyProtection="0">
      <alignment horizontal="left" vertical="center" indent="1"/>
    </xf>
    <xf numFmtId="0" fontId="95" fillId="27" borderId="20"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70" fillId="30" borderId="2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98" fillId="28" borderId="20" applyNumberFormat="0" applyProtection="0">
      <alignment vertical="center"/>
    </xf>
    <xf numFmtId="0" fontId="99" fillId="28" borderId="20" applyNumberFormat="0" applyProtection="0">
      <alignment vertical="center"/>
    </xf>
    <xf numFmtId="0" fontId="70" fillId="30" borderId="20" applyNumberFormat="0" applyProtection="0">
      <alignment horizontal="left" vertical="center" indent="1"/>
    </xf>
    <xf numFmtId="0" fontId="38" fillId="29" borderId="12" applyNumberFormat="0" applyProtection="0">
      <alignment horizontal="left" vertical="top" indent="1"/>
    </xf>
    <xf numFmtId="0" fontId="38" fillId="29" borderId="12" applyNumberFormat="0" applyProtection="0">
      <alignment horizontal="left" vertical="top" indent="1"/>
    </xf>
    <xf numFmtId="0" fontId="68" fillId="28" borderId="20" applyNumberFormat="0" applyProtection="0">
      <alignment vertical="center"/>
    </xf>
    <xf numFmtId="0" fontId="69" fillId="28" borderId="20" applyNumberFormat="0" applyProtection="0">
      <alignment vertical="center"/>
    </xf>
    <xf numFmtId="0" fontId="70" fillId="22" borderId="20" applyNumberFormat="0" applyProtection="0">
      <alignment horizontal="left" vertical="center" indent="1"/>
    </xf>
    <xf numFmtId="0" fontId="100" fillId="8" borderId="20" applyNumberFormat="0" applyProtection="0">
      <alignment horizontal="left" indent="1"/>
    </xf>
    <xf numFmtId="0" fontId="86" fillId="28" borderId="20" applyNumberFormat="0" applyProtection="0">
      <alignment vertical="center"/>
    </xf>
    <xf numFmtId="0" fontId="49" fillId="0" borderId="0" applyNumberFormat="0" applyFon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22" fillId="0" borderId="0"/>
    <xf numFmtId="0" fontId="22" fillId="0" borderId="0"/>
    <xf numFmtId="43" fontId="116" fillId="0" borderId="0" applyFont="0" applyFill="0" applyBorder="0" applyAlignment="0" applyProtection="0"/>
    <xf numFmtId="4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8" fontId="116" fillId="0" borderId="0" applyFont="0" applyFill="0" applyBorder="0" applyProtection="0"/>
    <xf numFmtId="0" fontId="116" fillId="0" borderId="0"/>
    <xf numFmtId="0" fontId="116" fillId="0" borderId="0"/>
    <xf numFmtId="0" fontId="116" fillId="0" borderId="0"/>
    <xf numFmtId="0" fontId="116" fillId="0" borderId="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22" fillId="0" borderId="0"/>
    <xf numFmtId="0" fontId="116"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1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8" borderId="2" applyNumberFormat="0" applyAlignment="0" applyProtection="0"/>
    <xf numFmtId="0" fontId="26" fillId="28" borderId="2" applyNumberFormat="0" applyAlignment="0" applyProtection="0"/>
    <xf numFmtId="0" fontId="26" fillId="20" borderId="2" applyNumberFormat="0" applyAlignment="0" applyProtection="0"/>
    <xf numFmtId="0" fontId="26" fillId="28" borderId="2" applyNumberFormat="0" applyAlignment="0" applyProtection="0"/>
    <xf numFmtId="0" fontId="26" fillId="28" borderId="2" applyNumberFormat="0" applyAlignment="0" applyProtection="0"/>
    <xf numFmtId="0" fontId="26" fillId="28" borderId="2" applyNumberFormat="0" applyAlignment="0" applyProtection="0"/>
    <xf numFmtId="43" fontId="116"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6"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8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14"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0" fontId="103" fillId="0" borderId="21" applyNumberFormat="0" applyFill="0" applyAlignment="0" applyProtection="0"/>
    <xf numFmtId="0" fontId="103" fillId="0" borderId="21" applyNumberFormat="0" applyFill="0" applyAlignment="0" applyProtection="0"/>
    <xf numFmtId="0" fontId="83" fillId="0" borderId="18"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4" fillId="0" borderId="13" applyNumberFormat="0" applyFill="0" applyAlignment="0" applyProtection="0"/>
    <xf numFmtId="0" fontId="104" fillId="0" borderId="13" applyNumberFormat="0" applyFill="0" applyAlignment="0" applyProtection="0"/>
    <xf numFmtId="0" fontId="8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1" fillId="0" borderId="22" applyNumberFormat="0" applyFill="0" applyAlignment="0" applyProtection="0"/>
    <xf numFmtId="0" fontId="101" fillId="0" borderId="22" applyNumberFormat="0" applyFill="0" applyAlignment="0" applyProtection="0"/>
    <xf numFmtId="0" fontId="30" fillId="0" borderId="6"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167" fontId="116" fillId="0" borderId="0">
      <protection locked="0"/>
    </xf>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23" borderId="2" applyNumberFormat="0" applyAlignment="0" applyProtection="0"/>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2" fillId="0" borderId="0"/>
    <xf numFmtId="0" fontId="116" fillId="0" borderId="0"/>
    <xf numFmtId="0" fontId="116" fillId="0" borderId="0"/>
    <xf numFmtId="0" fontId="116"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116" fillId="0" borderId="0"/>
    <xf numFmtId="0" fontId="116" fillId="0" borderId="0"/>
    <xf numFmtId="0" fontId="22" fillId="0" borderId="0"/>
    <xf numFmtId="0" fontId="22" fillId="0" borderId="0"/>
    <xf numFmtId="0" fontId="22" fillId="0" borderId="0"/>
    <xf numFmtId="0" fontId="116" fillId="0" borderId="0"/>
    <xf numFmtId="0" fontId="116" fillId="0" borderId="0"/>
    <xf numFmtId="0" fontId="22" fillId="0" borderId="0"/>
    <xf numFmtId="0" fontId="22" fillId="0" borderId="0"/>
    <xf numFmtId="0" fontId="22" fillId="0" borderId="0"/>
    <xf numFmtId="0" fontId="116" fillId="0" borderId="0"/>
    <xf numFmtId="0" fontId="8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116" fillId="0" borderId="0"/>
    <xf numFmtId="0" fontId="82" fillId="0" borderId="0"/>
    <xf numFmtId="0" fontId="22" fillId="0" borderId="0"/>
    <xf numFmtId="0" fontId="22" fillId="0" borderId="0"/>
    <xf numFmtId="0" fontId="22" fillId="0" borderId="0"/>
    <xf numFmtId="0" fontId="22" fillId="0" borderId="0"/>
    <xf numFmtId="0" fontId="116" fillId="0" borderId="0"/>
    <xf numFmtId="0" fontId="116" fillId="0" borderId="0"/>
    <xf numFmtId="0" fontId="116" fillId="0" borderId="0"/>
    <xf numFmtId="0" fontId="116" fillId="0" borderId="0"/>
    <xf numFmtId="0" fontId="82" fillId="0" borderId="0"/>
    <xf numFmtId="0" fontId="116" fillId="0" borderId="0"/>
    <xf numFmtId="0" fontId="116" fillId="0" borderId="0"/>
    <xf numFmtId="0" fontId="22" fillId="0" borderId="0"/>
    <xf numFmtId="0" fontId="116" fillId="0" borderId="0"/>
    <xf numFmtId="0" fontId="8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116" fillId="0" borderId="0"/>
    <xf numFmtId="0" fontId="82" fillId="0" borderId="0"/>
    <xf numFmtId="0" fontId="116" fillId="0" borderId="0"/>
    <xf numFmtId="0" fontId="116" fillId="22" borderId="10" applyNumberFormat="0" applyFont="0" applyAlignment="0" applyProtection="0"/>
    <xf numFmtId="0" fontId="116" fillId="22" borderId="10" applyNumberFormat="0" applyFont="0" applyAlignment="0" applyProtection="0"/>
    <xf numFmtId="0" fontId="82" fillId="22" borderId="10" applyNumberFormat="0" applyFont="0" applyAlignment="0" applyProtection="0"/>
    <xf numFmtId="0" fontId="116" fillId="22" borderId="10" applyNumberFormat="0" applyFont="0" applyAlignment="0" applyProtection="0"/>
    <xf numFmtId="0" fontId="116" fillId="22" borderId="10" applyNumberFormat="0" applyFont="0" applyAlignment="0" applyProtection="0"/>
    <xf numFmtId="0" fontId="116" fillId="22" borderId="10" applyNumberFormat="0" applyFont="0" applyAlignment="0" applyProtection="0"/>
    <xf numFmtId="0" fontId="34" fillId="28" borderId="11" applyNumberFormat="0" applyAlignment="0" applyProtection="0"/>
    <xf numFmtId="0" fontId="34" fillId="28" borderId="11" applyNumberFormat="0" applyAlignment="0" applyProtection="0"/>
    <xf numFmtId="0" fontId="34" fillId="20" borderId="11" applyNumberFormat="0" applyAlignment="0" applyProtection="0"/>
    <xf numFmtId="0" fontId="34" fillId="28" borderId="11" applyNumberFormat="0" applyAlignment="0" applyProtection="0"/>
    <xf numFmtId="0" fontId="34" fillId="28" borderId="11" applyNumberFormat="0" applyAlignment="0" applyProtection="0"/>
    <xf numFmtId="0" fontId="34" fillId="28" borderId="11" applyNumberFormat="0" applyAlignment="0" applyProtection="0"/>
    <xf numFmtId="9"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10"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2" fillId="0" borderId="0" applyFont="0" applyFill="0" applyBorder="0" applyAlignment="0" applyProtection="0"/>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center"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7" borderId="12" applyNumberFormat="0" applyProtection="0">
      <alignment horizontal="left" vertical="top"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center"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29" borderId="12" applyNumberFormat="0" applyProtection="0">
      <alignment horizontal="left" vertical="top"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center"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8" borderId="12" applyNumberFormat="0" applyProtection="0">
      <alignment horizontal="left" vertical="top"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center"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16" fillId="30" borderId="12" applyNumberFormat="0" applyProtection="0">
      <alignment horizontal="left" vertical="top" indent="1"/>
    </xf>
    <xf numFmtId="0" fontId="102" fillId="0" borderId="0" applyNumberFormat="0" applyFill="0" applyBorder="0" applyAlignment="0" applyProtection="0"/>
    <xf numFmtId="0" fontId="102" fillId="0" borderId="0" applyNumberFormat="0" applyFill="0" applyBorder="0" applyAlignment="0" applyProtection="0"/>
    <xf numFmtId="0" fontId="3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19"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116" fillId="0" borderId="17" applyNumberFormat="0" applyFill="0" applyBorder="0" applyAlignment="0" applyProtection="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116" fillId="0" borderId="0"/>
    <xf numFmtId="0" fontId="116" fillId="0" borderId="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9" fontId="82" fillId="0" borderId="0" applyFont="0" applyFill="0" applyBorder="0" applyAlignment="0" applyProtection="0"/>
    <xf numFmtId="0" fontId="31" fillId="7" borderId="2" applyNumberFormat="0" applyAlignment="0" applyProtection="0"/>
    <xf numFmtId="43" fontId="82" fillId="0" borderId="0" applyFont="0" applyFill="0" applyBorder="0" applyAlignment="0" applyProtection="0"/>
    <xf numFmtId="0" fontId="82" fillId="0" borderId="0"/>
    <xf numFmtId="43" fontId="116" fillId="0" borderId="0" applyFont="0" applyFill="0" applyBorder="0" applyAlignment="0" applyProtection="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9"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9" fontId="116"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6" fillId="0" borderId="0" applyFont="0" applyFill="0" applyBorder="0" applyAlignment="0" applyProtection="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9" fontId="82" fillId="0" borderId="0" applyFont="0" applyFill="0" applyBorder="0" applyAlignment="0" applyProtection="0"/>
    <xf numFmtId="43" fontId="82" fillId="0" borderId="0" applyFont="0" applyFill="0" applyBorder="0" applyAlignment="0" applyProtection="0"/>
    <xf numFmtId="0" fontId="82" fillId="0" borderId="0"/>
    <xf numFmtId="9" fontId="82" fillId="0" borderId="0" applyFont="0" applyFill="0" applyBorder="0" applyAlignment="0" applyProtection="0"/>
    <xf numFmtId="43" fontId="82" fillId="0" borderId="0" applyFont="0" applyFill="0" applyBorder="0" applyAlignment="0" applyProtection="0"/>
    <xf numFmtId="0" fontId="31" fillId="7" borderId="2" applyNumberFormat="0" applyAlignment="0" applyProtection="0"/>
    <xf numFmtId="0" fontId="82" fillId="0" borderId="0"/>
    <xf numFmtId="0" fontId="31" fillId="7" borderId="2" applyNumberFormat="0" applyAlignment="0" applyProtection="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16" fillId="0" borderId="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43" fontId="116" fillId="0" borderId="0" applyFont="0" applyFill="0" applyBorder="0" applyAlignment="0" applyProtection="0"/>
    <xf numFmtId="0" fontId="116" fillId="0" borderId="0"/>
    <xf numFmtId="43" fontId="116" fillId="0" borderId="0" applyFont="0" applyFill="0" applyBorder="0" applyAlignment="0" applyProtection="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0" fontId="116" fillId="0" borderId="0"/>
    <xf numFmtId="43" fontId="116" fillId="0" borderId="0" applyFont="0" applyFill="0" applyBorder="0" applyAlignment="0" applyProtection="0"/>
    <xf numFmtId="0" fontId="116" fillId="0" borderId="0"/>
    <xf numFmtId="43" fontId="116" fillId="0" borderId="0" applyFont="0" applyFill="0" applyBorder="0" applyAlignment="0" applyProtection="0"/>
    <xf numFmtId="0" fontId="116" fillId="0" borderId="0"/>
    <xf numFmtId="9" fontId="116" fillId="0" borderId="0" applyFont="0" applyFill="0" applyBorder="0" applyAlignment="0" applyProtection="0"/>
    <xf numFmtId="43" fontId="116" fillId="0" borderId="0" applyFont="0" applyFill="0" applyBorder="0" applyAlignment="0" applyProtection="0"/>
    <xf numFmtId="0" fontId="116" fillId="0" borderId="0"/>
    <xf numFmtId="9"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0" fontId="116" fillId="0" borderId="0"/>
    <xf numFmtId="9"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6" fillId="0" borderId="0" applyFont="0" applyFill="0" applyBorder="0" applyAlignment="0" applyProtection="0"/>
    <xf numFmtId="9" fontId="11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4" borderId="0" applyNumberFormat="0" applyBorder="0" applyAlignment="0" applyProtection="0"/>
    <xf numFmtId="0" fontId="116" fillId="0" borderId="0"/>
    <xf numFmtId="0" fontId="22" fillId="0" borderId="0"/>
    <xf numFmtId="0" fontId="21" fillId="0" borderId="0"/>
    <xf numFmtId="0" fontId="20" fillId="0" borderId="0"/>
    <xf numFmtId="0" fontId="19" fillId="0" borderId="0"/>
    <xf numFmtId="0" fontId="18" fillId="0" borderId="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44" fontId="12" fillId="0" borderId="0" applyFont="0" applyFill="0" applyBorder="0" applyAlignment="0" applyProtection="0"/>
    <xf numFmtId="0" fontId="48" fillId="0" borderId="0"/>
    <xf numFmtId="0" fontId="76" fillId="0" borderId="0"/>
    <xf numFmtId="0" fontId="116" fillId="0" borderId="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9" fillId="34" borderId="0" applyNumberFormat="0" applyBorder="0" applyAlignment="0" applyProtection="0"/>
    <xf numFmtId="0" fontId="8" fillId="0" borderId="0"/>
    <xf numFmtId="0" fontId="7" fillId="0" borderId="0"/>
    <xf numFmtId="0" fontId="133" fillId="0" borderId="0" applyNumberFormat="0" applyFill="0" applyBorder="0" applyAlignment="0" applyProtection="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2" fillId="0" borderId="0"/>
    <xf numFmtId="0" fontId="23" fillId="0" borderId="0"/>
    <xf numFmtId="0" fontId="1" fillId="0" borderId="0"/>
  </cellStyleXfs>
  <cellXfs count="1318">
    <xf numFmtId="0" fontId="0" fillId="0" borderId="0" xfId="0"/>
    <xf numFmtId="0" fontId="77" fillId="0" borderId="0" xfId="0" applyFont="1"/>
    <xf numFmtId="0" fontId="81"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9" fillId="36" borderId="27" xfId="0" applyFont="1" applyFill="1" applyBorder="1"/>
    <xf numFmtId="0" fontId="39" fillId="0" borderId="0" xfId="0" applyFont="1"/>
    <xf numFmtId="0" fontId="39" fillId="0" borderId="29" xfId="0" applyFont="1" applyBorder="1"/>
    <xf numFmtId="3" fontId="0" fillId="0" borderId="30" xfId="4" applyNumberFormat="1" applyFont="1" applyFill="1" applyBorder="1"/>
    <xf numFmtId="164" fontId="39" fillId="0" borderId="29" xfId="4" applyNumberFormat="1" applyFont="1" applyBorder="1"/>
    <xf numFmtId="0" fontId="0" fillId="0" borderId="30" xfId="0" applyBorder="1"/>
    <xf numFmtId="0" fontId="39" fillId="0" borderId="31" xfId="0" applyFont="1" applyBorder="1"/>
    <xf numFmtId="0" fontId="39" fillId="37" borderId="31" xfId="0" applyFont="1" applyFill="1" applyBorder="1"/>
    <xf numFmtId="0" fontId="39" fillId="37" borderId="32" xfId="0" applyFont="1" applyFill="1" applyBorder="1"/>
    <xf numFmtId="0" fontId="39" fillId="36" borderId="32" xfId="0" applyFont="1" applyFill="1" applyBorder="1"/>
    <xf numFmtId="0" fontId="0" fillId="0" borderId="31" xfId="0" applyBorder="1"/>
    <xf numFmtId="0" fontId="39" fillId="36" borderId="32" xfId="0" applyFont="1" applyFill="1" applyBorder="1" applyAlignment="1">
      <alignment horizontal="center" wrapText="1"/>
    </xf>
    <xf numFmtId="0" fontId="108" fillId="0" borderId="0" xfId="0" applyFont="1"/>
    <xf numFmtId="0" fontId="110" fillId="0" borderId="0" xfId="0" applyFont="1"/>
    <xf numFmtId="0" fontId="0" fillId="37" borderId="31" xfId="0" applyFill="1" applyBorder="1"/>
    <xf numFmtId="0" fontId="0" fillId="37" borderId="32" xfId="0" applyFill="1" applyBorder="1"/>
    <xf numFmtId="0" fontId="110" fillId="0" borderId="0" xfId="0" applyFont="1" applyAlignment="1">
      <alignment horizontal="left"/>
    </xf>
    <xf numFmtId="44" fontId="0" fillId="0" borderId="0" xfId="2" applyFont="1" applyFill="1" applyBorder="1"/>
    <xf numFmtId="164" fontId="0" fillId="0" borderId="30" xfId="4" applyNumberFormat="1" applyFont="1" applyBorder="1"/>
    <xf numFmtId="0" fontId="39" fillId="36" borderId="33" xfId="0" applyFont="1" applyFill="1" applyBorder="1"/>
    <xf numFmtId="0" fontId="39" fillId="36" borderId="34" xfId="0" applyFont="1" applyFill="1" applyBorder="1"/>
    <xf numFmtId="0" fontId="39" fillId="36" borderId="35" xfId="0" applyFont="1" applyFill="1" applyBorder="1"/>
    <xf numFmtId="0" fontId="39" fillId="36" borderId="36" xfId="0" applyFont="1" applyFill="1" applyBorder="1" applyAlignment="1">
      <alignment horizontal="center"/>
    </xf>
    <xf numFmtId="164" fontId="39" fillId="0" borderId="0" xfId="4" applyNumberFormat="1" applyFont="1" applyBorder="1"/>
    <xf numFmtId="37" fontId="39"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34" xfId="0" applyNumberFormat="1" applyBorder="1"/>
    <xf numFmtId="176" fontId="0" fillId="0" borderId="26" xfId="0" applyNumberFormat="1" applyBorder="1"/>
    <xf numFmtId="176" fontId="0" fillId="0" borderId="44" xfId="0" applyNumberFormat="1" applyBorder="1"/>
    <xf numFmtId="0" fontId="110" fillId="37" borderId="46" xfId="0" applyFont="1" applyFill="1" applyBorder="1"/>
    <xf numFmtId="0" fontId="110" fillId="37" borderId="30" xfId="0" applyFont="1" applyFill="1" applyBorder="1"/>
    <xf numFmtId="0" fontId="110" fillId="37" borderId="47" xfId="0" applyFont="1" applyFill="1" applyBorder="1"/>
    <xf numFmtId="0" fontId="110" fillId="0" borderId="30" xfId="0" applyFont="1" applyBorder="1" applyAlignment="1">
      <alignment horizontal="left"/>
    </xf>
    <xf numFmtId="10" fontId="0" fillId="0" borderId="0" xfId="1" applyNumberFormat="1" applyFont="1"/>
    <xf numFmtId="0" fontId="39" fillId="35" borderId="39" xfId="0" applyFont="1" applyFill="1" applyBorder="1"/>
    <xf numFmtId="164" fontId="0" fillId="35" borderId="0" xfId="39" applyNumberFormat="1" applyFont="1" applyFill="1" applyBorder="1"/>
    <xf numFmtId="0" fontId="76" fillId="35" borderId="0" xfId="0" applyFont="1" applyFill="1"/>
    <xf numFmtId="0" fontId="39" fillId="0" borderId="29" xfId="0" applyFont="1" applyBorder="1" applyAlignment="1">
      <alignment wrapText="1"/>
    </xf>
    <xf numFmtId="0" fontId="105" fillId="0" borderId="0" xfId="0" applyFont="1"/>
    <xf numFmtId="0" fontId="105" fillId="0" borderId="0" xfId="0" applyFont="1" applyAlignment="1">
      <alignment wrapText="1"/>
    </xf>
    <xf numFmtId="0" fontId="39" fillId="0" borderId="29" xfId="0" applyFont="1" applyBorder="1" applyAlignment="1">
      <alignment horizontal="left" wrapText="1" indent="1"/>
    </xf>
    <xf numFmtId="0" fontId="0" fillId="37" borderId="26" xfId="0" applyFill="1" applyBorder="1"/>
    <xf numFmtId="0" fontId="109" fillId="37" borderId="26" xfId="0" applyFont="1" applyFill="1" applyBorder="1"/>
    <xf numFmtId="164" fontId="109" fillId="37" borderId="26" xfId="39" applyNumberFormat="1" applyFont="1" applyFill="1" applyBorder="1"/>
    <xf numFmtId="164" fontId="0" fillId="37" borderId="26" xfId="39" applyNumberFormat="1" applyFont="1" applyFill="1" applyBorder="1"/>
    <xf numFmtId="0" fontId="0" fillId="37" borderId="44" xfId="0" applyFill="1" applyBorder="1"/>
    <xf numFmtId="0" fontId="0" fillId="0" borderId="0" xfId="0" applyAlignment="1">
      <alignment vertical="top"/>
    </xf>
    <xf numFmtId="0" fontId="0" fillId="0" borderId="0" xfId="127" applyFont="1" applyAlignment="1">
      <alignment wrapText="1"/>
    </xf>
    <xf numFmtId="3" fontId="0" fillId="36" borderId="30" xfId="4" applyNumberFormat="1" applyFont="1" applyFill="1" applyBorder="1"/>
    <xf numFmtId="0" fontId="39" fillId="36" borderId="45" xfId="0" applyFont="1" applyFill="1" applyBorder="1"/>
    <xf numFmtId="0" fontId="39" fillId="36" borderId="45" xfId="0" applyFont="1" applyFill="1" applyBorder="1" applyAlignment="1">
      <alignment horizontal="left"/>
    </xf>
    <xf numFmtId="0" fontId="77" fillId="0" borderId="0" xfId="0" applyFont="1" applyAlignment="1">
      <alignment horizontal="left" wrapText="1"/>
    </xf>
    <xf numFmtId="0" fontId="39" fillId="0" borderId="0" xfId="528" applyFont="1"/>
    <xf numFmtId="0" fontId="39" fillId="0" borderId="50" xfId="528" applyFont="1" applyBorder="1"/>
    <xf numFmtId="0" fontId="39" fillId="0" borderId="51" xfId="528" applyFont="1" applyBorder="1"/>
    <xf numFmtId="0" fontId="39" fillId="0" borderId="52" xfId="528" applyFont="1" applyBorder="1"/>
    <xf numFmtId="0" fontId="112" fillId="0" borderId="0" xfId="528" applyFont="1" applyAlignment="1">
      <alignment horizontal="left"/>
    </xf>
    <xf numFmtId="0" fontId="116" fillId="0" borderId="0" xfId="528" applyAlignment="1">
      <alignment horizontal="center"/>
    </xf>
    <xf numFmtId="49" fontId="40" fillId="0" borderId="0" xfId="528" applyNumberFormat="1" applyFont="1" applyAlignment="1">
      <alignment horizontal="center"/>
    </xf>
    <xf numFmtId="0" fontId="39" fillId="36" borderId="32" xfId="528" applyFont="1" applyFill="1" applyBorder="1"/>
    <xf numFmtId="0" fontId="39" fillId="36" borderId="32" xfId="528" applyFont="1" applyFill="1" applyBorder="1" applyAlignment="1">
      <alignment horizontal="center" wrapText="1"/>
    </xf>
    <xf numFmtId="0" fontId="39" fillId="37" borderId="32" xfId="528" applyFont="1" applyFill="1" applyBorder="1"/>
    <xf numFmtId="0" fontId="39" fillId="37" borderId="31" xfId="528" applyFont="1" applyFill="1" applyBorder="1"/>
    <xf numFmtId="0" fontId="39"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9" fillId="36" borderId="8" xfId="0" applyFont="1" applyFill="1" applyBorder="1" applyAlignment="1">
      <alignment horizontal="center" vertical="center" wrapText="1"/>
    </xf>
    <xf numFmtId="0" fontId="39" fillId="36" borderId="60" xfId="0" applyFont="1" applyFill="1" applyBorder="1" applyAlignment="1">
      <alignment horizontal="center" vertical="center" wrapText="1"/>
    </xf>
    <xf numFmtId="0" fontId="0" fillId="37" borderId="59" xfId="0" applyFill="1" applyBorder="1"/>
    <xf numFmtId="0" fontId="0" fillId="37" borderId="8" xfId="0" applyFill="1" applyBorder="1"/>
    <xf numFmtId="0" fontId="0" fillId="37" borderId="60" xfId="0" applyFill="1" applyBorder="1"/>
    <xf numFmtId="164" fontId="0" fillId="0" borderId="59" xfId="0" applyNumberFormat="1" applyBorder="1"/>
    <xf numFmtId="164" fontId="0" fillId="0" borderId="8" xfId="0" applyNumberFormat="1" applyBorder="1"/>
    <xf numFmtId="175"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164" fontId="0" fillId="37" borderId="60" xfId="39" applyNumberFormat="1" applyFont="1" applyFill="1" applyBorder="1"/>
    <xf numFmtId="0" fontId="0" fillId="0" borderId="61" xfId="0" applyBorder="1"/>
    <xf numFmtId="0" fontId="0" fillId="37" borderId="61" xfId="0" applyFill="1" applyBorder="1"/>
    <xf numFmtId="0" fontId="0" fillId="0" borderId="59" xfId="0" applyBorder="1"/>
    <xf numFmtId="0" fontId="0" fillId="0" borderId="62" xfId="0" applyBorder="1" applyAlignment="1">
      <alignment horizontal="left"/>
    </xf>
    <xf numFmtId="0" fontId="76" fillId="37" borderId="8" xfId="0" applyFont="1" applyFill="1" applyBorder="1"/>
    <xf numFmtId="0" fontId="76" fillId="37" borderId="60" xfId="0" applyFont="1" applyFill="1" applyBorder="1"/>
    <xf numFmtId="171" fontId="76" fillId="0" borderId="60" xfId="187" applyNumberFormat="1" applyFont="1" applyBorder="1"/>
    <xf numFmtId="164" fontId="76" fillId="37" borderId="8" xfId="39" applyNumberFormat="1" applyFont="1" applyFill="1" applyBorder="1"/>
    <xf numFmtId="171" fontId="76" fillId="37" borderId="60" xfId="187" applyNumberFormat="1" applyFont="1" applyFill="1" applyBorder="1"/>
    <xf numFmtId="0" fontId="39" fillId="0" borderId="8" xfId="0" applyFont="1" applyBorder="1" applyAlignment="1">
      <alignment wrapText="1"/>
    </xf>
    <xf numFmtId="16" fontId="0" fillId="0" borderId="8" xfId="0" applyNumberFormat="1" applyBorder="1"/>
    <xf numFmtId="0" fontId="0" fillId="0" borderId="59" xfId="127" applyFont="1" applyBorder="1"/>
    <xf numFmtId="3" fontId="0" fillId="0" borderId="8" xfId="4" applyNumberFormat="1" applyFont="1" applyFill="1" applyBorder="1"/>
    <xf numFmtId="3" fontId="0" fillId="36" borderId="8" xfId="4" applyNumberFormat="1" applyFont="1" applyFill="1" applyBorder="1"/>
    <xf numFmtId="164" fontId="0" fillId="0" borderId="8" xfId="4" applyNumberFormat="1" applyFont="1" applyBorder="1"/>
    <xf numFmtId="0" fontId="39" fillId="36" borderId="59" xfId="0" applyFont="1" applyFill="1" applyBorder="1" applyAlignment="1">
      <alignment horizontal="center"/>
    </xf>
    <xf numFmtId="0" fontId="39"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0" fontId="0" fillId="0" borderId="63" xfId="0"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42" fontId="0" fillId="0" borderId="8" xfId="0" applyNumberFormat="1" applyBorder="1"/>
    <xf numFmtId="165" fontId="0" fillId="0" borderId="8" xfId="703" applyNumberFormat="1" applyFont="1" applyFill="1" applyBorder="1" applyAlignment="1">
      <alignment vertical="center"/>
    </xf>
    <xf numFmtId="0" fontId="116" fillId="0" borderId="0" xfId="132"/>
    <xf numFmtId="0" fontId="39" fillId="36" borderId="63" xfId="132" applyFont="1" applyFill="1" applyBorder="1"/>
    <xf numFmtId="0" fontId="39" fillId="36" borderId="62" xfId="132" applyFont="1" applyFill="1" applyBorder="1" applyAlignment="1">
      <alignment horizontal="center"/>
    </xf>
    <xf numFmtId="0" fontId="39" fillId="36" borderId="30" xfId="132" applyFont="1" applyFill="1" applyBorder="1" applyAlignment="1">
      <alignment horizontal="center"/>
    </xf>
    <xf numFmtId="0" fontId="39" fillId="36" borderId="54" xfId="132" applyFont="1" applyFill="1" applyBorder="1" applyAlignment="1">
      <alignment horizontal="center"/>
    </xf>
    <xf numFmtId="0" fontId="116" fillId="36" borderId="27" xfId="132" applyFill="1" applyBorder="1"/>
    <xf numFmtId="0" fontId="116" fillId="36" borderId="28" xfId="132" applyFill="1" applyBorder="1"/>
    <xf numFmtId="0" fontId="116" fillId="36" borderId="65" xfId="132" applyFill="1" applyBorder="1"/>
    <xf numFmtId="0" fontId="116" fillId="36" borderId="39" xfId="132" applyFill="1" applyBorder="1"/>
    <xf numFmtId="0" fontId="116"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9" xfId="197" applyFont="1" applyBorder="1"/>
    <xf numFmtId="9" fontId="0" fillId="0" borderId="38" xfId="197" applyFont="1" applyBorder="1"/>
    <xf numFmtId="0" fontId="39" fillId="0" borderId="43" xfId="132" quotePrefix="1" applyFont="1" applyBorder="1" applyAlignment="1">
      <alignment horizontal="left"/>
    </xf>
    <xf numFmtId="9" fontId="0" fillId="0" borderId="46" xfId="197" applyFont="1" applyBorder="1"/>
    <xf numFmtId="9" fontId="0" fillId="0" borderId="47" xfId="197" applyFont="1" applyBorder="1"/>
    <xf numFmtId="0" fontId="0" fillId="0" borderId="43" xfId="132" applyFont="1" applyBorder="1"/>
    <xf numFmtId="0" fontId="0" fillId="0" borderId="0" xfId="132" applyFont="1"/>
    <xf numFmtId="0" fontId="0" fillId="0" borderId="27" xfId="132" applyFont="1" applyBorder="1"/>
    <xf numFmtId="165" fontId="116" fillId="0" borderId="0" xfId="132" applyNumberFormat="1"/>
    <xf numFmtId="9" fontId="0" fillId="0" borderId="66" xfId="197" applyFont="1" applyBorder="1"/>
    <xf numFmtId="9" fontId="0" fillId="0" borderId="67" xfId="197" applyFont="1" applyBorder="1"/>
    <xf numFmtId="9" fontId="39" fillId="0" borderId="46" xfId="197" applyFont="1" applyBorder="1"/>
    <xf numFmtId="0" fontId="0" fillId="0" borderId="64" xfId="132" quotePrefix="1" applyFont="1" applyBorder="1" applyAlignment="1">
      <alignment horizontal="left"/>
    </xf>
    <xf numFmtId="3" fontId="116" fillId="0" borderId="0" xfId="132" applyNumberFormat="1"/>
    <xf numFmtId="164" fontId="0" fillId="0" borderId="54" xfId="0" applyNumberFormat="1" applyBorder="1"/>
    <xf numFmtId="164" fontId="0" fillId="0" borderId="59" xfId="39" applyNumberFormat="1" applyFont="1" applyBorder="1"/>
    <xf numFmtId="3" fontId="0" fillId="35" borderId="8" xfId="4" applyNumberFormat="1" applyFont="1" applyFill="1" applyBorder="1" applyAlignment="1">
      <alignment horizontal="center"/>
    </xf>
    <xf numFmtId="165" fontId="0" fillId="0" borderId="8" xfId="2" applyNumberFormat="1" applyFont="1" applyBorder="1"/>
    <xf numFmtId="165" fontId="0" fillId="0" borderId="28" xfId="2" applyNumberFormat="1" applyFont="1" applyFill="1" applyBorder="1" applyAlignment="1">
      <alignment vertical="center"/>
    </xf>
    <xf numFmtId="165" fontId="0" fillId="0" borderId="29" xfId="2" applyNumberFormat="1" applyFont="1" applyFill="1" applyBorder="1" applyAlignment="1">
      <alignment vertical="center" wrapText="1"/>
    </xf>
    <xf numFmtId="165" fontId="0" fillId="0" borderId="60" xfId="2" applyNumberFormat="1" applyFont="1" applyFill="1" applyBorder="1" applyAlignment="1">
      <alignment vertical="center"/>
    </xf>
    <xf numFmtId="165" fontId="0" fillId="0" borderId="60" xfId="2" applyNumberFormat="1" applyFont="1" applyBorder="1"/>
    <xf numFmtId="165" fontId="0" fillId="0" borderId="59" xfId="0" applyNumberFormat="1" applyBorder="1"/>
    <xf numFmtId="165" fontId="0" fillId="0" borderId="8" xfId="0" applyNumberFormat="1" applyBorder="1"/>
    <xf numFmtId="165" fontId="0" fillId="0" borderId="60" xfId="0" applyNumberFormat="1" applyBorder="1"/>
    <xf numFmtId="165" fontId="0" fillId="37" borderId="59" xfId="0" applyNumberFormat="1" applyFill="1" applyBorder="1"/>
    <xf numFmtId="165" fontId="0" fillId="37" borderId="8" xfId="0" applyNumberFormat="1" applyFill="1" applyBorder="1"/>
    <xf numFmtId="165" fontId="0" fillId="37" borderId="60" xfId="0" applyNumberFormat="1" applyFill="1" applyBorder="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0" fontId="112" fillId="0" borderId="0" xfId="0" applyFont="1" applyAlignment="1">
      <alignment horizontal="center" wrapText="1"/>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1" xfId="0" applyNumberFormat="1" applyBorder="1"/>
    <xf numFmtId="0" fontId="0" fillId="0" borderId="64" xfId="528" applyFont="1" applyBorder="1"/>
    <xf numFmtId="0" fontId="39" fillId="37" borderId="63" xfId="528" applyFont="1" applyFill="1" applyBorder="1"/>
    <xf numFmtId="0" fontId="0" fillId="0" borderId="63" xfId="528" applyFont="1" applyBorder="1"/>
    <xf numFmtId="0" fontId="39" fillId="0" borderId="63"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6" fillId="35" borderId="59" xfId="0" applyFont="1" applyFill="1" applyBorder="1"/>
    <xf numFmtId="44" fontId="0" fillId="0" borderId="38" xfId="2" applyFont="1" applyFill="1" applyBorder="1"/>
    <xf numFmtId="44" fontId="0" fillId="0" borderId="47" xfId="2" applyFont="1" applyFill="1" applyBorder="1"/>
    <xf numFmtId="3" fontId="39" fillId="0" borderId="46" xfId="4" applyNumberFormat="1" applyFont="1" applyFill="1" applyBorder="1"/>
    <xf numFmtId="3" fontId="0" fillId="35" borderId="26" xfId="4" applyNumberFormat="1" applyFont="1" applyFill="1" applyBorder="1" applyAlignment="1">
      <alignment horizontal="center"/>
    </xf>
    <xf numFmtId="0" fontId="39" fillId="36" borderId="24" xfId="0" applyFont="1" applyFill="1" applyBorder="1"/>
    <xf numFmtId="0" fontId="39" fillId="36" borderId="38" xfId="0" applyFont="1" applyFill="1" applyBorder="1" applyAlignment="1">
      <alignment horizontal="center"/>
    </xf>
    <xf numFmtId="0" fontId="0" fillId="0" borderId="25" xfId="127" applyFont="1" applyBorder="1"/>
    <xf numFmtId="3" fontId="39" fillId="0" borderId="60" xfId="4" applyNumberFormat="1" applyFont="1" applyFill="1" applyBorder="1"/>
    <xf numFmtId="0" fontId="0" fillId="0" borderId="62" xfId="127" applyFont="1" applyBorder="1"/>
    <xf numFmtId="3" fontId="39" fillId="0" borderId="54" xfId="4" applyNumberFormat="1" applyFont="1" applyFill="1" applyBorder="1"/>
    <xf numFmtId="0" fontId="39" fillId="0" borderId="45" xfId="0" applyFont="1" applyBorder="1"/>
    <xf numFmtId="3" fontId="39" fillId="36" borderId="46" xfId="4" applyNumberFormat="1" applyFont="1" applyFill="1" applyBorder="1"/>
    <xf numFmtId="3" fontId="39" fillId="0" borderId="47" xfId="4" applyNumberFormat="1" applyFont="1" applyFill="1" applyBorder="1"/>
    <xf numFmtId="164" fontId="0" fillId="35" borderId="8" xfId="4" applyNumberFormat="1" applyFont="1" applyFill="1" applyBorder="1"/>
    <xf numFmtId="165" fontId="0" fillId="0" borderId="65" xfId="2" applyNumberFormat="1" applyFont="1" applyFill="1" applyBorder="1" applyAlignment="1">
      <alignment vertical="center"/>
    </xf>
    <xf numFmtId="165" fontId="0" fillId="37" borderId="36" xfId="0" applyNumberFormat="1" applyFill="1" applyBorder="1"/>
    <xf numFmtId="165" fontId="0" fillId="0" borderId="66" xfId="2" applyNumberFormat="1" applyFont="1" applyFill="1" applyBorder="1" applyAlignment="1">
      <alignment vertical="center" wrapText="1"/>
    </xf>
    <xf numFmtId="165" fontId="0" fillId="0" borderId="50" xfId="2" applyNumberFormat="1" applyFont="1" applyFill="1" applyBorder="1" applyAlignment="1">
      <alignment vertical="center"/>
    </xf>
    <xf numFmtId="9" fontId="0" fillId="0" borderId="26" xfId="0" applyNumberFormat="1" applyBorder="1"/>
    <xf numFmtId="9" fontId="0" fillId="0" borderId="44" xfId="0" applyNumberFormat="1" applyBorder="1"/>
    <xf numFmtId="176" fontId="0" fillId="0" borderId="66" xfId="509" applyNumberFormat="1" applyFont="1" applyFill="1" applyBorder="1" applyAlignment="1">
      <alignment vertical="center" wrapText="1"/>
    </xf>
    <xf numFmtId="176" fontId="0" fillId="0" borderId="67" xfId="509" applyNumberFormat="1" applyFont="1" applyFill="1" applyBorder="1" applyAlignment="1">
      <alignment vertical="center"/>
    </xf>
    <xf numFmtId="0" fontId="0" fillId="39" borderId="60" xfId="0" applyFill="1" applyBorder="1"/>
    <xf numFmtId="0" fontId="76" fillId="35" borderId="62" xfId="0" applyFont="1" applyFill="1" applyBorder="1"/>
    <xf numFmtId="0" fontId="0" fillId="0" borderId="54" xfId="0" applyBorder="1"/>
    <xf numFmtId="3" fontId="0" fillId="39" borderId="8" xfId="4" applyNumberFormat="1" applyFont="1" applyFill="1" applyBorder="1" applyAlignment="1">
      <alignment horizontal="center"/>
    </xf>
    <xf numFmtId="9" fontId="39" fillId="0" borderId="78" xfId="197" applyFont="1" applyBorder="1"/>
    <xf numFmtId="0" fontId="0" fillId="36" borderId="79" xfId="132" applyFont="1" applyFill="1" applyBorder="1"/>
    <xf numFmtId="9" fontId="39" fillId="0" borderId="77" xfId="0" applyNumberFormat="1" applyFont="1" applyBorder="1"/>
    <xf numFmtId="9" fontId="39" fillId="0" borderId="78" xfId="0" applyNumberFormat="1" applyFont="1" applyBorder="1"/>
    <xf numFmtId="0" fontId="110" fillId="37" borderId="76" xfId="0" applyFont="1" applyFill="1" applyBorder="1"/>
    <xf numFmtId="0" fontId="39" fillId="35" borderId="74" xfId="0" applyFont="1" applyFill="1" applyBorder="1"/>
    <xf numFmtId="0" fontId="0" fillId="37" borderId="76" xfId="0" applyFill="1" applyBorder="1"/>
    <xf numFmtId="171" fontId="0" fillId="37" borderId="78" xfId="187" applyNumberFormat="1" applyFont="1" applyFill="1" applyBorder="1"/>
    <xf numFmtId="0" fontId="39" fillId="37" borderId="74" xfId="0" applyFont="1" applyFill="1" applyBorder="1"/>
    <xf numFmtId="0" fontId="39" fillId="37" borderId="80" xfId="0" applyFont="1" applyFill="1" applyBorder="1" applyAlignment="1">
      <alignment horizontal="center"/>
    </xf>
    <xf numFmtId="0" fontId="114" fillId="38" borderId="73" xfId="0" applyFont="1" applyFill="1" applyBorder="1" applyAlignment="1">
      <alignment horizontal="center" vertical="center" wrapText="1"/>
    </xf>
    <xf numFmtId="3" fontId="39" fillId="0" borderId="77" xfId="4" applyNumberFormat="1" applyFont="1" applyFill="1" applyBorder="1"/>
    <xf numFmtId="165" fontId="39" fillId="0" borderId="77" xfId="2" applyNumberFormat="1" applyFont="1" applyFill="1" applyBorder="1" applyAlignment="1">
      <alignment vertical="center" wrapText="1"/>
    </xf>
    <xf numFmtId="165" fontId="39" fillId="0" borderId="78" xfId="2" applyNumberFormat="1" applyFont="1" applyFill="1" applyBorder="1" applyAlignment="1">
      <alignment vertical="center" wrapText="1"/>
    </xf>
    <xf numFmtId="9" fontId="39" fillId="0" borderId="77" xfId="509" applyNumberFormat="1" applyFont="1" applyFill="1" applyBorder="1" applyAlignment="1">
      <alignment vertical="center" wrapText="1"/>
    </xf>
    <xf numFmtId="9" fontId="39" fillId="0" borderId="78" xfId="509" applyNumberFormat="1" applyFont="1" applyFill="1" applyBorder="1" applyAlignment="1">
      <alignment vertical="center" wrapText="1"/>
    </xf>
    <xf numFmtId="0" fontId="39" fillId="0" borderId="74" xfId="0" quotePrefix="1" applyFont="1" applyBorder="1" applyAlignment="1">
      <alignment horizontal="left"/>
    </xf>
    <xf numFmtId="165" fontId="39" fillId="0" borderId="77" xfId="2" applyNumberFormat="1" applyFont="1" applyBorder="1" applyAlignment="1">
      <alignment vertical="center" wrapText="1"/>
    </xf>
    <xf numFmtId="165" fontId="39" fillId="0" borderId="78" xfId="2" applyNumberFormat="1" applyFont="1" applyBorder="1" applyAlignment="1">
      <alignment vertical="center" wrapText="1"/>
    </xf>
    <xf numFmtId="0" fontId="0" fillId="36" borderId="84" xfId="132" applyFont="1" applyFill="1" applyBorder="1"/>
    <xf numFmtId="0" fontId="39" fillId="36" borderId="87" xfId="132" applyFont="1" applyFill="1" applyBorder="1"/>
    <xf numFmtId="0" fontId="0" fillId="36" borderId="86" xfId="132" applyFont="1" applyFill="1" applyBorder="1"/>
    <xf numFmtId="0" fontId="39" fillId="36" borderId="85" xfId="528" applyFont="1" applyFill="1" applyBorder="1"/>
    <xf numFmtId="0" fontId="0" fillId="37" borderId="87" xfId="528" applyFont="1" applyFill="1" applyBorder="1"/>
    <xf numFmtId="0" fontId="39" fillId="36" borderId="85" xfId="0" applyFont="1" applyFill="1" applyBorder="1"/>
    <xf numFmtId="0" fontId="39" fillId="36" borderId="86" xfId="0" applyFont="1" applyFill="1" applyBorder="1"/>
    <xf numFmtId="0" fontId="0" fillId="0" borderId="70" xfId="528" applyFont="1" applyBorder="1"/>
    <xf numFmtId="0" fontId="0" fillId="0" borderId="48" xfId="528" applyFont="1" applyBorder="1"/>
    <xf numFmtId="164" fontId="0" fillId="0" borderId="0" xfId="528" applyNumberFormat="1" applyFont="1"/>
    <xf numFmtId="165" fontId="0" fillId="0" borderId="8" xfId="2"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6" fillId="0" borderId="0" xfId="132" applyNumberFormat="1"/>
    <xf numFmtId="175" fontId="76" fillId="0" borderId="8" xfId="0" applyNumberFormat="1" applyFont="1" applyBorder="1"/>
    <xf numFmtId="164" fontId="76" fillId="0" borderId="8" xfId="0" applyNumberFormat="1" applyFont="1" applyBorder="1"/>
    <xf numFmtId="3" fontId="0" fillId="0" borderId="8" xfId="4" applyNumberFormat="1" applyFont="1" applyBorder="1"/>
    <xf numFmtId="44" fontId="0" fillId="0" borderId="0" xfId="2" applyFont="1"/>
    <xf numFmtId="44" fontId="0" fillId="0" borderId="8" xfId="2" applyFont="1" applyFill="1" applyBorder="1"/>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9" fillId="0" borderId="46" xfId="703" applyNumberFormat="1" applyFont="1" applyBorder="1" applyAlignment="1">
      <alignment vertical="top"/>
    </xf>
    <xf numFmtId="42" fontId="39" fillId="0" borderId="52" xfId="703" applyNumberFormat="1" applyFont="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Border="1" applyAlignment="1">
      <alignment vertical="top"/>
    </xf>
    <xf numFmtId="42" fontId="0" fillId="0" borderId="50" xfId="703" applyNumberFormat="1" applyFont="1" applyBorder="1" applyAlignment="1">
      <alignment vertical="top"/>
    </xf>
    <xf numFmtId="42" fontId="39" fillId="0" borderId="45" xfId="132" applyNumberFormat="1" applyFont="1" applyBorder="1"/>
    <xf numFmtId="42" fontId="39"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6" xfId="132" applyFont="1" applyFill="1" applyBorder="1"/>
    <xf numFmtId="0" fontId="0" fillId="36" borderId="77" xfId="132" applyFont="1" applyFill="1" applyBorder="1"/>
    <xf numFmtId="0" fontId="0" fillId="36" borderId="78" xfId="132" applyFont="1" applyFill="1" applyBorder="1"/>
    <xf numFmtId="0" fontId="0" fillId="36" borderId="45" xfId="132" applyFont="1" applyFill="1" applyBorder="1"/>
    <xf numFmtId="0" fontId="0" fillId="36" borderId="62" xfId="132" applyFont="1" applyFill="1" applyBorder="1"/>
    <xf numFmtId="164" fontId="0" fillId="0" borderId="26" xfId="4" applyNumberFormat="1" applyFont="1" applyBorder="1"/>
    <xf numFmtId="0" fontId="76" fillId="0" borderId="0" xfId="0" applyFont="1"/>
    <xf numFmtId="3" fontId="0" fillId="0" borderId="26" xfId="4" applyNumberFormat="1" applyFont="1" applyBorder="1"/>
    <xf numFmtId="3" fontId="0" fillId="0" borderId="36" xfId="4" applyNumberFormat="1" applyFont="1" applyBorder="1"/>
    <xf numFmtId="165" fontId="116" fillId="36" borderId="27" xfId="2" applyNumberFormat="1" applyFill="1" applyBorder="1"/>
    <xf numFmtId="165" fontId="116" fillId="36" borderId="28" xfId="2" applyNumberFormat="1" applyFill="1" applyBorder="1"/>
    <xf numFmtId="165" fontId="116" fillId="36" borderId="65" xfId="2" applyNumberFormat="1" applyFill="1" applyBorder="1"/>
    <xf numFmtId="0" fontId="0" fillId="36" borderId="8" xfId="0" applyFill="1" applyBorder="1"/>
    <xf numFmtId="0" fontId="39"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9" fillId="0" borderId="8" xfId="0" quotePrefix="1" applyFont="1" applyBorder="1" applyAlignment="1">
      <alignment horizontal="left" wrapText="1"/>
    </xf>
    <xf numFmtId="42" fontId="39" fillId="0" borderId="8" xfId="0" applyNumberFormat="1" applyFont="1" applyBorder="1"/>
    <xf numFmtId="9" fontId="39" fillId="0" borderId="8" xfId="0" applyNumberFormat="1" applyFont="1" applyBorder="1"/>
    <xf numFmtId="0" fontId="43" fillId="0" borderId="8" xfId="127" applyFont="1" applyBorder="1" applyAlignment="1">
      <alignment horizontal="justify" wrapText="1"/>
    </xf>
    <xf numFmtId="0" fontId="43" fillId="0" borderId="8" xfId="127" applyFont="1" applyBorder="1" applyAlignment="1">
      <alignment horizontal="center" wrapText="1"/>
    </xf>
    <xf numFmtId="43" fontId="43" fillId="0" borderId="8" xfId="39" applyFont="1" applyFill="1" applyBorder="1" applyAlignment="1">
      <alignment horizontal="center" wrapText="1"/>
    </xf>
    <xf numFmtId="0" fontId="43"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9" fontId="0" fillId="37" borderId="8" xfId="187" applyFont="1" applyFill="1" applyBorder="1" applyAlignment="1">
      <alignment horizontal="center" wrapText="1"/>
    </xf>
    <xf numFmtId="165" fontId="43" fillId="0" borderId="0" xfId="127" applyNumberFormat="1" applyFont="1"/>
    <xf numFmtId="9" fontId="0" fillId="37" borderId="8" xfId="64" applyNumberFormat="1" applyFont="1" applyFill="1" applyBorder="1" applyAlignment="1">
      <alignment wrapText="1"/>
    </xf>
    <xf numFmtId="0" fontId="0" fillId="0" borderId="8" xfId="127" quotePrefix="1" applyFont="1" applyBorder="1" applyAlignment="1">
      <alignment horizontal="left" vertical="top" wrapText="1"/>
    </xf>
    <xf numFmtId="0" fontId="0" fillId="0" borderId="8" xfId="127" applyFont="1" applyBorder="1" applyAlignment="1">
      <alignment horizontal="justify" vertical="top" wrapText="1"/>
    </xf>
    <xf numFmtId="0" fontId="117" fillId="0" borderId="0" xfId="127" applyFont="1"/>
    <xf numFmtId="2" fontId="0" fillId="0" borderId="0" xfId="0" applyNumberFormat="1"/>
    <xf numFmtId="0" fontId="78" fillId="0" borderId="0" xfId="127" applyFont="1" applyAlignment="1">
      <alignment horizontal="center"/>
    </xf>
    <xf numFmtId="3" fontId="79" fillId="0" borderId="0" xfId="127" applyNumberFormat="1" applyFont="1"/>
    <xf numFmtId="3" fontId="79"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9" fillId="36" borderId="76" xfId="127" applyFont="1" applyFill="1" applyBorder="1" applyAlignment="1">
      <alignment horizontal="center" vertical="center" wrapText="1"/>
    </xf>
    <xf numFmtId="3" fontId="39" fillId="36" borderId="77" xfId="127" applyNumberFormat="1"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177" fontId="39"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9"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9"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9" fillId="0" borderId="76" xfId="127" applyFont="1" applyBorder="1" applyAlignment="1">
      <alignment horizontal="center"/>
    </xf>
    <xf numFmtId="3" fontId="39" fillId="0" borderId="77" xfId="127" applyNumberFormat="1" applyFont="1" applyBorder="1" applyAlignment="1">
      <alignment horizontal="center" vertical="center"/>
    </xf>
    <xf numFmtId="171" fontId="39" fillId="0" borderId="77" xfId="127" applyNumberFormat="1" applyFont="1" applyBorder="1" applyAlignment="1">
      <alignment horizontal="center" vertical="center"/>
    </xf>
    <xf numFmtId="171" fontId="39" fillId="0" borderId="78" xfId="127" applyNumberFormat="1" applyFont="1" applyBorder="1" applyAlignment="1">
      <alignment horizontal="center" vertical="center"/>
    </xf>
    <xf numFmtId="0" fontId="0" fillId="0" borderId="0" xfId="0" applyAlignment="1">
      <alignment vertical="center"/>
    </xf>
    <xf numFmtId="0" fontId="39" fillId="0" borderId="0" xfId="127" applyFont="1"/>
    <xf numFmtId="3" fontId="0" fillId="0" borderId="0" xfId="127" applyNumberFormat="1" applyFont="1"/>
    <xf numFmtId="3" fontId="116"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3" fillId="0" borderId="0" xfId="0" applyFont="1"/>
    <xf numFmtId="0" fontId="40" fillId="36" borderId="76" xfId="0" applyFont="1" applyFill="1" applyBorder="1" applyAlignment="1">
      <alignment horizontal="center" vertical="center" wrapText="1"/>
    </xf>
    <xf numFmtId="0" fontId="40" fillId="36" borderId="77" xfId="0" applyFont="1" applyFill="1" applyBorder="1" applyAlignment="1">
      <alignment horizontal="center" vertical="center" wrapText="1"/>
    </xf>
    <xf numFmtId="0" fontId="40" fillId="36" borderId="77" xfId="0" applyFont="1" applyFill="1" applyBorder="1" applyAlignment="1">
      <alignment horizontal="center" vertical="center"/>
    </xf>
    <xf numFmtId="0" fontId="40" fillId="36" borderId="78" xfId="0" applyFont="1" applyFill="1" applyBorder="1" applyAlignment="1">
      <alignment horizontal="center" vertical="center" wrapText="1"/>
    </xf>
    <xf numFmtId="0" fontId="0" fillId="0" borderId="27" xfId="127" applyFont="1" applyBorder="1"/>
    <xf numFmtId="0" fontId="0" fillId="0" borderId="43" xfId="127" applyFont="1" applyBorder="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9" fillId="0" borderId="76" xfId="0" applyFont="1" applyBorder="1" applyAlignment="1">
      <alignment horizontal="center"/>
    </xf>
    <xf numFmtId="3" fontId="39" fillId="0" borderId="77" xfId="0" applyNumberFormat="1" applyFont="1" applyBorder="1" applyAlignment="1">
      <alignment horizontal="center" vertical="center"/>
    </xf>
    <xf numFmtId="171" fontId="39" fillId="0" borderId="77" xfId="0" applyNumberFormat="1" applyFont="1" applyBorder="1" applyAlignment="1">
      <alignment horizontal="center" vertical="center"/>
    </xf>
    <xf numFmtId="164" fontId="0" fillId="0" borderId="8" xfId="39" applyNumberFormat="1" applyFont="1" applyBorder="1" applyAlignment="1">
      <alignment horizontal="center" vertical="center" wrapText="1"/>
    </xf>
    <xf numFmtId="0" fontId="39" fillId="0" borderId="45" xfId="31325" applyFont="1" applyBorder="1" applyAlignment="1">
      <alignment horizontal="left"/>
    </xf>
    <xf numFmtId="0" fontId="39"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9" fillId="0" borderId="0" xfId="127" applyFont="1"/>
    <xf numFmtId="0" fontId="0" fillId="0" borderId="0" xfId="127" applyFont="1"/>
    <xf numFmtId="171" fontId="116" fillId="0" borderId="29" xfId="127" applyNumberFormat="1" applyBorder="1" applyAlignment="1">
      <alignment horizontal="center" vertical="center"/>
    </xf>
    <xf numFmtId="171" fontId="116" fillId="0" borderId="38" xfId="127" applyNumberFormat="1" applyBorder="1" applyAlignment="1">
      <alignment horizontal="center" vertical="center"/>
    </xf>
    <xf numFmtId="3" fontId="116" fillId="0" borderId="66" xfId="127" applyNumberFormat="1" applyBorder="1" applyAlignment="1">
      <alignment horizontal="center" vertical="center"/>
    </xf>
    <xf numFmtId="0" fontId="116" fillId="0" borderId="0" xfId="0" applyFont="1"/>
    <xf numFmtId="3" fontId="0" fillId="0" borderId="8" xfId="16259" applyNumberFormat="1" applyFont="1" applyBorder="1" applyAlignment="1">
      <alignment horizontal="center" vertical="center"/>
    </xf>
    <xf numFmtId="9" fontId="77" fillId="0" borderId="0" xfId="1" applyFont="1" applyAlignment="1">
      <alignment horizontal="center"/>
    </xf>
    <xf numFmtId="171" fontId="77" fillId="0" borderId="0" xfId="1" applyNumberFormat="1" applyFont="1" applyAlignment="1">
      <alignment horizontal="center"/>
    </xf>
    <xf numFmtId="171" fontId="0" fillId="0" borderId="0" xfId="0" applyNumberFormat="1" applyAlignment="1">
      <alignment horizontal="center"/>
    </xf>
    <xf numFmtId="10" fontId="39" fillId="0" borderId="77" xfId="0" applyNumberFormat="1" applyFont="1" applyBorder="1" applyAlignment="1">
      <alignment horizontal="center" vertical="center"/>
    </xf>
    <xf numFmtId="171" fontId="0" fillId="0" borderId="0" xfId="1" applyNumberFormat="1" applyFont="1" applyAlignment="1">
      <alignment horizontal="center"/>
    </xf>
    <xf numFmtId="42" fontId="0" fillId="40" borderId="8" xfId="64" applyNumberFormat="1" applyFont="1" applyFill="1" applyBorder="1" applyAlignment="1">
      <alignment wrapText="1"/>
    </xf>
    <xf numFmtId="3" fontId="76" fillId="0" borderId="29" xfId="0" applyNumberFormat="1" applyFont="1" applyBorder="1" applyAlignment="1">
      <alignment horizontal="center" vertical="center"/>
    </xf>
    <xf numFmtId="3" fontId="76"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9" fillId="36" borderId="8" xfId="0" applyFont="1" applyFill="1" applyBorder="1" applyAlignment="1">
      <alignment horizontal="center"/>
    </xf>
    <xf numFmtId="0" fontId="40" fillId="36" borderId="74" xfId="0" applyFont="1" applyFill="1" applyBorder="1" applyAlignment="1">
      <alignment horizontal="center"/>
    </xf>
    <xf numFmtId="49" fontId="40" fillId="0" borderId="0" xfId="0" applyNumberFormat="1" applyFont="1" applyAlignment="1">
      <alignment horizontal="center"/>
    </xf>
    <xf numFmtId="49" fontId="0" fillId="0" borderId="0" xfId="0" applyNumberFormat="1" applyAlignment="1">
      <alignment horizontal="center"/>
    </xf>
    <xf numFmtId="0" fontId="39"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xf>
    <xf numFmtId="0" fontId="39" fillId="36" borderId="59" xfId="0" applyFont="1" applyFill="1" applyBorder="1" applyAlignment="1">
      <alignment horizontal="center" vertical="center" wrapText="1"/>
    </xf>
    <xf numFmtId="0" fontId="116" fillId="0" borderId="31" xfId="528" applyBorder="1"/>
    <xf numFmtId="164" fontId="116" fillId="0" borderId="31" xfId="0" applyNumberFormat="1" applyFont="1" applyBorder="1"/>
    <xf numFmtId="0" fontId="122" fillId="0" borderId="31" xfId="0" applyFont="1" applyBorder="1"/>
    <xf numFmtId="0" fontId="122" fillId="0" borderId="63" xfId="0" applyFont="1" applyBorder="1"/>
    <xf numFmtId="0" fontId="121" fillId="0" borderId="43" xfId="0" applyFont="1" applyBorder="1"/>
    <xf numFmtId="0" fontId="121" fillId="0" borderId="63" xfId="0" applyFont="1" applyBorder="1"/>
    <xf numFmtId="0" fontId="122" fillId="0" borderId="31" xfId="528" applyFont="1" applyBorder="1"/>
    <xf numFmtId="0" fontId="125" fillId="0" borderId="0" xfId="0" applyFont="1" applyAlignment="1">
      <alignment vertical="center" wrapText="1"/>
    </xf>
    <xf numFmtId="0" fontId="79" fillId="0" borderId="0" xfId="0" applyFont="1" applyAlignment="1">
      <alignment vertical="center"/>
    </xf>
    <xf numFmtId="0" fontId="127" fillId="0" borderId="0" xfId="0" applyFont="1" applyAlignment="1">
      <alignment vertical="center"/>
    </xf>
    <xf numFmtId="0" fontId="48" fillId="0" borderId="0" xfId="0" applyFont="1" applyAlignment="1">
      <alignment vertical="center"/>
    </xf>
    <xf numFmtId="0" fontId="127" fillId="0" borderId="0" xfId="0" applyFont="1" applyAlignment="1">
      <alignment vertical="center" wrapText="1"/>
    </xf>
    <xf numFmtId="0" fontId="79" fillId="0" borderId="0" xfId="0" applyFont="1" applyAlignment="1">
      <alignment vertical="center" wrapText="1"/>
    </xf>
    <xf numFmtId="0" fontId="124" fillId="0" borderId="0" xfId="0" applyFont="1" applyAlignment="1">
      <alignment vertical="center" wrapText="1"/>
    </xf>
    <xf numFmtId="0" fontId="116" fillId="0" borderId="0" xfId="127"/>
    <xf numFmtId="165" fontId="116" fillId="36" borderId="96" xfId="2" applyNumberFormat="1" applyFill="1" applyBorder="1"/>
    <xf numFmtId="165" fontId="116" fillId="36" borderId="75" xfId="2" applyNumberFormat="1" applyFill="1" applyBorder="1"/>
    <xf numFmtId="0" fontId="116" fillId="36" borderId="96" xfId="132" applyFill="1" applyBorder="1"/>
    <xf numFmtId="0" fontId="116" fillId="36" borderId="75" xfId="132" applyFill="1" applyBorder="1"/>
    <xf numFmtId="2" fontId="116" fillId="0" borderId="0" xfId="132" applyNumberFormat="1" applyAlignment="1">
      <alignment wrapText="1"/>
    </xf>
    <xf numFmtId="10" fontId="76" fillId="0" borderId="0" xfId="0" applyNumberFormat="1" applyFont="1"/>
    <xf numFmtId="165" fontId="116" fillId="0" borderId="59" xfId="703" applyNumberFormat="1" applyFont="1" applyBorder="1"/>
    <xf numFmtId="165" fontId="116" fillId="0" borderId="8" xfId="703" applyNumberFormat="1" applyFont="1" applyBorder="1"/>
    <xf numFmtId="0" fontId="132" fillId="0" borderId="0" xfId="0" applyFont="1"/>
    <xf numFmtId="165" fontId="76" fillId="0" borderId="0" xfId="0" applyNumberFormat="1" applyFont="1"/>
    <xf numFmtId="0" fontId="116" fillId="40" borderId="86" xfId="132" applyFill="1" applyBorder="1"/>
    <xf numFmtId="0" fontId="131" fillId="40" borderId="86" xfId="132" applyFont="1" applyFill="1" applyBorder="1"/>
    <xf numFmtId="0" fontId="131" fillId="40" borderId="49" xfId="132" applyFont="1" applyFill="1" applyBorder="1"/>
    <xf numFmtId="0" fontId="131" fillId="40" borderId="84" xfId="132" applyFont="1" applyFill="1" applyBorder="1"/>
    <xf numFmtId="5" fontId="39" fillId="0" borderId="0" xfId="0" applyNumberFormat="1" applyFont="1" applyAlignment="1">
      <alignment horizontal="left"/>
    </xf>
    <xf numFmtId="165" fontId="131" fillId="0" borderId="0" xfId="31333" applyNumberFormat="1" applyFont="1" applyFill="1" applyBorder="1"/>
    <xf numFmtId="165" fontId="131" fillId="0" borderId="0" xfId="2" applyNumberFormat="1" applyFont="1" applyFill="1" applyBorder="1"/>
    <xf numFmtId="173" fontId="0" fillId="0" borderId="32" xfId="127" applyNumberFormat="1" applyFont="1" applyBorder="1" applyAlignment="1">
      <alignment horizontal="justify" vertical="center" wrapText="1"/>
    </xf>
    <xf numFmtId="0" fontId="39" fillId="39" borderId="0" xfId="0" applyFont="1" applyFill="1"/>
    <xf numFmtId="3" fontId="39" fillId="0" borderId="0" xfId="4" applyNumberFormat="1" applyFont="1" applyFill="1" applyBorder="1"/>
    <xf numFmtId="3" fontId="39" fillId="39" borderId="0" xfId="4" applyNumberFormat="1" applyFont="1" applyFill="1" applyBorder="1"/>
    <xf numFmtId="0" fontId="39" fillId="36" borderId="46" xfId="0" applyFont="1" applyFill="1" applyBorder="1"/>
    <xf numFmtId="3" fontId="39" fillId="36" borderId="98" xfId="4" applyNumberFormat="1" applyFont="1" applyFill="1" applyBorder="1"/>
    <xf numFmtId="173" fontId="116" fillId="0" borderId="32" xfId="127" applyNumberFormat="1" applyBorder="1" applyAlignment="1">
      <alignment horizontal="justify" vertical="center" wrapText="1"/>
    </xf>
    <xf numFmtId="0" fontId="116" fillId="0" borderId="31" xfId="0" applyFont="1" applyBorder="1"/>
    <xf numFmtId="173" fontId="116" fillId="0" borderId="27" xfId="0" quotePrefix="1" applyNumberFormat="1" applyFont="1" applyBorder="1" applyAlignment="1">
      <alignment horizontal="left" vertical="top" wrapText="1"/>
    </xf>
    <xf numFmtId="42" fontId="0" fillId="0" borderId="98" xfId="703" applyNumberFormat="1" applyFont="1" applyBorder="1" applyAlignment="1">
      <alignment vertical="top"/>
    </xf>
    <xf numFmtId="42" fontId="0" fillId="0" borderId="100" xfId="703" applyNumberFormat="1" applyFont="1" applyBorder="1" applyAlignment="1">
      <alignment vertical="top"/>
    </xf>
    <xf numFmtId="9" fontId="0" fillId="0" borderId="98" xfId="197" applyFont="1" applyBorder="1"/>
    <xf numFmtId="9" fontId="0" fillId="0" borderId="99" xfId="197" applyFont="1" applyBorder="1"/>
    <xf numFmtId="0" fontId="0" fillId="37" borderId="95" xfId="528" applyFont="1" applyFill="1" applyBorder="1"/>
    <xf numFmtId="0" fontId="39" fillId="36" borderId="95" xfId="528" applyFont="1" applyFill="1" applyBorder="1" applyAlignment="1">
      <alignment horizontal="center" vertical="center" wrapText="1"/>
    </xf>
    <xf numFmtId="0" fontId="39" fillId="36" borderId="95" xfId="528" quotePrefix="1" applyFont="1" applyFill="1" applyBorder="1" applyAlignment="1">
      <alignment horizontal="center" vertical="center" wrapText="1"/>
    </xf>
    <xf numFmtId="0" fontId="39" fillId="37" borderId="97" xfId="0" applyFont="1" applyFill="1" applyBorder="1"/>
    <xf numFmtId="0" fontId="39" fillId="37" borderId="98" xfId="0" applyFont="1" applyFill="1" applyBorder="1"/>
    <xf numFmtId="0" fontId="39" fillId="37" borderId="99" xfId="0" applyFont="1" applyFill="1" applyBorder="1"/>
    <xf numFmtId="0" fontId="39" fillId="36" borderId="99" xfId="0" applyFont="1" applyFill="1" applyBorder="1" applyAlignment="1">
      <alignment horizontal="center" vertical="center" wrapText="1"/>
    </xf>
    <xf numFmtId="164" fontId="39" fillId="0" borderId="98" xfId="4" applyNumberFormat="1" applyFont="1" applyBorder="1"/>
    <xf numFmtId="0" fontId="39" fillId="36" borderId="97" xfId="0" applyFont="1" applyFill="1" applyBorder="1" applyAlignment="1">
      <alignment horizontal="center" vertical="center" wrapText="1"/>
    </xf>
    <xf numFmtId="0" fontId="39" fillId="36" borderId="98" xfId="0" applyFont="1" applyFill="1" applyBorder="1" applyAlignment="1">
      <alignment horizontal="center" vertical="center" wrapText="1"/>
    </xf>
    <xf numFmtId="9" fontId="39" fillId="36" borderId="98" xfId="0" applyNumberFormat="1" applyFont="1" applyFill="1" applyBorder="1" applyAlignment="1">
      <alignment horizontal="center" vertical="center" wrapText="1"/>
    </xf>
    <xf numFmtId="5" fontId="39" fillId="35" borderId="103" xfId="0" applyNumberFormat="1" applyFont="1" applyFill="1" applyBorder="1" applyAlignment="1">
      <alignment horizontal="left"/>
    </xf>
    <xf numFmtId="0" fontId="39" fillId="35" borderId="31" xfId="132" applyFont="1" applyFill="1" applyBorder="1"/>
    <xf numFmtId="0" fontId="39" fillId="35" borderId="61" xfId="132" applyFont="1" applyFill="1" applyBorder="1"/>
    <xf numFmtId="173" fontId="116" fillId="0" borderId="32" xfId="127" quotePrefix="1" applyNumberFormat="1" applyBorder="1" applyAlignment="1">
      <alignment horizontal="left" wrapText="1"/>
    </xf>
    <xf numFmtId="165" fontId="0" fillId="0" borderId="8" xfId="2" applyNumberFormat="1" applyFont="1" applyFill="1" applyBorder="1" applyAlignment="1">
      <alignment horizontal="right"/>
    </xf>
    <xf numFmtId="165" fontId="0" fillId="0" borderId="65" xfId="2" applyNumberFormat="1" applyFont="1" applyFill="1" applyBorder="1" applyAlignment="1">
      <alignment horizontal="right"/>
    </xf>
    <xf numFmtId="165" fontId="0" fillId="0" borderId="28" xfId="2" applyNumberFormat="1" applyFont="1" applyFill="1" applyBorder="1" applyAlignment="1">
      <alignment horizontal="right"/>
    </xf>
    <xf numFmtId="165" fontId="0" fillId="0" borderId="38" xfId="2" applyNumberFormat="1" applyFont="1" applyFill="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9" fillId="0" borderId="74" xfId="0" applyFont="1" applyBorder="1"/>
    <xf numFmtId="0" fontId="130" fillId="0" borderId="0" xfId="0" applyFont="1"/>
    <xf numFmtId="0" fontId="39" fillId="36" borderId="60" xfId="0" applyFont="1" applyFill="1" applyBorder="1" applyAlignment="1">
      <alignment horizontal="center"/>
    </xf>
    <xf numFmtId="0" fontId="0" fillId="0" borderId="0" xfId="127" applyFont="1" applyAlignment="1">
      <alignment horizontal="left" wrapText="1"/>
    </xf>
    <xf numFmtId="0" fontId="39" fillId="36" borderId="66" xfId="0" applyFont="1" applyFill="1" applyBorder="1" applyAlignment="1">
      <alignment horizontal="center"/>
    </xf>
    <xf numFmtId="0" fontId="39" fillId="36" borderId="29" xfId="0" applyFont="1" applyFill="1" applyBorder="1" applyAlignment="1">
      <alignment horizontal="center"/>
    </xf>
    <xf numFmtId="49" fontId="39" fillId="0" borderId="0" xfId="0" applyNumberFormat="1" applyFont="1" applyAlignment="1">
      <alignment horizontal="center"/>
    </xf>
    <xf numFmtId="0" fontId="123" fillId="0" borderId="0" xfId="528" applyFont="1" applyAlignment="1">
      <alignment horizontal="left" wrapText="1"/>
    </xf>
    <xf numFmtId="165" fontId="0" fillId="0" borderId="5" xfId="2" applyNumberFormat="1" applyFont="1" applyBorder="1"/>
    <xf numFmtId="165" fontId="0" fillId="0" borderId="0" xfId="2" applyNumberFormat="1" applyFont="1" applyFill="1" applyBorder="1" applyAlignment="1">
      <alignment vertical="center"/>
    </xf>
    <xf numFmtId="165" fontId="39" fillId="0" borderId="96" xfId="2" applyNumberFormat="1" applyFont="1" applyFill="1" applyBorder="1" applyAlignment="1">
      <alignment vertical="center" wrapText="1"/>
    </xf>
    <xf numFmtId="165" fontId="0" fillId="0" borderId="5" xfId="0" applyNumberFormat="1" applyBorder="1"/>
    <xf numFmtId="165" fontId="0" fillId="37" borderId="5" xfId="0" applyNumberFormat="1" applyFill="1" applyBorder="1"/>
    <xf numFmtId="165" fontId="0" fillId="0" borderId="28" xfId="2" applyNumberFormat="1" applyFont="1" applyFill="1" applyBorder="1"/>
    <xf numFmtId="165" fontId="39" fillId="0" borderId="96" xfId="2" applyNumberFormat="1" applyFont="1" applyBorder="1" applyAlignment="1">
      <alignment vertical="center" wrapText="1"/>
    </xf>
    <xf numFmtId="0" fontId="39" fillId="36" borderId="53" xfId="0" applyFont="1" applyFill="1" applyBorder="1" applyAlignment="1">
      <alignment horizontal="center"/>
    </xf>
    <xf numFmtId="0" fontId="39" fillId="36" borderId="37" xfId="0" applyFont="1" applyFill="1" applyBorder="1" applyAlignment="1">
      <alignment horizontal="center" vertical="center"/>
    </xf>
    <xf numFmtId="0" fontId="40" fillId="0" borderId="0" xfId="0" applyFont="1" applyAlignment="1">
      <alignment horizontal="center"/>
    </xf>
    <xf numFmtId="0" fontId="40" fillId="0" borderId="0" xfId="0" applyFont="1" applyAlignment="1">
      <alignment horizontal="center" wrapText="1"/>
    </xf>
    <xf numFmtId="0" fontId="111" fillId="0" borderId="0" xfId="0" applyFont="1"/>
    <xf numFmtId="0" fontId="128" fillId="0" borderId="8" xfId="0" applyFont="1" applyBorder="1" applyAlignment="1">
      <alignment horizontal="center" vertical="center"/>
    </xf>
    <xf numFmtId="0" fontId="128" fillId="0" borderId="8" xfId="0" applyFont="1" applyBorder="1" applyAlignment="1">
      <alignment vertical="center"/>
    </xf>
    <xf numFmtId="164" fontId="128" fillId="0" borderId="8" xfId="4" applyNumberFormat="1" applyFont="1" applyBorder="1" applyAlignment="1">
      <alignment vertical="center"/>
    </xf>
    <xf numFmtId="0" fontId="79" fillId="0" borderId="8" xfId="0" applyFont="1" applyBorder="1" applyAlignment="1">
      <alignment vertical="center"/>
    </xf>
    <xf numFmtId="0" fontId="39" fillId="0" borderId="95" xfId="132" applyFont="1" applyBorder="1"/>
    <xf numFmtId="165" fontId="116" fillId="0" borderId="97" xfId="703" applyNumberFormat="1" applyFont="1" applyFill="1" applyBorder="1"/>
    <xf numFmtId="165" fontId="116" fillId="0" borderId="98" xfId="703" applyNumberFormat="1" applyFont="1" applyFill="1" applyBorder="1"/>
    <xf numFmtId="165" fontId="116" fillId="0" borderId="99" xfId="703" applyNumberFormat="1" applyFont="1" applyFill="1" applyBorder="1"/>
    <xf numFmtId="0" fontId="39" fillId="0" borderId="86" xfId="132" applyFont="1" applyBorder="1"/>
    <xf numFmtId="0" fontId="39" fillId="0" borderId="57" xfId="132" applyFont="1" applyBorder="1"/>
    <xf numFmtId="0" fontId="39" fillId="0" borderId="62" xfId="132" applyFont="1" applyBorder="1" applyAlignment="1">
      <alignment horizontal="center"/>
    </xf>
    <xf numFmtId="0" fontId="39" fillId="0" borderId="30" xfId="132" applyFont="1" applyBorder="1" applyAlignment="1">
      <alignment horizontal="center"/>
    </xf>
    <xf numFmtId="0" fontId="39" fillId="0" borderId="54" xfId="132" applyFont="1" applyBorder="1" applyAlignment="1">
      <alignment horizontal="center"/>
    </xf>
    <xf numFmtId="0" fontId="109" fillId="0" borderId="32" xfId="0" applyFont="1" applyBorder="1"/>
    <xf numFmtId="165" fontId="116" fillId="36" borderId="27" xfId="2" applyNumberFormat="1" applyFont="1" applyFill="1" applyBorder="1"/>
    <xf numFmtId="165" fontId="116" fillId="36" borderId="28" xfId="2" applyNumberFormat="1" applyFont="1" applyFill="1" applyBorder="1"/>
    <xf numFmtId="165" fontId="116" fillId="36" borderId="65" xfId="2" applyNumberFormat="1" applyFont="1" applyFill="1" applyBorder="1"/>
    <xf numFmtId="0" fontId="116" fillId="36" borderId="0" xfId="132" applyFill="1"/>
    <xf numFmtId="0" fontId="116" fillId="0" borderId="63" xfId="132" quotePrefix="1" applyBorder="1" applyAlignment="1">
      <alignment horizontal="left" wrapText="1"/>
    </xf>
    <xf numFmtId="42" fontId="116" fillId="0" borderId="98" xfId="703" applyNumberFormat="1" applyFont="1" applyBorder="1" applyAlignment="1">
      <alignment vertical="top"/>
    </xf>
    <xf numFmtId="42" fontId="116" fillId="0" borderId="100" xfId="703" applyNumberFormat="1" applyFont="1" applyBorder="1" applyAlignment="1">
      <alignment vertical="top"/>
    </xf>
    <xf numFmtId="42" fontId="116" fillId="0" borderId="29" xfId="703" applyNumberFormat="1" applyFont="1" applyBorder="1" applyAlignment="1">
      <alignment vertical="top"/>
    </xf>
    <xf numFmtId="42" fontId="116" fillId="0" borderId="65" xfId="703" applyNumberFormat="1" applyFont="1" applyBorder="1" applyAlignment="1">
      <alignment vertical="top"/>
    </xf>
    <xf numFmtId="9" fontId="116" fillId="0" borderId="29" xfId="197" applyFont="1" applyBorder="1"/>
    <xf numFmtId="9" fontId="116" fillId="0" borderId="38" xfId="197" applyFont="1" applyBorder="1"/>
    <xf numFmtId="0" fontId="116" fillId="0" borderId="63" xfId="132" applyBorder="1" applyAlignment="1">
      <alignment wrapText="1"/>
    </xf>
    <xf numFmtId="0" fontId="39" fillId="0" borderId="64" xfId="132" quotePrefix="1" applyFont="1" applyBorder="1" applyAlignment="1">
      <alignment horizontal="left" wrapText="1"/>
    </xf>
    <xf numFmtId="9" fontId="116" fillId="0" borderId="46" xfId="197" applyFont="1" applyBorder="1"/>
    <xf numFmtId="9" fontId="116" fillId="0" borderId="47" xfId="197" applyFont="1" applyBorder="1"/>
    <xf numFmtId="0" fontId="134" fillId="0" borderId="0" xfId="0" applyFont="1" applyAlignment="1">
      <alignment horizontal="center" wrapText="1"/>
    </xf>
    <xf numFmtId="0" fontId="39" fillId="40" borderId="59" xfId="0" applyFont="1" applyFill="1" applyBorder="1" applyAlignment="1">
      <alignment horizontal="center" vertical="center" wrapText="1"/>
    </xf>
    <xf numFmtId="0" fontId="39" fillId="40" borderId="8" xfId="0" applyFont="1" applyFill="1" applyBorder="1" applyAlignment="1">
      <alignment horizontal="center" vertical="center" wrapText="1"/>
    </xf>
    <xf numFmtId="0" fontId="39" fillId="40" borderId="60" xfId="0" applyFont="1" applyFill="1" applyBorder="1" applyAlignment="1">
      <alignment horizontal="center" vertical="center" wrapText="1"/>
    </xf>
    <xf numFmtId="0" fontId="39" fillId="40" borderId="108" xfId="0" applyFont="1" applyFill="1" applyBorder="1" applyAlignment="1">
      <alignment horizontal="center" vertical="center" wrapText="1"/>
    </xf>
    <xf numFmtId="0" fontId="39" fillId="40" borderId="30" xfId="0" applyFont="1" applyFill="1" applyBorder="1" applyAlignment="1">
      <alignment horizontal="center" vertical="center" wrapText="1"/>
    </xf>
    <xf numFmtId="0" fontId="39" fillId="40" borderId="54" xfId="0" applyFont="1" applyFill="1" applyBorder="1" applyAlignment="1">
      <alignment horizontal="center" vertical="center" wrapText="1"/>
    </xf>
    <xf numFmtId="0" fontId="0" fillId="37" borderId="24" xfId="0" applyFill="1" applyBorder="1"/>
    <xf numFmtId="0" fontId="0" fillId="37" borderId="29" xfId="0" applyFill="1" applyBorder="1"/>
    <xf numFmtId="0" fontId="0" fillId="37" borderId="38" xfId="0" applyFill="1" applyBorder="1"/>
    <xf numFmtId="0" fontId="0" fillId="35" borderId="31" xfId="0" applyFill="1" applyBorder="1"/>
    <xf numFmtId="0" fontId="123" fillId="0" borderId="0" xfId="0" applyFont="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0" fontId="0" fillId="0" borderId="0" xfId="0" quotePrefix="1"/>
    <xf numFmtId="164" fontId="0" fillId="0" borderId="8" xfId="0" applyNumberFormat="1" applyBorder="1" applyAlignment="1">
      <alignment horizontal="left"/>
    </xf>
    <xf numFmtId="0" fontId="0" fillId="0" borderId="8" xfId="0" applyBorder="1" applyAlignment="1">
      <alignment horizontal="center"/>
    </xf>
    <xf numFmtId="0" fontId="0" fillId="0" borderId="30" xfId="0" applyBorder="1" applyAlignment="1">
      <alignment horizontal="center"/>
    </xf>
    <xf numFmtId="0" fontId="0" fillId="37" borderId="5" xfId="0" applyFill="1" applyBorder="1"/>
    <xf numFmtId="0" fontId="39" fillId="40" borderId="73" xfId="0" applyFont="1" applyFill="1" applyBorder="1" applyAlignment="1">
      <alignment horizontal="center" wrapText="1"/>
    </xf>
    <xf numFmtId="0" fontId="39" fillId="40" borderId="73" xfId="528" applyFont="1" applyFill="1" applyBorder="1" applyAlignment="1">
      <alignment horizontal="center" vertical="center" wrapText="1"/>
    </xf>
    <xf numFmtId="0" fontId="39" fillId="40" borderId="53" xfId="0" applyFont="1" applyFill="1" applyBorder="1" applyAlignment="1">
      <alignment horizontal="left" vertical="center" wrapText="1"/>
    </xf>
    <xf numFmtId="0" fontId="0" fillId="0" borderId="28" xfId="0" applyBorder="1" applyAlignment="1">
      <alignment horizontal="left" vertical="center" wrapText="1"/>
    </xf>
    <xf numFmtId="9" fontId="0" fillId="0" borderId="31" xfId="1" applyFont="1" applyBorder="1"/>
    <xf numFmtId="0" fontId="39" fillId="0" borderId="32" xfId="0" applyFont="1" applyBorder="1" applyAlignment="1">
      <alignment horizontal="center" wrapText="1"/>
    </xf>
    <xf numFmtId="0" fontId="39" fillId="40" borderId="41" xfId="0" applyFont="1" applyFill="1" applyBorder="1" applyAlignment="1">
      <alignment horizontal="left" vertical="center" wrapText="1"/>
    </xf>
    <xf numFmtId="0" fontId="39" fillId="40" borderId="32" xfId="0" applyFont="1" applyFill="1" applyBorder="1" applyAlignment="1">
      <alignment horizontal="center" wrapText="1"/>
    </xf>
    <xf numFmtId="0" fontId="0" fillId="0" borderId="32" xfId="0" applyBorder="1"/>
    <xf numFmtId="0" fontId="39" fillId="40" borderId="59" xfId="0" applyFont="1" applyFill="1" applyBorder="1" applyAlignment="1">
      <alignment horizontal="center" wrapText="1"/>
    </xf>
    <xf numFmtId="0" fontId="39" fillId="40" borderId="8" xfId="0" applyFont="1" applyFill="1" applyBorder="1" applyAlignment="1">
      <alignment horizontal="center" wrapText="1"/>
    </xf>
    <xf numFmtId="9" fontId="0" fillId="0" borderId="32" xfId="1" applyFont="1" applyFill="1" applyBorder="1"/>
    <xf numFmtId="9" fontId="0" fillId="0" borderId="32" xfId="1" applyFont="1" applyBorder="1"/>
    <xf numFmtId="0" fontId="135" fillId="0" borderId="0" xfId="0" applyFont="1" applyAlignment="1">
      <alignment horizontal="centerContinuous" vertical="center"/>
    </xf>
    <xf numFmtId="0" fontId="125" fillId="0" borderId="0" xfId="0" applyFont="1"/>
    <xf numFmtId="0" fontId="123" fillId="0" borderId="0" xfId="528" applyFont="1" applyAlignment="1">
      <alignment wrapText="1"/>
    </xf>
    <xf numFmtId="0" fontId="0" fillId="0" borderId="29" xfId="0" applyBorder="1"/>
    <xf numFmtId="0" fontId="0" fillId="0" borderId="8" xfId="0" applyBorder="1" applyAlignment="1">
      <alignment wrapText="1"/>
    </xf>
    <xf numFmtId="0" fontId="0" fillId="0" borderId="8" xfId="127" applyFont="1" applyBorder="1" applyAlignment="1">
      <alignment horizontal="left" wrapText="1"/>
    </xf>
    <xf numFmtId="0" fontId="0" fillId="0" borderId="8" xfId="127" applyFont="1" applyBorder="1" applyAlignment="1">
      <alignment horizontal="left" vertical="top" wrapText="1"/>
    </xf>
    <xf numFmtId="10" fontId="0" fillId="0" borderId="0" xfId="0" applyNumberFormat="1"/>
    <xf numFmtId="0" fontId="0" fillId="0" borderId="0" xfId="0" quotePrefix="1" applyAlignment="1">
      <alignment horizontal="left"/>
    </xf>
    <xf numFmtId="49" fontId="77" fillId="0" borderId="0" xfId="0" applyNumberFormat="1" applyFont="1"/>
    <xf numFmtId="0" fontId="0" fillId="0" borderId="24" xfId="0" applyBorder="1" applyAlignment="1">
      <alignment horizontal="left"/>
    </xf>
    <xf numFmtId="0" fontId="0" fillId="0" borderId="26" xfId="0" applyBorder="1"/>
    <xf numFmtId="0" fontId="0" fillId="0" borderId="77" xfId="0" applyBorder="1"/>
    <xf numFmtId="3" fontId="116" fillId="0" borderId="8" xfId="127" applyNumberFormat="1" applyBorder="1" applyAlignment="1">
      <alignment horizontal="center" vertical="center"/>
    </xf>
    <xf numFmtId="3" fontId="116" fillId="0" borderId="26" xfId="127" applyNumberFormat="1" applyBorder="1" applyAlignment="1">
      <alignment horizontal="center" vertical="center"/>
    </xf>
    <xf numFmtId="0" fontId="39" fillId="40" borderId="73" xfId="0" applyFont="1" applyFill="1" applyBorder="1"/>
    <xf numFmtId="0" fontId="0" fillId="0" borderId="95" xfId="0" applyBorder="1"/>
    <xf numFmtId="49" fontId="40" fillId="0" borderId="0" xfId="132" quotePrefix="1" applyNumberFormat="1" applyFont="1" applyAlignment="1">
      <alignment horizontal="center"/>
    </xf>
    <xf numFmtId="49" fontId="116" fillId="0" borderId="0" xfId="132" applyNumberFormat="1" applyAlignment="1">
      <alignment horizontal="center"/>
    </xf>
    <xf numFmtId="0" fontId="39" fillId="36" borderId="97" xfId="0" applyFont="1" applyFill="1" applyBorder="1" applyAlignment="1">
      <alignment horizontal="center"/>
    </xf>
    <xf numFmtId="0" fontId="39" fillId="36" borderId="98" xfId="0" applyFont="1" applyFill="1" applyBorder="1" applyAlignment="1">
      <alignment horizontal="center"/>
    </xf>
    <xf numFmtId="0" fontId="39" fillId="36" borderId="99" xfId="0" applyFont="1" applyFill="1" applyBorder="1" applyAlignment="1">
      <alignment horizontal="center"/>
    </xf>
    <xf numFmtId="0" fontId="116" fillId="40" borderId="31" xfId="0" applyFont="1" applyFill="1" applyBorder="1"/>
    <xf numFmtId="0" fontId="116" fillId="40" borderId="32" xfId="0" applyFont="1" applyFill="1" applyBorder="1"/>
    <xf numFmtId="42" fontId="116" fillId="0" borderId="87" xfId="703" applyNumberFormat="1" applyFont="1" applyBorder="1" applyAlignment="1">
      <alignment horizontal="center" vertical="top"/>
    </xf>
    <xf numFmtId="42" fontId="116" fillId="0" borderId="27" xfId="703" applyNumberFormat="1" applyFont="1" applyBorder="1" applyAlignment="1">
      <alignment horizontal="center" vertical="top"/>
    </xf>
    <xf numFmtId="42" fontId="116" fillId="40" borderId="27" xfId="703" applyNumberFormat="1" applyFont="1" applyFill="1" applyBorder="1" applyAlignment="1">
      <alignment horizontal="center" vertical="top"/>
    </xf>
    <xf numFmtId="42" fontId="39" fillId="0" borderId="57" xfId="703" applyNumberFormat="1" applyFont="1" applyBorder="1" applyAlignment="1">
      <alignment horizontal="center" vertical="top"/>
    </xf>
    <xf numFmtId="42" fontId="0" fillId="0" borderId="87" xfId="703" applyNumberFormat="1" applyFont="1" applyBorder="1" applyAlignment="1">
      <alignment horizontal="center" vertical="top"/>
    </xf>
    <xf numFmtId="42" fontId="0" fillId="0" borderId="27" xfId="703" applyNumberFormat="1" applyFont="1" applyBorder="1" applyAlignment="1">
      <alignment horizontal="center" vertical="top"/>
    </xf>
    <xf numFmtId="165" fontId="116" fillId="36" borderId="74" xfId="2" applyNumberFormat="1" applyFill="1" applyBorder="1" applyAlignment="1">
      <alignment horizontal="center"/>
    </xf>
    <xf numFmtId="42" fontId="39" fillId="0" borderId="45" xfId="132" applyNumberFormat="1" applyFont="1" applyBorder="1" applyAlignment="1">
      <alignment horizontal="center"/>
    </xf>
    <xf numFmtId="165" fontId="116" fillId="0" borderId="57" xfId="132" applyNumberFormat="1" applyBorder="1" applyAlignment="1">
      <alignment horizontal="center" vertical="top" wrapText="1"/>
    </xf>
    <xf numFmtId="0" fontId="116" fillId="0" borderId="63" xfId="528" applyBorder="1"/>
    <xf numFmtId="0" fontId="0" fillId="0" borderId="63" xfId="127" applyFont="1" applyBorder="1"/>
    <xf numFmtId="165" fontId="131" fillId="0" borderId="104" xfId="31333" applyNumberFormat="1" applyFont="1" applyFill="1" applyBorder="1"/>
    <xf numFmtId="165" fontId="131" fillId="0" borderId="105" xfId="2" applyNumberFormat="1" applyFont="1" applyFill="1" applyBorder="1"/>
    <xf numFmtId="165" fontId="131" fillId="0" borderId="106" xfId="2" applyNumberFormat="1" applyFont="1" applyFill="1" applyBorder="1"/>
    <xf numFmtId="0" fontId="122" fillId="0" borderId="59" xfId="0" applyFont="1" applyBorder="1"/>
    <xf numFmtId="0" fontId="122" fillId="35" borderId="63" xfId="0" applyFont="1" applyFill="1" applyBorder="1"/>
    <xf numFmtId="171" fontId="76" fillId="0" borderId="44" xfId="187" applyNumberFormat="1" applyFont="1" applyBorder="1"/>
    <xf numFmtId="0" fontId="116" fillId="0" borderId="63" xfId="132" applyBorder="1"/>
    <xf numFmtId="0" fontId="76" fillId="0" borderId="68" xfId="0" applyFont="1" applyBorder="1" applyAlignment="1">
      <alignment horizontal="center"/>
    </xf>
    <xf numFmtId="0" fontId="76" fillId="0" borderId="69" xfId="0" applyFont="1" applyBorder="1" applyAlignment="1">
      <alignment horizontal="center"/>
    </xf>
    <xf numFmtId="3" fontId="0" fillId="0" borderId="35" xfId="4" applyNumberFormat="1" applyFont="1" applyBorder="1"/>
    <xf numFmtId="3" fontId="0" fillId="36" borderId="26" xfId="4" applyNumberFormat="1" applyFont="1" applyFill="1" applyBorder="1"/>
    <xf numFmtId="3" fontId="0" fillId="0" borderId="26" xfId="4" applyNumberFormat="1" applyFont="1" applyFill="1" applyBorder="1"/>
    <xf numFmtId="3" fontId="39" fillId="0" borderId="44" xfId="4" applyNumberFormat="1" applyFont="1" applyFill="1" applyBorder="1"/>
    <xf numFmtId="3" fontId="0" fillId="39" borderId="26" xfId="4" applyNumberFormat="1" applyFont="1" applyFill="1" applyBorder="1" applyAlignment="1">
      <alignment horizontal="center"/>
    </xf>
    <xf numFmtId="3" fontId="0" fillId="39" borderId="60" xfId="4" applyNumberFormat="1" applyFont="1" applyFill="1" applyBorder="1" applyAlignment="1">
      <alignment horizontal="center"/>
    </xf>
    <xf numFmtId="0" fontId="39" fillId="39" borderId="76" xfId="0" applyFont="1" applyFill="1" applyBorder="1"/>
    <xf numFmtId="3" fontId="39" fillId="36" borderId="77" xfId="4" applyNumberFormat="1" applyFont="1" applyFill="1" applyBorder="1"/>
    <xf numFmtId="3" fontId="39" fillId="39" borderId="77" xfId="4" applyNumberFormat="1" applyFont="1" applyFill="1" applyBorder="1"/>
    <xf numFmtId="3" fontId="39" fillId="39" borderId="47" xfId="4" applyNumberFormat="1" applyFont="1" applyFill="1" applyBorder="1"/>
    <xf numFmtId="3" fontId="0" fillId="41" borderId="8" xfId="4" applyNumberFormat="1" applyFont="1" applyFill="1" applyBorder="1" applyAlignment="1">
      <alignment horizontal="center"/>
    </xf>
    <xf numFmtId="3" fontId="0" fillId="41" borderId="26" xfId="4" applyNumberFormat="1" applyFont="1" applyFill="1" applyBorder="1" applyAlignment="1">
      <alignment horizontal="center"/>
    </xf>
    <xf numFmtId="164" fontId="0" fillId="42" borderId="8" xfId="39" applyNumberFormat="1" applyFont="1" applyFill="1" applyBorder="1" applyAlignment="1">
      <alignment horizontal="left"/>
    </xf>
    <xf numFmtId="164" fontId="0" fillId="42" borderId="8" xfId="0" applyNumberFormat="1" applyFill="1" applyBorder="1" applyAlignment="1">
      <alignment horizontal="left" vertical="center" wrapText="1"/>
    </xf>
    <xf numFmtId="164" fontId="0" fillId="42" borderId="8" xfId="39" applyNumberFormat="1" applyFont="1" applyFill="1" applyBorder="1" applyAlignment="1">
      <alignment horizontal="left" vertical="center" wrapText="1"/>
    </xf>
    <xf numFmtId="164" fontId="0" fillId="42" borderId="8" xfId="0" applyNumberFormat="1" applyFill="1" applyBorder="1" applyAlignment="1">
      <alignment horizontal="left"/>
    </xf>
    <xf numFmtId="164" fontId="0" fillId="42" borderId="8" xfId="0" applyNumberFormat="1" applyFill="1" applyBorder="1" applyAlignment="1">
      <alignment horizontal="left" vertical="center"/>
    </xf>
    <xf numFmtId="164" fontId="0" fillId="42" borderId="8" xfId="0" applyNumberFormat="1" applyFill="1" applyBorder="1"/>
    <xf numFmtId="164" fontId="0" fillId="42" borderId="30" xfId="0" applyNumberFormat="1" applyFill="1" applyBorder="1"/>
    <xf numFmtId="164" fontId="39" fillId="42" borderId="29" xfId="4" applyNumberFormat="1" applyFont="1" applyFill="1" applyBorder="1"/>
    <xf numFmtId="164" fontId="0" fillId="42" borderId="8" xfId="4" quotePrefix="1" applyNumberFormat="1" applyFont="1" applyFill="1" applyBorder="1" applyAlignment="1">
      <alignment horizontal="center"/>
    </xf>
    <xf numFmtId="164" fontId="0" fillId="42" borderId="8" xfId="4" applyNumberFormat="1" applyFont="1" applyFill="1" applyBorder="1"/>
    <xf numFmtId="164" fontId="0" fillId="42" borderId="30" xfId="4" applyNumberFormat="1" applyFont="1" applyFill="1" applyBorder="1"/>
    <xf numFmtId="164" fontId="0" fillId="42" borderId="8" xfId="4" applyNumberFormat="1" applyFont="1" applyFill="1" applyBorder="1" applyAlignment="1">
      <alignment horizontal="center"/>
    </xf>
    <xf numFmtId="43" fontId="0" fillId="42" borderId="8" xfId="4" applyFont="1" applyFill="1" applyBorder="1"/>
    <xf numFmtId="1" fontId="0" fillId="42" borderId="8" xfId="4" applyNumberFormat="1" applyFont="1" applyFill="1" applyBorder="1"/>
    <xf numFmtId="43" fontId="0" fillId="42" borderId="8" xfId="4" applyFont="1" applyFill="1" applyBorder="1" applyAlignment="1">
      <alignment horizontal="center"/>
    </xf>
    <xf numFmtId="164" fontId="0" fillId="42" borderId="26" xfId="4" applyNumberFormat="1" applyFont="1" applyFill="1" applyBorder="1"/>
    <xf numFmtId="164" fontId="39" fillId="42" borderId="98" xfId="4" applyNumberFormat="1" applyFont="1" applyFill="1" applyBorder="1"/>
    <xf numFmtId="164" fontId="0" fillId="42" borderId="30" xfId="0" applyNumberFormat="1" applyFill="1" applyBorder="1" applyAlignment="1">
      <alignment horizontal="left"/>
    </xf>
    <xf numFmtId="0" fontId="39" fillId="40" borderId="76" xfId="0" applyFont="1" applyFill="1" applyBorder="1" applyAlignment="1">
      <alignment horizontal="center" vertical="center" wrapText="1" readingOrder="1"/>
    </xf>
    <xf numFmtId="0" fontId="39" fillId="40" borderId="77" xfId="0" applyFont="1" applyFill="1" applyBorder="1" applyAlignment="1">
      <alignment horizontal="center" vertical="center" wrapText="1" readingOrder="1"/>
    </xf>
    <xf numFmtId="0" fontId="39" fillId="40" borderId="78" xfId="0" applyFont="1" applyFill="1" applyBorder="1" applyAlignment="1">
      <alignment horizontal="center" vertical="center" wrapText="1" readingOrder="1"/>
    </xf>
    <xf numFmtId="42" fontId="0" fillId="40" borderId="43" xfId="132" applyNumberFormat="1" applyFont="1" applyFill="1" applyBorder="1"/>
    <xf numFmtId="42" fontId="0" fillId="40" borderId="34" xfId="132" applyNumberFormat="1" applyFont="1" applyFill="1" applyBorder="1"/>
    <xf numFmtId="42" fontId="0" fillId="40" borderId="56" xfId="132" applyNumberFormat="1" applyFont="1" applyFill="1" applyBorder="1"/>
    <xf numFmtId="0" fontId="0" fillId="40" borderId="39" xfId="132" applyFont="1" applyFill="1" applyBorder="1"/>
    <xf numFmtId="0" fontId="0" fillId="40" borderId="50" xfId="132" applyFont="1" applyFill="1" applyBorder="1"/>
    <xf numFmtId="42" fontId="0" fillId="0" borderId="8" xfId="0" applyNumberFormat="1" applyBorder="1" applyAlignment="1">
      <alignment horizontal="center"/>
    </xf>
    <xf numFmtId="42" fontId="39" fillId="0" borderId="8" xfId="0" applyNumberFormat="1" applyFont="1" applyBorder="1" applyAlignment="1">
      <alignment horizontal="center"/>
    </xf>
    <xf numFmtId="42" fontId="0" fillId="40" borderId="8" xfId="0" applyNumberFormat="1" applyFill="1" applyBorder="1"/>
    <xf numFmtId="0" fontId="39" fillId="40" borderId="8" xfId="127" applyFont="1" applyFill="1" applyBorder="1" applyAlignment="1">
      <alignment horizontal="center"/>
    </xf>
    <xf numFmtId="0" fontId="0" fillId="40" borderId="8" xfId="127" applyFont="1" applyFill="1" applyBorder="1" applyAlignment="1">
      <alignment horizontal="center"/>
    </xf>
    <xf numFmtId="9" fontId="0" fillId="0" borderId="8" xfId="0" applyNumberFormat="1" applyBorder="1" applyAlignment="1">
      <alignment horizontal="center"/>
    </xf>
    <xf numFmtId="9" fontId="39" fillId="0" borderId="8" xfId="0" applyNumberFormat="1" applyFont="1" applyBorder="1" applyAlignment="1">
      <alignment horizontal="center"/>
    </xf>
    <xf numFmtId="49" fontId="40" fillId="0" borderId="0" xfId="0" quotePrefix="1" applyNumberFormat="1" applyFont="1" applyAlignment="1">
      <alignment horizontal="center"/>
    </xf>
    <xf numFmtId="0" fontId="39" fillId="36" borderId="62" xfId="127"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40" xfId="127" applyFont="1" applyFill="1" applyBorder="1" applyAlignment="1">
      <alignment horizontal="center" vertical="center" wrapText="1"/>
    </xf>
    <xf numFmtId="14" fontId="39" fillId="0" borderId="32" xfId="127" applyNumberFormat="1" applyFont="1" applyBorder="1" applyAlignment="1">
      <alignment horizontal="left"/>
    </xf>
    <xf numFmtId="14" fontId="39" fillId="0" borderId="31" xfId="127" applyNumberFormat="1" applyFont="1" applyBorder="1" applyAlignment="1">
      <alignment horizontal="left"/>
    </xf>
    <xf numFmtId="0" fontId="39" fillId="0" borderId="64" xfId="127" applyFont="1" applyBorder="1" applyAlignment="1">
      <alignment horizontal="center"/>
    </xf>
    <xf numFmtId="3" fontId="116" fillId="0" borderId="24" xfId="127" applyNumberFormat="1" applyBorder="1" applyAlignment="1">
      <alignment horizontal="center" vertical="center"/>
    </xf>
    <xf numFmtId="3" fontId="116" fillId="0" borderId="38" xfId="127" applyNumberFormat="1" applyBorder="1" applyAlignment="1">
      <alignment horizontal="center" vertical="center"/>
    </xf>
    <xf numFmtId="3" fontId="116" fillId="0" borderId="28" xfId="127" applyNumberFormat="1" applyBorder="1" applyAlignment="1">
      <alignment horizontal="center" vertical="center"/>
    </xf>
    <xf numFmtId="3" fontId="116" fillId="0" borderId="60" xfId="127" applyNumberFormat="1" applyBorder="1" applyAlignment="1">
      <alignment horizontal="center" vertical="center"/>
    </xf>
    <xf numFmtId="3" fontId="116" fillId="0" borderId="27" xfId="127" applyNumberFormat="1" applyBorder="1" applyAlignment="1">
      <alignment horizontal="center" vertical="center"/>
    </xf>
    <xf numFmtId="3" fontId="116" fillId="0" borderId="29" xfId="31323" applyNumberFormat="1" applyFont="1" applyBorder="1" applyAlignment="1">
      <alignment horizontal="center" vertical="center"/>
    </xf>
    <xf numFmtId="3" fontId="116" fillId="0" borderId="41" xfId="31323" applyNumberFormat="1" applyFont="1" applyBorder="1" applyAlignment="1">
      <alignment horizontal="center" vertical="center"/>
    </xf>
    <xf numFmtId="3" fontId="116" fillId="0" borderId="24" xfId="31323" applyNumberFormat="1" applyFont="1" applyBorder="1" applyAlignment="1">
      <alignment horizontal="center" vertical="center"/>
    </xf>
    <xf numFmtId="3" fontId="116" fillId="0" borderId="38" xfId="31323" applyNumberFormat="1" applyFont="1" applyBorder="1" applyAlignment="1">
      <alignment horizontal="center" vertical="center"/>
    </xf>
    <xf numFmtId="3" fontId="116" fillId="0" borderId="97" xfId="127" applyNumberFormat="1" applyBorder="1" applyAlignment="1">
      <alignment horizontal="center" vertical="center"/>
    </xf>
    <xf numFmtId="9" fontId="116" fillId="0" borderId="41" xfId="127" applyNumberFormat="1" applyBorder="1" applyAlignment="1">
      <alignment horizontal="center" vertical="center"/>
    </xf>
    <xf numFmtId="3" fontId="116" fillId="0" borderId="59" xfId="127" applyNumberFormat="1" applyBorder="1" applyAlignment="1">
      <alignment horizontal="center" vertical="center"/>
    </xf>
    <xf numFmtId="3" fontId="116" fillId="0" borderId="5" xfId="127" applyNumberFormat="1" applyBorder="1" applyAlignment="1">
      <alignment horizontal="center" vertical="center"/>
    </xf>
    <xf numFmtId="3" fontId="116" fillId="0" borderId="8" xfId="31323" applyNumberFormat="1" applyFont="1" applyBorder="1" applyAlignment="1">
      <alignment horizontal="center" vertical="center"/>
    </xf>
    <xf numFmtId="3" fontId="116" fillId="0" borderId="59" xfId="31323" applyNumberFormat="1" applyFont="1" applyBorder="1" applyAlignment="1">
      <alignment horizontal="center" vertical="center"/>
    </xf>
    <xf numFmtId="1" fontId="116" fillId="0" borderId="59" xfId="31323" applyNumberFormat="1" applyFont="1" applyBorder="1" applyAlignment="1">
      <alignment horizontal="center" vertical="center"/>
    </xf>
    <xf numFmtId="3" fontId="116" fillId="0" borderId="25" xfId="127" applyNumberFormat="1" applyBorder="1" applyAlignment="1">
      <alignment horizontal="center" vertical="center"/>
    </xf>
    <xf numFmtId="3" fontId="116" fillId="0" borderId="34" xfId="127" applyNumberFormat="1" applyBorder="1" applyAlignment="1">
      <alignment horizontal="center" vertical="center"/>
    </xf>
    <xf numFmtId="3" fontId="116" fillId="0" borderId="54" xfId="127" applyNumberFormat="1" applyBorder="1" applyAlignment="1">
      <alignment horizontal="center" vertical="center"/>
    </xf>
    <xf numFmtId="3" fontId="116" fillId="0" borderId="26" xfId="31323" applyNumberFormat="1" applyFont="1" applyBorder="1" applyAlignment="1">
      <alignment horizontal="center" vertical="center"/>
    </xf>
    <xf numFmtId="3" fontId="116" fillId="0" borderId="25" xfId="31323" applyNumberFormat="1" applyFont="1" applyBorder="1" applyAlignment="1">
      <alignment horizontal="center" vertical="center"/>
    </xf>
    <xf numFmtId="3" fontId="116" fillId="0" borderId="42" xfId="31323" applyNumberFormat="1" applyFont="1" applyBorder="1" applyAlignment="1">
      <alignment horizontal="center" vertical="center"/>
    </xf>
    <xf numFmtId="3" fontId="39" fillId="0" borderId="76" xfId="127" applyNumberFormat="1" applyFont="1" applyBorder="1" applyAlignment="1">
      <alignment horizontal="center" vertical="center"/>
    </xf>
    <xf numFmtId="3" fontId="39" fillId="0" borderId="78" xfId="127" applyNumberFormat="1" applyFont="1" applyBorder="1" applyAlignment="1">
      <alignment horizontal="center" vertical="center"/>
    </xf>
    <xf numFmtId="3" fontId="39" fillId="0" borderId="92" xfId="127" applyNumberFormat="1" applyFont="1" applyBorder="1" applyAlignment="1">
      <alignment horizontal="center" vertical="center"/>
    </xf>
    <xf numFmtId="9" fontId="39" fillId="0" borderId="94" xfId="127" applyNumberFormat="1" applyFont="1" applyBorder="1" applyAlignment="1">
      <alignment horizontal="center" vertical="center"/>
    </xf>
    <xf numFmtId="3" fontId="76" fillId="0" borderId="29" xfId="31304" applyNumberFormat="1" applyFont="1" applyFill="1" applyBorder="1" applyAlignment="1">
      <alignment horizontal="center" vertical="center"/>
    </xf>
    <xf numFmtId="3" fontId="76" fillId="0" borderId="8" xfId="31304" applyNumberFormat="1" applyFont="1" applyFill="1" applyBorder="1" applyAlignment="1">
      <alignment horizontal="center" vertical="center"/>
    </xf>
    <xf numFmtId="0" fontId="39" fillId="0" borderId="57" xfId="0" applyFont="1" applyBorder="1"/>
    <xf numFmtId="0" fontId="0" fillId="0" borderId="64" xfId="127" applyFont="1" applyBorder="1"/>
    <xf numFmtId="0" fontId="0" fillId="0" borderId="53" xfId="127" applyFont="1" applyBorder="1"/>
    <xf numFmtId="0" fontId="79" fillId="0" borderId="95" xfId="31342" applyFont="1" applyBorder="1" applyAlignment="1">
      <alignment horizontal="left" wrapText="1"/>
    </xf>
    <xf numFmtId="0" fontId="79" fillId="0" borderId="31" xfId="31342" applyFont="1" applyBorder="1" applyAlignment="1">
      <alignment horizontal="left" wrapText="1"/>
    </xf>
    <xf numFmtId="164" fontId="0" fillId="0" borderId="29" xfId="39" applyNumberFormat="1" applyFont="1" applyFill="1" applyBorder="1" applyAlignment="1">
      <alignment horizontal="center" vertical="center" wrapText="1"/>
    </xf>
    <xf numFmtId="0" fontId="39" fillId="36" borderId="62" xfId="0" applyFont="1" applyFill="1" applyBorder="1" applyAlignment="1">
      <alignment horizontal="center" vertical="center" wrapText="1"/>
    </xf>
    <xf numFmtId="0" fontId="39" fillId="36" borderId="30" xfId="0" applyFont="1" applyFill="1" applyBorder="1" applyAlignment="1">
      <alignment horizontal="center" vertical="center" wrapText="1"/>
    </xf>
    <xf numFmtId="0" fontId="39" fillId="36" borderId="111" xfId="0" applyFont="1" applyFill="1" applyBorder="1" applyAlignment="1">
      <alignment horizontal="center" vertical="center" wrapText="1"/>
    </xf>
    <xf numFmtId="0" fontId="39" fillId="36" borderId="54" xfId="0" applyFont="1" applyFill="1" applyBorder="1" applyAlignment="1">
      <alignment horizontal="center" vertical="center" wrapText="1"/>
    </xf>
    <xf numFmtId="164" fontId="0" fillId="0" borderId="38" xfId="39" applyNumberFormat="1" applyFont="1" applyFill="1" applyBorder="1" applyAlignment="1">
      <alignment horizontal="center" vertical="center" wrapText="1"/>
    </xf>
    <xf numFmtId="164" fontId="0" fillId="0" borderId="60" xfId="39" applyNumberFormat="1" applyFont="1" applyBorder="1" applyAlignment="1">
      <alignment horizontal="center" vertical="center" wrapText="1"/>
    </xf>
    <xf numFmtId="0" fontId="79" fillId="0" borderId="61" xfId="31342" applyFont="1" applyBorder="1" applyAlignment="1">
      <alignment horizontal="left" wrapText="1"/>
    </xf>
    <xf numFmtId="164" fontId="0" fillId="0" borderId="30" xfId="39" applyNumberFormat="1" applyFont="1" applyBorder="1" applyAlignment="1">
      <alignment horizontal="center" vertical="center" wrapText="1"/>
    </xf>
    <xf numFmtId="164" fontId="0" fillId="0" borderId="54" xfId="39" applyNumberFormat="1" applyFont="1" applyBorder="1" applyAlignment="1">
      <alignment horizontal="center" vertical="center" wrapText="1"/>
    </xf>
    <xf numFmtId="0" fontId="79" fillId="0" borderId="97" xfId="31325" applyFont="1" applyBorder="1" applyAlignment="1">
      <alignment horizontal="center" wrapText="1"/>
    </xf>
    <xf numFmtId="0" fontId="79" fillId="0" borderId="26" xfId="31325" applyFont="1" applyBorder="1" applyAlignment="1">
      <alignment horizontal="center" wrapText="1"/>
    </xf>
    <xf numFmtId="0" fontId="79" fillId="0" borderId="98" xfId="31325" applyFont="1" applyBorder="1" applyAlignment="1">
      <alignment horizontal="center" wrapText="1"/>
    </xf>
    <xf numFmtId="0" fontId="79" fillId="0" borderId="99" xfId="31325" applyFont="1" applyBorder="1" applyAlignment="1">
      <alignment horizontal="center" wrapText="1"/>
    </xf>
    <xf numFmtId="0" fontId="79" fillId="0" borderId="24" xfId="31325" applyFont="1" applyBorder="1" applyAlignment="1">
      <alignment horizontal="center" wrapText="1"/>
    </xf>
    <xf numFmtId="0" fontId="79" fillId="0" borderId="29" xfId="31325" applyFont="1" applyBorder="1" applyAlignment="1">
      <alignment horizontal="center" wrapText="1"/>
    </xf>
    <xf numFmtId="0" fontId="79" fillId="0" borderId="38" xfId="31325" applyFont="1" applyBorder="1" applyAlignment="1">
      <alignment horizontal="center" wrapText="1"/>
    </xf>
    <xf numFmtId="0" fontId="79" fillId="0" borderId="59" xfId="31325" applyFont="1" applyBorder="1" applyAlignment="1">
      <alignment horizontal="center" wrapText="1"/>
    </xf>
    <xf numFmtId="0" fontId="79" fillId="0" borderId="8" xfId="31325" applyFont="1" applyBorder="1" applyAlignment="1">
      <alignment horizontal="center"/>
    </xf>
    <xf numFmtId="0" fontId="79" fillId="0" borderId="60" xfId="31325" applyFont="1" applyBorder="1" applyAlignment="1">
      <alignment horizontal="center"/>
    </xf>
    <xf numFmtId="0" fontId="79" fillId="0" borderId="59" xfId="31325" applyFont="1" applyBorder="1" applyAlignment="1">
      <alignment horizontal="center"/>
    </xf>
    <xf numFmtId="0" fontId="79" fillId="0" borderId="25" xfId="31325" applyFont="1" applyBorder="1" applyAlignment="1">
      <alignment horizontal="center" wrapText="1"/>
    </xf>
    <xf numFmtId="0" fontId="79" fillId="0" borderId="26" xfId="31325" applyFont="1" applyBorder="1" applyAlignment="1">
      <alignment horizontal="center"/>
    </xf>
    <xf numFmtId="0" fontId="79" fillId="0" borderId="44" xfId="31325" applyFont="1" applyBorder="1" applyAlignment="1">
      <alignment horizontal="center"/>
    </xf>
    <xf numFmtId="0" fontId="79" fillId="0" borderId="62" xfId="31325" applyFont="1" applyBorder="1" applyAlignment="1">
      <alignment horizontal="center" wrapText="1"/>
    </xf>
    <xf numFmtId="0" fontId="79" fillId="0" borderId="30" xfId="31325" applyFont="1" applyBorder="1" applyAlignment="1">
      <alignment horizontal="center" wrapText="1"/>
    </xf>
    <xf numFmtId="0" fontId="79" fillId="0" borderId="30" xfId="31325" applyFont="1" applyBorder="1" applyAlignment="1">
      <alignment horizontal="center"/>
    </xf>
    <xf numFmtId="0" fontId="79" fillId="0" borderId="54" xfId="31325" applyFont="1" applyBorder="1" applyAlignment="1">
      <alignment horizontal="center"/>
    </xf>
    <xf numFmtId="0" fontId="0" fillId="40" borderId="55" xfId="0" applyFill="1" applyBorder="1" applyAlignment="1">
      <alignment vertical="center" wrapText="1"/>
    </xf>
    <xf numFmtId="0" fontId="0" fillId="40" borderId="51" xfId="0" applyFill="1" applyBorder="1" applyAlignment="1">
      <alignment vertical="center" wrapText="1"/>
    </xf>
    <xf numFmtId="0" fontId="39" fillId="36" borderId="37" xfId="0" applyFont="1" applyFill="1" applyBorder="1" applyAlignment="1">
      <alignment horizontal="center"/>
    </xf>
    <xf numFmtId="0" fontId="39" fillId="36" borderId="41" xfId="0" applyFont="1" applyFill="1" applyBorder="1" applyAlignment="1">
      <alignment horizontal="center"/>
    </xf>
    <xf numFmtId="3" fontId="39" fillId="36" borderId="53" xfId="4" applyNumberFormat="1" applyFont="1" applyFill="1" applyBorder="1"/>
    <xf numFmtId="3" fontId="39" fillId="36" borderId="33" xfId="4" applyNumberFormat="1" applyFont="1" applyFill="1" applyBorder="1"/>
    <xf numFmtId="3" fontId="39" fillId="36" borderId="111" xfId="4" applyNumberFormat="1" applyFont="1" applyFill="1" applyBorder="1"/>
    <xf numFmtId="3" fontId="39" fillId="36" borderId="55" xfId="4" applyNumberFormat="1" applyFont="1" applyFill="1" applyBorder="1"/>
    <xf numFmtId="3" fontId="0" fillId="0" borderId="59" xfId="4" applyNumberFormat="1" applyFont="1" applyFill="1" applyBorder="1"/>
    <xf numFmtId="3" fontId="0" fillId="0" borderId="25" xfId="4" applyNumberFormat="1" applyFont="1" applyFill="1" applyBorder="1"/>
    <xf numFmtId="3" fontId="0" fillId="0" borderId="62" xfId="4" applyNumberFormat="1" applyFont="1" applyFill="1" applyBorder="1"/>
    <xf numFmtId="3" fontId="39" fillId="0" borderId="45" xfId="4" applyNumberFormat="1" applyFont="1" applyFill="1" applyBorder="1"/>
    <xf numFmtId="3" fontId="0" fillId="41" borderId="53" xfId="4" applyNumberFormat="1" applyFont="1" applyFill="1" applyBorder="1" applyAlignment="1">
      <alignment horizontal="center"/>
    </xf>
    <xf numFmtId="3" fontId="0" fillId="41" borderId="33" xfId="4" applyNumberFormat="1" applyFont="1" applyFill="1" applyBorder="1" applyAlignment="1">
      <alignment horizontal="center"/>
    </xf>
    <xf numFmtId="3" fontId="39" fillId="36" borderId="109" xfId="4" applyNumberFormat="1" applyFont="1" applyFill="1" applyBorder="1"/>
    <xf numFmtId="0" fontId="39" fillId="41" borderId="98" xfId="0" applyFont="1" applyFill="1" applyBorder="1" applyAlignment="1">
      <alignment horizontal="center"/>
    </xf>
    <xf numFmtId="0" fontId="39" fillId="41" borderId="99" xfId="0" applyFont="1" applyFill="1" applyBorder="1" applyAlignment="1">
      <alignment horizontal="center"/>
    </xf>
    <xf numFmtId="3" fontId="0" fillId="35" borderId="59" xfId="4" applyNumberFormat="1" applyFont="1" applyFill="1" applyBorder="1" applyAlignment="1">
      <alignment horizontal="center"/>
    </xf>
    <xf numFmtId="3" fontId="0" fillId="35" borderId="25" xfId="4" applyNumberFormat="1" applyFont="1" applyFill="1" applyBorder="1" applyAlignment="1">
      <alignment horizontal="center"/>
    </xf>
    <xf numFmtId="3" fontId="39" fillId="0" borderId="76" xfId="4" applyNumberFormat="1" applyFont="1" applyFill="1" applyBorder="1"/>
    <xf numFmtId="0" fontId="39" fillId="36" borderId="41" xfId="0" applyFont="1" applyFill="1" applyBorder="1"/>
    <xf numFmtId="0" fontId="39" fillId="39" borderId="89" xfId="0" applyFont="1" applyFill="1" applyBorder="1"/>
    <xf numFmtId="3" fontId="39" fillId="36" borderId="97" xfId="4" applyNumberFormat="1" applyFont="1" applyFill="1" applyBorder="1"/>
    <xf numFmtId="3" fontId="39" fillId="36" borderId="99" xfId="4" applyNumberFormat="1" applyFont="1" applyFill="1" applyBorder="1"/>
    <xf numFmtId="3" fontId="0" fillId="35" borderId="60" xfId="4" applyNumberFormat="1" applyFont="1" applyFill="1" applyBorder="1" applyAlignment="1">
      <alignment horizontal="center"/>
    </xf>
    <xf numFmtId="3" fontId="0" fillId="35" borderId="44" xfId="4" applyNumberFormat="1" applyFont="1" applyFill="1" applyBorder="1" applyAlignment="1">
      <alignment horizontal="center"/>
    </xf>
    <xf numFmtId="3" fontId="39" fillId="36" borderId="76" xfId="4" applyNumberFormat="1" applyFont="1" applyFill="1" applyBorder="1"/>
    <xf numFmtId="3" fontId="39" fillId="36" borderId="78" xfId="4" applyNumberFormat="1" applyFont="1" applyFill="1" applyBorder="1"/>
    <xf numFmtId="3" fontId="0" fillId="39" borderId="44" xfId="4" applyNumberFormat="1" applyFont="1" applyFill="1" applyBorder="1" applyAlignment="1">
      <alignment horizontal="center"/>
    </xf>
    <xf numFmtId="3" fontId="39" fillId="39" borderId="78" xfId="4" applyNumberFormat="1" applyFont="1" applyFill="1" applyBorder="1"/>
    <xf numFmtId="42" fontId="0" fillId="0" borderId="39" xfId="703" applyNumberFormat="1" applyFont="1" applyBorder="1" applyAlignment="1">
      <alignment horizontal="center" vertical="top"/>
    </xf>
    <xf numFmtId="42" fontId="0" fillId="0" borderId="8" xfId="703" applyNumberFormat="1" applyFont="1" applyBorder="1" applyAlignment="1">
      <alignment vertical="top"/>
    </xf>
    <xf numFmtId="9" fontId="0" fillId="0" borderId="8" xfId="197" applyFont="1" applyBorder="1"/>
    <xf numFmtId="0" fontId="77" fillId="40" borderId="74" xfId="132" applyFont="1" applyFill="1" applyBorder="1"/>
    <xf numFmtId="0" fontId="120" fillId="40" borderId="74" xfId="132" quotePrefix="1" applyFont="1" applyFill="1" applyBorder="1" applyAlignment="1">
      <alignment horizontal="left"/>
    </xf>
    <xf numFmtId="42" fontId="0" fillId="0" borderId="59" xfId="703" applyNumberFormat="1" applyFont="1" applyBorder="1" applyAlignment="1">
      <alignment horizontal="center" vertical="top"/>
    </xf>
    <xf numFmtId="42" fontId="0" fillId="0" borderId="60" xfId="703" applyNumberFormat="1" applyFont="1" applyBorder="1" applyAlignment="1">
      <alignment vertical="top"/>
    </xf>
    <xf numFmtId="42" fontId="39" fillId="0" borderId="91" xfId="132" applyNumberFormat="1" applyFont="1" applyBorder="1" applyAlignment="1">
      <alignment horizontal="center"/>
    </xf>
    <xf numFmtId="42" fontId="39" fillId="0" borderId="47" xfId="132" applyNumberFormat="1" applyFont="1" applyBorder="1"/>
    <xf numFmtId="0" fontId="0" fillId="40" borderId="0" xfId="132" applyFont="1" applyFill="1"/>
    <xf numFmtId="9" fontId="0" fillId="0" borderId="60" xfId="197" applyFont="1" applyBorder="1"/>
    <xf numFmtId="5" fontId="39" fillId="0" borderId="48" xfId="132" quotePrefix="1" applyNumberFormat="1" applyFont="1" applyBorder="1" applyAlignment="1">
      <alignment horizontal="left"/>
    </xf>
    <xf numFmtId="42" fontId="39" fillId="0" borderId="26" xfId="703" applyNumberFormat="1" applyFont="1" applyBorder="1" applyAlignment="1">
      <alignment vertical="top"/>
    </xf>
    <xf numFmtId="42" fontId="39" fillId="0" borderId="44" xfId="703" applyNumberFormat="1" applyFont="1" applyBorder="1" applyAlignment="1">
      <alignment vertical="top"/>
    </xf>
    <xf numFmtId="42" fontId="39" fillId="0" borderId="25" xfId="703" applyNumberFormat="1" applyFont="1" applyBorder="1" applyAlignment="1">
      <alignment horizontal="center" vertical="top"/>
    </xf>
    <xf numFmtId="9" fontId="39" fillId="0" borderId="26" xfId="197" applyFont="1" applyBorder="1"/>
    <xf numFmtId="9" fontId="39" fillId="0" borderId="44" xfId="197" applyFont="1" applyBorder="1"/>
    <xf numFmtId="0" fontId="39" fillId="0" borderId="43" xfId="132" applyFont="1" applyBorder="1"/>
    <xf numFmtId="0" fontId="39" fillId="41" borderId="32" xfId="0" applyFont="1" applyFill="1" applyBorder="1" applyAlignment="1">
      <alignment horizontal="center" wrapText="1"/>
    </xf>
    <xf numFmtId="0" fontId="0" fillId="41" borderId="32" xfId="0" applyFill="1" applyBorder="1"/>
    <xf numFmtId="0" fontId="0" fillId="41" borderId="31" xfId="0" applyFill="1" applyBorder="1"/>
    <xf numFmtId="0" fontId="0" fillId="41" borderId="61" xfId="0" applyFill="1" applyBorder="1"/>
    <xf numFmtId="9" fontId="0" fillId="0" borderId="63" xfId="1" applyFont="1" applyBorder="1"/>
    <xf numFmtId="9" fontId="0" fillId="0" borderId="27" xfId="1" applyFont="1" applyBorder="1"/>
    <xf numFmtId="0" fontId="39" fillId="0" borderId="27" xfId="0" applyFont="1" applyBorder="1" applyAlignment="1">
      <alignment horizontal="center" wrapText="1"/>
    </xf>
    <xf numFmtId="0" fontId="39" fillId="40" borderId="85" xfId="0" applyFont="1" applyFill="1" applyBorder="1" applyAlignment="1">
      <alignment horizontal="center" wrapText="1"/>
    </xf>
    <xf numFmtId="0" fontId="39" fillId="40" borderId="87" xfId="0" applyFont="1" applyFill="1" applyBorder="1" applyAlignment="1">
      <alignment horizontal="center" wrapText="1"/>
    </xf>
    <xf numFmtId="0" fontId="0" fillId="0" borderId="27" xfId="0" applyBorder="1"/>
    <xf numFmtId="9" fontId="0" fillId="0" borderId="27" xfId="1" applyFont="1" applyFill="1" applyBorder="1"/>
    <xf numFmtId="0" fontId="0" fillId="0" borderId="64" xfId="0" applyBorder="1"/>
    <xf numFmtId="0" fontId="39" fillId="0" borderId="31" xfId="528" applyFont="1" applyBorder="1" applyAlignment="1">
      <alignment horizontal="center" vertical="center" wrapText="1"/>
    </xf>
    <xf numFmtId="0" fontId="39" fillId="40" borderId="31" xfId="0" applyFont="1" applyFill="1" applyBorder="1" applyAlignment="1">
      <alignment horizontal="left" vertical="center" wrapText="1"/>
    </xf>
    <xf numFmtId="0" fontId="39" fillId="41" borderId="31" xfId="528" applyFont="1" applyFill="1" applyBorder="1" applyAlignment="1">
      <alignment horizontal="center" vertical="center" wrapText="1"/>
    </xf>
    <xf numFmtId="165" fontId="0" fillId="0" borderId="59" xfId="2" applyNumberFormat="1" applyFont="1" applyFill="1" applyBorder="1" applyAlignment="1">
      <alignment horizontal="center"/>
    </xf>
    <xf numFmtId="165" fontId="0" fillId="0" borderId="27" xfId="2" applyNumberFormat="1" applyFont="1" applyFill="1" applyBorder="1" applyAlignment="1">
      <alignment horizontal="center" vertical="center" wrapText="1"/>
    </xf>
    <xf numFmtId="165" fontId="0" fillId="0" borderId="39" xfId="2" applyNumberFormat="1" applyFont="1" applyFill="1" applyBorder="1" applyAlignment="1">
      <alignment horizontal="center" vertical="center" wrapText="1"/>
    </xf>
    <xf numFmtId="165" fontId="39" fillId="0" borderId="76" xfId="2" applyNumberFormat="1" applyFont="1" applyFill="1" applyBorder="1" applyAlignment="1">
      <alignment horizontal="center" vertical="center" wrapText="1"/>
    </xf>
    <xf numFmtId="176" fontId="0" fillId="0" borderId="27" xfId="509" applyNumberFormat="1" applyFont="1" applyFill="1" applyBorder="1" applyAlignment="1">
      <alignment horizontal="center" vertical="center" wrapText="1"/>
    </xf>
    <xf numFmtId="176" fontId="0" fillId="0" borderId="39" xfId="509" applyNumberFormat="1" applyFont="1" applyFill="1" applyBorder="1" applyAlignment="1">
      <alignment horizontal="center" vertical="center" wrapText="1"/>
    </xf>
    <xf numFmtId="165" fontId="39" fillId="0" borderId="76" xfId="2" applyNumberFormat="1" applyFont="1" applyBorder="1" applyAlignment="1">
      <alignment horizontal="center" vertical="center" wrapText="1"/>
    </xf>
    <xf numFmtId="165" fontId="0" fillId="0" borderId="36" xfId="2" applyNumberFormat="1" applyFont="1" applyBorder="1" applyAlignment="1">
      <alignment horizontal="center"/>
    </xf>
    <xf numFmtId="176" fontId="0" fillId="0" borderId="0" xfId="509" applyNumberFormat="1" applyFont="1" applyFill="1" applyBorder="1" applyAlignment="1">
      <alignment horizontal="center" vertical="center" wrapText="1"/>
    </xf>
    <xf numFmtId="165" fontId="0" fillId="0" borderId="59" xfId="2" applyNumberFormat="1" applyFont="1" applyBorder="1" applyAlignment="1">
      <alignment horizontal="center"/>
    </xf>
    <xf numFmtId="176" fontId="0" fillId="0" borderId="34" xfId="0" applyNumberFormat="1" applyBorder="1" applyAlignment="1">
      <alignment horizontal="center"/>
    </xf>
    <xf numFmtId="9" fontId="0" fillId="0" borderId="59" xfId="0" applyNumberFormat="1" applyBorder="1" applyAlignment="1">
      <alignment horizontal="center"/>
    </xf>
    <xf numFmtId="9" fontId="0" fillId="0" borderId="25" xfId="0" applyNumberFormat="1" applyBorder="1" applyAlignment="1">
      <alignment horizontal="center"/>
    </xf>
    <xf numFmtId="9" fontId="39" fillId="0" borderId="76" xfId="509" applyNumberFormat="1" applyFont="1" applyFill="1" applyBorder="1" applyAlignment="1">
      <alignment horizontal="center" vertical="center" wrapText="1"/>
    </xf>
    <xf numFmtId="9" fontId="39" fillId="0" borderId="76" xfId="0" applyNumberFormat="1" applyFont="1" applyBorder="1" applyAlignment="1">
      <alignment horizontal="center"/>
    </xf>
    <xf numFmtId="0" fontId="39" fillId="0" borderId="8" xfId="0" applyFont="1" applyBorder="1" applyAlignment="1">
      <alignment horizontal="center"/>
    </xf>
    <xf numFmtId="0" fontId="0" fillId="0" borderId="8" xfId="0" quotePrefix="1" applyBorder="1" applyAlignment="1">
      <alignment horizontal="center"/>
    </xf>
    <xf numFmtId="173" fontId="0" fillId="0" borderId="8" xfId="127" quotePrefix="1" applyNumberFormat="1" applyFont="1" applyBorder="1" applyAlignment="1">
      <alignment horizontal="center" vertical="center" wrapText="1"/>
    </xf>
    <xf numFmtId="0" fontId="110" fillId="0" borderId="8" xfId="0" applyFont="1" applyBorder="1" applyAlignment="1">
      <alignment horizontal="center"/>
    </xf>
    <xf numFmtId="165" fontId="0" fillId="0" borderId="8" xfId="703" applyNumberFormat="1" applyFont="1" applyFill="1" applyBorder="1" applyAlignment="1">
      <alignment horizontal="center" vertical="center"/>
    </xf>
    <xf numFmtId="0" fontId="77" fillId="0" borderId="31" xfId="528" applyFont="1" applyBorder="1"/>
    <xf numFmtId="0" fontId="77" fillId="0" borderId="31" xfId="0" applyFont="1" applyBorder="1"/>
    <xf numFmtId="0" fontId="116" fillId="0" borderId="8" xfId="127" applyBorder="1"/>
    <xf numFmtId="14" fontId="116" fillId="0" borderId="8" xfId="127" applyNumberFormat="1" applyBorder="1"/>
    <xf numFmtId="0" fontId="116" fillId="0" borderId="8" xfId="127" applyBorder="1" applyAlignment="1">
      <alignment horizontal="center" vertical="center"/>
    </xf>
    <xf numFmtId="0" fontId="107" fillId="40" borderId="24" xfId="0" applyFont="1" applyFill="1" applyBorder="1"/>
    <xf numFmtId="0" fontId="0" fillId="40" borderId="29" xfId="0" applyFill="1" applyBorder="1"/>
    <xf numFmtId="0" fontId="0" fillId="40" borderId="38" xfId="0" applyFill="1" applyBorder="1"/>
    <xf numFmtId="0" fontId="107" fillId="40" borderId="59" xfId="0" applyFont="1" applyFill="1" applyBorder="1"/>
    <xf numFmtId="0" fontId="0" fillId="40" borderId="8" xfId="0" applyFill="1" applyBorder="1"/>
    <xf numFmtId="0" fontId="0" fillId="40" borderId="60" xfId="0" applyFill="1" applyBorder="1"/>
    <xf numFmtId="0" fontId="116" fillId="0" borderId="0" xfId="31305" quotePrefix="1" applyAlignment="1">
      <alignment horizontal="left" vertical="top"/>
    </xf>
    <xf numFmtId="0" fontId="0" fillId="41" borderId="74" xfId="132" applyFont="1" applyFill="1" applyBorder="1"/>
    <xf numFmtId="9" fontId="0" fillId="41" borderId="77" xfId="197" applyFont="1" applyFill="1" applyBorder="1"/>
    <xf numFmtId="9" fontId="0" fillId="41" borderId="75" xfId="197" applyFont="1" applyFill="1" applyBorder="1"/>
    <xf numFmtId="165" fontId="0" fillId="41" borderId="46" xfId="703" applyNumberFormat="1" applyFont="1" applyFill="1" applyBorder="1" applyAlignment="1"/>
    <xf numFmtId="165" fontId="0" fillId="41" borderId="55" xfId="132" applyNumberFormat="1" applyFont="1" applyFill="1" applyBorder="1"/>
    <xf numFmtId="44" fontId="0" fillId="0" borderId="0" xfId="132" applyNumberFormat="1" applyFont="1"/>
    <xf numFmtId="0" fontId="116" fillId="35" borderId="31" xfId="528" applyFill="1" applyBorder="1"/>
    <xf numFmtId="0" fontId="0" fillId="35" borderId="63" xfId="0" applyFill="1" applyBorder="1"/>
    <xf numFmtId="0" fontId="116" fillId="35" borderId="8" xfId="127" applyFill="1" applyBorder="1"/>
    <xf numFmtId="0" fontId="116" fillId="0" borderId="59" xfId="0" applyFont="1" applyBorder="1"/>
    <xf numFmtId="16" fontId="0" fillId="0" borderId="8" xfId="0" applyNumberFormat="1" applyBorder="1" applyAlignment="1">
      <alignment horizontal="center"/>
    </xf>
    <xf numFmtId="49" fontId="113" fillId="0" borderId="87" xfId="0" applyNumberFormat="1" applyFont="1" applyBorder="1" applyAlignment="1">
      <alignment horizontal="center"/>
    </xf>
    <xf numFmtId="0" fontId="39" fillId="36" borderId="63" xfId="0" applyFont="1" applyFill="1" applyBorder="1"/>
    <xf numFmtId="0" fontId="39" fillId="37" borderId="43" xfId="0" applyFont="1" applyFill="1" applyBorder="1"/>
    <xf numFmtId="0" fontId="76" fillId="37" borderId="59" xfId="0" applyFont="1" applyFill="1" applyBorder="1"/>
    <xf numFmtId="0" fontId="0" fillId="0" borderId="39" xfId="0" applyBorder="1"/>
    <xf numFmtId="0" fontId="76" fillId="0" borderId="59" xfId="0" applyFont="1" applyBorder="1"/>
    <xf numFmtId="0" fontId="0" fillId="37" borderId="25" xfId="0" applyFill="1" applyBorder="1"/>
    <xf numFmtId="0" fontId="39" fillId="41" borderId="24" xfId="0" applyFont="1" applyFill="1" applyBorder="1" applyAlignment="1">
      <alignment horizontal="center" vertical="center" wrapText="1"/>
    </xf>
    <xf numFmtId="0" fontId="39" fillId="36" borderId="29" xfId="0" applyFont="1" applyFill="1" applyBorder="1" applyAlignment="1">
      <alignment horizontal="center" vertical="center" wrapText="1"/>
    </xf>
    <xf numFmtId="0" fontId="39" fillId="41" borderId="29" xfId="0" applyFont="1" applyFill="1" applyBorder="1" applyAlignment="1">
      <alignment horizontal="center" vertical="center" wrapText="1"/>
    </xf>
    <xf numFmtId="0" fontId="39" fillId="36" borderId="3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2" xfId="0" applyBorder="1" applyAlignment="1">
      <alignment horizontal="center" vertical="center" wrapText="1"/>
    </xf>
    <xf numFmtId="0" fontId="127" fillId="0" borderId="30" xfId="0" applyFont="1" applyBorder="1" applyAlignment="1">
      <alignment horizontal="center" vertical="center" wrapText="1"/>
    </xf>
    <xf numFmtId="0" fontId="79" fillId="0" borderId="30" xfId="0" applyFont="1" applyBorder="1" applyAlignment="1">
      <alignment vertical="center"/>
    </xf>
    <xf numFmtId="0" fontId="79" fillId="0" borderId="54" xfId="0" applyFont="1" applyBorder="1" applyAlignment="1">
      <alignment vertical="center"/>
    </xf>
    <xf numFmtId="0" fontId="0" fillId="0" borderId="24" xfId="0" applyBorder="1" applyAlignment="1">
      <alignment horizontal="center" vertical="center" wrapText="1"/>
    </xf>
    <xf numFmtId="0" fontId="79" fillId="0" borderId="29" xfId="0" applyFont="1" applyBorder="1" applyAlignment="1">
      <alignment vertical="center"/>
    </xf>
    <xf numFmtId="0" fontId="39" fillId="40" borderId="76" xfId="0" applyFont="1" applyFill="1" applyBorder="1" applyAlignment="1">
      <alignment horizontal="center" vertical="center" wrapText="1"/>
    </xf>
    <xf numFmtId="0" fontId="39" fillId="40" borderId="77" xfId="0" applyFont="1" applyFill="1" applyBorder="1" applyAlignment="1">
      <alignment horizontal="center" vertical="center" wrapText="1"/>
    </xf>
    <xf numFmtId="0" fontId="39" fillId="40" borderId="78" xfId="0" applyFont="1" applyFill="1" applyBorder="1" applyAlignment="1">
      <alignment horizontal="center" vertical="center" wrapText="1"/>
    </xf>
    <xf numFmtId="164" fontId="39" fillId="0" borderId="76" xfId="4" applyNumberFormat="1" applyFont="1" applyBorder="1"/>
    <xf numFmtId="164" fontId="39" fillId="0" borderId="77" xfId="4" applyNumberFormat="1" applyFont="1" applyBorder="1"/>
    <xf numFmtId="164" fontId="116" fillId="0" borderId="29" xfId="4" applyNumberFormat="1" applyFont="1" applyBorder="1"/>
    <xf numFmtId="3" fontId="116" fillId="0" borderId="53" xfId="31323" applyNumberFormat="1" applyFont="1" applyBorder="1" applyAlignment="1">
      <alignment horizontal="center" vertical="center"/>
    </xf>
    <xf numFmtId="3" fontId="39" fillId="0" borderId="116" xfId="127" applyNumberFormat="1" applyFont="1" applyBorder="1" applyAlignment="1">
      <alignment horizontal="center" vertical="center"/>
    </xf>
    <xf numFmtId="0" fontId="116" fillId="0" borderId="38" xfId="0" applyFont="1" applyBorder="1" applyAlignment="1">
      <alignment horizontal="center"/>
    </xf>
    <xf numFmtId="0" fontId="116" fillId="0" borderId="60" xfId="0" applyFont="1" applyBorder="1" applyAlignment="1">
      <alignment horizontal="center"/>
    </xf>
    <xf numFmtId="0" fontId="116" fillId="0" borderId="44" xfId="0" applyFont="1" applyBorder="1" applyAlignment="1">
      <alignment horizontal="center"/>
    </xf>
    <xf numFmtId="3" fontId="39" fillId="0" borderId="118" xfId="127" applyNumberFormat="1" applyFont="1" applyBorder="1" applyAlignment="1">
      <alignment horizontal="center" vertical="center"/>
    </xf>
    <xf numFmtId="0" fontId="39" fillId="0" borderId="78" xfId="0" applyFont="1" applyBorder="1" applyAlignment="1">
      <alignment horizontal="center"/>
    </xf>
    <xf numFmtId="3" fontId="39" fillId="0" borderId="45" xfId="0" applyNumberFormat="1" applyFont="1" applyBorder="1" applyAlignment="1">
      <alignment horizontal="right" vertical="center"/>
    </xf>
    <xf numFmtId="3" fontId="39" fillId="0" borderId="46" xfId="0" applyNumberFormat="1" applyFont="1" applyBorder="1" applyAlignment="1">
      <alignment horizontal="right" vertical="center"/>
    </xf>
    <xf numFmtId="3" fontId="39" fillId="0" borderId="47" xfId="0" applyNumberFormat="1" applyFont="1" applyBorder="1" applyAlignment="1">
      <alignment horizontal="right" vertical="center"/>
    </xf>
    <xf numFmtId="3" fontId="39" fillId="0" borderId="45" xfId="16261" applyNumberFormat="1" applyFont="1" applyBorder="1" applyAlignment="1">
      <alignment horizontal="right" vertical="center"/>
    </xf>
    <xf numFmtId="3" fontId="39" fillId="0" borderId="46" xfId="16261" applyNumberFormat="1" applyFont="1" applyBorder="1" applyAlignment="1">
      <alignment horizontal="right" vertical="center"/>
    </xf>
    <xf numFmtId="9" fontId="39" fillId="0" borderId="45" xfId="0" applyNumberFormat="1" applyFont="1" applyBorder="1" applyAlignment="1">
      <alignment horizontal="right" vertical="center"/>
    </xf>
    <xf numFmtId="9" fontId="39" fillId="0" borderId="46" xfId="0" applyNumberFormat="1" applyFont="1" applyBorder="1" applyAlignment="1">
      <alignment horizontal="right" vertical="center"/>
    </xf>
    <xf numFmtId="9" fontId="39" fillId="0" borderId="47" xfId="0" applyNumberFormat="1" applyFont="1" applyBorder="1" applyAlignment="1">
      <alignment horizontal="right" vertical="center"/>
    </xf>
    <xf numFmtId="164" fontId="39" fillId="40" borderId="46" xfId="39" applyNumberFormat="1" applyFont="1" applyFill="1" applyBorder="1" applyAlignment="1">
      <alignment horizontal="center" vertical="center" wrapText="1"/>
    </xf>
    <xf numFmtId="164" fontId="39" fillId="40" borderId="47" xfId="39" applyNumberFormat="1" applyFont="1" applyFill="1" applyBorder="1" applyAlignment="1">
      <alignment horizontal="center" vertical="center" wrapText="1"/>
    </xf>
    <xf numFmtId="0" fontId="39" fillId="0" borderId="8" xfId="0" quotePrefix="1" applyFont="1" applyBorder="1" applyAlignment="1">
      <alignment horizontal="center"/>
    </xf>
    <xf numFmtId="165" fontId="39" fillId="0" borderId="8" xfId="703" applyNumberFormat="1" applyFont="1" applyFill="1" applyBorder="1" applyAlignment="1">
      <alignment vertical="center"/>
    </xf>
    <xf numFmtId="165" fontId="39" fillId="0" borderId="8" xfId="703" applyNumberFormat="1" applyFont="1" applyFill="1" applyBorder="1" applyAlignment="1">
      <alignment horizontal="center" vertical="center"/>
    </xf>
    <xf numFmtId="165" fontId="0" fillId="40" borderId="8" xfId="703" applyNumberFormat="1" applyFont="1" applyFill="1" applyBorder="1" applyAlignment="1">
      <alignment vertical="center"/>
    </xf>
    <xf numFmtId="165" fontId="0" fillId="40" borderId="8" xfId="703" applyNumberFormat="1" applyFont="1" applyFill="1" applyBorder="1" applyAlignment="1">
      <alignment horizontal="center" vertical="center"/>
    </xf>
    <xf numFmtId="9" fontId="0" fillId="40" borderId="8" xfId="0" applyNumberFormat="1" applyFill="1" applyBorder="1"/>
    <xf numFmtId="42" fontId="0" fillId="40" borderId="8" xfId="0" applyNumberFormat="1" applyFill="1" applyBorder="1" applyAlignment="1">
      <alignment horizontal="center"/>
    </xf>
    <xf numFmtId="164" fontId="116" fillId="0" borderId="8" xfId="39" applyNumberFormat="1" applyFont="1" applyBorder="1" applyAlignment="1">
      <alignment horizontal="left"/>
    </xf>
    <xf numFmtId="164" fontId="116" fillId="0" borderId="8" xfId="0" applyNumberFormat="1" applyFont="1" applyBorder="1" applyAlignment="1">
      <alignment horizontal="left"/>
    </xf>
    <xf numFmtId="42" fontId="116" fillId="40" borderId="29" xfId="703" applyNumberFormat="1" applyFont="1" applyFill="1" applyBorder="1" applyAlignment="1">
      <alignment horizontal="center" vertical="top"/>
    </xf>
    <xf numFmtId="42" fontId="116" fillId="40" borderId="65" xfId="703" applyNumberFormat="1" applyFont="1" applyFill="1" applyBorder="1" applyAlignment="1">
      <alignment horizontal="center" vertical="top"/>
    </xf>
    <xf numFmtId="9" fontId="116" fillId="40" borderId="29" xfId="197" applyFont="1" applyFill="1" applyBorder="1" applyAlignment="1">
      <alignment horizontal="center"/>
    </xf>
    <xf numFmtId="9" fontId="116" fillId="40" borderId="38" xfId="197" applyFont="1" applyFill="1" applyBorder="1" applyAlignment="1">
      <alignment horizontal="center"/>
    </xf>
    <xf numFmtId="165" fontId="0" fillId="0" borderId="31" xfId="2" applyNumberFormat="1" applyFont="1" applyBorder="1"/>
    <xf numFmtId="164" fontId="0" fillId="0" borderId="38" xfId="0" applyNumberFormat="1" applyBorder="1" applyAlignment="1">
      <alignment horizontal="right"/>
    </xf>
    <xf numFmtId="44" fontId="0" fillId="0" borderId="38" xfId="2" applyFont="1" applyFill="1" applyBorder="1" applyAlignment="1">
      <alignment horizontal="right"/>
    </xf>
    <xf numFmtId="174" fontId="0" fillId="0" borderId="60" xfId="64" applyNumberFormat="1" applyFont="1" applyFill="1" applyBorder="1" applyAlignment="1">
      <alignment horizontal="right"/>
    </xf>
    <xf numFmtId="164" fontId="0" fillId="0" borderId="31" xfId="4" applyNumberFormat="1" applyFont="1" applyBorder="1"/>
    <xf numFmtId="164" fontId="0" fillId="0" borderId="32" xfId="4" applyNumberFormat="1" applyFont="1" applyBorder="1"/>
    <xf numFmtId="164" fontId="0" fillId="0" borderId="61" xfId="4" applyNumberFormat="1" applyFont="1" applyBorder="1"/>
    <xf numFmtId="3" fontId="116" fillId="0" borderId="38" xfId="4" applyNumberFormat="1" applyFont="1" applyFill="1" applyBorder="1"/>
    <xf numFmtId="173" fontId="0" fillId="0" borderId="32" xfId="127" quotePrefix="1" applyNumberFormat="1" applyFont="1" applyBorder="1" applyAlignment="1">
      <alignment horizontal="left" wrapText="1"/>
    </xf>
    <xf numFmtId="165" fontId="0" fillId="0" borderId="36" xfId="2" applyNumberFormat="1" applyFont="1" applyFill="1" applyBorder="1" applyAlignment="1">
      <alignment horizontal="center"/>
    </xf>
    <xf numFmtId="173" fontId="77" fillId="40" borderId="32" xfId="127" applyNumberFormat="1" applyFont="1" applyFill="1" applyBorder="1" applyAlignment="1">
      <alignment horizontal="justify" vertical="center" wrapText="1"/>
    </xf>
    <xf numFmtId="165" fontId="0" fillId="40" borderId="59" xfId="2" applyNumberFormat="1" applyFont="1" applyFill="1" applyBorder="1" applyAlignment="1">
      <alignment horizontal="center"/>
    </xf>
    <xf numFmtId="165" fontId="0" fillId="40" borderId="8" xfId="2" applyNumberFormat="1" applyFont="1" applyFill="1" applyBorder="1"/>
    <xf numFmtId="165" fontId="0" fillId="40" borderId="65" xfId="2" applyNumberFormat="1" applyFont="1" applyFill="1" applyBorder="1" applyAlignment="1">
      <alignment horizontal="right"/>
    </xf>
    <xf numFmtId="165" fontId="0" fillId="40" borderId="36" xfId="2" applyNumberFormat="1" applyFont="1" applyFill="1" applyBorder="1" applyAlignment="1">
      <alignment horizontal="center"/>
    </xf>
    <xf numFmtId="165" fontId="0" fillId="40" borderId="28" xfId="2" applyNumberFormat="1" applyFont="1" applyFill="1" applyBorder="1" applyAlignment="1">
      <alignment horizontal="right"/>
    </xf>
    <xf numFmtId="165" fontId="0" fillId="40" borderId="29" xfId="2" applyNumberFormat="1" applyFont="1" applyFill="1" applyBorder="1" applyAlignment="1">
      <alignment vertical="center" wrapText="1"/>
    </xf>
    <xf numFmtId="165" fontId="0" fillId="40" borderId="38" xfId="2" applyNumberFormat="1" applyFont="1" applyFill="1" applyBorder="1" applyAlignment="1">
      <alignment horizontal="right"/>
    </xf>
    <xf numFmtId="165" fontId="0" fillId="40" borderId="28" xfId="2" applyNumberFormat="1" applyFont="1" applyFill="1" applyBorder="1"/>
    <xf numFmtId="9" fontId="0" fillId="40" borderId="59" xfId="0" applyNumberFormat="1" applyFill="1" applyBorder="1" applyAlignment="1">
      <alignment horizontal="center"/>
    </xf>
    <xf numFmtId="9" fontId="0" fillId="40" borderId="60" xfId="0" applyNumberFormat="1" applyFill="1" applyBorder="1"/>
    <xf numFmtId="173" fontId="0" fillId="0" borderId="27" xfId="0" quotePrefix="1" applyNumberFormat="1" applyBorder="1" applyAlignment="1">
      <alignment horizontal="left" vertical="top" wrapText="1"/>
    </xf>
    <xf numFmtId="165" fontId="39" fillId="0" borderId="96" xfId="2" applyNumberFormat="1" applyFont="1" applyBorder="1" applyAlignment="1">
      <alignment horizontal="center" vertical="center" wrapText="1"/>
    </xf>
    <xf numFmtId="0" fontId="0" fillId="0" borderId="28" xfId="0" applyBorder="1" applyAlignment="1">
      <alignment horizontal="left" vertical="center" wrapText="1" indent="1"/>
    </xf>
    <xf numFmtId="0" fontId="39" fillId="41" borderId="32" xfId="0" applyFont="1" applyFill="1" applyBorder="1" applyAlignment="1">
      <alignment horizontal="left" wrapText="1" indent="1"/>
    </xf>
    <xf numFmtId="0" fontId="0" fillId="0" borderId="0" xfId="0" applyAlignment="1">
      <alignment horizontal="left" indent="1"/>
    </xf>
    <xf numFmtId="0" fontId="0" fillId="0" borderId="8" xfId="0" applyBorder="1" applyAlignment="1">
      <alignment horizontal="left" vertical="top" wrapText="1" readingOrder="1"/>
    </xf>
    <xf numFmtId="164" fontId="0" fillId="0" borderId="31" xfId="39" applyNumberFormat="1" applyFont="1" applyFill="1" applyBorder="1"/>
    <xf numFmtId="3" fontId="39" fillId="0" borderId="78" xfId="4" applyNumberFormat="1" applyFont="1" applyFill="1" applyBorder="1"/>
    <xf numFmtId="164" fontId="0" fillId="0" borderId="31" xfId="4" applyNumberFormat="1" applyFont="1" applyFill="1" applyBorder="1"/>
    <xf numFmtId="3" fontId="39" fillId="0" borderId="101" xfId="4" applyNumberFormat="1" applyFont="1" applyFill="1" applyBorder="1"/>
    <xf numFmtId="164" fontId="39" fillId="0" borderId="29" xfId="4" applyNumberFormat="1" applyFont="1" applyFill="1" applyBorder="1"/>
    <xf numFmtId="164" fontId="39" fillId="0" borderId="98" xfId="4" applyNumberFormat="1" applyFont="1" applyFill="1" applyBorder="1"/>
    <xf numFmtId="0" fontId="0" fillId="0" borderId="0" xfId="31305" quotePrefix="1" applyFont="1" applyAlignment="1">
      <alignment vertical="top" wrapText="1"/>
    </xf>
    <xf numFmtId="165" fontId="0" fillId="0" borderId="5" xfId="2" applyNumberFormat="1" applyFont="1" applyBorder="1" applyAlignment="1">
      <alignment horizontal="center"/>
    </xf>
    <xf numFmtId="165" fontId="0" fillId="0" borderId="28" xfId="2" applyNumberFormat="1" applyFont="1" applyFill="1" applyBorder="1" applyAlignment="1">
      <alignment horizontal="center" vertical="center"/>
    </xf>
    <xf numFmtId="165" fontId="0" fillId="0" borderId="0" xfId="2" applyNumberFormat="1" applyFont="1" applyFill="1" applyBorder="1" applyAlignment="1">
      <alignment horizontal="center" vertical="center"/>
    </xf>
    <xf numFmtId="165" fontId="39" fillId="0" borderId="96" xfId="2" applyNumberFormat="1" applyFont="1" applyFill="1" applyBorder="1" applyAlignment="1">
      <alignment horizontal="center" vertical="center" wrapText="1"/>
    </xf>
    <xf numFmtId="165" fontId="0" fillId="0" borderId="28" xfId="2" applyNumberFormat="1" applyFont="1" applyFill="1" applyBorder="1" applyAlignment="1">
      <alignment horizontal="center"/>
    </xf>
    <xf numFmtId="165" fontId="0" fillId="40" borderId="28" xfId="2" applyNumberFormat="1" applyFont="1" applyFill="1" applyBorder="1" applyAlignment="1">
      <alignment horizontal="center"/>
    </xf>
    <xf numFmtId="3" fontId="76" fillId="0" borderId="69" xfId="0" applyNumberFormat="1" applyFont="1" applyBorder="1" applyAlignment="1">
      <alignment horizontal="center"/>
    </xf>
    <xf numFmtId="165" fontId="116" fillId="0" borderId="46" xfId="132" applyNumberFormat="1" applyBorder="1" applyAlignment="1">
      <alignment vertical="top" wrapText="1"/>
    </xf>
    <xf numFmtId="165" fontId="116" fillId="0" borderId="77" xfId="132" applyNumberFormat="1" applyBorder="1" applyAlignment="1">
      <alignment vertical="top" wrapText="1"/>
    </xf>
    <xf numFmtId="9" fontId="0" fillId="0" borderId="61" xfId="1" applyFont="1" applyBorder="1"/>
    <xf numFmtId="165" fontId="0" fillId="0" borderId="38" xfId="2" applyNumberFormat="1" applyFont="1" applyFill="1" applyBorder="1"/>
    <xf numFmtId="165" fontId="0" fillId="0" borderId="47" xfId="2" applyNumberFormat="1" applyFont="1" applyFill="1" applyBorder="1"/>
    <xf numFmtId="3" fontId="79" fillId="0" borderId="24" xfId="0" applyNumberFormat="1" applyFont="1" applyBorder="1"/>
    <xf numFmtId="3" fontId="79" fillId="0" borderId="29" xfId="0" applyNumberFormat="1" applyFont="1" applyBorder="1"/>
    <xf numFmtId="3" fontId="79" fillId="0" borderId="38" xfId="0" applyNumberFormat="1" applyFont="1" applyBorder="1"/>
    <xf numFmtId="3" fontId="79" fillId="0" borderId="107" xfId="0" applyNumberFormat="1" applyFont="1" applyBorder="1"/>
    <xf numFmtId="3" fontId="79" fillId="0" borderId="98" xfId="0" applyNumberFormat="1" applyFont="1" applyBorder="1"/>
    <xf numFmtId="3" fontId="79" fillId="0" borderId="89" xfId="0" applyNumberFormat="1" applyFont="1" applyBorder="1"/>
    <xf numFmtId="9" fontId="79" fillId="0" borderId="97" xfId="4" applyNumberFormat="1" applyFont="1" applyFill="1" applyBorder="1"/>
    <xf numFmtId="9" fontId="79" fillId="0" borderId="98" xfId="4" applyNumberFormat="1" applyFont="1" applyFill="1" applyBorder="1"/>
    <xf numFmtId="10" fontId="79" fillId="0" borderId="99" xfId="4" applyNumberFormat="1" applyFont="1" applyFill="1" applyBorder="1"/>
    <xf numFmtId="3" fontId="79" fillId="0" borderId="59" xfId="0" applyNumberFormat="1" applyFont="1" applyBorder="1"/>
    <xf numFmtId="3" fontId="79" fillId="0" borderId="8" xfId="0" applyNumberFormat="1" applyFont="1" applyBorder="1"/>
    <xf numFmtId="3" fontId="79" fillId="0" borderId="60" xfId="0" applyNumberFormat="1" applyFont="1" applyBorder="1"/>
    <xf numFmtId="3" fontId="79" fillId="0" borderId="36" xfId="0" applyNumberFormat="1" applyFont="1" applyBorder="1"/>
    <xf numFmtId="3" fontId="79" fillId="0" borderId="53" xfId="0" applyNumberFormat="1" applyFont="1" applyBorder="1"/>
    <xf numFmtId="9" fontId="79" fillId="0" borderId="8" xfId="4" applyNumberFormat="1" applyFont="1" applyFill="1" applyBorder="1"/>
    <xf numFmtId="10" fontId="79" fillId="0" borderId="60" xfId="4" applyNumberFormat="1" applyFont="1" applyFill="1" applyBorder="1"/>
    <xf numFmtId="9" fontId="79" fillId="0" borderId="59" xfId="4" applyNumberFormat="1" applyFont="1" applyFill="1" applyBorder="1"/>
    <xf numFmtId="3" fontId="79" fillId="0" borderId="54" xfId="0" applyNumberFormat="1" applyFont="1" applyBorder="1"/>
    <xf numFmtId="3" fontId="79" fillId="0" borderId="108" xfId="0" applyNumberFormat="1" applyFont="1" applyBorder="1"/>
    <xf numFmtId="3" fontId="79" fillId="0" borderId="30" xfId="0" applyNumberFormat="1" applyFont="1" applyBorder="1"/>
    <xf numFmtId="3" fontId="79" fillId="0" borderId="111" xfId="0" applyNumberFormat="1" applyFont="1" applyBorder="1"/>
    <xf numFmtId="9" fontId="79" fillId="0" borderId="62" xfId="4" applyNumberFormat="1" applyFont="1" applyFill="1" applyBorder="1"/>
    <xf numFmtId="9" fontId="79" fillId="0" borderId="30" xfId="4" applyNumberFormat="1" applyFont="1" applyFill="1" applyBorder="1"/>
    <xf numFmtId="10" fontId="79" fillId="0" borderId="54" xfId="4" applyNumberFormat="1" applyFont="1" applyFill="1" applyBorder="1"/>
    <xf numFmtId="0" fontId="0" fillId="0" borderId="95" xfId="0" applyBorder="1" applyAlignment="1">
      <alignment horizontal="center"/>
    </xf>
    <xf numFmtId="0" fontId="0" fillId="0" borderId="31" xfId="0" applyBorder="1" applyAlignment="1">
      <alignment horizontal="center"/>
    </xf>
    <xf numFmtId="0" fontId="0" fillId="0" borderId="61" xfId="0" applyBorder="1" applyAlignment="1">
      <alignment horizontal="center"/>
    </xf>
    <xf numFmtId="0" fontId="39" fillId="40" borderId="95" xfId="0" applyFont="1" applyFill="1" applyBorder="1" applyAlignment="1">
      <alignment wrapText="1"/>
    </xf>
    <xf numFmtId="2" fontId="0" fillId="0" borderId="32" xfId="0" applyNumberFormat="1" applyBorder="1" applyAlignment="1">
      <alignment wrapText="1"/>
    </xf>
    <xf numFmtId="3" fontId="0" fillId="0" borderId="58" xfId="0" applyNumberFormat="1" applyBorder="1" applyAlignment="1">
      <alignment vertical="center" wrapText="1"/>
    </xf>
    <xf numFmtId="3" fontId="0" fillId="0" borderId="110" xfId="0" applyNumberFormat="1" applyBorder="1" applyAlignment="1">
      <alignment vertical="center" wrapText="1"/>
    </xf>
    <xf numFmtId="3" fontId="0" fillId="0" borderId="71" xfId="0" applyNumberFormat="1" applyBorder="1" applyAlignment="1">
      <alignment vertical="center" wrapText="1"/>
    </xf>
    <xf numFmtId="3" fontId="39" fillId="0" borderId="81" xfId="4" applyNumberFormat="1" applyFont="1" applyFill="1" applyBorder="1"/>
    <xf numFmtId="3" fontId="116" fillId="0" borderId="113" xfId="4" applyNumberFormat="1" applyFont="1" applyFill="1" applyBorder="1"/>
    <xf numFmtId="3" fontId="39" fillId="0" borderId="115" xfId="4" applyNumberFormat="1" applyFont="1" applyFill="1" applyBorder="1"/>
    <xf numFmtId="3" fontId="39" fillId="0" borderId="80" xfId="4" applyNumberFormat="1" applyFont="1" applyFill="1" applyBorder="1"/>
    <xf numFmtId="0" fontId="39" fillId="40" borderId="95" xfId="0" applyFont="1" applyFill="1" applyBorder="1" applyAlignment="1">
      <alignment horizontal="center" wrapText="1"/>
    </xf>
    <xf numFmtId="9" fontId="116" fillId="0" borderId="31" xfId="1" applyFont="1" applyBorder="1"/>
    <xf numFmtId="0" fontId="0" fillId="0" borderId="32" xfId="31343" applyFont="1" applyBorder="1"/>
    <xf numFmtId="0" fontId="0" fillId="0" borderId="31" xfId="31343" applyFont="1" applyBorder="1"/>
    <xf numFmtId="49" fontId="0" fillId="0" borderId="31" xfId="31343" applyNumberFormat="1" applyFont="1" applyBorder="1" applyAlignment="1">
      <alignment horizontal="left" indent="1"/>
    </xf>
    <xf numFmtId="49" fontId="0" fillId="0" borderId="31" xfId="31343" applyNumberFormat="1" applyFont="1" applyBorder="1" applyAlignment="1">
      <alignment horizontal="left" wrapText="1" indent="1"/>
    </xf>
    <xf numFmtId="0" fontId="0" fillId="0" borderId="31" xfId="31343" applyFont="1" applyBorder="1" applyAlignment="1">
      <alignment wrapText="1"/>
    </xf>
    <xf numFmtId="0" fontId="0" fillId="0" borderId="31" xfId="31343" applyFont="1" applyBorder="1" applyAlignment="1">
      <alignment horizontal="left" indent="1"/>
    </xf>
    <xf numFmtId="0" fontId="0" fillId="0" borderId="5" xfId="31343" applyFont="1" applyBorder="1" applyAlignment="1">
      <alignment horizontal="left" indent="1"/>
    </xf>
    <xf numFmtId="0" fontId="0" fillId="0" borderId="61" xfId="31343" applyFont="1" applyBorder="1"/>
    <xf numFmtId="0" fontId="0" fillId="0" borderId="0" xfId="31343" applyFont="1"/>
    <xf numFmtId="0" fontId="39" fillId="0" borderId="0" xfId="31343" applyFont="1"/>
    <xf numFmtId="3" fontId="0" fillId="0" borderId="32" xfId="0" applyNumberFormat="1" applyBorder="1"/>
    <xf numFmtId="164" fontId="116" fillId="0" borderId="31" xfId="4" applyNumberFormat="1" applyFont="1" applyBorder="1"/>
    <xf numFmtId="0" fontId="116" fillId="0" borderId="0" xfId="31343" applyFont="1"/>
    <xf numFmtId="0" fontId="116" fillId="0" borderId="8" xfId="0" applyFont="1" applyBorder="1" applyAlignment="1">
      <alignment horizontal="center" vertical="center" wrapText="1"/>
    </xf>
    <xf numFmtId="171" fontId="0" fillId="0" borderId="8" xfId="1" applyNumberFormat="1" applyFont="1" applyBorder="1"/>
    <xf numFmtId="171" fontId="0" fillId="0" borderId="60" xfId="1" applyNumberFormat="1" applyFont="1" applyBorder="1"/>
    <xf numFmtId="171" fontId="0" fillId="0" borderId="8" xfId="0" applyNumberFormat="1" applyBorder="1"/>
    <xf numFmtId="171" fontId="0" fillId="0" borderId="77" xfId="0" applyNumberFormat="1" applyBorder="1"/>
    <xf numFmtId="164" fontId="1" fillId="0" borderId="8" xfId="0" applyNumberFormat="1" applyFont="1" applyBorder="1"/>
    <xf numFmtId="175" fontId="1" fillId="0" borderId="8" xfId="0" applyNumberFormat="1" applyFont="1" applyBorder="1"/>
    <xf numFmtId="164" fontId="1" fillId="0" borderId="36" xfId="0" applyNumberFormat="1" applyFont="1" applyBorder="1"/>
    <xf numFmtId="165" fontId="1" fillId="0" borderId="8" xfId="2" applyNumberFormat="1" applyFont="1" applyFill="1" applyBorder="1"/>
    <xf numFmtId="164" fontId="1" fillId="0" borderId="35" xfId="0" applyNumberFormat="1" applyFont="1" applyBorder="1"/>
    <xf numFmtId="164" fontId="1" fillId="0" borderId="26" xfId="0" applyNumberFormat="1" applyFont="1" applyBorder="1"/>
    <xf numFmtId="165" fontId="1" fillId="0" borderId="26" xfId="2" applyNumberFormat="1" applyFont="1" applyFill="1" applyBorder="1"/>
    <xf numFmtId="164" fontId="1" fillId="0" borderId="77" xfId="0" applyNumberFormat="1" applyFont="1" applyBorder="1"/>
    <xf numFmtId="164" fontId="116" fillId="0" borderId="8" xfId="4" applyNumberFormat="1" applyFont="1" applyBorder="1" applyAlignment="1">
      <alignment vertical="center"/>
    </xf>
    <xf numFmtId="9" fontId="116" fillId="0" borderId="98" xfId="197" applyFont="1" applyBorder="1"/>
    <xf numFmtId="9" fontId="116" fillId="0" borderId="99" xfId="197" applyFont="1" applyBorder="1"/>
    <xf numFmtId="165" fontId="0" fillId="0" borderId="60" xfId="2" applyNumberFormat="1" applyFont="1" applyFill="1" applyBorder="1"/>
    <xf numFmtId="165" fontId="0" fillId="0" borderId="54" xfId="2" applyNumberFormat="1" applyFont="1" applyFill="1" applyBorder="1"/>
    <xf numFmtId="3" fontId="116" fillId="0" borderId="60" xfId="0" applyNumberFormat="1" applyFont="1" applyBorder="1" applyAlignment="1">
      <alignment horizontal="right" vertical="center"/>
    </xf>
    <xf numFmtId="9" fontId="79" fillId="0" borderId="24" xfId="4" applyNumberFormat="1" applyFont="1" applyFill="1" applyBorder="1" applyAlignment="1">
      <alignment horizontal="right"/>
    </xf>
    <xf numFmtId="0" fontId="116" fillId="0" borderId="8" xfId="0" applyFont="1" applyBorder="1" applyAlignment="1">
      <alignment horizontal="right" vertical="center"/>
    </xf>
    <xf numFmtId="0" fontId="116" fillId="0" borderId="95" xfId="127" applyBorder="1"/>
    <xf numFmtId="171" fontId="116" fillId="0" borderId="95" xfId="1" applyNumberFormat="1" applyFont="1" applyBorder="1"/>
    <xf numFmtId="0" fontId="116" fillId="0" borderId="31" xfId="127" applyBorder="1"/>
    <xf numFmtId="171" fontId="116" fillId="0" borderId="31" xfId="1" applyNumberFormat="1" applyFont="1" applyBorder="1"/>
    <xf numFmtId="0" fontId="116" fillId="0" borderId="61" xfId="127" applyBorder="1"/>
    <xf numFmtId="171" fontId="116" fillId="0" borderId="61" xfId="1" applyNumberFormat="1" applyFont="1" applyBorder="1"/>
    <xf numFmtId="0" fontId="0" fillId="0" borderId="8" xfId="0" applyBorder="1" applyAlignment="1">
      <alignment horizontal="right" vertical="center"/>
    </xf>
    <xf numFmtId="0" fontId="0" fillId="0" borderId="60" xfId="0" applyBorder="1" applyAlignment="1">
      <alignment horizontal="right" vertical="center"/>
    </xf>
    <xf numFmtId="164" fontId="0" fillId="0" borderId="32" xfId="4" applyNumberFormat="1" applyFont="1" applyBorder="1" applyAlignment="1">
      <alignment wrapText="1"/>
    </xf>
    <xf numFmtId="0" fontId="0" fillId="0" borderId="32" xfId="0" applyBorder="1" applyAlignment="1">
      <alignment horizontal="center" wrapText="1"/>
    </xf>
    <xf numFmtId="165" fontId="116" fillId="0" borderId="32" xfId="2" applyNumberFormat="1" applyFont="1" applyBorder="1" applyAlignment="1">
      <alignment horizontal="center" wrapText="1"/>
    </xf>
    <xf numFmtId="0" fontId="0" fillId="40" borderId="32" xfId="0" applyFill="1" applyBorder="1" applyAlignment="1">
      <alignment horizontal="center" wrapText="1"/>
    </xf>
    <xf numFmtId="0" fontId="0" fillId="40" borderId="8" xfId="0" applyFill="1" applyBorder="1" applyAlignment="1">
      <alignment horizontal="center" wrapText="1"/>
    </xf>
    <xf numFmtId="179" fontId="0" fillId="0" borderId="32" xfId="4" applyNumberFormat="1" applyFont="1" applyBorder="1" applyAlignment="1">
      <alignment wrapText="1"/>
    </xf>
    <xf numFmtId="179" fontId="0" fillId="40" borderId="32" xfId="0" applyNumberFormat="1" applyFill="1" applyBorder="1" applyAlignment="1">
      <alignment wrapText="1"/>
    </xf>
    <xf numFmtId="179" fontId="0" fillId="40" borderId="8" xfId="0" applyNumberFormat="1" applyFill="1" applyBorder="1" applyAlignment="1">
      <alignment wrapText="1"/>
    </xf>
    <xf numFmtId="171" fontId="116" fillId="0" borderId="8" xfId="1" applyNumberFormat="1" applyFont="1" applyBorder="1"/>
    <xf numFmtId="164" fontId="0" fillId="0" borderId="70" xfId="4" applyNumberFormat="1" applyFont="1" applyBorder="1"/>
    <xf numFmtId="0" fontId="0" fillId="41" borderId="70" xfId="0" applyFill="1" applyBorder="1"/>
    <xf numFmtId="0" fontId="0" fillId="0" borderId="70" xfId="31343" applyFont="1" applyBorder="1" applyAlignment="1">
      <alignment horizontal="left" indent="1"/>
    </xf>
    <xf numFmtId="0" fontId="0" fillId="0" borderId="53" xfId="0" applyBorder="1" applyAlignment="1">
      <alignment vertical="top"/>
    </xf>
    <xf numFmtId="6" fontId="0" fillId="0" borderId="8" xfId="0" applyNumberFormat="1" applyBorder="1"/>
    <xf numFmtId="164" fontId="0" fillId="0" borderId="32" xfId="0" applyNumberFormat="1" applyBorder="1"/>
    <xf numFmtId="164" fontId="39" fillId="0" borderId="32" xfId="0" applyNumberFormat="1" applyFont="1" applyBorder="1" applyAlignment="1">
      <alignment horizontal="center" wrapText="1"/>
    </xf>
    <xf numFmtId="164" fontId="39" fillId="0" borderId="32" xfId="0" applyNumberFormat="1" applyFont="1" applyBorder="1" applyAlignment="1">
      <alignment horizontal="left" wrapText="1" indent="1"/>
    </xf>
    <xf numFmtId="164" fontId="39" fillId="40" borderId="32" xfId="0" applyNumberFormat="1" applyFont="1" applyFill="1" applyBorder="1" applyAlignment="1">
      <alignment horizontal="center" wrapText="1"/>
    </xf>
    <xf numFmtId="164" fontId="39" fillId="40" borderId="8" xfId="0" applyNumberFormat="1" applyFont="1" applyFill="1" applyBorder="1" applyAlignment="1">
      <alignment horizontal="center" wrapText="1"/>
    </xf>
    <xf numFmtId="164" fontId="0" fillId="0" borderId="70" xfId="0" applyNumberFormat="1" applyBorder="1"/>
    <xf numFmtId="171" fontId="0" fillId="0" borderId="31" xfId="1" applyNumberFormat="1" applyFont="1" applyBorder="1"/>
    <xf numFmtId="171" fontId="39" fillId="40" borderId="32" xfId="0" applyNumberFormat="1" applyFont="1" applyFill="1" applyBorder="1" applyAlignment="1">
      <alignment horizontal="center" wrapText="1"/>
    </xf>
    <xf numFmtId="171" fontId="39" fillId="40" borderId="8" xfId="0" applyNumberFormat="1" applyFont="1" applyFill="1" applyBorder="1" applyAlignment="1">
      <alignment horizontal="center" wrapText="1"/>
    </xf>
    <xf numFmtId="171" fontId="0" fillId="0" borderId="26" xfId="1" applyNumberFormat="1" applyFont="1" applyBorder="1"/>
    <xf numFmtId="171" fontId="0" fillId="0" borderId="44" xfId="1" applyNumberFormat="1" applyFont="1" applyBorder="1"/>
    <xf numFmtId="171" fontId="0" fillId="0" borderId="119" xfId="1" applyNumberFormat="1" applyFont="1" applyBorder="1"/>
    <xf numFmtId="179" fontId="0" fillId="0" borderId="120" xfId="4" applyNumberFormat="1" applyFont="1" applyBorder="1" applyAlignment="1">
      <alignment wrapText="1"/>
    </xf>
    <xf numFmtId="165" fontId="116" fillId="0" borderId="120" xfId="2" applyNumberFormat="1" applyFont="1" applyBorder="1" applyAlignment="1">
      <alignment horizontal="center" wrapText="1"/>
    </xf>
    <xf numFmtId="164" fontId="0" fillId="0" borderId="119" xfId="4" applyNumberFormat="1" applyFont="1" applyBorder="1"/>
    <xf numFmtId="9" fontId="0" fillId="0" borderId="31" xfId="1" applyFont="1" applyFill="1" applyBorder="1"/>
    <xf numFmtId="164" fontId="116" fillId="0" borderId="31" xfId="4" applyNumberFormat="1" applyFont="1" applyFill="1" applyBorder="1" applyAlignment="1">
      <alignment horizontal="right"/>
    </xf>
    <xf numFmtId="164" fontId="0" fillId="0" borderId="112" xfId="4" applyNumberFormat="1" applyFont="1" applyBorder="1" applyAlignment="1">
      <alignment vertical="center" wrapText="1"/>
    </xf>
    <xf numFmtId="164" fontId="0" fillId="0" borderId="114" xfId="4" applyNumberFormat="1" applyFont="1" applyBorder="1" applyAlignment="1">
      <alignment vertical="center" wrapText="1"/>
    </xf>
    <xf numFmtId="0" fontId="0" fillId="0" borderId="29" xfId="0" applyBorder="1" applyAlignment="1">
      <alignment horizontal="center"/>
    </xf>
    <xf numFmtId="164" fontId="0" fillId="0" borderId="121" xfId="0" applyNumberFormat="1" applyBorder="1" applyAlignment="1">
      <alignment horizontal="left"/>
    </xf>
    <xf numFmtId="3" fontId="0" fillId="0" borderId="29" xfId="0" applyNumberFormat="1" applyFill="1" applyBorder="1"/>
    <xf numFmtId="9" fontId="116" fillId="0" borderId="29" xfId="197" applyNumberFormat="1" applyFont="1" applyBorder="1"/>
    <xf numFmtId="42" fontId="116" fillId="0" borderId="98" xfId="703" applyNumberFormat="1" applyFont="1" applyFill="1" applyBorder="1" applyAlignment="1">
      <alignment vertical="top"/>
    </xf>
    <xf numFmtId="42" fontId="116" fillId="0" borderId="100" xfId="703" applyNumberFormat="1" applyFont="1" applyFill="1" applyBorder="1" applyAlignment="1">
      <alignment vertical="top"/>
    </xf>
    <xf numFmtId="42" fontId="39" fillId="0" borderId="45" xfId="132" applyNumberFormat="1" applyFont="1" applyFill="1" applyBorder="1"/>
    <xf numFmtId="42" fontId="39" fillId="0" borderId="47" xfId="132" applyNumberFormat="1" applyFont="1" applyFill="1" applyBorder="1"/>
    <xf numFmtId="0" fontId="0" fillId="0" borderId="8" xfId="0" applyBorder="1" applyAlignment="1">
      <alignment horizontal="left" vertical="top" readingOrder="1"/>
    </xf>
    <xf numFmtId="0" fontId="0" fillId="0" borderId="0" xfId="528" applyFont="1" applyAlignment="1">
      <alignment vertical="top"/>
    </xf>
    <xf numFmtId="0" fontId="0" fillId="0" borderId="8" xfId="0" applyFont="1" applyBorder="1" applyAlignment="1">
      <alignment horizontal="left" vertical="top" wrapText="1" readingOrder="1"/>
    </xf>
    <xf numFmtId="0" fontId="0" fillId="0" borderId="53" xfId="0" applyFont="1" applyBorder="1" applyAlignment="1">
      <alignment vertical="top"/>
    </xf>
    <xf numFmtId="165" fontId="1" fillId="0" borderId="77" xfId="2" applyNumberFormat="1" applyFont="1" applyFill="1" applyBorder="1"/>
    <xf numFmtId="3" fontId="0" fillId="35" borderId="59" xfId="4" applyNumberFormat="1" applyFont="1" applyFill="1" applyBorder="1" applyAlignment="1">
      <alignment horizontal="right"/>
    </xf>
    <xf numFmtId="3" fontId="0" fillId="39" borderId="8" xfId="4" applyNumberFormat="1" applyFont="1" applyFill="1" applyBorder="1" applyAlignment="1">
      <alignment horizontal="right"/>
    </xf>
    <xf numFmtId="3" fontId="0" fillId="39" borderId="60" xfId="4" applyNumberFormat="1" applyFont="1" applyFill="1" applyBorder="1" applyAlignment="1">
      <alignment horizontal="right"/>
    </xf>
    <xf numFmtId="3" fontId="0" fillId="35" borderId="25" xfId="4" applyNumberFormat="1" applyFont="1" applyFill="1" applyBorder="1" applyAlignment="1">
      <alignment horizontal="right"/>
    </xf>
    <xf numFmtId="3" fontId="0" fillId="39" borderId="26" xfId="4" applyNumberFormat="1" applyFont="1" applyFill="1" applyBorder="1" applyAlignment="1">
      <alignment horizontal="right"/>
    </xf>
    <xf numFmtId="3" fontId="0" fillId="0" borderId="26" xfId="4" applyNumberFormat="1" applyFont="1" applyFill="1" applyBorder="1" applyAlignment="1">
      <alignment horizontal="right"/>
    </xf>
    <xf numFmtId="3" fontId="0" fillId="39" borderId="54" xfId="4" applyNumberFormat="1" applyFont="1" applyFill="1" applyBorder="1" applyAlignment="1">
      <alignment horizontal="right"/>
    </xf>
    <xf numFmtId="0" fontId="39" fillId="40" borderId="8" xfId="0" applyFont="1" applyFill="1" applyBorder="1" applyAlignment="1">
      <alignment horizontal="center"/>
    </xf>
    <xf numFmtId="0" fontId="39" fillId="36" borderId="29" xfId="0" applyFont="1" applyFill="1" applyBorder="1" applyAlignment="1">
      <alignment horizontal="center"/>
    </xf>
    <xf numFmtId="0" fontId="39" fillId="36" borderId="8" xfId="0" applyFont="1" applyFill="1" applyBorder="1" applyAlignment="1">
      <alignment horizontal="center"/>
    </xf>
    <xf numFmtId="0" fontId="39" fillId="36" borderId="8" xfId="0" quotePrefix="1" applyFont="1" applyFill="1" applyBorder="1" applyAlignment="1">
      <alignment horizontal="center"/>
    </xf>
    <xf numFmtId="0" fontId="39" fillId="36" borderId="24" xfId="0" applyFont="1" applyFill="1" applyBorder="1" applyAlignment="1">
      <alignment horizontal="center" vertical="center"/>
    </xf>
    <xf numFmtId="0" fontId="40" fillId="0" borderId="0" xfId="132" applyFont="1" applyAlignment="1">
      <alignment horizontal="center"/>
    </xf>
    <xf numFmtId="0" fontId="116" fillId="0" borderId="0" xfId="132" applyAlignment="1">
      <alignment horizontal="center"/>
    </xf>
    <xf numFmtId="49" fontId="40" fillId="0" borderId="0" xfId="132" quotePrefix="1" applyNumberFormat="1" applyFont="1" applyAlignment="1">
      <alignment horizontal="center"/>
    </xf>
    <xf numFmtId="49" fontId="116" fillId="0" borderId="0" xfId="132" applyNumberFormat="1" applyAlignment="1">
      <alignment horizontal="center"/>
    </xf>
    <xf numFmtId="0" fontId="39" fillId="36" borderId="97" xfId="132" quotePrefix="1" applyFont="1" applyFill="1" applyBorder="1" applyAlignment="1">
      <alignment horizontal="center"/>
    </xf>
    <xf numFmtId="0" fontId="39" fillId="36" borderId="98" xfId="132" applyFont="1" applyFill="1" applyBorder="1" applyAlignment="1">
      <alignment horizontal="center"/>
    </xf>
    <xf numFmtId="0" fontId="39" fillId="36" borderId="99" xfId="132" applyFont="1" applyFill="1" applyBorder="1" applyAlignment="1">
      <alignment horizontal="center"/>
    </xf>
    <xf numFmtId="0" fontId="39" fillId="36" borderId="97" xfId="132" applyFont="1" applyFill="1" applyBorder="1" applyAlignment="1">
      <alignment horizontal="center"/>
    </xf>
    <xf numFmtId="0" fontId="40" fillId="0" borderId="74" xfId="132" applyFont="1" applyBorder="1" applyAlignment="1">
      <alignment horizontal="center"/>
    </xf>
    <xf numFmtId="0" fontId="40" fillId="0" borderId="96" xfId="132" applyFont="1" applyBorder="1" applyAlignment="1">
      <alignment horizontal="center"/>
    </xf>
    <xf numFmtId="0" fontId="40" fillId="0" borderId="75" xfId="132" applyFont="1" applyBorder="1" applyAlignment="1">
      <alignment horizontal="center"/>
    </xf>
    <xf numFmtId="0" fontId="0" fillId="0" borderId="0" xfId="0" applyAlignment="1">
      <alignment wrapText="1"/>
    </xf>
    <xf numFmtId="0" fontId="115" fillId="0" borderId="0" xfId="0" applyFont="1" applyAlignment="1">
      <alignment wrapText="1"/>
    </xf>
    <xf numFmtId="0" fontId="0" fillId="0" borderId="0" xfId="0" applyAlignment="1"/>
    <xf numFmtId="0" fontId="40" fillId="36" borderId="74" xfId="528" applyFont="1" applyFill="1" applyBorder="1" applyAlignment="1">
      <alignment horizontal="center"/>
    </xf>
    <xf numFmtId="0" fontId="40" fillId="36" borderId="96" xfId="528" applyFont="1" applyFill="1" applyBorder="1" applyAlignment="1">
      <alignment horizontal="center"/>
    </xf>
    <xf numFmtId="0" fontId="39" fillId="37" borderId="49" xfId="528" applyFont="1" applyFill="1" applyBorder="1" applyAlignment="1">
      <alignment horizontal="center" wrapText="1"/>
    </xf>
    <xf numFmtId="0" fontId="39" fillId="37" borderId="84" xfId="528" applyFont="1" applyFill="1" applyBorder="1" applyAlignment="1">
      <alignment horizontal="center" wrapText="1"/>
    </xf>
    <xf numFmtId="0" fontId="39" fillId="37" borderId="86" xfId="528" applyFont="1" applyFill="1" applyBorder="1" applyAlignment="1">
      <alignment horizontal="center" wrapText="1"/>
    </xf>
    <xf numFmtId="0" fontId="39" fillId="36" borderId="83" xfId="528" applyFont="1" applyFill="1" applyBorder="1" applyAlignment="1">
      <alignment horizontal="center"/>
    </xf>
    <xf numFmtId="0" fontId="39" fillId="36" borderId="79" xfId="528" applyFont="1" applyFill="1" applyBorder="1" applyAlignment="1">
      <alignment horizontal="center"/>
    </xf>
    <xf numFmtId="0" fontId="39" fillId="36" borderId="82" xfId="528" applyFont="1" applyFill="1" applyBorder="1" applyAlignment="1">
      <alignment horizontal="center"/>
    </xf>
    <xf numFmtId="0" fontId="116" fillId="0" borderId="0" xfId="146" applyAlignment="1">
      <alignment horizontal="left" wrapText="1"/>
    </xf>
    <xf numFmtId="0" fontId="0" fillId="0" borderId="0" xfId="146" applyFont="1" applyAlignment="1">
      <alignment horizontal="left" vertical="top" wrapText="1"/>
    </xf>
    <xf numFmtId="0" fontId="116" fillId="0" borderId="0" xfId="146" applyAlignment="1">
      <alignment horizontal="left" vertical="top" wrapText="1"/>
    </xf>
    <xf numFmtId="0" fontId="40" fillId="0" borderId="0" xfId="0" applyFont="1" applyAlignment="1">
      <alignment horizontal="center"/>
    </xf>
    <xf numFmtId="0" fontId="0" fillId="0" borderId="0" xfId="0" quotePrefix="1"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40" fillId="36" borderId="86" xfId="0" applyFont="1" applyFill="1" applyBorder="1" applyAlignment="1">
      <alignment horizontal="center"/>
    </xf>
    <xf numFmtId="0" fontId="40" fillId="36" borderId="49" xfId="0" applyFont="1" applyFill="1" applyBorder="1" applyAlignment="1">
      <alignment horizontal="center"/>
    </xf>
    <xf numFmtId="0" fontId="40" fillId="36" borderId="84" xfId="0" applyFont="1" applyFill="1" applyBorder="1" applyAlignment="1">
      <alignment horizontal="center"/>
    </xf>
    <xf numFmtId="0" fontId="39" fillId="36" borderId="97" xfId="0" applyFont="1" applyFill="1" applyBorder="1" applyAlignment="1">
      <alignment horizontal="center"/>
    </xf>
    <xf numFmtId="0" fontId="39" fillId="36" borderId="98" xfId="0" applyFont="1" applyFill="1" applyBorder="1" applyAlignment="1">
      <alignment horizontal="center"/>
    </xf>
    <xf numFmtId="0" fontId="39" fillId="36" borderId="99" xfId="0" applyFont="1" applyFill="1" applyBorder="1" applyAlignment="1">
      <alignment horizontal="center"/>
    </xf>
    <xf numFmtId="0" fontId="0" fillId="0" borderId="0" xfId="146" applyFont="1" applyAlignment="1">
      <alignment horizontal="left" wrapText="1"/>
    </xf>
    <xf numFmtId="0" fontId="116" fillId="0" borderId="0" xfId="146" applyAlignment="1">
      <alignment horizontal="left"/>
    </xf>
    <xf numFmtId="0" fontId="116" fillId="0" borderId="0" xfId="0" applyFont="1" applyAlignment="1">
      <alignment horizontal="left" wrapText="1"/>
    </xf>
    <xf numFmtId="0" fontId="77" fillId="0" borderId="0" xfId="0" applyFont="1" applyAlignment="1">
      <alignment horizontal="center" wrapText="1"/>
    </xf>
    <xf numFmtId="0" fontId="39" fillId="0" borderId="87" xfId="132" quotePrefix="1" applyFont="1" applyBorder="1" applyAlignment="1">
      <alignment horizontal="center" vertical="center"/>
    </xf>
    <xf numFmtId="0" fontId="39" fillId="0" borderId="88" xfId="132" quotePrefix="1" applyFont="1" applyBorder="1" applyAlignment="1">
      <alignment horizontal="center" vertical="center"/>
    </xf>
    <xf numFmtId="0" fontId="39" fillId="0" borderId="100" xfId="132" quotePrefix="1" applyFont="1" applyBorder="1" applyAlignment="1">
      <alignment horizontal="center" vertical="center"/>
    </xf>
    <xf numFmtId="0" fontId="40" fillId="36" borderId="74" xfId="0" applyFont="1" applyFill="1" applyBorder="1" applyAlignment="1">
      <alignment horizontal="center" wrapText="1"/>
    </xf>
    <xf numFmtId="0" fontId="40" fillId="36" borderId="96" xfId="0" applyFont="1" applyFill="1" applyBorder="1" applyAlignment="1">
      <alignment horizontal="center" wrapText="1"/>
    </xf>
    <xf numFmtId="0" fontId="40" fillId="36" borderId="75" xfId="0" applyFont="1" applyFill="1" applyBorder="1" applyAlignment="1">
      <alignment horizontal="center" wrapText="1"/>
    </xf>
    <xf numFmtId="0" fontId="39" fillId="36" borderId="74" xfId="0" applyFont="1" applyFill="1" applyBorder="1" applyAlignment="1">
      <alignment horizontal="center"/>
    </xf>
    <xf numFmtId="0" fontId="39" fillId="36" borderId="96" xfId="0" applyFont="1" applyFill="1" applyBorder="1" applyAlignment="1">
      <alignment horizontal="center"/>
    </xf>
    <xf numFmtId="0" fontId="39" fillId="36" borderId="75" xfId="0" applyFont="1" applyFill="1" applyBorder="1" applyAlignment="1">
      <alignment horizontal="center"/>
    </xf>
    <xf numFmtId="0" fontId="116" fillId="0" borderId="0" xfId="31305" quotePrefix="1" applyAlignment="1">
      <alignment horizontal="left" vertical="top" wrapText="1"/>
    </xf>
    <xf numFmtId="0" fontId="40" fillId="0" borderId="0" xfId="0" applyFont="1" applyAlignment="1">
      <alignment horizontal="center" wrapText="1"/>
    </xf>
    <xf numFmtId="0" fontId="76" fillId="0" borderId="0" xfId="0" applyFont="1" applyAlignment="1">
      <alignment vertical="center" wrapText="1"/>
    </xf>
    <xf numFmtId="0" fontId="40" fillId="40" borderId="107" xfId="0" applyFont="1" applyFill="1" applyBorder="1" applyAlignment="1">
      <alignment horizontal="center"/>
    </xf>
    <xf numFmtId="0" fontId="40" fillId="40" borderId="98" xfId="0" applyFont="1" applyFill="1" applyBorder="1" applyAlignment="1">
      <alignment horizontal="center"/>
    </xf>
    <xf numFmtId="0" fontId="40" fillId="40" borderId="99" xfId="0" applyFont="1" applyFill="1" applyBorder="1" applyAlignment="1">
      <alignment horizontal="center"/>
    </xf>
    <xf numFmtId="0" fontId="39" fillId="40" borderId="36" xfId="0" applyFont="1" applyFill="1" applyBorder="1" applyAlignment="1">
      <alignment horizontal="center"/>
    </xf>
    <xf numFmtId="0" fontId="39" fillId="40" borderId="8" xfId="0" applyFont="1" applyFill="1" applyBorder="1" applyAlignment="1">
      <alignment horizontal="center"/>
    </xf>
    <xf numFmtId="0" fontId="39" fillId="40" borderId="60" xfId="0" applyFont="1" applyFill="1" applyBorder="1" applyAlignment="1">
      <alignment horizontal="center"/>
    </xf>
    <xf numFmtId="0" fontId="0" fillId="0" borderId="0" xfId="146" applyFont="1" applyAlignment="1">
      <alignment wrapText="1"/>
    </xf>
    <xf numFmtId="0" fontId="0" fillId="40" borderId="85" xfId="0" applyFill="1" applyBorder="1" applyAlignment="1">
      <alignment horizontal="center"/>
    </xf>
    <xf numFmtId="0" fontId="0" fillId="40" borderId="102" xfId="0" applyFill="1" applyBorder="1" applyAlignment="1">
      <alignment horizontal="center"/>
    </xf>
    <xf numFmtId="0" fontId="0" fillId="40" borderId="48" xfId="0" applyFill="1" applyBorder="1" applyAlignment="1">
      <alignment horizontal="center"/>
    </xf>
    <xf numFmtId="0" fontId="39" fillId="40" borderId="95" xfId="0" applyFont="1" applyFill="1" applyBorder="1" applyAlignment="1"/>
    <xf numFmtId="0" fontId="39" fillId="40" borderId="31" xfId="0" applyFont="1" applyFill="1" applyBorder="1" applyAlignment="1"/>
    <xf numFmtId="0" fontId="39" fillId="40" borderId="61" xfId="0" applyFont="1" applyFill="1" applyBorder="1" applyAlignment="1"/>
    <xf numFmtId="0" fontId="39" fillId="40" borderId="95" xfId="0" applyFont="1" applyFill="1" applyBorder="1" applyAlignment="1">
      <alignment horizontal="center" wrapText="1"/>
    </xf>
    <xf numFmtId="0" fontId="39" fillId="40" borderId="31" xfId="0" applyFont="1" applyFill="1" applyBorder="1" applyAlignment="1">
      <alignment horizontal="center" wrapText="1"/>
    </xf>
    <xf numFmtId="0" fontId="39" fillId="40" borderId="61" xfId="0" applyFont="1" applyFill="1" applyBorder="1" applyAlignment="1">
      <alignment horizontal="center" wrapText="1"/>
    </xf>
    <xf numFmtId="0" fontId="0" fillId="40" borderId="32" xfId="0" applyFill="1" applyBorder="1" applyAlignment="1">
      <alignment horizontal="center"/>
    </xf>
    <xf numFmtId="0" fontId="40" fillId="40" borderId="86" xfId="0" applyFont="1" applyFill="1" applyBorder="1" applyAlignment="1">
      <alignment horizontal="center"/>
    </xf>
    <xf numFmtId="0" fontId="40" fillId="40" borderId="49" xfId="0" applyFont="1" applyFill="1" applyBorder="1" applyAlignment="1">
      <alignment horizontal="center"/>
    </xf>
    <xf numFmtId="0" fontId="40" fillId="40" borderId="84" xfId="0" applyFont="1" applyFill="1" applyBorder="1" applyAlignment="1">
      <alignment horizontal="center"/>
    </xf>
    <xf numFmtId="0" fontId="39" fillId="40" borderId="97" xfId="0" applyFont="1" applyFill="1" applyBorder="1" applyAlignment="1">
      <alignment horizontal="center"/>
    </xf>
    <xf numFmtId="0" fontId="39" fillId="40" borderId="98" xfId="0" applyFont="1" applyFill="1" applyBorder="1" applyAlignment="1">
      <alignment horizontal="center"/>
    </xf>
    <xf numFmtId="0" fontId="39" fillId="40" borderId="99" xfId="0" applyFont="1" applyFill="1" applyBorder="1" applyAlignment="1">
      <alignment horizontal="center"/>
    </xf>
    <xf numFmtId="0" fontId="128" fillId="43" borderId="51" xfId="0" applyFont="1" applyFill="1" applyBorder="1" applyAlignment="1">
      <alignment horizontal="left" wrapText="1"/>
    </xf>
    <xf numFmtId="0" fontId="77" fillId="0" borderId="0" xfId="0" applyFont="1" applyAlignment="1">
      <alignment horizontal="left" wrapText="1"/>
    </xf>
    <xf numFmtId="0" fontId="40" fillId="36" borderId="74" xfId="0" applyFont="1" applyFill="1" applyBorder="1" applyAlignment="1">
      <alignment horizontal="center"/>
    </xf>
    <xf numFmtId="0" fontId="40" fillId="36" borderId="75" xfId="0" applyFont="1" applyFill="1" applyBorder="1" applyAlignment="1">
      <alignment horizontal="center"/>
    </xf>
    <xf numFmtId="49" fontId="40" fillId="0" borderId="0" xfId="0" applyNumberFormat="1" applyFont="1" applyAlignment="1">
      <alignment horizontal="center"/>
    </xf>
    <xf numFmtId="0" fontId="0" fillId="0" borderId="0" xfId="0" applyAlignment="1">
      <alignment horizontal="center"/>
    </xf>
    <xf numFmtId="0" fontId="39" fillId="0" borderId="72" xfId="0" applyFont="1" applyBorder="1" applyAlignment="1">
      <alignment horizontal="center" wrapText="1"/>
    </xf>
    <xf numFmtId="0" fontId="39" fillId="0" borderId="66" xfId="0" applyFont="1" applyBorder="1" applyAlignment="1">
      <alignment horizontal="center" wrapText="1"/>
    </xf>
    <xf numFmtId="0" fontId="39" fillId="0" borderId="42" xfId="0" applyFont="1" applyBorder="1" applyAlignment="1">
      <alignment horizontal="center" wrapText="1"/>
    </xf>
    <xf numFmtId="0" fontId="39" fillId="0" borderId="72" xfId="0" applyFont="1"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49" fontId="39" fillId="0" borderId="72" xfId="0" applyNumberFormat="1" applyFont="1" applyBorder="1" applyAlignment="1">
      <alignment horizontal="center"/>
    </xf>
    <xf numFmtId="0" fontId="39" fillId="36" borderId="46" xfId="0" applyFont="1" applyFill="1" applyBorder="1" applyAlignment="1">
      <alignment horizontal="center"/>
    </xf>
    <xf numFmtId="0" fontId="39" fillId="36" borderId="47" xfId="0" applyFont="1" applyFill="1" applyBorder="1" applyAlignment="1">
      <alignment horizontal="center"/>
    </xf>
    <xf numFmtId="49" fontId="39" fillId="36" borderId="87" xfId="0" applyNumberFormat="1" applyFont="1" applyFill="1" applyBorder="1" applyAlignment="1">
      <alignment horizontal="center"/>
    </xf>
    <xf numFmtId="49" fontId="39" fillId="36" borderId="88" xfId="0" applyNumberFormat="1" applyFont="1" applyFill="1" applyBorder="1" applyAlignment="1">
      <alignment horizontal="center"/>
    </xf>
    <xf numFmtId="49" fontId="39" fillId="36" borderId="100" xfId="0" applyNumberFormat="1" applyFont="1" applyFill="1" applyBorder="1" applyAlignment="1">
      <alignment horizontal="center"/>
    </xf>
    <xf numFmtId="49" fontId="39" fillId="36" borderId="53" xfId="0" applyNumberFormat="1" applyFont="1" applyFill="1" applyBorder="1" applyAlignment="1">
      <alignment horizontal="center"/>
    </xf>
    <xf numFmtId="49" fontId="39" fillId="36" borderId="5" xfId="0" applyNumberFormat="1" applyFont="1" applyFill="1" applyBorder="1" applyAlignment="1">
      <alignment horizontal="center"/>
    </xf>
    <xf numFmtId="49" fontId="39" fillId="36" borderId="36" xfId="0" applyNumberFormat="1" applyFont="1" applyFill="1" applyBorder="1" applyAlignment="1">
      <alignment horizontal="center"/>
    </xf>
    <xf numFmtId="3" fontId="39" fillId="36" borderId="109" xfId="4" applyNumberFormat="1" applyFont="1" applyFill="1" applyBorder="1" applyAlignment="1">
      <alignment horizontal="center"/>
    </xf>
    <xf numFmtId="3" fontId="39" fillId="36" borderId="96" xfId="4" applyNumberFormat="1" applyFont="1" applyFill="1" applyBorder="1" applyAlignment="1">
      <alignment horizontal="center"/>
    </xf>
    <xf numFmtId="3" fontId="39" fillId="36" borderId="101" xfId="4" applyNumberFormat="1" applyFont="1" applyFill="1" applyBorder="1" applyAlignment="1">
      <alignment horizontal="center"/>
    </xf>
    <xf numFmtId="0" fontId="0" fillId="0" borderId="0" xfId="127" applyFont="1" applyAlignment="1">
      <alignment horizontal="left" wrapText="1"/>
    </xf>
    <xf numFmtId="3" fontId="39" fillId="36" borderId="55" xfId="4" applyNumberFormat="1" applyFont="1" applyFill="1" applyBorder="1" applyAlignment="1">
      <alignment horizontal="center"/>
    </xf>
    <xf numFmtId="3" fontId="39" fillId="36" borderId="51" xfId="4" applyNumberFormat="1" applyFont="1" applyFill="1" applyBorder="1" applyAlignment="1">
      <alignment horizontal="center"/>
    </xf>
    <xf numFmtId="3" fontId="39" fillId="36" borderId="91" xfId="4" applyNumberFormat="1" applyFont="1" applyFill="1" applyBorder="1" applyAlignment="1">
      <alignment horizontal="center"/>
    </xf>
    <xf numFmtId="49" fontId="39" fillId="36" borderId="97" xfId="0" applyNumberFormat="1" applyFont="1" applyFill="1" applyBorder="1" applyAlignment="1">
      <alignment horizontal="center"/>
    </xf>
    <xf numFmtId="49" fontId="39" fillId="36" borderId="98" xfId="0" applyNumberFormat="1" applyFont="1" applyFill="1" applyBorder="1" applyAlignment="1">
      <alignment horizontal="center"/>
    </xf>
    <xf numFmtId="49" fontId="39" fillId="36" borderId="99" xfId="0" applyNumberFormat="1" applyFont="1" applyFill="1" applyBorder="1" applyAlignment="1">
      <alignment horizontal="center"/>
    </xf>
    <xf numFmtId="49" fontId="40" fillId="36" borderId="53" xfId="0" applyNumberFormat="1" applyFont="1" applyFill="1" applyBorder="1" applyAlignment="1">
      <alignment horizontal="center"/>
    </xf>
    <xf numFmtId="49" fontId="40" fillId="36" borderId="5" xfId="0" applyNumberFormat="1" applyFont="1" applyFill="1" applyBorder="1" applyAlignment="1">
      <alignment horizontal="center"/>
    </xf>
    <xf numFmtId="49" fontId="40" fillId="36" borderId="36" xfId="0" applyNumberFormat="1" applyFont="1" applyFill="1" applyBorder="1" applyAlignment="1">
      <alignment horizontal="center"/>
    </xf>
    <xf numFmtId="0" fontId="39" fillId="36" borderId="8" xfId="0" applyFont="1" applyFill="1" applyBorder="1" applyAlignment="1">
      <alignment horizontal="center" wrapText="1"/>
    </xf>
    <xf numFmtId="0" fontId="39" fillId="36" borderId="8" xfId="0" applyFont="1" applyFill="1" applyBorder="1" applyAlignment="1">
      <alignment horizontal="center"/>
    </xf>
    <xf numFmtId="0" fontId="39" fillId="36" borderId="26" xfId="0" applyFont="1" applyFill="1" applyBorder="1" applyAlignment="1">
      <alignment horizontal="center" wrapText="1"/>
    </xf>
    <xf numFmtId="0" fontId="39" fillId="36" borderId="66" xfId="0" applyFont="1" applyFill="1" applyBorder="1" applyAlignment="1">
      <alignment horizontal="center" wrapText="1"/>
    </xf>
    <xf numFmtId="0" fontId="39" fillId="36" borderId="29" xfId="0" applyFont="1" applyFill="1" applyBorder="1" applyAlignment="1">
      <alignment horizontal="center" wrapText="1"/>
    </xf>
    <xf numFmtId="0" fontId="0" fillId="0" borderId="72"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9"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9" fillId="36" borderId="29" xfId="0" applyFont="1" applyFill="1" applyBorder="1" applyAlignment="1">
      <alignment horizontal="center"/>
    </xf>
    <xf numFmtId="0" fontId="39" fillId="36" borderId="29" xfId="0" applyFont="1" applyFill="1" applyBorder="1" applyAlignment="1"/>
    <xf numFmtId="49" fontId="0" fillId="0" borderId="0" xfId="0" applyNumberFormat="1" applyAlignment="1">
      <alignment horizontal="center"/>
    </xf>
    <xf numFmtId="0" fontId="39" fillId="36" borderId="53" xfId="0" applyFont="1" applyFill="1" applyBorder="1" applyAlignment="1">
      <alignment horizontal="center" wrapText="1"/>
    </xf>
    <xf numFmtId="0" fontId="39" fillId="36" borderId="5" xfId="0" applyFont="1" applyFill="1" applyBorder="1" applyAlignment="1">
      <alignment horizontal="center" wrapText="1"/>
    </xf>
    <xf numFmtId="0" fontId="39" fillId="36" borderId="36" xfId="0" applyFont="1" applyFill="1" applyBorder="1" applyAlignment="1">
      <alignment horizontal="center" wrapText="1"/>
    </xf>
    <xf numFmtId="0" fontId="39"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9" fillId="36" borderId="87" xfId="132" applyFont="1" applyFill="1" applyBorder="1" applyAlignment="1">
      <alignment horizontal="center"/>
    </xf>
    <xf numFmtId="0" fontId="39" fillId="36" borderId="88" xfId="132" applyFont="1" applyFill="1" applyBorder="1" applyAlignment="1">
      <alignment horizontal="center"/>
    </xf>
    <xf numFmtId="0" fontId="39" fillId="36" borderId="100" xfId="132" applyFont="1" applyFill="1" applyBorder="1" applyAlignment="1">
      <alignment horizontal="center"/>
    </xf>
    <xf numFmtId="0" fontId="39" fillId="0" borderId="0" xfId="0" applyFont="1" applyAlignment="1">
      <alignment horizontal="center"/>
    </xf>
    <xf numFmtId="49" fontId="39" fillId="0" borderId="0" xfId="0" applyNumberFormat="1" applyFont="1" applyAlignment="1">
      <alignment horizontal="center"/>
    </xf>
    <xf numFmtId="0" fontId="39" fillId="36" borderId="97" xfId="0" quotePrefix="1" applyFont="1" applyFill="1" applyBorder="1" applyAlignment="1">
      <alignment horizontal="center"/>
    </xf>
    <xf numFmtId="0" fontId="39" fillId="36" borderId="87" xfId="0" applyFont="1" applyFill="1" applyBorder="1" applyAlignment="1">
      <alignment horizontal="center"/>
    </xf>
    <xf numFmtId="0" fontId="39" fillId="36" borderId="88" xfId="0" applyFont="1" applyFill="1" applyBorder="1" applyAlignment="1">
      <alignment horizontal="center"/>
    </xf>
    <xf numFmtId="0" fontId="39" fillId="36" borderId="100" xfId="0" applyFont="1" applyFill="1" applyBorder="1" applyAlignment="1">
      <alignment horizontal="center"/>
    </xf>
    <xf numFmtId="0" fontId="40" fillId="0" borderId="0" xfId="0" applyFont="1" applyAlignment="1">
      <alignment horizontal="center"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129" fillId="0" borderId="0" xfId="0" applyFont="1" applyAlignment="1">
      <alignment horizontal="left" wrapText="1"/>
    </xf>
    <xf numFmtId="0" fontId="126" fillId="0" borderId="0" xfId="0" applyFont="1" applyAlignment="1"/>
    <xf numFmtId="49" fontId="40" fillId="0" borderId="0" xfId="0" applyNumberFormat="1" applyFont="1" applyAlignment="1">
      <alignment horizontal="center" vertical="center" wrapText="1"/>
    </xf>
    <xf numFmtId="0" fontId="40" fillId="0" borderId="0" xfId="528" applyFont="1" applyAlignment="1">
      <alignment horizontal="center" wrapText="1"/>
    </xf>
    <xf numFmtId="49" fontId="40" fillId="0" borderId="0" xfId="528" applyNumberFormat="1" applyFont="1" applyAlignment="1">
      <alignment horizontal="center" wrapText="1"/>
    </xf>
    <xf numFmtId="0" fontId="0" fillId="0" borderId="0" xfId="0" quotePrefix="1" applyAlignment="1">
      <alignment horizontal="left"/>
    </xf>
    <xf numFmtId="49" fontId="40" fillId="0" borderId="72" xfId="0" quotePrefix="1" applyNumberFormat="1" applyFont="1" applyBorder="1" applyAlignment="1">
      <alignment horizontal="center"/>
    </xf>
    <xf numFmtId="49" fontId="40" fillId="0" borderId="66" xfId="0" applyNumberFormat="1" applyFont="1" applyBorder="1" applyAlignment="1">
      <alignment horizontal="center"/>
    </xf>
    <xf numFmtId="49" fontId="40" fillId="0" borderId="42" xfId="0" applyNumberFormat="1" applyFont="1" applyBorder="1" applyAlignment="1">
      <alignment horizontal="center"/>
    </xf>
    <xf numFmtId="0" fontId="39" fillId="36" borderId="8" xfId="0" quotePrefix="1" applyFont="1" applyFill="1" applyBorder="1" applyAlignment="1">
      <alignment horizontal="center"/>
    </xf>
    <xf numFmtId="0" fontId="39" fillId="41" borderId="79" xfId="0" applyFont="1" applyFill="1" applyBorder="1" applyAlignment="1">
      <alignment horizontal="center" vertical="center" wrapText="1"/>
    </xf>
    <xf numFmtId="0" fontId="39" fillId="41" borderId="66" xfId="0" applyFont="1" applyFill="1" applyBorder="1" applyAlignment="1">
      <alignment horizontal="center" vertical="center" wrapText="1"/>
    </xf>
    <xf numFmtId="0" fontId="39" fillId="41" borderId="46" xfId="0" applyFont="1" applyFill="1" applyBorder="1" applyAlignment="1">
      <alignment horizontal="center" vertical="center" wrapText="1"/>
    </xf>
    <xf numFmtId="0" fontId="39" fillId="41" borderId="82" xfId="0" applyFont="1" applyFill="1" applyBorder="1" applyAlignment="1">
      <alignment horizontal="center" vertical="center" wrapText="1"/>
    </xf>
    <xf numFmtId="0" fontId="39" fillId="41" borderId="67" xfId="0" applyFont="1" applyFill="1" applyBorder="1" applyAlignment="1">
      <alignment horizontal="center" vertical="center" wrapText="1"/>
    </xf>
    <xf numFmtId="0" fontId="39" fillId="41" borderId="47" xfId="0" applyFont="1" applyFill="1" applyBorder="1" applyAlignment="1">
      <alignment horizontal="center" vertical="center" wrapText="1"/>
    </xf>
    <xf numFmtId="0" fontId="118" fillId="0" borderId="0" xfId="127" applyFont="1" applyAlignment="1"/>
    <xf numFmtId="0" fontId="39" fillId="36" borderId="88" xfId="127" applyFont="1" applyFill="1" applyBorder="1" applyAlignment="1">
      <alignment horizontal="center" vertical="center" wrapText="1"/>
    </xf>
    <xf numFmtId="0" fontId="39" fillId="36" borderId="40" xfId="127" applyFont="1" applyFill="1" applyBorder="1" applyAlignment="1">
      <alignment horizontal="center" vertical="center" wrapText="1"/>
    </xf>
    <xf numFmtId="0" fontId="39" fillId="36" borderId="98" xfId="127"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97" xfId="127" applyFont="1" applyFill="1" applyBorder="1" applyAlignment="1">
      <alignment horizontal="center" vertical="center" wrapText="1"/>
    </xf>
    <xf numFmtId="0" fontId="39" fillId="36" borderId="62" xfId="127" applyFont="1" applyFill="1" applyBorder="1" applyAlignment="1">
      <alignment horizontal="center" vertical="center" wrapText="1"/>
    </xf>
    <xf numFmtId="0" fontId="39" fillId="36" borderId="82" xfId="127" applyFont="1" applyFill="1" applyBorder="1" applyAlignment="1">
      <alignment horizontal="center" vertical="center" wrapText="1"/>
    </xf>
    <xf numFmtId="0" fontId="39" fillId="36" borderId="47" xfId="127" applyFont="1" applyFill="1" applyBorder="1" applyAlignment="1">
      <alignment horizontal="center" vertical="center" wrapText="1"/>
    </xf>
    <xf numFmtId="0" fontId="39" fillId="36" borderId="49" xfId="127" applyFont="1" applyFill="1" applyBorder="1" applyAlignment="1">
      <alignment horizontal="center" vertical="center" wrapText="1"/>
    </xf>
    <xf numFmtId="0" fontId="39" fillId="36" borderId="51" xfId="127" applyFont="1" applyFill="1" applyBorder="1" applyAlignment="1">
      <alignment horizontal="center" vertical="center" wrapText="1"/>
    </xf>
    <xf numFmtId="0" fontId="79" fillId="0" borderId="0" xfId="127" applyFont="1" applyAlignment="1"/>
    <xf numFmtId="0" fontId="39" fillId="36" borderId="79" xfId="127" applyFont="1" applyFill="1" applyBorder="1" applyAlignment="1">
      <alignment horizontal="center" vertical="center" wrapText="1"/>
    </xf>
    <xf numFmtId="0" fontId="116" fillId="0" borderId="46" xfId="0" applyFont="1" applyBorder="1" applyAlignment="1">
      <alignment horizontal="center" vertical="center" wrapText="1"/>
    </xf>
    <xf numFmtId="0" fontId="77" fillId="0" borderId="0" xfId="0" applyFont="1" applyAlignment="1"/>
    <xf numFmtId="0" fontId="40" fillId="0" borderId="0" xfId="127" applyFont="1" applyAlignment="1">
      <alignment horizontal="center"/>
    </xf>
    <xf numFmtId="49" fontId="40" fillId="0" borderId="0" xfId="127" applyNumberFormat="1" applyFont="1" applyAlignment="1">
      <alignment horizontal="center"/>
    </xf>
    <xf numFmtId="49" fontId="40" fillId="0" borderId="51" xfId="127" applyNumberFormat="1" applyFont="1" applyBorder="1" applyAlignment="1">
      <alignment horizontal="center"/>
    </xf>
    <xf numFmtId="0" fontId="40" fillId="36" borderId="95" xfId="127" applyFont="1" applyFill="1" applyBorder="1" applyAlignment="1">
      <alignment horizontal="center" vertical="center"/>
    </xf>
    <xf numFmtId="0" fontId="40" fillId="36" borderId="31" xfId="127" applyFont="1" applyFill="1" applyBorder="1" applyAlignment="1">
      <alignment horizontal="center" vertical="center"/>
    </xf>
    <xf numFmtId="0" fontId="40" fillId="36" borderId="61" xfId="127" applyFont="1" applyFill="1" applyBorder="1" applyAlignment="1">
      <alignment horizontal="center" vertical="center"/>
    </xf>
    <xf numFmtId="0" fontId="39" fillId="36" borderId="74" xfId="127" applyFont="1" applyFill="1" applyBorder="1" applyAlignment="1">
      <alignment horizontal="center" vertical="center" wrapText="1"/>
    </xf>
    <xf numFmtId="0" fontId="39" fillId="36" borderId="96" xfId="127" applyFont="1" applyFill="1" applyBorder="1" applyAlignment="1">
      <alignment horizontal="center" vertical="center" wrapText="1"/>
    </xf>
    <xf numFmtId="0" fontId="39" fillId="36" borderId="75" xfId="127" applyFont="1" applyFill="1" applyBorder="1" applyAlignment="1">
      <alignment horizontal="center" vertical="center" wrapText="1"/>
    </xf>
    <xf numFmtId="0" fontId="39" fillId="36" borderId="76" xfId="127"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86" xfId="127" applyFont="1" applyFill="1" applyBorder="1" applyAlignment="1">
      <alignment horizontal="center" vertical="center" wrapText="1"/>
    </xf>
    <xf numFmtId="0" fontId="39" fillId="36" borderId="76" xfId="31323" applyFont="1" applyFill="1" applyBorder="1" applyAlignment="1">
      <alignment horizontal="center" vertical="center" wrapText="1"/>
    </xf>
    <xf numFmtId="0" fontId="39" fillId="36" borderId="109" xfId="31323" applyFont="1" applyFill="1" applyBorder="1" applyAlignment="1">
      <alignment horizontal="center" vertical="center" wrapText="1"/>
    </xf>
    <xf numFmtId="0" fontId="39" fillId="36" borderId="83" xfId="127" applyFont="1" applyFill="1" applyBorder="1" applyAlignment="1">
      <alignment horizontal="center" vertical="center" wrapText="1"/>
    </xf>
    <xf numFmtId="0" fontId="39" fillId="36" borderId="117" xfId="127" applyFont="1" applyFill="1" applyBorder="1" applyAlignment="1">
      <alignment horizontal="center" vertical="center" wrapText="1"/>
    </xf>
    <xf numFmtId="0" fontId="39" fillId="36" borderId="45" xfId="127" applyFont="1" applyFill="1" applyBorder="1" applyAlignment="1">
      <alignment horizontal="center" vertical="center" wrapText="1"/>
    </xf>
    <xf numFmtId="0" fontId="39" fillId="36" borderId="66" xfId="127" applyFont="1" applyFill="1" applyBorder="1" applyAlignment="1">
      <alignment horizontal="center" vertical="center" wrapText="1"/>
    </xf>
    <xf numFmtId="0" fontId="39" fillId="36" borderId="46" xfId="127" applyFont="1" applyFill="1" applyBorder="1" applyAlignment="1">
      <alignment horizontal="center" vertical="center" wrapText="1"/>
    </xf>
    <xf numFmtId="0" fontId="39" fillId="36" borderId="84" xfId="127" applyFont="1" applyFill="1" applyBorder="1" applyAlignment="1">
      <alignment horizontal="center" vertical="center" wrapText="1"/>
    </xf>
    <xf numFmtId="0" fontId="0" fillId="0" borderId="0" xfId="2807" applyFont="1" applyAlignment="1">
      <alignment horizontal="left" vertical="center" wrapText="1"/>
    </xf>
    <xf numFmtId="0" fontId="0" fillId="0" borderId="0" xfId="0" applyAlignment="1">
      <alignment horizontal="left" vertical="center" wrapText="1"/>
    </xf>
    <xf numFmtId="0" fontId="39" fillId="0" borderId="0" xfId="0" applyFont="1" applyAlignment="1">
      <alignment wrapText="1"/>
    </xf>
    <xf numFmtId="0" fontId="80" fillId="0" borderId="0" xfId="2807" applyFont="1" applyAlignment="1">
      <alignment horizontal="left" wrapText="1"/>
    </xf>
    <xf numFmtId="0" fontId="0" fillId="0" borderId="0" xfId="2807" applyFont="1" applyAlignment="1">
      <alignment horizontal="left" wrapText="1"/>
    </xf>
    <xf numFmtId="0" fontId="40" fillId="0" borderId="0" xfId="127" applyFont="1" applyAlignment="1">
      <alignment horizontal="center" wrapText="1"/>
    </xf>
    <xf numFmtId="49" fontId="40" fillId="0" borderId="0" xfId="127" applyNumberFormat="1" applyFont="1" applyAlignment="1">
      <alignment horizontal="center" wrapText="1"/>
    </xf>
    <xf numFmtId="0" fontId="116" fillId="0" borderId="0" xfId="2807" applyAlignment="1">
      <alignment horizontal="left" vertical="center" wrapText="1"/>
    </xf>
    <xf numFmtId="0" fontId="116" fillId="0" borderId="0" xfId="0" applyFont="1" applyAlignment="1">
      <alignment vertical="center" wrapText="1"/>
    </xf>
    <xf numFmtId="0" fontId="0" fillId="0" borderId="0" xfId="2807" applyFont="1" applyAlignment="1">
      <alignment vertical="center" wrapText="1"/>
    </xf>
    <xf numFmtId="0" fontId="40" fillId="0" borderId="83" xfId="127" applyFont="1" applyBorder="1" applyAlignment="1">
      <alignment horizontal="center" wrapText="1"/>
    </xf>
    <xf numFmtId="0" fontId="40" fillId="0" borderId="79" xfId="127" applyFont="1" applyBorder="1" applyAlignment="1">
      <alignment horizontal="center"/>
    </xf>
    <xf numFmtId="0" fontId="40" fillId="0" borderId="82" xfId="127" applyFont="1" applyBorder="1" applyAlignment="1">
      <alignment horizontal="center"/>
    </xf>
    <xf numFmtId="49" fontId="40" fillId="0" borderId="39" xfId="127" applyNumberFormat="1" applyFont="1" applyBorder="1" applyAlignment="1">
      <alignment horizontal="center"/>
    </xf>
    <xf numFmtId="49" fontId="0" fillId="0" borderId="50" xfId="0" applyNumberFormat="1" applyBorder="1" applyAlignment="1">
      <alignment horizontal="center"/>
    </xf>
    <xf numFmtId="49" fontId="40" fillId="0" borderId="45" xfId="127" applyNumberFormat="1" applyFont="1" applyBorder="1" applyAlignment="1">
      <alignment horizontal="center" wrapText="1"/>
    </xf>
    <xf numFmtId="49" fontId="40" fillId="0" borderId="46" xfId="127" applyNumberFormat="1" applyFont="1" applyBorder="1" applyAlignment="1">
      <alignment horizontal="center"/>
    </xf>
    <xf numFmtId="49" fontId="40" fillId="0" borderId="47" xfId="127" applyNumberFormat="1" applyFont="1" applyBorder="1" applyAlignment="1">
      <alignment horizontal="center"/>
    </xf>
    <xf numFmtId="0" fontId="0" fillId="0" borderId="0" xfId="127" applyFont="1" applyAlignment="1">
      <alignment horizontal="left" vertical="center" wrapText="1"/>
    </xf>
    <xf numFmtId="0" fontId="116" fillId="0" borderId="0" xfId="127" applyAlignment="1">
      <alignment horizontal="left" vertical="center" wrapText="1"/>
    </xf>
    <xf numFmtId="0" fontId="0" fillId="0" borderId="42" xfId="127" applyFont="1" applyBorder="1" applyAlignment="1"/>
    <xf numFmtId="0" fontId="80" fillId="0" borderId="0" xfId="127" applyFont="1" applyAlignment="1"/>
    <xf numFmtId="0" fontId="0" fillId="0" borderId="0" xfId="173" applyFont="1" applyAlignment="1">
      <alignment horizontal="left" vertical="center" wrapText="1"/>
    </xf>
    <xf numFmtId="0" fontId="40" fillId="36" borderId="87" xfId="0" applyFont="1" applyFill="1" applyBorder="1" applyAlignment="1">
      <alignment horizontal="center" vertical="center" wrapText="1"/>
    </xf>
    <xf numFmtId="0" fontId="40" fillId="36" borderId="64" xfId="0" applyFont="1" applyFill="1" applyBorder="1" applyAlignment="1">
      <alignment horizontal="center" vertical="center" wrapText="1"/>
    </xf>
    <xf numFmtId="0" fontId="40" fillId="36" borderId="83" xfId="0" applyFont="1" applyFill="1" applyBorder="1" applyAlignment="1">
      <alignment horizontal="center" vertical="center" wrapText="1"/>
    </xf>
    <xf numFmtId="0" fontId="40" fillId="36" borderId="79" xfId="0" applyFont="1" applyFill="1" applyBorder="1" applyAlignment="1">
      <alignment horizontal="center" vertical="center" wrapText="1"/>
    </xf>
    <xf numFmtId="0" fontId="40" fillId="36" borderId="82" xfId="0" applyFont="1" applyFill="1" applyBorder="1" applyAlignment="1">
      <alignment horizontal="center" vertical="center" wrapText="1"/>
    </xf>
    <xf numFmtId="0" fontId="116" fillId="0" borderId="0" xfId="0" applyFont="1" applyAlignment="1">
      <alignment vertical="center"/>
    </xf>
    <xf numFmtId="0" fontId="0" fillId="0" borderId="0" xfId="0" applyAlignment="1">
      <alignment vertical="center" wrapText="1"/>
    </xf>
    <xf numFmtId="0" fontId="116" fillId="0" borderId="0" xfId="127" applyAlignment="1">
      <alignment vertical="center" wrapText="1"/>
    </xf>
    <xf numFmtId="0" fontId="116" fillId="0" borderId="0" xfId="127" applyAlignment="1">
      <alignment vertical="center"/>
    </xf>
    <xf numFmtId="0" fontId="0" fillId="0" borderId="0" xfId="31325" applyFont="1" applyAlignment="1">
      <alignment vertical="center" wrapText="1"/>
    </xf>
    <xf numFmtId="49" fontId="40" fillId="0" borderId="51" xfId="0"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9" fillId="36" borderId="87" xfId="0" applyFont="1" applyFill="1" applyBorder="1" applyAlignment="1">
      <alignment horizontal="center" vertical="center" wrapText="1"/>
    </xf>
    <xf numFmtId="0" fontId="39" fillId="36" borderId="63" xfId="0" applyFont="1" applyFill="1" applyBorder="1" applyAlignment="1">
      <alignment horizontal="center" vertical="center" wrapText="1"/>
    </xf>
    <xf numFmtId="0" fontId="39" fillId="36" borderId="86" xfId="0" applyFont="1" applyFill="1" applyBorder="1" applyAlignment="1">
      <alignment horizontal="center" vertical="center" wrapText="1"/>
    </xf>
    <xf numFmtId="0" fontId="39" fillId="36" borderId="49" xfId="0" applyFont="1" applyFill="1" applyBorder="1" applyAlignment="1">
      <alignment horizontal="center" vertical="center" wrapText="1"/>
    </xf>
    <xf numFmtId="0" fontId="39" fillId="36" borderId="90" xfId="0" applyFont="1" applyFill="1" applyBorder="1" applyAlignment="1">
      <alignment horizontal="center" vertical="center" wrapText="1"/>
    </xf>
    <xf numFmtId="0" fontId="39" fillId="36" borderId="93"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5" xfId="0" applyBorder="1" applyAlignment="1"/>
    <xf numFmtId="0" fontId="39" fillId="36" borderId="27"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39" fillId="36" borderId="37" xfId="0" applyFont="1" applyFill="1" applyBorder="1" applyAlignment="1">
      <alignment horizontal="center" vertical="center" wrapText="1"/>
    </xf>
    <xf numFmtId="0" fontId="40" fillId="0" borderId="0" xfId="0" quotePrefix="1" applyFont="1" applyAlignment="1">
      <alignment horizontal="center"/>
    </xf>
    <xf numFmtId="49" fontId="40" fillId="0" borderId="0" xfId="0" quotePrefix="1" applyNumberFormat="1" applyFont="1" applyAlignment="1">
      <alignment horizontal="center"/>
    </xf>
    <xf numFmtId="0" fontId="0" fillId="0" borderId="0" xfId="0" quotePrefix="1" applyAlignment="1">
      <alignment horizontal="left" wrapText="1"/>
    </xf>
    <xf numFmtId="0" fontId="40" fillId="0" borderId="83" xfId="0" applyFont="1" applyBorder="1" applyAlignment="1">
      <alignment horizontal="center"/>
    </xf>
    <xf numFmtId="0" fontId="40" fillId="0" borderId="79" xfId="0" applyFont="1" applyBorder="1" applyAlignment="1">
      <alignment horizontal="center"/>
    </xf>
    <xf numFmtId="0" fontId="40" fillId="0" borderId="82" xfId="0" applyFont="1" applyBorder="1" applyAlignment="1">
      <alignment horizontal="center"/>
    </xf>
    <xf numFmtId="0" fontId="0" fillId="0" borderId="0" xfId="0"/>
    <xf numFmtId="0" fontId="116" fillId="0" borderId="0" xfId="146"/>
    <xf numFmtId="0" fontId="116" fillId="0" borderId="0" xfId="146" applyAlignment="1">
      <alignment horizontal="left" indent="2"/>
    </xf>
    <xf numFmtId="0" fontId="0" fillId="0" borderId="0" xfId="0" applyAlignment="1">
      <alignment horizontal="left"/>
    </xf>
    <xf numFmtId="0" fontId="116" fillId="0" borderId="0" xfId="146" applyAlignment="1">
      <alignment wrapText="1"/>
    </xf>
    <xf numFmtId="0" fontId="116" fillId="0" borderId="0" xfId="0" applyFont="1"/>
    <xf numFmtId="0" fontId="0" fillId="0" borderId="0" xfId="0" applyFont="1" applyAlignment="1">
      <alignment horizontal="left" wrapText="1"/>
    </xf>
    <xf numFmtId="0" fontId="0" fillId="0" borderId="0" xfId="528" applyFont="1"/>
    <xf numFmtId="0" fontId="0" fillId="0" borderId="0" xfId="0" quotePrefix="1"/>
    <xf numFmtId="0" fontId="116" fillId="0" borderId="0" xfId="31343" applyFont="1" applyAlignment="1">
      <alignment wrapText="1"/>
    </xf>
    <xf numFmtId="0" fontId="0" fillId="0" borderId="0" xfId="31343" applyFont="1" applyAlignment="1">
      <alignment wrapText="1"/>
    </xf>
    <xf numFmtId="0" fontId="0" fillId="0" borderId="0" xfId="127" applyFont="1"/>
    <xf numFmtId="0" fontId="39" fillId="40" borderId="73"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wrapText="1"/>
    </xf>
    <xf numFmtId="0" fontId="0" fillId="0" borderId="0" xfId="0" applyFont="1"/>
    <xf numFmtId="0" fontId="138" fillId="0" borderId="0" xfId="0" applyFont="1" applyAlignment="1">
      <alignment wrapText="1"/>
    </xf>
    <xf numFmtId="0" fontId="0" fillId="0" borderId="0" xfId="127" applyFont="1" applyBorder="1" applyAlignment="1"/>
    <xf numFmtId="0" fontId="39" fillId="36" borderId="86" xfId="0" applyFont="1" applyFill="1" applyBorder="1" applyAlignment="1">
      <alignment horizontal="center" vertical="center"/>
    </xf>
    <xf numFmtId="0" fontId="39" fillId="36" borderId="27" xfId="0" applyFont="1" applyFill="1" applyBorder="1" applyAlignment="1">
      <alignment horizontal="center" vertical="center"/>
    </xf>
    <xf numFmtId="0" fontId="39" fillId="36" borderId="29" xfId="0" quotePrefix="1" applyFont="1" applyFill="1" applyBorder="1" applyAlignment="1">
      <alignment horizontal="center"/>
    </xf>
    <xf numFmtId="0" fontId="39" fillId="36" borderId="76" xfId="0" quotePrefix="1" applyFont="1" applyFill="1" applyBorder="1" applyAlignment="1">
      <alignment horizontal="center" vertical="center"/>
    </xf>
    <xf numFmtId="0" fontId="39" fillId="36" borderId="77" xfId="0" quotePrefix="1" applyFont="1" applyFill="1" applyBorder="1" applyAlignment="1">
      <alignment horizontal="center" vertical="center"/>
    </xf>
    <xf numFmtId="0" fontId="39" fillId="36" borderId="77" xfId="132" quotePrefix="1" applyFont="1" applyFill="1" applyBorder="1" applyAlignment="1">
      <alignment horizontal="center" vertical="center"/>
    </xf>
    <xf numFmtId="0" fontId="39" fillId="36" borderId="77" xfId="132" applyFont="1" applyFill="1" applyBorder="1" applyAlignment="1">
      <alignment horizontal="center" vertical="center"/>
    </xf>
    <xf numFmtId="0" fontId="39" fillId="36" borderId="78" xfId="132" applyFont="1" applyFill="1" applyBorder="1" applyAlignment="1">
      <alignment horizontal="center" vertical="center"/>
    </xf>
    <xf numFmtId="0" fontId="39" fillId="40" borderId="59" xfId="0" applyFont="1" applyFill="1" applyBorder="1"/>
    <xf numFmtId="0" fontId="0" fillId="0" borderId="59" xfId="0" quotePrefix="1" applyBorder="1" applyAlignment="1">
      <alignment horizontal="left"/>
    </xf>
    <xf numFmtId="0" fontId="39" fillId="0" borderId="59" xfId="0" quotePrefix="1" applyFont="1" applyBorder="1" applyAlignment="1">
      <alignment horizontal="left"/>
    </xf>
    <xf numFmtId="165" fontId="39" fillId="0" borderId="60" xfId="0" applyNumberFormat="1" applyFont="1" applyBorder="1"/>
    <xf numFmtId="173" fontId="0" fillId="0" borderId="59" xfId="127" quotePrefix="1" applyNumberFormat="1" applyFont="1" applyBorder="1" applyAlignment="1">
      <alignment horizontal="left" vertical="center" wrapText="1"/>
    </xf>
    <xf numFmtId="173" fontId="0" fillId="0" borderId="59" xfId="127" applyNumberFormat="1" applyFont="1" applyBorder="1" applyAlignment="1">
      <alignment horizontal="justify" vertical="center" wrapText="1"/>
    </xf>
    <xf numFmtId="0" fontId="39" fillId="0" borderId="59" xfId="0" applyFont="1" applyBorder="1"/>
    <xf numFmtId="0" fontId="110" fillId="0" borderId="30" xfId="0" applyFont="1" applyBorder="1" applyAlignment="1">
      <alignment horizontal="center"/>
    </xf>
    <xf numFmtId="42" fontId="0" fillId="0" borderId="30" xfId="0" applyNumberFormat="1" applyBorder="1"/>
    <xf numFmtId="42" fontId="0" fillId="0" borderId="30" xfId="0" applyNumberFormat="1" applyBorder="1" applyAlignment="1">
      <alignment horizontal="center"/>
    </xf>
    <xf numFmtId="165" fontId="0" fillId="0" borderId="30" xfId="703" applyNumberFormat="1" applyFont="1" applyFill="1" applyBorder="1" applyAlignment="1">
      <alignment vertical="center"/>
    </xf>
    <xf numFmtId="165" fontId="0" fillId="0" borderId="30" xfId="703" applyNumberFormat="1" applyFont="1" applyFill="1" applyBorder="1" applyAlignment="1">
      <alignment horizontal="center" vertical="center"/>
    </xf>
    <xf numFmtId="9" fontId="0" fillId="0" borderId="54" xfId="0" applyNumberFormat="1" applyBorder="1"/>
    <xf numFmtId="0" fontId="76" fillId="0" borderId="0" xfId="0" quotePrefix="1" applyFont="1"/>
    <xf numFmtId="0" fontId="39" fillId="0" borderId="0" xfId="0" applyFont="1" applyAlignment="1">
      <alignment horizontal="left" wrapText="1"/>
    </xf>
  </cellXfs>
  <cellStyles count="31344">
    <cellStyle name="20% - Accent1 2" xfId="6" xr:uid="{00000000-0005-0000-0000-000006000000}"/>
    <cellStyle name="20% - Accent1 2 2" xfId="571" xr:uid="{00000000-0005-0000-0000-00003D020000}"/>
    <cellStyle name="20% - Accent1 2 2 2" xfId="31304" xr:uid="{00000000-0005-0000-0000-00004B7A0000}"/>
    <cellStyle name="20% - Accent1 2 2 2 2" xfId="31330"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29"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3"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8" xr:uid="{0E40748E-13BC-47E8-ACE5-3AD91954FA01}"/>
    <cellStyle name="Normal 134" xfId="31331" xr:uid="{0825EE89-4506-4C94-B097-97DF63D2C3D0}"/>
    <cellStyle name="Normal 134 2" xfId="31332" xr:uid="{0AF70000-9F9B-4FDB-897D-16EE7DB64404}"/>
    <cellStyle name="Normal 134 2 2" xfId="31335" xr:uid="{F7300E3A-3374-4803-AE8E-3CD5F79DA2DF}"/>
    <cellStyle name="Normal 134 2 2 2" xfId="31337" xr:uid="{968617F6-37E5-4F71-8F99-40F894EEDACA}"/>
    <cellStyle name="Normal 134 2 2 3" xfId="31339" xr:uid="{3D50098E-1E59-49A0-9DA9-FCFF9C3469F5}"/>
    <cellStyle name="Normal 135" xfId="31305" xr:uid="{00000000-0005-0000-0000-00004C7A0000}"/>
    <cellStyle name="Normal 136" xfId="31306" xr:uid="{00000000-0005-0000-0000-00004E7A0000}"/>
    <cellStyle name="Normal 137" xfId="31334" xr:uid="{3FE242D7-0086-4CC4-B631-27D3399A42D0}"/>
    <cellStyle name="Normal 137 2" xfId="31336" xr:uid="{11B9AF39-1B1C-4B67-B8C5-8E7A163A7AB7}"/>
    <cellStyle name="Normal 137 3" xfId="31338" xr:uid="{443EA6D9-DFEB-4827-B5BE-BFDE206FEC3A}"/>
    <cellStyle name="Normal 137 4" xfId="31343" xr:uid="{E3624AC7-7A36-41FD-B839-CFDCF7C79BAD}"/>
    <cellStyle name="Normal 138" xfId="31340" xr:uid="{ED1C11B3-0286-45BF-B11F-A19C9839A8AE}"/>
    <cellStyle name="Normal 14" xfId="132" xr:uid="{00000000-0005-0000-0000-000084000000}"/>
    <cellStyle name="Normal 14 2" xfId="836" xr:uid="{00000000-0005-0000-0000-000046030000}"/>
    <cellStyle name="Normal 15" xfId="133" xr:uid="{00000000-0005-0000-0000-000085000000}"/>
    <cellStyle name="Normal 150 2 2 2" xfId="31341" xr:uid="{4AFD5C99-1DE7-4C51-A430-AFC53D0378BE}"/>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2" xfId="31324" xr:uid="{29515366-ECC6-49F6-91B9-899ABD54E05D}"/>
    <cellStyle name="Normal_table 3-6-7 worksheet June2009" xfId="31342" xr:uid="{839F8C7C-B40C-4D61-A48D-F885ACEBEDB6}"/>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row r="5">
          <cell r="A5">
            <v>1100000</v>
          </cell>
          <cell r="B5" t="str">
            <v>BANK I</v>
          </cell>
          <cell r="C5">
            <v>4864177.59</v>
          </cell>
          <cell r="D5">
            <v>1284863979.1500001</v>
          </cell>
        </row>
        <row r="6">
          <cell r="A6">
            <v>1100002</v>
          </cell>
          <cell r="B6" t="str">
            <v>BANK I-WIRE CLEARING</v>
          </cell>
          <cell r="C6">
            <v>0</v>
          </cell>
          <cell r="D6">
            <v>-1271637196.48</v>
          </cell>
        </row>
        <row r="7">
          <cell r="A7">
            <v>1100100</v>
          </cell>
          <cell r="B7" t="str">
            <v>BANK II</v>
          </cell>
          <cell r="C7">
            <v>50765.59</v>
          </cell>
          <cell r="D7">
            <v>28621.25</v>
          </cell>
        </row>
        <row r="8">
          <cell r="A8">
            <v>1100101</v>
          </cell>
          <cell r="B8" t="str">
            <v>BANK II-CHECK WRITE</v>
          </cell>
          <cell r="C8">
            <v>-556840.93999999994</v>
          </cell>
          <cell r="D8">
            <v>-397846.15</v>
          </cell>
        </row>
        <row r="9">
          <cell r="A9">
            <v>1100200</v>
          </cell>
          <cell r="B9" t="str">
            <v>BANK III</v>
          </cell>
          <cell r="C9">
            <v>0.13</v>
          </cell>
          <cell r="D9">
            <v>687511.68</v>
          </cell>
        </row>
        <row r="10">
          <cell r="A10">
            <v>1100201</v>
          </cell>
          <cell r="B10" t="str">
            <v>BANK III-CHECK WRITE</v>
          </cell>
          <cell r="C10">
            <v>-828204.19</v>
          </cell>
          <cell r="D10">
            <v>-15566975.84</v>
          </cell>
        </row>
        <row r="11">
          <cell r="A11">
            <v>1100202</v>
          </cell>
          <cell r="B11" t="str">
            <v>BANK III-WIRE CLEARING</v>
          </cell>
          <cell r="C11">
            <v>1577.02</v>
          </cell>
          <cell r="D11">
            <v>492.02</v>
          </cell>
        </row>
        <row r="12">
          <cell r="A12">
            <v>1100300</v>
          </cell>
          <cell r="B12" t="str">
            <v>BANK IV</v>
          </cell>
          <cell r="C12">
            <v>72546.83</v>
          </cell>
          <cell r="D12">
            <v>33258.480000000003</v>
          </cell>
        </row>
        <row r="13">
          <cell r="A13">
            <v>1100301</v>
          </cell>
          <cell r="B13" t="str">
            <v>BANK IV-CHECK WRITE</v>
          </cell>
          <cell r="C13">
            <v>-291370.59000000003</v>
          </cell>
          <cell r="D13">
            <v>-394809.8</v>
          </cell>
        </row>
        <row r="14">
          <cell r="A14">
            <v>1100500</v>
          </cell>
          <cell r="B14" t="str">
            <v>BANK VI</v>
          </cell>
          <cell r="C14">
            <v>7198831.5599999996</v>
          </cell>
          <cell r="D14">
            <v>0</v>
          </cell>
        </row>
        <row r="15">
          <cell r="A15">
            <v>1100501</v>
          </cell>
          <cell r="B15" t="str">
            <v>BANK VI-CHECK WRITING</v>
          </cell>
          <cell r="C15">
            <v>-12162313.74</v>
          </cell>
          <cell r="D15">
            <v>0</v>
          </cell>
        </row>
        <row r="16">
          <cell r="A16">
            <v>1102350</v>
          </cell>
          <cell r="B16" t="str">
            <v>CASH IN BANK-B OF A</v>
          </cell>
          <cell r="C16">
            <v>37326.79</v>
          </cell>
          <cell r="D16">
            <v>37326.79</v>
          </cell>
        </row>
        <row r="17">
          <cell r="A17">
            <v>1102353</v>
          </cell>
          <cell r="B17" t="str">
            <v>KEY BANK: CONTROLLED DISB</v>
          </cell>
          <cell r="C17">
            <v>-1552400.33</v>
          </cell>
          <cell r="D17">
            <v>-1562588.89</v>
          </cell>
        </row>
        <row r="18">
          <cell r="A18">
            <v>1102354</v>
          </cell>
          <cell r="B18" t="str">
            <v>UNION-CONCNTRTN ACCT</v>
          </cell>
          <cell r="C18">
            <v>5356004.7</v>
          </cell>
          <cell r="D18">
            <v>12996.47</v>
          </cell>
        </row>
        <row r="19">
          <cell r="A19">
            <v>1102355</v>
          </cell>
          <cell r="B19" t="str">
            <v>UNION-SUPP PENSION ACCT</v>
          </cell>
          <cell r="C19">
            <v>-324.02</v>
          </cell>
          <cell r="D19">
            <v>-10172.51</v>
          </cell>
        </row>
        <row r="20">
          <cell r="A20">
            <v>1102357</v>
          </cell>
          <cell r="B20" t="str">
            <v>CASH ON HAND-BOFA</v>
          </cell>
          <cell r="C20">
            <v>699011.29</v>
          </cell>
          <cell r="D20">
            <v>1841114.59</v>
          </cell>
        </row>
        <row r="21">
          <cell r="A21">
            <v>1102358</v>
          </cell>
          <cell r="B21" t="str">
            <v>B OF A-DIRECT DEBIT A/C</v>
          </cell>
          <cell r="C21">
            <v>9080.06</v>
          </cell>
          <cell r="D21">
            <v>352204.24</v>
          </cell>
        </row>
        <row r="22">
          <cell r="A22">
            <v>1102360</v>
          </cell>
          <cell r="B22" t="str">
            <v>EDI ACCT-UNION BANK</v>
          </cell>
          <cell r="C22">
            <v>59132.31</v>
          </cell>
          <cell r="D22">
            <v>-14976.12</v>
          </cell>
        </row>
        <row r="23">
          <cell r="A23">
            <v>1102361</v>
          </cell>
          <cell r="B23" t="str">
            <v>CR CARD SETTL-UNION BK</v>
          </cell>
          <cell r="C23">
            <v>54755.83</v>
          </cell>
          <cell r="D23">
            <v>23029.48</v>
          </cell>
        </row>
        <row r="24">
          <cell r="A24">
            <v>1102363</v>
          </cell>
          <cell r="B24" t="str">
            <v>AP NO CASH BAL UB CON DSB</v>
          </cell>
          <cell r="C24">
            <v>-83603.070000000007</v>
          </cell>
          <cell r="D24">
            <v>-83603.070000000007</v>
          </cell>
        </row>
        <row r="25">
          <cell r="A25">
            <v>1102365</v>
          </cell>
          <cell r="B25" t="str">
            <v>AP NO CASH BAL UB PR CHKS</v>
          </cell>
          <cell r="C25">
            <v>-365316.51</v>
          </cell>
          <cell r="D25">
            <v>-1568724.55</v>
          </cell>
        </row>
        <row r="26">
          <cell r="A26">
            <v>1102366</v>
          </cell>
          <cell r="B26" t="str">
            <v>AP NO CASH BAL UB WEATHERIZAT</v>
          </cell>
          <cell r="C26">
            <v>-197122.58</v>
          </cell>
          <cell r="D26">
            <v>-197122.58</v>
          </cell>
        </row>
        <row r="27">
          <cell r="A27">
            <v>1102367</v>
          </cell>
          <cell r="B27" t="str">
            <v>AP NO CASH BAL UB REIMBUR REF</v>
          </cell>
          <cell r="C27">
            <v>-1883106.21</v>
          </cell>
          <cell r="D27">
            <v>-5312587.55</v>
          </cell>
        </row>
        <row r="28">
          <cell r="A28">
            <v>1102368</v>
          </cell>
          <cell r="B28" t="str">
            <v>AP NO CASH BAL UB DEP CHECKS</v>
          </cell>
          <cell r="C28">
            <v>-2610749.15</v>
          </cell>
          <cell r="D28">
            <v>-2693288.62</v>
          </cell>
        </row>
        <row r="29">
          <cell r="A29">
            <v>1102369</v>
          </cell>
          <cell r="B29" t="str">
            <v>WORK COMP ACCT UNION BK</v>
          </cell>
          <cell r="C29">
            <v>-152107.28</v>
          </cell>
          <cell r="D29">
            <v>74543.22</v>
          </cell>
        </row>
        <row r="30">
          <cell r="A30">
            <v>1102370</v>
          </cell>
          <cell r="B30" t="str">
            <v>CASH</v>
          </cell>
          <cell r="C30">
            <v>7342509.5499999998</v>
          </cell>
          <cell r="D30">
            <v>14878975.67</v>
          </cell>
        </row>
        <row r="31">
          <cell r="A31">
            <v>1102374</v>
          </cell>
          <cell r="B31" t="str">
            <v>SPECIAL FUNDS-BROKER BAL</v>
          </cell>
          <cell r="C31">
            <v>1807254.72</v>
          </cell>
          <cell r="D31">
            <v>3795617.13</v>
          </cell>
        </row>
        <row r="32">
          <cell r="A32">
            <v>1102375</v>
          </cell>
          <cell r="B32" t="str">
            <v>UN-CON ACCT-PYMNT AG DEP</v>
          </cell>
          <cell r="C32">
            <v>3364127.85</v>
          </cell>
          <cell r="D32">
            <v>712982.93</v>
          </cell>
        </row>
        <row r="33">
          <cell r="A33">
            <v>1102376</v>
          </cell>
          <cell r="B33" t="str">
            <v>UN-CON ACCT-PYMNT AG RET</v>
          </cell>
          <cell r="C33">
            <v>77034.84</v>
          </cell>
          <cell r="D33">
            <v>125316.69</v>
          </cell>
        </row>
        <row r="34">
          <cell r="A34">
            <v>1102377</v>
          </cell>
          <cell r="B34" t="str">
            <v>CASH TRANS BUS UNIT RECLASS</v>
          </cell>
          <cell r="C34">
            <v>1881702.74</v>
          </cell>
          <cell r="D34">
            <v>2267697.59</v>
          </cell>
        </row>
        <row r="35">
          <cell r="A35">
            <v>1102378</v>
          </cell>
          <cell r="B35" t="str">
            <v>UNPOSTED CASH TRANSACTION</v>
          </cell>
          <cell r="C35">
            <v>-214845.11</v>
          </cell>
          <cell r="D35">
            <v>-221781.62</v>
          </cell>
        </row>
        <row r="36">
          <cell r="A36">
            <v>1102379</v>
          </cell>
          <cell r="B36" t="str">
            <v>CSH ACCT TRK SOCAL BUS UNIT</v>
          </cell>
          <cell r="C36">
            <v>2350.5300000000002</v>
          </cell>
          <cell r="D36">
            <v>144159.92000000001</v>
          </cell>
        </row>
        <row r="37">
          <cell r="A37">
            <v>1102381</v>
          </cell>
          <cell r="B37" t="str">
            <v>WF UB TREASURY SPCL CHECKS</v>
          </cell>
          <cell r="C37">
            <v>-992.99</v>
          </cell>
          <cell r="D37">
            <v>-742.99</v>
          </cell>
        </row>
        <row r="38">
          <cell r="A38">
            <v>1102382</v>
          </cell>
          <cell r="B38" t="str">
            <v>OTHER WORKING FUNDS</v>
          </cell>
          <cell r="C38">
            <v>108310.68</v>
          </cell>
          <cell r="D38">
            <v>116538.22</v>
          </cell>
        </row>
        <row r="39">
          <cell r="A39">
            <v>1102383</v>
          </cell>
          <cell r="B39" t="str">
            <v>CTAS BK AP PSTAGE CHG B OF A</v>
          </cell>
          <cell r="C39">
            <v>-4300</v>
          </cell>
          <cell r="D39">
            <v>-4300</v>
          </cell>
        </row>
        <row r="40">
          <cell r="A40">
            <v>1102384</v>
          </cell>
          <cell r="B40" t="str">
            <v>CASH WORK FUND EMERGENCY</v>
          </cell>
          <cell r="C40">
            <v>10000</v>
          </cell>
          <cell r="D40">
            <v>10000</v>
          </cell>
        </row>
        <row r="41">
          <cell r="A41">
            <v>1102385</v>
          </cell>
          <cell r="B41" t="str">
            <v>AP PD  US SAVING BND SER E</v>
          </cell>
          <cell r="C41">
            <v>0</v>
          </cell>
          <cell r="D41">
            <v>3817.87</v>
          </cell>
        </row>
        <row r="42">
          <cell r="A42">
            <v>1102386</v>
          </cell>
          <cell r="B42" t="str">
            <v>AP NO CASH BAL MOS PURCH</v>
          </cell>
          <cell r="C42">
            <v>0</v>
          </cell>
          <cell r="D42">
            <v>19135.43</v>
          </cell>
        </row>
        <row r="43">
          <cell r="A43">
            <v>1102387</v>
          </cell>
          <cell r="B43" t="str">
            <v>AP NO CASH BAL MAIL PMT ADJ</v>
          </cell>
          <cell r="C43">
            <v>0</v>
          </cell>
          <cell r="D43">
            <v>194884.16</v>
          </cell>
        </row>
        <row r="44">
          <cell r="A44">
            <v>1102399</v>
          </cell>
          <cell r="B44" t="str">
            <v>INACTIVE BANK ACCOUNTS</v>
          </cell>
          <cell r="C44">
            <v>0</v>
          </cell>
          <cell r="D44">
            <v>2144.31</v>
          </cell>
        </row>
        <row r="45">
          <cell r="A45">
            <v>1102450</v>
          </cell>
          <cell r="B45" t="str">
            <v>OTHER SPECIAL DEPOSITS</v>
          </cell>
          <cell r="C45">
            <v>31763.74</v>
          </cell>
          <cell r="D45">
            <v>31763.74</v>
          </cell>
        </row>
        <row r="46">
          <cell r="A46">
            <v>1102550</v>
          </cell>
          <cell r="B46" t="str">
            <v>SHORT TERM INVESTMENT</v>
          </cell>
          <cell r="C46">
            <v>56068362.32</v>
          </cell>
          <cell r="D46">
            <v>739.64</v>
          </cell>
        </row>
        <row r="47">
          <cell r="A47">
            <v>1102602</v>
          </cell>
          <cell r="B47" t="str">
            <v>N/R EMP EMERGENCY LOANS</v>
          </cell>
          <cell r="C47">
            <v>4221.01</v>
          </cell>
          <cell r="D47">
            <v>7942.02</v>
          </cell>
        </row>
        <row r="48">
          <cell r="A48">
            <v>1102603</v>
          </cell>
          <cell r="B48" t="str">
            <v>NOTES RECEIVABLE OTHER</v>
          </cell>
          <cell r="C48">
            <v>1270358.92</v>
          </cell>
          <cell r="D48">
            <v>1270358.92</v>
          </cell>
        </row>
        <row r="49">
          <cell r="A49">
            <v>1102604</v>
          </cell>
          <cell r="B49" t="str">
            <v>EMP EMER LOANS EAP REFER</v>
          </cell>
          <cell r="C49">
            <v>-735.54</v>
          </cell>
          <cell r="D49">
            <v>-254.61</v>
          </cell>
        </row>
        <row r="50">
          <cell r="A50">
            <v>1102820</v>
          </cell>
          <cell r="B50" t="str">
            <v>N/R-SE CORPORATE</v>
          </cell>
          <cell r="C50">
            <v>342343728.94999999</v>
          </cell>
          <cell r="D50">
            <v>0</v>
          </cell>
        </row>
        <row r="51">
          <cell r="A51">
            <v>1103000</v>
          </cell>
          <cell r="B51" t="str">
            <v>ACCOUNTS RECEIVABLE-TRADE</v>
          </cell>
          <cell r="C51">
            <v>-124438.51</v>
          </cell>
          <cell r="D51">
            <v>-616409.42000000004</v>
          </cell>
        </row>
        <row r="52">
          <cell r="A52">
            <v>1103001</v>
          </cell>
          <cell r="B52" t="str">
            <v>AR DUE FROM CUSTOMER</v>
          </cell>
          <cell r="C52">
            <v>20278183.43</v>
          </cell>
          <cell r="D52">
            <v>121870045.77</v>
          </cell>
        </row>
        <row r="53">
          <cell r="A53">
            <v>1103002</v>
          </cell>
          <cell r="B53" t="str">
            <v>AR  LA CITY IMPUT FRAN FEES</v>
          </cell>
          <cell r="C53">
            <v>367998.16</v>
          </cell>
          <cell r="D53">
            <v>367998.16</v>
          </cell>
        </row>
        <row r="54">
          <cell r="A54">
            <v>1103003</v>
          </cell>
          <cell r="B54" t="str">
            <v>AR EXCHANGE GAS SERVICE</v>
          </cell>
          <cell r="C54">
            <v>0</v>
          </cell>
          <cell r="D54">
            <v>2542.35</v>
          </cell>
        </row>
        <row r="55">
          <cell r="A55">
            <v>1103004</v>
          </cell>
          <cell r="B55" t="str">
            <v>AR INSTALLMENT ACCOUNTS</v>
          </cell>
          <cell r="C55">
            <v>52963.14</v>
          </cell>
          <cell r="D55">
            <v>52963.14</v>
          </cell>
        </row>
        <row r="56">
          <cell r="A56">
            <v>1103005</v>
          </cell>
          <cell r="B56" t="str">
            <v>CUST AR INTRCO REV FR SHIPRS</v>
          </cell>
          <cell r="C56">
            <v>25238.32</v>
          </cell>
          <cell r="D56">
            <v>25238.32</v>
          </cell>
        </row>
        <row r="57">
          <cell r="A57">
            <v>1103006</v>
          </cell>
          <cell r="B57" t="str">
            <v>AR ACCRUED SALES ON MTRS</v>
          </cell>
          <cell r="C57">
            <v>118000516.13</v>
          </cell>
          <cell r="D57">
            <v>101629901.06</v>
          </cell>
        </row>
        <row r="58">
          <cell r="A58">
            <v>1103007</v>
          </cell>
          <cell r="B58" t="str">
            <v>CUST AR VEG &amp; WHOLESALE BILL</v>
          </cell>
          <cell r="C58">
            <v>433098.05</v>
          </cell>
          <cell r="D58">
            <v>449015.31</v>
          </cell>
        </row>
        <row r="59">
          <cell r="A59">
            <v>1103008</v>
          </cell>
          <cell r="B59" t="str">
            <v>UNBILLED MAIN WORK</v>
          </cell>
          <cell r="C59">
            <v>27418.85</v>
          </cell>
          <cell r="D59">
            <v>444715.05</v>
          </cell>
        </row>
        <row r="60">
          <cell r="A60">
            <v>1103009</v>
          </cell>
          <cell r="B60" t="str">
            <v>UNBILLED SERVICE WORK</v>
          </cell>
          <cell r="C60">
            <v>45385.4</v>
          </cell>
          <cell r="D60">
            <v>1682267.46</v>
          </cell>
        </row>
        <row r="61">
          <cell r="A61">
            <v>1103010</v>
          </cell>
          <cell r="B61" t="str">
            <v>OTH A/R-UNPOST CASH 142.501</v>
          </cell>
          <cell r="C61">
            <v>91782487.090000004</v>
          </cell>
          <cell r="D61">
            <v>77351745.730000004</v>
          </cell>
        </row>
        <row r="62">
          <cell r="A62">
            <v>1103011</v>
          </cell>
          <cell r="B62" t="str">
            <v>OTH A/R-UNPOST CASH 142.502</v>
          </cell>
          <cell r="C62">
            <v>198078.42</v>
          </cell>
          <cell r="D62">
            <v>205282.62</v>
          </cell>
        </row>
        <row r="63">
          <cell r="A63">
            <v>1103012</v>
          </cell>
          <cell r="B63" t="str">
            <v>A/R SUSPENSE ISOLATE CIS W/O</v>
          </cell>
          <cell r="C63">
            <v>291709.89</v>
          </cell>
          <cell r="D63">
            <v>291709.89</v>
          </cell>
        </row>
        <row r="64">
          <cell r="A64">
            <v>1103018</v>
          </cell>
          <cell r="B64" t="str">
            <v>ACCOUNTS RECEIVABLE (AR) NEW BUSINESS (</v>
          </cell>
          <cell r="C64">
            <v>632730</v>
          </cell>
          <cell r="D64">
            <v>-2022.96</v>
          </cell>
        </row>
        <row r="65">
          <cell r="A65">
            <v>1103019</v>
          </cell>
          <cell r="B65" t="str">
            <v>CUSTOMER AR UNALLOCATED COLLECTIONS-NBM</v>
          </cell>
          <cell r="C65">
            <v>1676.11</v>
          </cell>
          <cell r="D65">
            <v>0</v>
          </cell>
        </row>
        <row r="66">
          <cell r="A66">
            <v>1103021</v>
          </cell>
          <cell r="B66" t="str">
            <v>CUSTOMER AR UNALLOCATED CHARGES-NBMS</v>
          </cell>
          <cell r="C66">
            <v>-23740.61</v>
          </cell>
          <cell r="D66">
            <v>0</v>
          </cell>
        </row>
        <row r="67">
          <cell r="A67">
            <v>1105000</v>
          </cell>
          <cell r="B67" t="str">
            <v>INTERCOMPANY RECEIVABLE</v>
          </cell>
          <cell r="C67">
            <v>-91.17</v>
          </cell>
          <cell r="D67">
            <v>0</v>
          </cell>
        </row>
        <row r="68">
          <cell r="A68">
            <v>1105016</v>
          </cell>
          <cell r="B68" t="str">
            <v>INTERCO REC FROM/(TO)-SDG&amp;E</v>
          </cell>
          <cell r="C68">
            <v>-733303.97</v>
          </cell>
          <cell r="D68">
            <v>-4862614.74</v>
          </cell>
        </row>
        <row r="69">
          <cell r="A69">
            <v>1105019</v>
          </cell>
          <cell r="B69" t="str">
            <v>I/R FROM/TO SEMPRA CORPORATE CENTER</v>
          </cell>
          <cell r="C69">
            <v>-17449036.710000001</v>
          </cell>
          <cell r="D69">
            <v>-16417428.789999999</v>
          </cell>
        </row>
        <row r="70">
          <cell r="A70">
            <v>1105050</v>
          </cell>
          <cell r="B70" t="str">
            <v>I/R BILLING RECON ACCOUNT</v>
          </cell>
          <cell r="C70">
            <v>2209478.85</v>
          </cell>
          <cell r="D70">
            <v>109167160.61</v>
          </cell>
        </row>
        <row r="71">
          <cell r="A71">
            <v>1105055</v>
          </cell>
          <cell r="B71" t="str">
            <v>AFFILIATE BILLING NON-RECON ACCOUNT</v>
          </cell>
          <cell r="C71">
            <v>-58903.71</v>
          </cell>
          <cell r="D71">
            <v>-588983.63</v>
          </cell>
        </row>
        <row r="72">
          <cell r="A72">
            <v>1105060</v>
          </cell>
          <cell r="B72" t="str">
            <v>A/R SUNDRY RETIREES</v>
          </cell>
          <cell r="C72">
            <v>15767.76</v>
          </cell>
          <cell r="D72">
            <v>101110.36</v>
          </cell>
        </row>
        <row r="73">
          <cell r="A73">
            <v>1105223</v>
          </cell>
          <cell r="B73" t="str">
            <v>4130PACIFIC ENTERPRISES LNG</v>
          </cell>
          <cell r="C73">
            <v>2508</v>
          </cell>
          <cell r="D73">
            <v>0</v>
          </cell>
        </row>
        <row r="74">
          <cell r="A74">
            <v>1105225</v>
          </cell>
          <cell r="B74" t="str">
            <v>4185SEMPRA COMMUNICATIONS</v>
          </cell>
          <cell r="C74">
            <v>63298.68</v>
          </cell>
          <cell r="D74">
            <v>0</v>
          </cell>
        </row>
        <row r="75">
          <cell r="A75">
            <v>1105228</v>
          </cell>
          <cell r="B75" t="str">
            <v>5000SEMPRA ENERGY RESOURCES</v>
          </cell>
          <cell r="C75">
            <v>15713.92</v>
          </cell>
          <cell r="D75">
            <v>0</v>
          </cell>
        </row>
        <row r="76">
          <cell r="A76">
            <v>1105232</v>
          </cell>
          <cell r="B76" t="str">
            <v>4200SE INTERNATIONAL</v>
          </cell>
          <cell r="C76">
            <v>967173.34</v>
          </cell>
          <cell r="D76">
            <v>0</v>
          </cell>
        </row>
        <row r="77">
          <cell r="A77">
            <v>1106000</v>
          </cell>
          <cell r="B77" t="str">
            <v>SUNDRY BILLING RECON ACCT</v>
          </cell>
          <cell r="C77">
            <v>4539872.4800000004</v>
          </cell>
          <cell r="D77">
            <v>5663706.0800000001</v>
          </cell>
        </row>
        <row r="78">
          <cell r="A78">
            <v>1106009</v>
          </cell>
          <cell r="B78" t="str">
            <v>ARS SUNDRY-CONTRA ACCOUNT</v>
          </cell>
          <cell r="C78">
            <v>-5286933</v>
          </cell>
          <cell r="D78">
            <v>0</v>
          </cell>
        </row>
        <row r="79">
          <cell r="A79">
            <v>1106030</v>
          </cell>
          <cell r="B79" t="str">
            <v>AR ENERGY DIVERSION</v>
          </cell>
          <cell r="C79">
            <v>117934.85</v>
          </cell>
          <cell r="D79">
            <v>118706.5</v>
          </cell>
        </row>
        <row r="80">
          <cell r="A80">
            <v>1106031</v>
          </cell>
          <cell r="B80" t="str">
            <v>AR MISC SALES RENTALS &amp; JOBBNG</v>
          </cell>
          <cell r="C80">
            <v>-3029222.92</v>
          </cell>
          <cell r="D80">
            <v>-5224982.07</v>
          </cell>
        </row>
        <row r="81">
          <cell r="A81">
            <v>1106032</v>
          </cell>
          <cell r="B81" t="str">
            <v>AR DELIN ACCTS IN LITIGATION</v>
          </cell>
          <cell r="C81">
            <v>5217309.3099999996</v>
          </cell>
          <cell r="D81">
            <v>5217309.3099999996</v>
          </cell>
        </row>
        <row r="82">
          <cell r="A82">
            <v>1106033</v>
          </cell>
          <cell r="B82" t="str">
            <v>AR DEF CONST ADV NEW BUS MAIN</v>
          </cell>
          <cell r="C82">
            <v>513125.54</v>
          </cell>
          <cell r="D82">
            <v>-294099.38</v>
          </cell>
        </row>
        <row r="83">
          <cell r="A83">
            <v>1106034</v>
          </cell>
          <cell r="B83" t="str">
            <v>A/R GAS SALES HUB AND SWAP</v>
          </cell>
          <cell r="C83">
            <v>3473600.11</v>
          </cell>
          <cell r="D83">
            <v>3922222.01</v>
          </cell>
        </row>
        <row r="84">
          <cell r="A84">
            <v>1106035</v>
          </cell>
          <cell r="B84" t="str">
            <v>CUST AR UNALLOC COLL</v>
          </cell>
          <cell r="C84">
            <v>474006.49</v>
          </cell>
          <cell r="D84">
            <v>394517.18</v>
          </cell>
        </row>
        <row r="85">
          <cell r="A85">
            <v>1106036</v>
          </cell>
          <cell r="B85" t="str">
            <v>CUST AR UNALLOCATED CHARGES</v>
          </cell>
          <cell r="C85">
            <v>-4874118.01</v>
          </cell>
          <cell r="D85">
            <v>-5127985.71</v>
          </cell>
        </row>
        <row r="86">
          <cell r="A86">
            <v>1106037</v>
          </cell>
          <cell r="B86" t="str">
            <v>CUST AR UNPST COLL MAIL PYMT</v>
          </cell>
          <cell r="C86">
            <v>3613.99</v>
          </cell>
          <cell r="D86">
            <v>3613.99</v>
          </cell>
        </row>
        <row r="87">
          <cell r="A87">
            <v>1106038</v>
          </cell>
          <cell r="B87" t="str">
            <v>AR SP INVEST OF OVR &amp; SHORTS</v>
          </cell>
          <cell r="C87">
            <v>54982.74</v>
          </cell>
          <cell r="D87">
            <v>-9238.36</v>
          </cell>
        </row>
        <row r="88">
          <cell r="A88">
            <v>1106040</v>
          </cell>
          <cell r="B88" t="str">
            <v>AR MAT RETD OR SOLD TO VENDS</v>
          </cell>
          <cell r="C88">
            <v>136722.32</v>
          </cell>
          <cell r="D88">
            <v>133239.74</v>
          </cell>
        </row>
        <row r="89">
          <cell r="A89">
            <v>1106041</v>
          </cell>
          <cell r="B89" t="str">
            <v>OTHR ACCT REC CLAIMS</v>
          </cell>
          <cell r="C89">
            <v>1110023.5900000001</v>
          </cell>
          <cell r="D89">
            <v>1173720.54</v>
          </cell>
        </row>
        <row r="90">
          <cell r="A90">
            <v>1106042</v>
          </cell>
          <cell r="B90" t="str">
            <v>AR SUBSCRIPTION TO CAP STK</v>
          </cell>
          <cell r="C90">
            <v>0</v>
          </cell>
          <cell r="D90">
            <v>-26392.28</v>
          </cell>
        </row>
        <row r="91">
          <cell r="A91">
            <v>1106045</v>
          </cell>
          <cell r="B91" t="str">
            <v>AR EMP APPLIANCE CONTRACTS</v>
          </cell>
          <cell r="C91">
            <v>895008.73</v>
          </cell>
          <cell r="D91">
            <v>872045.53</v>
          </cell>
        </row>
        <row r="92">
          <cell r="A92">
            <v>1106046</v>
          </cell>
          <cell r="B92" t="str">
            <v>OTH AR INT ON REACQ BONDS</v>
          </cell>
          <cell r="C92">
            <v>0</v>
          </cell>
          <cell r="D92">
            <v>-10299</v>
          </cell>
        </row>
        <row r="93">
          <cell r="A93">
            <v>1106047</v>
          </cell>
          <cell r="B93" t="str">
            <v>AR WFCP COMM INVOLVE ENGY PGM</v>
          </cell>
          <cell r="C93">
            <v>0</v>
          </cell>
          <cell r="D93">
            <v>-320975.67</v>
          </cell>
        </row>
        <row r="94">
          <cell r="A94">
            <v>1106048</v>
          </cell>
          <cell r="B94" t="str">
            <v>EXTERNAL CLIENT ACCOUNTS RECEIVABLE-ERC</v>
          </cell>
          <cell r="C94">
            <v>82642.47</v>
          </cell>
          <cell r="D94">
            <v>83842.509999999995</v>
          </cell>
        </row>
        <row r="95">
          <cell r="A95">
            <v>1106049</v>
          </cell>
          <cell r="B95" t="str">
            <v>EMPL CUST AR PAYR ISSUE EXP ADV</v>
          </cell>
          <cell r="C95">
            <v>42248.23</v>
          </cell>
          <cell r="D95">
            <v>27434.32</v>
          </cell>
        </row>
        <row r="96">
          <cell r="A96">
            <v>1106050</v>
          </cell>
          <cell r="B96" t="str">
            <v>EMPL CUST AR OVERPYMT TO EMPL</v>
          </cell>
          <cell r="C96">
            <v>-2265.2399999999998</v>
          </cell>
          <cell r="D96">
            <v>-1593.24</v>
          </cell>
        </row>
        <row r="97">
          <cell r="A97">
            <v>1106051</v>
          </cell>
          <cell r="B97" t="str">
            <v>EMP ACCTS REC EXEC FUEL&amp;CARWAS</v>
          </cell>
          <cell r="C97">
            <v>1801.6</v>
          </cell>
          <cell r="D97">
            <v>1801.6</v>
          </cell>
        </row>
        <row r="98">
          <cell r="A98">
            <v>1106052</v>
          </cell>
          <cell r="B98" t="str">
            <v>UNBILLED REVENUE  (COST ACCTG USE ONLY)</v>
          </cell>
          <cell r="C98">
            <v>-235103.71</v>
          </cell>
          <cell r="D98">
            <v>1684244.68</v>
          </cell>
        </row>
        <row r="99">
          <cell r="A99">
            <v>1106054</v>
          </cell>
          <cell r="B99" t="str">
            <v>GAS DUE FROM OTHERS</v>
          </cell>
          <cell r="C99">
            <v>-723711.14</v>
          </cell>
          <cell r="D99">
            <v>-2330599.87</v>
          </cell>
        </row>
        <row r="100">
          <cell r="A100">
            <v>1106056</v>
          </cell>
          <cell r="B100" t="str">
            <v>PAC LIGHT GAS DEV CO FED</v>
          </cell>
          <cell r="C100">
            <v>5411</v>
          </cell>
          <cell r="D100">
            <v>5411</v>
          </cell>
        </row>
        <row r="101">
          <cell r="A101">
            <v>1106057</v>
          </cell>
          <cell r="B101" t="str">
            <v>PAC LIGHT GAS DEV CO STATE</v>
          </cell>
          <cell r="C101">
            <v>1296</v>
          </cell>
          <cell r="D101">
            <v>1296</v>
          </cell>
        </row>
        <row r="102">
          <cell r="A102">
            <v>1106058</v>
          </cell>
          <cell r="B102" t="str">
            <v>ACCOUNTS RECEIVABLE-OTHER</v>
          </cell>
          <cell r="C102">
            <v>107265.41</v>
          </cell>
          <cell r="D102">
            <v>-8004.86</v>
          </cell>
        </row>
        <row r="103">
          <cell r="A103">
            <v>1106070</v>
          </cell>
          <cell r="B103" t="str">
            <v>SUNDRY BILLING  NON-RECON ACCT</v>
          </cell>
          <cell r="C103">
            <v>287741.49</v>
          </cell>
          <cell r="D103">
            <v>696395.32</v>
          </cell>
        </row>
        <row r="104">
          <cell r="A104">
            <v>1106071</v>
          </cell>
          <cell r="B104" t="str">
            <v>A/R FOR FEDERAL WARRANTY SERVICES CORP.</v>
          </cell>
          <cell r="C104">
            <v>2396857.52</v>
          </cell>
          <cell r="D104">
            <v>1266240.3799999999</v>
          </cell>
        </row>
        <row r="105">
          <cell r="A105">
            <v>1106072</v>
          </cell>
          <cell r="B105" t="str">
            <v>CIS-CASH MAIL PMTS. FOR FWSC 143.100</v>
          </cell>
          <cell r="C105">
            <v>-2191792.9700000002</v>
          </cell>
          <cell r="D105">
            <v>-589423.48</v>
          </cell>
        </row>
        <row r="106">
          <cell r="A106">
            <v>1106073</v>
          </cell>
          <cell r="B106" t="str">
            <v>A/R FOR SSP NORTHRIDGE (SSP)</v>
          </cell>
          <cell r="C106">
            <v>-130.97999999999999</v>
          </cell>
          <cell r="D106">
            <v>-130.97999999999999</v>
          </cell>
        </row>
        <row r="107">
          <cell r="A107">
            <v>1106105</v>
          </cell>
          <cell r="B107" t="str">
            <v>STRATEGIC COLLABORATION CUSTOMERS</v>
          </cell>
          <cell r="C107">
            <v>160400</v>
          </cell>
          <cell r="D107">
            <v>160400</v>
          </cell>
        </row>
        <row r="108">
          <cell r="A108">
            <v>1106352</v>
          </cell>
          <cell r="B108" t="str">
            <v>TAXABLE CIAC-UNDERGROUND STORAGE WELLS</v>
          </cell>
          <cell r="C108">
            <v>358876.85</v>
          </cell>
          <cell r="D108">
            <v>307217.90000000002</v>
          </cell>
        </row>
        <row r="109">
          <cell r="A109">
            <v>1106356</v>
          </cell>
          <cell r="B109" t="str">
            <v>TAXABLE CIAC-UNDERGROUND STORAGE PURIFI</v>
          </cell>
          <cell r="C109">
            <v>18829.66</v>
          </cell>
          <cell r="D109">
            <v>5830.99</v>
          </cell>
        </row>
        <row r="110">
          <cell r="A110">
            <v>1106367</v>
          </cell>
          <cell r="B110" t="str">
            <v>TAXABLE CIAC-TRANSMISSION PLANT MAINS</v>
          </cell>
          <cell r="C110">
            <v>-1191662.32</v>
          </cell>
          <cell r="D110">
            <v>-102461.48</v>
          </cell>
        </row>
        <row r="111">
          <cell r="A111">
            <v>1106369</v>
          </cell>
          <cell r="B111" t="str">
            <v>TAXABLE CIAC-TRANSMISSION PLANT M&amp;R STA</v>
          </cell>
          <cell r="C111">
            <v>446294.92</v>
          </cell>
          <cell r="D111">
            <v>-188300.23</v>
          </cell>
        </row>
        <row r="112">
          <cell r="A112">
            <v>1106376</v>
          </cell>
          <cell r="B112" t="str">
            <v>TAXABLE CIAC-DISTRIBUTION PLANT MAINS</v>
          </cell>
          <cell r="C112">
            <v>3352214.32</v>
          </cell>
          <cell r="D112">
            <v>1724195.91</v>
          </cell>
        </row>
        <row r="113">
          <cell r="A113">
            <v>1106378</v>
          </cell>
          <cell r="B113" t="str">
            <v>TAXABLE CIAC-DISTRIBUTION PLANT M&amp;R STA</v>
          </cell>
          <cell r="C113">
            <v>71369.72</v>
          </cell>
          <cell r="D113">
            <v>32533.85</v>
          </cell>
        </row>
        <row r="114">
          <cell r="A114">
            <v>1106380</v>
          </cell>
          <cell r="B114" t="str">
            <v>TAXABLE CIAC-DISTRIBUTION PLANT SERVICE</v>
          </cell>
          <cell r="C114">
            <v>262045.74</v>
          </cell>
          <cell r="D114">
            <v>66265.98</v>
          </cell>
        </row>
        <row r="115">
          <cell r="A115">
            <v>1106382</v>
          </cell>
          <cell r="B115" t="str">
            <v>TAXABLE CIAC-DISTRIBUTION PLANT METER I</v>
          </cell>
          <cell r="C115">
            <v>69289.8</v>
          </cell>
          <cell r="D115">
            <v>42911.3</v>
          </cell>
        </row>
        <row r="116">
          <cell r="A116">
            <v>1106398</v>
          </cell>
          <cell r="B116" t="str">
            <v>TAXABLE CIAC-GENERAL PLANT MISC. EQUIP</v>
          </cell>
          <cell r="C116">
            <v>-12535.08</v>
          </cell>
          <cell r="D116">
            <v>0</v>
          </cell>
        </row>
        <row r="117">
          <cell r="A117">
            <v>1106400</v>
          </cell>
          <cell r="B117" t="str">
            <v>COLLECTIBLE WORK ORDERS-O&amp;M</v>
          </cell>
          <cell r="C117">
            <v>531760.61</v>
          </cell>
          <cell r="D117">
            <v>109308.12</v>
          </cell>
        </row>
        <row r="118">
          <cell r="A118">
            <v>1107501</v>
          </cell>
          <cell r="B118" t="str">
            <v>INTEREST &amp; DIVIDENDS REC OTHR</v>
          </cell>
          <cell r="C118">
            <v>0</v>
          </cell>
          <cell r="D118">
            <v>-35785</v>
          </cell>
        </row>
        <row r="119">
          <cell r="A119">
            <v>1107502</v>
          </cell>
          <cell r="B119" t="str">
            <v>INT REC SHT TRM INV MKT SECURS</v>
          </cell>
          <cell r="C119">
            <v>203365.03</v>
          </cell>
          <cell r="D119">
            <v>0</v>
          </cell>
        </row>
        <row r="120">
          <cell r="A120">
            <v>1108001</v>
          </cell>
          <cell r="B120" t="str">
            <v>RES FOR UNCOLL AC GAS ACCTS</v>
          </cell>
          <cell r="C120">
            <v>-18327312.359999999</v>
          </cell>
          <cell r="D120">
            <v>-16871339.289999999</v>
          </cell>
        </row>
        <row r="121">
          <cell r="A121">
            <v>1108002</v>
          </cell>
          <cell r="B121" t="str">
            <v>RES FOR UNCOLL ACCT OTHER</v>
          </cell>
          <cell r="C121">
            <v>611165.94999999995</v>
          </cell>
          <cell r="D121">
            <v>578957.34</v>
          </cell>
        </row>
        <row r="122">
          <cell r="A122">
            <v>1108003</v>
          </cell>
          <cell r="B122" t="str">
            <v>UNCOLL NEUTRAL PARTS REVENUE</v>
          </cell>
          <cell r="C122">
            <v>424359.46</v>
          </cell>
          <cell r="D122">
            <v>413558.48</v>
          </cell>
        </row>
        <row r="123">
          <cell r="A123">
            <v>1108004</v>
          </cell>
          <cell r="B123" t="str">
            <v>RESRV FOR UNCOLL SET TIME APTM</v>
          </cell>
          <cell r="C123">
            <v>4090.97</v>
          </cell>
          <cell r="D123">
            <v>3627.25</v>
          </cell>
        </row>
        <row r="124">
          <cell r="A124">
            <v>1108005</v>
          </cell>
          <cell r="B124" t="str">
            <v>RESRV FOR UNCOLL WATER HEATER</v>
          </cell>
          <cell r="C124">
            <v>561.04</v>
          </cell>
          <cell r="D124">
            <v>561.04</v>
          </cell>
        </row>
        <row r="125">
          <cell r="A125">
            <v>1108006</v>
          </cell>
          <cell r="B125" t="str">
            <v>RESRV FOR UNCOLL APPLIANCE CON</v>
          </cell>
          <cell r="C125">
            <v>198426.78</v>
          </cell>
          <cell r="D125">
            <v>192037.97</v>
          </cell>
        </row>
        <row r="126">
          <cell r="A126">
            <v>1109001</v>
          </cell>
          <cell r="B126" t="str">
            <v>NATURAL GAS STORED UNDERGROUND-CURRENT</v>
          </cell>
          <cell r="C126">
            <v>23188083</v>
          </cell>
          <cell r="D126">
            <v>65211823</v>
          </cell>
        </row>
        <row r="127">
          <cell r="A127">
            <v>1109002</v>
          </cell>
          <cell r="B127" t="str">
            <v>INVENTORY LINE PACK GAS</v>
          </cell>
          <cell r="C127">
            <v>1875168</v>
          </cell>
          <cell r="D127">
            <v>1875168</v>
          </cell>
        </row>
        <row r="128">
          <cell r="A128">
            <v>1110003</v>
          </cell>
          <cell r="B128" t="str">
            <v>PREPAID EXP-INSURANCE</v>
          </cell>
          <cell r="C128">
            <v>1881089.05</v>
          </cell>
          <cell r="D128">
            <v>2539380.5</v>
          </cell>
        </row>
        <row r="129">
          <cell r="A129">
            <v>1110025</v>
          </cell>
          <cell r="B129" t="str">
            <v>PREPAID EXP-PREPAYMENTS RENTS</v>
          </cell>
          <cell r="C129">
            <v>0</v>
          </cell>
          <cell r="D129">
            <v>-4713.8</v>
          </cell>
        </row>
        <row r="130">
          <cell r="A130">
            <v>1110500</v>
          </cell>
          <cell r="B130" t="str">
            <v>MISC DEFERRED DB SUNDRY&amp;CURR</v>
          </cell>
          <cell r="C130">
            <v>718785.88</v>
          </cell>
          <cell r="D130">
            <v>11727299.76</v>
          </cell>
        </row>
        <row r="131">
          <cell r="A131">
            <v>1110501</v>
          </cell>
          <cell r="B131" t="str">
            <v>DEPOSIT OF MISC CHECKS</v>
          </cell>
          <cell r="C131">
            <v>0</v>
          </cell>
          <cell r="D131">
            <v>249</v>
          </cell>
        </row>
        <row r="132">
          <cell r="A132">
            <v>1110502</v>
          </cell>
          <cell r="B132" t="str">
            <v>MISC DEF DEBITS PAYROLL ADV</v>
          </cell>
          <cell r="C132">
            <v>0</v>
          </cell>
          <cell r="D132">
            <v>-174</v>
          </cell>
        </row>
        <row r="133">
          <cell r="A133">
            <v>1110503</v>
          </cell>
          <cell r="B133" t="str">
            <v>MISC DEF DB SP EMPLOYE EARNING</v>
          </cell>
          <cell r="C133">
            <v>478248.83</v>
          </cell>
          <cell r="D133">
            <v>478248.83</v>
          </cell>
        </row>
        <row r="134">
          <cell r="A134">
            <v>1110510</v>
          </cell>
          <cell r="B134" t="str">
            <v>STORAGE PRICE DIFFERENTIAL-DF'D DEBIT</v>
          </cell>
          <cell r="C134">
            <v>26856905</v>
          </cell>
          <cell r="D134">
            <v>0</v>
          </cell>
        </row>
        <row r="135">
          <cell r="A135">
            <v>1111000</v>
          </cell>
          <cell r="B135" t="str">
            <v>PLANT MATERIALS &amp; OPERATING SUPPLIES</v>
          </cell>
          <cell r="C135">
            <v>7918872.6100000003</v>
          </cell>
          <cell r="D135">
            <v>7445961.4100000001</v>
          </cell>
        </row>
        <row r="136">
          <cell r="A136">
            <v>1111001</v>
          </cell>
          <cell r="B136" t="str">
            <v>MATERIAL SERVICES</v>
          </cell>
          <cell r="C136">
            <v>-106159.3</v>
          </cell>
          <cell r="D136">
            <v>7139063.5700000003</v>
          </cell>
        </row>
        <row r="137">
          <cell r="A137">
            <v>1111002</v>
          </cell>
          <cell r="B137" t="str">
            <v>UNDIST PYMTS &amp; ACCRUED CHARGES</v>
          </cell>
          <cell r="C137">
            <v>1866753.18</v>
          </cell>
          <cell r="D137">
            <v>1866753.18</v>
          </cell>
        </row>
        <row r="138">
          <cell r="A138">
            <v>1111003</v>
          </cell>
          <cell r="B138" t="str">
            <v>POSTAGE STAMPS &amp; IMPRESSIONS</v>
          </cell>
          <cell r="C138">
            <v>1050200.8799999999</v>
          </cell>
          <cell r="D138">
            <v>1425178.09</v>
          </cell>
        </row>
        <row r="139">
          <cell r="A139">
            <v>1111004</v>
          </cell>
          <cell r="B139" t="str">
            <v>RETD NONSTK MATLS HELD FORDISP</v>
          </cell>
          <cell r="C139">
            <v>1910.9</v>
          </cell>
          <cell r="D139">
            <v>1910.9</v>
          </cell>
        </row>
        <row r="140">
          <cell r="A140">
            <v>1111005</v>
          </cell>
          <cell r="B140" t="str">
            <v>NEW CHRG DIRECT SURPLUS MATRLS</v>
          </cell>
          <cell r="C140">
            <v>1728241.01</v>
          </cell>
          <cell r="D140">
            <v>1599627.2</v>
          </cell>
        </row>
        <row r="141">
          <cell r="A141">
            <v>1111006</v>
          </cell>
          <cell r="B141" t="str">
            <v>PARTS AND SUPPLIES FOR NGV STATION MAIN</v>
          </cell>
          <cell r="C141">
            <v>67999.72</v>
          </cell>
          <cell r="D141">
            <v>67999.72</v>
          </cell>
        </row>
        <row r="142">
          <cell r="A142">
            <v>1111007</v>
          </cell>
          <cell r="B142" t="str">
            <v>APP PTS &amp; CONS PRODS</v>
          </cell>
          <cell r="C142">
            <v>0</v>
          </cell>
          <cell r="D142">
            <v>648690.29</v>
          </cell>
        </row>
        <row r="143">
          <cell r="A143">
            <v>1111008</v>
          </cell>
          <cell r="B143" t="str">
            <v>LARGE APPLIANCES</v>
          </cell>
          <cell r="C143">
            <v>0</v>
          </cell>
          <cell r="D143">
            <v>-94510</v>
          </cell>
        </row>
        <row r="144">
          <cell r="A144">
            <v>1113010</v>
          </cell>
          <cell r="B144" t="str">
            <v>SMALL PRICE DIFFERENCE FOR STOCK MATERI</v>
          </cell>
          <cell r="C144">
            <v>15531.35</v>
          </cell>
          <cell r="D144">
            <v>318.08</v>
          </cell>
        </row>
        <row r="145">
          <cell r="A145">
            <v>1115000</v>
          </cell>
          <cell r="B145" t="str">
            <v>STORES EXPENSE UNDISTRIBUTED</v>
          </cell>
          <cell r="C145">
            <v>193159.66</v>
          </cell>
          <cell r="D145">
            <v>193301.07</v>
          </cell>
        </row>
        <row r="146">
          <cell r="A146">
            <v>1115010</v>
          </cell>
          <cell r="B146" t="str">
            <v>STORES EXPENSE UNDIST CONV W/O</v>
          </cell>
          <cell r="C146">
            <v>-193301.07</v>
          </cell>
          <cell r="D146">
            <v>-193301.07</v>
          </cell>
        </row>
        <row r="147">
          <cell r="A147">
            <v>1150002</v>
          </cell>
          <cell r="B147" t="str">
            <v>B/A UNDER-ACAP CPGA NPGA CORE</v>
          </cell>
          <cell r="C147">
            <v>53708928.259999998</v>
          </cell>
          <cell r="D147">
            <v>27940045.170000002</v>
          </cell>
        </row>
        <row r="148">
          <cell r="A148">
            <v>1150003</v>
          </cell>
          <cell r="B148" t="str">
            <v>B/A UNDER-ACAP CFCA NFCA CORE</v>
          </cell>
          <cell r="C148">
            <v>-122305997.08</v>
          </cell>
          <cell r="D148">
            <v>-70286832.150000006</v>
          </cell>
        </row>
        <row r="149">
          <cell r="A149">
            <v>1150005</v>
          </cell>
          <cell r="B149" t="str">
            <v>B/A UNDER-BCAP CORE PGA ACCOUNT</v>
          </cell>
          <cell r="C149">
            <v>0</v>
          </cell>
          <cell r="D149">
            <v>-1325704</v>
          </cell>
        </row>
        <row r="150">
          <cell r="A150">
            <v>1150006</v>
          </cell>
          <cell r="B150" t="str">
            <v>B/A UNDER-BCAP CORE STANDBY SVC PGA ACC</v>
          </cell>
          <cell r="C150">
            <v>0</v>
          </cell>
          <cell r="D150">
            <v>-419505</v>
          </cell>
        </row>
        <row r="151">
          <cell r="A151">
            <v>1150008</v>
          </cell>
          <cell r="B151" t="str">
            <v>B/A UNDER-NON CORE FIXED COST TRCKNG AC</v>
          </cell>
          <cell r="C151">
            <v>2840557.19</v>
          </cell>
          <cell r="D151">
            <v>3468827.63</v>
          </cell>
        </row>
        <row r="152">
          <cell r="A152">
            <v>1150011</v>
          </cell>
          <cell r="B152" t="str">
            <v>B/A UNDER-CONSERVATION EXP ACCT</v>
          </cell>
          <cell r="C152">
            <v>-42357956.479999997</v>
          </cell>
          <cell r="D152">
            <v>-37707180.409999996</v>
          </cell>
        </row>
        <row r="153">
          <cell r="A153">
            <v>1150013</v>
          </cell>
          <cell r="B153" t="str">
            <v>B/A UNDER-PCB EXPENSE ACCOUNT</v>
          </cell>
          <cell r="C153">
            <v>-771766.15</v>
          </cell>
          <cell r="D153">
            <v>-764871.86</v>
          </cell>
        </row>
        <row r="154">
          <cell r="A154">
            <v>1150016</v>
          </cell>
          <cell r="B154" t="str">
            <v>B/A UNDER-RESEARCH DEVELP &amp; DEMO</v>
          </cell>
          <cell r="C154">
            <v>-4697929.13</v>
          </cell>
          <cell r="D154">
            <v>-4360723.13</v>
          </cell>
        </row>
        <row r="155">
          <cell r="A155">
            <v>1150024</v>
          </cell>
          <cell r="B155" t="str">
            <v>B/A UNDER-NAT GAS VEHICL OPERATIONS ACT</v>
          </cell>
          <cell r="C155">
            <v>16398747.33</v>
          </cell>
          <cell r="D155">
            <v>15864430.449999999</v>
          </cell>
        </row>
        <row r="156">
          <cell r="A156">
            <v>1150025</v>
          </cell>
          <cell r="B156" t="str">
            <v>B/A UNDER-NAT GAS VEHICLE REV ACT</v>
          </cell>
          <cell r="C156">
            <v>-9185976.4600000009</v>
          </cell>
          <cell r="D156">
            <v>-6997300.71</v>
          </cell>
        </row>
        <row r="157">
          <cell r="A157">
            <v>1150026</v>
          </cell>
          <cell r="B157" t="str">
            <v>B/A UNDER-DSM TRACKING</v>
          </cell>
          <cell r="C157">
            <v>327325.73</v>
          </cell>
          <cell r="D157">
            <v>907000</v>
          </cell>
        </row>
        <row r="158">
          <cell r="A158">
            <v>1150028</v>
          </cell>
          <cell r="B158" t="str">
            <v>B/A UNDER-BCAP PITAS POINT F&amp;U ACCT</v>
          </cell>
          <cell r="C158">
            <v>0</v>
          </cell>
          <cell r="D158">
            <v>-35439.64</v>
          </cell>
        </row>
        <row r="159">
          <cell r="A159">
            <v>1150031</v>
          </cell>
          <cell r="B159" t="str">
            <v>B/A UNDER-CUR SUN DEF DR WCOMP IBNR</v>
          </cell>
          <cell r="C159">
            <v>2697650</v>
          </cell>
          <cell r="D159">
            <v>2697650</v>
          </cell>
        </row>
        <row r="160">
          <cell r="A160">
            <v>1150033</v>
          </cell>
          <cell r="B160" t="str">
            <v>B/A UNDER-CEMA COST RESTORE  SRVC TO CS</v>
          </cell>
          <cell r="C160">
            <v>6158955.4000000004</v>
          </cell>
          <cell r="D160">
            <v>2736865.3</v>
          </cell>
        </row>
        <row r="161">
          <cell r="A161">
            <v>1150034</v>
          </cell>
          <cell r="B161" t="str">
            <v>B/A UNDER-ROYALTY REVENUE MEMO ACCT (RR</v>
          </cell>
          <cell r="C161">
            <v>-400988.52</v>
          </cell>
          <cell r="D161">
            <v>-351363.2</v>
          </cell>
        </row>
        <row r="162">
          <cell r="A162">
            <v>1150035</v>
          </cell>
          <cell r="B162" t="str">
            <v>B/A UNDER-INTERCONNECT CHARGE MEMO AC</v>
          </cell>
          <cell r="C162">
            <v>31442.2</v>
          </cell>
          <cell r="D162">
            <v>1593374.44</v>
          </cell>
        </row>
        <row r="163">
          <cell r="A163">
            <v>1150039</v>
          </cell>
          <cell r="B163" t="str">
            <v>B/A UNDER-PITCO POPCO TRANS COST TRK AC</v>
          </cell>
          <cell r="C163">
            <v>-33847000.810000002</v>
          </cell>
          <cell r="D163">
            <v>-23884526.469999999</v>
          </cell>
        </row>
        <row r="164">
          <cell r="A164">
            <v>1150040</v>
          </cell>
          <cell r="B164" t="str">
            <v>B/A UNDER-NC COST REV MEMO ACCT</v>
          </cell>
          <cell r="C164">
            <v>-4776207.26</v>
          </cell>
          <cell r="D164">
            <v>0</v>
          </cell>
        </row>
        <row r="165">
          <cell r="A165">
            <v>1150045</v>
          </cell>
          <cell r="B165" t="str">
            <v>B/A UNDER-ITCSA CORE SUBSCRIP &amp; REMAINI</v>
          </cell>
          <cell r="C165">
            <v>-72628197.909999996</v>
          </cell>
          <cell r="D165">
            <v>-51511025.850000001</v>
          </cell>
        </row>
        <row r="166">
          <cell r="A166">
            <v>1150046</v>
          </cell>
          <cell r="B166" t="str">
            <v>B/A UNDER-RSRCH DEVELP &amp; DEMO NGV</v>
          </cell>
          <cell r="C166">
            <v>596212.80000000005</v>
          </cell>
          <cell r="D166">
            <v>428542</v>
          </cell>
        </row>
        <row r="167">
          <cell r="A167">
            <v>1150057</v>
          </cell>
          <cell r="B167" t="str">
            <v>B/A UNDER-INTERVENOR COMP MEMO ACCT</v>
          </cell>
          <cell r="C167">
            <v>386591.76</v>
          </cell>
          <cell r="D167">
            <v>595170.76</v>
          </cell>
        </row>
        <row r="168">
          <cell r="A168">
            <v>1150059</v>
          </cell>
          <cell r="B168" t="str">
            <v>B/A UNDER-AFFILIATE TRANSFER FEE MEMO</v>
          </cell>
          <cell r="C168">
            <v>-386101.05</v>
          </cell>
          <cell r="D168">
            <v>-259328.05</v>
          </cell>
        </row>
        <row r="169">
          <cell r="A169">
            <v>1150060</v>
          </cell>
          <cell r="B169" t="str">
            <v>B/A UNDER-BCAP NON CORE FXD COST BAL AC</v>
          </cell>
          <cell r="C169">
            <v>-15791663.32</v>
          </cell>
          <cell r="D169">
            <v>6490991.7599999998</v>
          </cell>
        </row>
        <row r="170">
          <cell r="A170">
            <v>1150061</v>
          </cell>
          <cell r="B170" t="str">
            <v>B/A UNDER-BCAP CORE SUBSCRIPTION PGA AC</v>
          </cell>
          <cell r="C170">
            <v>-93445.65</v>
          </cell>
          <cell r="D170">
            <v>-118619.86</v>
          </cell>
        </row>
        <row r="171">
          <cell r="A171">
            <v>1150062</v>
          </cell>
          <cell r="B171" t="str">
            <v>B/A UNDER-BCAP NON CORE STANDBY SRVC PG</v>
          </cell>
          <cell r="C171">
            <v>0</v>
          </cell>
          <cell r="D171">
            <v>561638</v>
          </cell>
        </row>
        <row r="172">
          <cell r="A172">
            <v>1150067</v>
          </cell>
          <cell r="B172" t="str">
            <v>B/A UNDER-ACAP EORA NON CORE</v>
          </cell>
          <cell r="C172">
            <v>4351587.6900000004</v>
          </cell>
          <cell r="D172">
            <v>14869285.66</v>
          </cell>
        </row>
        <row r="173">
          <cell r="A173">
            <v>1150070</v>
          </cell>
          <cell r="B173" t="str">
            <v>B/A UNDER-BCAP BROKERAGE FEE ACCOUNT</v>
          </cell>
          <cell r="C173">
            <v>871417.78</v>
          </cell>
          <cell r="D173">
            <v>912891.19</v>
          </cell>
        </row>
        <row r="174">
          <cell r="A174">
            <v>1150072</v>
          </cell>
          <cell r="B174" t="str">
            <v>B/A UNDER-ACAP LIRA PROGRAM ACCOUNT</v>
          </cell>
          <cell r="C174">
            <v>-25560865.469999999</v>
          </cell>
          <cell r="D174">
            <v>-25228622.02</v>
          </cell>
        </row>
        <row r="175">
          <cell r="A175">
            <v>1150074</v>
          </cell>
          <cell r="B175" t="str">
            <v>B/A UNDER-NONCORE STOR BAL AC 75% SUBSC</v>
          </cell>
          <cell r="C175">
            <v>602180.24</v>
          </cell>
          <cell r="D175">
            <v>1045545.98</v>
          </cell>
        </row>
        <row r="176">
          <cell r="A176">
            <v>1150075</v>
          </cell>
          <cell r="B176" t="str">
            <v>B/A UNDER-NONCORE STGE BAL AC 100% STGE</v>
          </cell>
          <cell r="C176">
            <v>-3365756.83</v>
          </cell>
          <cell r="D176">
            <v>-986065.81</v>
          </cell>
        </row>
        <row r="177">
          <cell r="A177">
            <v>1150079</v>
          </cell>
          <cell r="B177" t="str">
            <v>B/A UNDER-HAZARD SUBSTANCE CST REC ACCT</v>
          </cell>
          <cell r="C177">
            <v>-23216042.640000001</v>
          </cell>
          <cell r="D177">
            <v>-18303294.109999999</v>
          </cell>
        </row>
        <row r="178">
          <cell r="A178">
            <v>1150080</v>
          </cell>
          <cell r="B178" t="str">
            <v>B/A UNDER-DSM ENERGY EFFICIENCY</v>
          </cell>
          <cell r="C178">
            <v>298560</v>
          </cell>
          <cell r="D178">
            <v>187341</v>
          </cell>
        </row>
        <row r="179">
          <cell r="A179">
            <v>1150081</v>
          </cell>
          <cell r="B179" t="str">
            <v>B/A UNDER-ITCSA-RELINQUSHED CAPACITY</v>
          </cell>
          <cell r="C179">
            <v>64138927.409999996</v>
          </cell>
          <cell r="D179">
            <v>0</v>
          </cell>
        </row>
        <row r="180">
          <cell r="A180">
            <v>1150082</v>
          </cell>
          <cell r="B180" t="str">
            <v>B/A UNDER-WHEELER RIDGE FIRM ACC CHG ME</v>
          </cell>
          <cell r="C180">
            <v>530362.76</v>
          </cell>
          <cell r="D180">
            <v>0</v>
          </cell>
        </row>
        <row r="181">
          <cell r="A181">
            <v>1150083</v>
          </cell>
          <cell r="B181" t="str">
            <v>B/A UNDER-NONCORE STRGE POST BCAP</v>
          </cell>
          <cell r="C181">
            <v>3508047.27</v>
          </cell>
          <cell r="D181">
            <v>0</v>
          </cell>
        </row>
        <row r="182">
          <cell r="A182">
            <v>1150348</v>
          </cell>
          <cell r="B182" t="str">
            <v>B/A UNDER-MISC BALANCING ACCOUNTS</v>
          </cell>
          <cell r="C182">
            <v>5972538.4400000004</v>
          </cell>
          <cell r="D182">
            <v>0</v>
          </cell>
        </row>
        <row r="183">
          <cell r="A183">
            <v>1200000</v>
          </cell>
          <cell r="B183" t="str">
            <v>INTERCO RECEIVABLE DUE FROM PARENT</v>
          </cell>
          <cell r="C183">
            <v>5913.29</v>
          </cell>
          <cell r="D183">
            <v>0</v>
          </cell>
        </row>
        <row r="184">
          <cell r="A184">
            <v>1300000</v>
          </cell>
          <cell r="B184" t="str">
            <v>OTHER INVESTMENTS</v>
          </cell>
          <cell r="C184">
            <v>2122544.85</v>
          </cell>
          <cell r="D184">
            <v>1400189.08</v>
          </cell>
        </row>
        <row r="185">
          <cell r="A185">
            <v>1300001</v>
          </cell>
          <cell r="B185" t="str">
            <v>OTHER INVEST NOMINAL VALUE</v>
          </cell>
          <cell r="C185">
            <v>124</v>
          </cell>
          <cell r="D185">
            <v>124</v>
          </cell>
        </row>
        <row r="186">
          <cell r="A186">
            <v>1300004</v>
          </cell>
          <cell r="B186" t="str">
            <v>OTHER INVESTMENT-PLUG POWER (RATEPAYER</v>
          </cell>
          <cell r="C186">
            <v>36475000</v>
          </cell>
          <cell r="D186">
            <v>38137500</v>
          </cell>
        </row>
        <row r="187">
          <cell r="A187">
            <v>1300005</v>
          </cell>
          <cell r="B187" t="str">
            <v>OTH INVESTMENT-PLUG POWER-R/P FUNDED (C</v>
          </cell>
          <cell r="C187">
            <v>-6670000</v>
          </cell>
          <cell r="D187">
            <v>-6670000</v>
          </cell>
        </row>
        <row r="188">
          <cell r="A188">
            <v>1300006</v>
          </cell>
          <cell r="B188" t="str">
            <v>OTH INVESTMENT-PLUG POWER (SHAREHOLDER</v>
          </cell>
          <cell r="C188">
            <v>47900000</v>
          </cell>
          <cell r="D188">
            <v>0</v>
          </cell>
        </row>
        <row r="189">
          <cell r="A189">
            <v>1310000</v>
          </cell>
          <cell r="B189" t="str">
            <v>INV IN DOMESTIC CONS SUBS</v>
          </cell>
          <cell r="C189">
            <v>325810.5</v>
          </cell>
          <cell r="D189">
            <v>325810.5</v>
          </cell>
        </row>
        <row r="190">
          <cell r="A190">
            <v>1315000</v>
          </cell>
          <cell r="B190" t="str">
            <v>INVESTMENT IN JOINT VENTURE</v>
          </cell>
          <cell r="C190">
            <v>500</v>
          </cell>
          <cell r="D190">
            <v>0</v>
          </cell>
        </row>
        <row r="191">
          <cell r="A191">
            <v>1320014</v>
          </cell>
          <cell r="B191" t="str">
            <v>PITCO POPCO TRANS COST TRK ACCT NON CUR</v>
          </cell>
          <cell r="C191">
            <v>0</v>
          </cell>
          <cell r="D191">
            <v>0.55000000000000004</v>
          </cell>
        </row>
        <row r="192">
          <cell r="A192">
            <v>1320031</v>
          </cell>
          <cell r="B192" t="str">
            <v>FAS 112  REGULATORY ASSET</v>
          </cell>
          <cell r="C192">
            <v>14130585</v>
          </cell>
          <cell r="D192">
            <v>0</v>
          </cell>
        </row>
        <row r="193">
          <cell r="A193">
            <v>1320032</v>
          </cell>
          <cell r="B193" t="str">
            <v>IBNR REG ASSET-NON CURRENT</v>
          </cell>
          <cell r="C193">
            <v>14475699</v>
          </cell>
          <cell r="D193">
            <v>0</v>
          </cell>
        </row>
        <row r="194">
          <cell r="A194">
            <v>1320035</v>
          </cell>
          <cell r="B194" t="str">
            <v>ENVIRON. CLEAN-UP-REG ASSET</v>
          </cell>
          <cell r="C194">
            <v>63000000</v>
          </cell>
          <cell r="D194">
            <v>0</v>
          </cell>
        </row>
        <row r="195">
          <cell r="A195">
            <v>1330101</v>
          </cell>
          <cell r="B195" t="str">
            <v>UNAMORT DEBT DIS &amp; EXP SER Y</v>
          </cell>
          <cell r="C195">
            <v>2231299</v>
          </cell>
          <cell r="D195">
            <v>2301576.12</v>
          </cell>
        </row>
        <row r="196">
          <cell r="A196">
            <v>1330102</v>
          </cell>
          <cell r="B196" t="str">
            <v>UNAM DEBT DIS &amp; EXP SER Z-2002</v>
          </cell>
          <cell r="C196">
            <v>278314.46999999997</v>
          </cell>
          <cell r="D196">
            <v>369192.71</v>
          </cell>
        </row>
        <row r="197">
          <cell r="A197">
            <v>1330104</v>
          </cell>
          <cell r="B197" t="str">
            <v>UNAMORT DEBT DISC &amp; EXP  SERIES BB  DUE</v>
          </cell>
          <cell r="C197">
            <v>770362.35</v>
          </cell>
          <cell r="D197">
            <v>793187.87</v>
          </cell>
        </row>
        <row r="198">
          <cell r="A198">
            <v>1330106</v>
          </cell>
          <cell r="B198" t="str">
            <v>SERIES DD: UNAMORT DEBT DISC &amp; EXP  DUE</v>
          </cell>
          <cell r="C198">
            <v>1625145.46</v>
          </cell>
          <cell r="D198">
            <v>1672681.7</v>
          </cell>
        </row>
        <row r="199">
          <cell r="A199">
            <v>1330107</v>
          </cell>
          <cell r="B199" t="str">
            <v>SERIES EE:UNAMORT DEBT DISC &amp; EXP  DUE</v>
          </cell>
          <cell r="C199">
            <v>5104148.5199999996</v>
          </cell>
          <cell r="D199">
            <v>5239357.72</v>
          </cell>
        </row>
        <row r="200">
          <cell r="A200">
            <v>1330108</v>
          </cell>
          <cell r="B200" t="str">
            <v>SERIES FF:UNAMORT DEBT DISC &amp; EXP  DUE</v>
          </cell>
          <cell r="C200">
            <v>898845.45</v>
          </cell>
          <cell r="D200">
            <v>1085618.49</v>
          </cell>
        </row>
        <row r="201">
          <cell r="A201">
            <v>1330111</v>
          </cell>
          <cell r="B201" t="str">
            <v>181.202 SWSS FRC B 7 1/2% R-10</v>
          </cell>
          <cell r="C201">
            <v>188935.4</v>
          </cell>
          <cell r="D201">
            <v>210691.8</v>
          </cell>
        </row>
        <row r="202">
          <cell r="A202">
            <v>1330125</v>
          </cell>
          <cell r="B202" t="str">
            <v>UNAMORT DISC MTN SERIES 18</v>
          </cell>
          <cell r="C202">
            <v>168750</v>
          </cell>
          <cell r="D202">
            <v>258750</v>
          </cell>
        </row>
        <row r="203">
          <cell r="A203">
            <v>1330126</v>
          </cell>
          <cell r="B203" t="str">
            <v>UNAMORT DISC MTN SERIES 19</v>
          </cell>
          <cell r="C203">
            <v>1493191.56</v>
          </cell>
          <cell r="D203">
            <v>1898124.92</v>
          </cell>
        </row>
        <row r="204">
          <cell r="A204">
            <v>1334000</v>
          </cell>
          <cell r="B204" t="str">
            <v>CLEARING ACCOUNT</v>
          </cell>
          <cell r="C204">
            <v>1614595.48</v>
          </cell>
          <cell r="D204">
            <v>1464291.26</v>
          </cell>
        </row>
        <row r="205">
          <cell r="A205">
            <v>1334010</v>
          </cell>
          <cell r="B205" t="str">
            <v>CLEARING ACCOUNT-FLEET</v>
          </cell>
          <cell r="C205">
            <v>1128677.23</v>
          </cell>
          <cell r="D205">
            <v>0</v>
          </cell>
        </row>
        <row r="206">
          <cell r="A206">
            <v>1334020</v>
          </cell>
          <cell r="B206" t="str">
            <v>CLEARING ACCOUNT-SHOP ORDERS</v>
          </cell>
          <cell r="C206">
            <v>33553.15</v>
          </cell>
          <cell r="D206">
            <v>0</v>
          </cell>
        </row>
        <row r="207">
          <cell r="A207">
            <v>1334050</v>
          </cell>
          <cell r="B207" t="str">
            <v>CLEARING ACCOUNT-SMALL TOOLS</v>
          </cell>
          <cell r="C207">
            <v>1014921.85</v>
          </cell>
          <cell r="D207">
            <v>0</v>
          </cell>
        </row>
        <row r="208">
          <cell r="A208">
            <v>1334051</v>
          </cell>
          <cell r="B208" t="str">
            <v>CLEAR A/C-MPM</v>
          </cell>
          <cell r="C208">
            <v>-132243.29999999999</v>
          </cell>
          <cell r="D208">
            <v>0</v>
          </cell>
        </row>
        <row r="209">
          <cell r="A209">
            <v>1334053</v>
          </cell>
          <cell r="B209" t="str">
            <v>CLEAR A/C-CRAFT SHOP</v>
          </cell>
          <cell r="C209">
            <v>34464.35</v>
          </cell>
          <cell r="D209">
            <v>0</v>
          </cell>
        </row>
        <row r="210">
          <cell r="A210">
            <v>1334054</v>
          </cell>
          <cell r="B210" t="str">
            <v>CLEAR A/C-STORES EXP</v>
          </cell>
          <cell r="C210">
            <v>-792441.72</v>
          </cell>
          <cell r="D210">
            <v>0</v>
          </cell>
        </row>
        <row r="211">
          <cell r="A211">
            <v>1334055</v>
          </cell>
          <cell r="B211" t="str">
            <v>CLEAR A/C-PURCHASING OH EXP</v>
          </cell>
          <cell r="C211">
            <v>-390253.13</v>
          </cell>
          <cell r="D211">
            <v>0</v>
          </cell>
        </row>
        <row r="212">
          <cell r="A212">
            <v>1334100</v>
          </cell>
          <cell r="B212" t="str">
            <v>CLEAR ACCOUNT TO INCOME STATEMENT</v>
          </cell>
          <cell r="C212">
            <v>-1464291.26</v>
          </cell>
          <cell r="D212">
            <v>-1464291.26</v>
          </cell>
        </row>
        <row r="213">
          <cell r="A213">
            <v>1334902</v>
          </cell>
          <cell r="B213" t="str">
            <v>MWO CLEARING</v>
          </cell>
          <cell r="C213">
            <v>208790.75</v>
          </cell>
          <cell r="D213">
            <v>208790.75</v>
          </cell>
        </row>
        <row r="214">
          <cell r="A214">
            <v>1334904</v>
          </cell>
          <cell r="B214" t="str">
            <v>MWO BEGINNING BAL-MUST USE EXP TYPE</v>
          </cell>
          <cell r="C214">
            <v>249924.43</v>
          </cell>
          <cell r="D214">
            <v>616225.87</v>
          </cell>
        </row>
        <row r="215">
          <cell r="A215">
            <v>1336000</v>
          </cell>
          <cell r="B215" t="str">
            <v>FI INTERFACE ERRORS</v>
          </cell>
          <cell r="C215">
            <v>8264.15</v>
          </cell>
          <cell r="D215">
            <v>5745.2</v>
          </cell>
        </row>
        <row r="216">
          <cell r="A216">
            <v>1338000</v>
          </cell>
          <cell r="B216" t="str">
            <v>MISCELLANEOUS DEFERRED DEBITS</v>
          </cell>
          <cell r="C216">
            <v>-112532.45</v>
          </cell>
          <cell r="D216">
            <v>-112532.45</v>
          </cell>
        </row>
        <row r="217">
          <cell r="A217">
            <v>1340557</v>
          </cell>
          <cell r="B217" t="str">
            <v>UNAMORT LOSS ON LT DEBT  SERIES BB</v>
          </cell>
          <cell r="C217">
            <v>5354013.38</v>
          </cell>
          <cell r="D217">
            <v>5512650.8200000003</v>
          </cell>
        </row>
        <row r="218">
          <cell r="A218">
            <v>1340559</v>
          </cell>
          <cell r="B218" t="str">
            <v>UNAMORT LOSS ON LT DEBT  SERIES DD</v>
          </cell>
          <cell r="C218">
            <v>9614797.7799999993</v>
          </cell>
          <cell r="D218">
            <v>9896034.9800000004</v>
          </cell>
        </row>
        <row r="219">
          <cell r="A219">
            <v>1340560</v>
          </cell>
          <cell r="B219" t="str">
            <v>UNAMORT LOSS ON LT DEBT  SERIES EE</v>
          </cell>
          <cell r="C219">
            <v>20203016.050000001</v>
          </cell>
          <cell r="D219">
            <v>20738195.25</v>
          </cell>
        </row>
        <row r="220">
          <cell r="A220">
            <v>1340561</v>
          </cell>
          <cell r="B220" t="str">
            <v>UNAMORT LOSS ON LT DEBT  SERIES FF</v>
          </cell>
          <cell r="C220">
            <v>3314059.35</v>
          </cell>
          <cell r="D220">
            <v>4002695.11</v>
          </cell>
        </row>
        <row r="221">
          <cell r="A221">
            <v>1360011</v>
          </cell>
          <cell r="B221" t="str">
            <v>AFUDC ASSET GAS</v>
          </cell>
          <cell r="C221">
            <v>95230.7</v>
          </cell>
          <cell r="D221">
            <v>95230.7</v>
          </cell>
        </row>
        <row r="222">
          <cell r="A222">
            <v>1360019</v>
          </cell>
          <cell r="B222" t="str">
            <v>REGULATORY ASSET PRC</v>
          </cell>
          <cell r="C222">
            <v>16662092</v>
          </cell>
          <cell r="D222">
            <v>16662092</v>
          </cell>
        </row>
        <row r="223">
          <cell r="A223">
            <v>1360020</v>
          </cell>
          <cell r="B223" t="str">
            <v>DEFERRED CHARGE-EMISSION CREDITS</v>
          </cell>
          <cell r="C223">
            <v>6730469.25</v>
          </cell>
          <cell r="D223">
            <v>5323569.63</v>
          </cell>
        </row>
        <row r="224">
          <cell r="A224">
            <v>1360023</v>
          </cell>
          <cell r="B224" t="str">
            <v>OTHER REGULATORY ASSETS</v>
          </cell>
          <cell r="C224">
            <v>8200000</v>
          </cell>
          <cell r="D224">
            <v>99806284</v>
          </cell>
        </row>
        <row r="225">
          <cell r="A225">
            <v>1360026</v>
          </cell>
          <cell r="B225" t="str">
            <v>PENSION ASSET</v>
          </cell>
          <cell r="C225">
            <v>42425345</v>
          </cell>
          <cell r="D225">
            <v>0</v>
          </cell>
        </row>
        <row r="226">
          <cell r="A226">
            <v>1360027</v>
          </cell>
          <cell r="B226" t="str">
            <v>PBOP ASSET</v>
          </cell>
          <cell r="C226">
            <v>9248193.75</v>
          </cell>
          <cell r="D226">
            <v>0</v>
          </cell>
        </row>
        <row r="227">
          <cell r="A227">
            <v>1410000</v>
          </cell>
          <cell r="B227" t="str">
            <v>PLANT IN SERV-GAS (RECONCILIATION A/C.)</v>
          </cell>
          <cell r="C227">
            <v>6050411979.2600002</v>
          </cell>
          <cell r="D227">
            <v>5967116754.4899998</v>
          </cell>
        </row>
        <row r="228">
          <cell r="A228">
            <v>1410501</v>
          </cell>
          <cell r="B228" t="str">
            <v>GAS PLANT IN SERVICE-KERN/MOJAVE (RECON</v>
          </cell>
          <cell r="C228">
            <v>34960906.649999999</v>
          </cell>
          <cell r="D228">
            <v>34343394.329999998</v>
          </cell>
        </row>
        <row r="229">
          <cell r="A229">
            <v>1410502</v>
          </cell>
          <cell r="B229" t="str">
            <v>GAS PLANT IN SERVICE-ALISO CANYON (RECO</v>
          </cell>
          <cell r="C229">
            <v>13002540.619999999</v>
          </cell>
          <cell r="D229">
            <v>13002540.619999999</v>
          </cell>
        </row>
        <row r="230">
          <cell r="A230">
            <v>1410700</v>
          </cell>
          <cell r="B230" t="str">
            <v>PLANT IN SERVICE-LEASED GAS (RECONCILIA</v>
          </cell>
          <cell r="C230">
            <v>15612150</v>
          </cell>
          <cell r="D230">
            <v>15612150</v>
          </cell>
        </row>
        <row r="231">
          <cell r="A231">
            <v>1411500</v>
          </cell>
          <cell r="B231" t="str">
            <v>CONSTRUCTION WORK IN PROGRESS-GAS (RECO</v>
          </cell>
          <cell r="C231">
            <v>78716130.120000005</v>
          </cell>
          <cell r="D231">
            <v>64287259.460000001</v>
          </cell>
        </row>
        <row r="232">
          <cell r="A232">
            <v>1411558</v>
          </cell>
          <cell r="B232" t="str">
            <v>CWIP CLEARING</v>
          </cell>
          <cell r="C232">
            <v>0</v>
          </cell>
          <cell r="D232">
            <v>-11079366.199999999</v>
          </cell>
        </row>
        <row r="233">
          <cell r="A233">
            <v>1411559</v>
          </cell>
          <cell r="B233" t="str">
            <v>CWIP BEGIN BAL ACCT-MUST USE AN EXP TYP</v>
          </cell>
          <cell r="C233">
            <v>0</v>
          </cell>
          <cell r="D233">
            <v>11079366.199999999</v>
          </cell>
        </row>
        <row r="234">
          <cell r="A234">
            <v>1411605</v>
          </cell>
          <cell r="B234" t="str">
            <v>CONSTRUCTION WORK IN PROGRESS-GAS (NON</v>
          </cell>
          <cell r="C234">
            <v>0</v>
          </cell>
          <cell r="D234">
            <v>-4437340.76</v>
          </cell>
        </row>
        <row r="235">
          <cell r="A235">
            <v>1412300</v>
          </cell>
          <cell r="B235" t="str">
            <v>GAS STORED UNDERGROUND NONCURRENT (RECO</v>
          </cell>
          <cell r="C235">
            <v>69833076.829999998</v>
          </cell>
          <cell r="D235">
            <v>69833076.829999998</v>
          </cell>
        </row>
        <row r="236">
          <cell r="A236">
            <v>1430000</v>
          </cell>
          <cell r="B236" t="str">
            <v>ACCUM DEPRECIATION-GAS (RECONCILIATION</v>
          </cell>
          <cell r="C236">
            <v>-3459212663.48</v>
          </cell>
          <cell r="D236">
            <v>-3303928920.23</v>
          </cell>
        </row>
        <row r="237">
          <cell r="A237">
            <v>1430301</v>
          </cell>
          <cell r="B237" t="str">
            <v>ACCUMULATED DEPRECIATION-KERNMOJAV</v>
          </cell>
          <cell r="C237">
            <v>-8672171.1400000006</v>
          </cell>
          <cell r="D237">
            <v>-7815122.9400000004</v>
          </cell>
        </row>
        <row r="238">
          <cell r="A238">
            <v>1430302</v>
          </cell>
          <cell r="B238" t="str">
            <v>ACC DEPN-ALISO CANYON (RECONCILIATION A</v>
          </cell>
          <cell r="C238">
            <v>-3776317.13</v>
          </cell>
          <cell r="D238">
            <v>-3423988.92</v>
          </cell>
        </row>
        <row r="239">
          <cell r="A239">
            <v>1430500</v>
          </cell>
          <cell r="B239" t="str">
            <v>ACCUM AMORT-AND DEPLETION GAS (RECONCIL</v>
          </cell>
          <cell r="C239">
            <v>-19967701.129999999</v>
          </cell>
          <cell r="D239">
            <v>-19725660.460000001</v>
          </cell>
        </row>
        <row r="240">
          <cell r="A240">
            <v>1430650</v>
          </cell>
          <cell r="B240" t="str">
            <v>ACCUMULATED AMORT-LEASED UTILITY PLANT</v>
          </cell>
          <cell r="C240">
            <v>-3651018.93</v>
          </cell>
          <cell r="D240">
            <v>-3252388.69</v>
          </cell>
        </row>
        <row r="241">
          <cell r="A241">
            <v>1450000</v>
          </cell>
          <cell r="B241" t="str">
            <v>PLANT  PROPERTY &amp; EQUIP-NON UTILITY (RE</v>
          </cell>
          <cell r="C241">
            <v>6199116.75</v>
          </cell>
          <cell r="D241">
            <v>7441386.7400000002</v>
          </cell>
        </row>
        <row r="242">
          <cell r="A242">
            <v>1450500</v>
          </cell>
          <cell r="B242" t="str">
            <v>LAND-NON UTILITY</v>
          </cell>
          <cell r="C242">
            <v>5278849.4000000004</v>
          </cell>
          <cell r="D242">
            <v>9492809.7400000002</v>
          </cell>
        </row>
        <row r="243">
          <cell r="A243">
            <v>1460000</v>
          </cell>
          <cell r="B243" t="str">
            <v>ACCUM DEPRECIATION-NON UTILITY (RECONCI</v>
          </cell>
          <cell r="C243">
            <v>-3412651.6</v>
          </cell>
          <cell r="D243">
            <v>-3258894.03</v>
          </cell>
        </row>
        <row r="244">
          <cell r="A244">
            <v>1600002</v>
          </cell>
          <cell r="B244" t="str">
            <v>BCAP-CATASTROPHIC EVENT MEMOACCT-DOUBLE</v>
          </cell>
          <cell r="C244">
            <v>-513497</v>
          </cell>
          <cell r="D244">
            <v>0</v>
          </cell>
        </row>
        <row r="245">
          <cell r="A245">
            <v>1600003</v>
          </cell>
          <cell r="B245" t="str">
            <v>BCAP TRACKING ACCOUNT-ZRCL ADJ</v>
          </cell>
          <cell r="C245">
            <v>-2181030.67</v>
          </cell>
          <cell r="D245">
            <v>-2199252.5499999998</v>
          </cell>
        </row>
        <row r="246">
          <cell r="A246">
            <v>1600004</v>
          </cell>
          <cell r="B246" t="str">
            <v>BCAP MERGER CREDIT TRACKING ACCOUNT</v>
          </cell>
          <cell r="C246">
            <v>-13867787.59</v>
          </cell>
          <cell r="D246">
            <v>-115816.39</v>
          </cell>
        </row>
        <row r="247">
          <cell r="A247">
            <v>2120000</v>
          </cell>
          <cell r="B247" t="str">
            <v>ACCOUNTS PAYABLE-TRADE (REG. VENDOR REC</v>
          </cell>
          <cell r="C247">
            <v>-11366465.58</v>
          </cell>
          <cell r="D247">
            <v>-10029670.449999999</v>
          </cell>
        </row>
        <row r="248">
          <cell r="A248">
            <v>2120004</v>
          </cell>
          <cell r="B248" t="str">
            <v>AP AUDITED VOUCHERS</v>
          </cell>
          <cell r="C248">
            <v>-2828554.23</v>
          </cell>
          <cell r="D248">
            <v>-2978712.36</v>
          </cell>
        </row>
        <row r="249">
          <cell r="A249">
            <v>2120005</v>
          </cell>
          <cell r="B249" t="str">
            <v>AP GAS AND MISCELLANEOUS</v>
          </cell>
          <cell r="C249">
            <v>-17944394.23</v>
          </cell>
          <cell r="D249">
            <v>-44136946.759999998</v>
          </cell>
        </row>
        <row r="250">
          <cell r="A250">
            <v>2120006</v>
          </cell>
          <cell r="B250" t="str">
            <v>AP UNCLMD &amp; UNDELVD CHECKS</v>
          </cell>
          <cell r="C250">
            <v>40295.9</v>
          </cell>
          <cell r="D250">
            <v>40295.9</v>
          </cell>
        </row>
        <row r="251">
          <cell r="A251">
            <v>2120007</v>
          </cell>
          <cell r="B251" t="str">
            <v>AP CONSTRUCTION CONTRACTS</v>
          </cell>
          <cell r="C251">
            <v>83555.11</v>
          </cell>
          <cell r="D251">
            <v>83555.11</v>
          </cell>
        </row>
        <row r="252">
          <cell r="A252">
            <v>2120008</v>
          </cell>
          <cell r="B252" t="str">
            <v>AP MONTEBLLO STRGE RENTAL FEE</v>
          </cell>
          <cell r="C252">
            <v>-97605.05</v>
          </cell>
          <cell r="D252">
            <v>-97605.05</v>
          </cell>
        </row>
        <row r="253">
          <cell r="A253">
            <v>2120009</v>
          </cell>
          <cell r="B253" t="str">
            <v>LIAB OF GAS PURC OTH THAN AF 5</v>
          </cell>
          <cell r="C253">
            <v>-30600514.530000001</v>
          </cell>
          <cell r="D253">
            <v>-25772260.23</v>
          </cell>
        </row>
        <row r="254">
          <cell r="A254">
            <v>2120010</v>
          </cell>
          <cell r="B254" t="str">
            <v>AP REFUNDABLE CREDIT BALANCES</v>
          </cell>
          <cell r="C254">
            <v>869294</v>
          </cell>
          <cell r="D254">
            <v>863930.07</v>
          </cell>
        </row>
        <row r="255">
          <cell r="A255">
            <v>2120011</v>
          </cell>
          <cell r="B255" t="str">
            <v>AP REFND CR BAL WFCP</v>
          </cell>
          <cell r="C255">
            <v>-512</v>
          </cell>
          <cell r="D255">
            <v>-512</v>
          </cell>
        </row>
        <row r="256">
          <cell r="A256">
            <v>2120025</v>
          </cell>
          <cell r="B256" t="str">
            <v>AP UNCLAIM FUNDS SUBJ TO ESCHEAT TO CA</v>
          </cell>
          <cell r="C256">
            <v>-142779.70000000001</v>
          </cell>
          <cell r="D256">
            <v>-143743.31</v>
          </cell>
        </row>
        <row r="257">
          <cell r="A257">
            <v>2120026</v>
          </cell>
          <cell r="B257" t="str">
            <v>AP UNCLAIM FUNDS SUBJ TO ESCHEAT TO CA</v>
          </cell>
          <cell r="C257">
            <v>-247310.42</v>
          </cell>
          <cell r="D257">
            <v>-247310.42</v>
          </cell>
        </row>
        <row r="258">
          <cell r="A258">
            <v>2120027</v>
          </cell>
          <cell r="B258" t="str">
            <v>AP UNCLAIM FUNDS SUBJ TO ESCHEAT TO CA</v>
          </cell>
          <cell r="C258">
            <v>-955518.23</v>
          </cell>
          <cell r="D258">
            <v>-955518.23</v>
          </cell>
        </row>
        <row r="259">
          <cell r="A259">
            <v>2120028</v>
          </cell>
          <cell r="B259" t="str">
            <v>AP UNCLAIM FUNDS SUBJ TO ESCHEAT TO CA</v>
          </cell>
          <cell r="C259">
            <v>-1546079.58</v>
          </cell>
          <cell r="D259">
            <v>-1546253.95</v>
          </cell>
        </row>
        <row r="260">
          <cell r="A260">
            <v>2120029</v>
          </cell>
          <cell r="B260" t="str">
            <v>AP UNCLAIM FUNDS SUBJ TO ESCHEAT TO CA-</v>
          </cell>
          <cell r="C260">
            <v>-1571398.15</v>
          </cell>
          <cell r="D260">
            <v>-1572563.26</v>
          </cell>
        </row>
        <row r="261">
          <cell r="A261">
            <v>2120030</v>
          </cell>
          <cell r="B261" t="str">
            <v>AP UNCLAIM FUNDS SUBJ TO ESCHEAT TO CA-</v>
          </cell>
          <cell r="C261">
            <v>-1111086.6499999999</v>
          </cell>
          <cell r="D261">
            <v>-406912.42</v>
          </cell>
        </row>
        <row r="262">
          <cell r="A262">
            <v>2120031</v>
          </cell>
          <cell r="B262" t="str">
            <v>AP LIABILITY MSA SYSTEM</v>
          </cell>
          <cell r="C262">
            <v>1641717.71</v>
          </cell>
          <cell r="D262">
            <v>1641717.71</v>
          </cell>
        </row>
        <row r="263">
          <cell r="A263">
            <v>2120032</v>
          </cell>
          <cell r="B263" t="str">
            <v>LIAB GAS PURC FROM SPMK EL PAS</v>
          </cell>
          <cell r="C263">
            <v>-74437887.730000004</v>
          </cell>
          <cell r="D263">
            <v>-49121727.020000003</v>
          </cell>
        </row>
        <row r="264">
          <cell r="A264">
            <v>2120035</v>
          </cell>
          <cell r="B264" t="str">
            <v>AP MED TERM NOTES DUE W 1YR</v>
          </cell>
          <cell r="C264">
            <v>0</v>
          </cell>
          <cell r="D264">
            <v>-30000000</v>
          </cell>
        </row>
        <row r="265">
          <cell r="A265">
            <v>2120050</v>
          </cell>
          <cell r="B265" t="str">
            <v>OVERNOM PURCH PAY DLY TS &gt; CUST USAGE</v>
          </cell>
          <cell r="C265">
            <v>1670939.4</v>
          </cell>
          <cell r="D265">
            <v>1524500.21</v>
          </cell>
        </row>
        <row r="266">
          <cell r="A266">
            <v>2120051</v>
          </cell>
          <cell r="B266" t="str">
            <v>CURTAIL PURCH PAYB NONCORE GAS TS</v>
          </cell>
          <cell r="C266">
            <v>25</v>
          </cell>
          <cell r="D266">
            <v>25</v>
          </cell>
        </row>
        <row r="267">
          <cell r="A267">
            <v>2120052</v>
          </cell>
          <cell r="B267" t="str">
            <v>IMBALANCE PURCHASES PAYABLE</v>
          </cell>
          <cell r="C267">
            <v>-1274476.8999999999</v>
          </cell>
          <cell r="D267">
            <v>-1270399.72</v>
          </cell>
        </row>
        <row r="268">
          <cell r="A268">
            <v>2120053</v>
          </cell>
          <cell r="B268" t="str">
            <v>LIAB GAS PURC FROM SPMK TRANSW</v>
          </cell>
          <cell r="C268">
            <v>-20000752.870000001</v>
          </cell>
          <cell r="D268">
            <v>-10243339.890000001</v>
          </cell>
        </row>
        <row r="269">
          <cell r="A269">
            <v>2120054</v>
          </cell>
          <cell r="B269" t="str">
            <v>LIAB GAS PURC FROM SPMK PG&amp;E</v>
          </cell>
          <cell r="C269">
            <v>-8588.15</v>
          </cell>
          <cell r="D269">
            <v>-333868.2</v>
          </cell>
        </row>
        <row r="270">
          <cell r="A270">
            <v>2120055</v>
          </cell>
          <cell r="B270" t="str">
            <v>AP GAS PURCH KERN RIVER TRANS</v>
          </cell>
          <cell r="C270">
            <v>-57197.83</v>
          </cell>
          <cell r="D270">
            <v>-136927.22</v>
          </cell>
        </row>
        <row r="271">
          <cell r="A271">
            <v>2120058</v>
          </cell>
          <cell r="B271" t="str">
            <v>AP JUNE 1985 RATE REF PEND LG</v>
          </cell>
          <cell r="C271">
            <v>-16898</v>
          </cell>
          <cell r="D271">
            <v>-16898</v>
          </cell>
        </row>
        <row r="272">
          <cell r="A272">
            <v>2120061</v>
          </cell>
          <cell r="B272" t="str">
            <v>AP DEC 1985 RATE REF PEND LEG</v>
          </cell>
          <cell r="C272">
            <v>-6002</v>
          </cell>
          <cell r="D272">
            <v>-6002</v>
          </cell>
        </row>
        <row r="273">
          <cell r="A273">
            <v>2120064</v>
          </cell>
          <cell r="B273" t="str">
            <v>AP DEC 87 RATE REF PEND LEGINV</v>
          </cell>
          <cell r="C273">
            <v>-328291</v>
          </cell>
          <cell r="D273">
            <v>-328291</v>
          </cell>
        </row>
        <row r="274">
          <cell r="A274">
            <v>2120065</v>
          </cell>
          <cell r="B274" t="str">
            <v>AP UNCLMD &amp; UNDEL REFCHK APR 91</v>
          </cell>
          <cell r="C274">
            <v>52765.1</v>
          </cell>
          <cell r="D274">
            <v>52765.1</v>
          </cell>
        </row>
        <row r="275">
          <cell r="A275">
            <v>2120067</v>
          </cell>
          <cell r="B275" t="str">
            <v>AP MAY 91 RATE RFD PNDG LGL DSP</v>
          </cell>
          <cell r="C275">
            <v>-74293</v>
          </cell>
          <cell r="D275">
            <v>-74293</v>
          </cell>
        </row>
        <row r="276">
          <cell r="A276">
            <v>2120073</v>
          </cell>
          <cell r="B276" t="str">
            <v>AP JAN 98 CAT REFUND</v>
          </cell>
          <cell r="C276">
            <v>1674187.63</v>
          </cell>
          <cell r="D276">
            <v>1674187.63</v>
          </cell>
        </row>
        <row r="277">
          <cell r="A277">
            <v>2120074</v>
          </cell>
          <cell r="B277" t="str">
            <v>ACCRUED LIABILITY FOR REGULATORY PROGRA</v>
          </cell>
          <cell r="C277">
            <v>-824459</v>
          </cell>
          <cell r="D277">
            <v>-824459</v>
          </cell>
        </row>
        <row r="278">
          <cell r="A278">
            <v>2120075</v>
          </cell>
          <cell r="B278" t="str">
            <v>DSM ACCRUED LIABILITY ACCOUNT</v>
          </cell>
          <cell r="C278">
            <v>-145487.41</v>
          </cell>
          <cell r="D278">
            <v>-145487.41</v>
          </cell>
        </row>
        <row r="279">
          <cell r="A279">
            <v>2120077</v>
          </cell>
          <cell r="B279" t="str">
            <v>LIHEAP A/P</v>
          </cell>
          <cell r="C279">
            <v>20661.060000000001</v>
          </cell>
          <cell r="D279">
            <v>22792.44</v>
          </cell>
        </row>
        <row r="280">
          <cell r="A280">
            <v>2120078</v>
          </cell>
          <cell r="B280" t="str">
            <v>MERGER CREDIT</v>
          </cell>
          <cell r="C280">
            <v>67534.759999999995</v>
          </cell>
          <cell r="D280">
            <v>297.33999999999997</v>
          </cell>
        </row>
        <row r="281">
          <cell r="A281">
            <v>2120079</v>
          </cell>
          <cell r="B281" t="str">
            <v>NOV 99 CFCA REFUND</v>
          </cell>
          <cell r="C281">
            <v>-31.71</v>
          </cell>
          <cell r="D281">
            <v>0</v>
          </cell>
        </row>
        <row r="282">
          <cell r="A282">
            <v>2120080</v>
          </cell>
          <cell r="B282" t="str">
            <v>AP INTER BUSINESS UNIT ACCOUNT</v>
          </cell>
          <cell r="C282">
            <v>-80990.12</v>
          </cell>
          <cell r="D282">
            <v>-80990.12</v>
          </cell>
        </row>
        <row r="283">
          <cell r="A283">
            <v>2120095</v>
          </cell>
          <cell r="B283" t="str">
            <v>ACCOUNTS PAYABLE</v>
          </cell>
          <cell r="C283">
            <v>-7342509.5499999998</v>
          </cell>
          <cell r="D283">
            <v>-14878975.67</v>
          </cell>
        </row>
        <row r="284">
          <cell r="A284">
            <v>2120124</v>
          </cell>
          <cell r="B284" t="str">
            <v>ACCRUALS-OTHER-SEE PROJ ACCTG</v>
          </cell>
          <cell r="C284">
            <v>108900</v>
          </cell>
          <cell r="D284">
            <v>-3516372.42</v>
          </cell>
        </row>
        <row r="285">
          <cell r="A285">
            <v>2120126</v>
          </cell>
          <cell r="B285" t="str">
            <v>ACCRUALS-SONGS-SEE PROJ ACCTG</v>
          </cell>
          <cell r="C285">
            <v>0</v>
          </cell>
          <cell r="D285">
            <v>-532662</v>
          </cell>
        </row>
        <row r="286">
          <cell r="A286">
            <v>2120212</v>
          </cell>
          <cell r="B286" t="str">
            <v>A/P-RETIREE BILLINGS-DENTAL</v>
          </cell>
          <cell r="C286">
            <v>-11162.63</v>
          </cell>
          <cell r="D286">
            <v>-8245.0400000000009</v>
          </cell>
        </row>
        <row r="287">
          <cell r="A287">
            <v>2120214</v>
          </cell>
          <cell r="B287" t="str">
            <v>A/P-RETIREE BILLINGS-MEDICAL</v>
          </cell>
          <cell r="C287">
            <v>-179269.28</v>
          </cell>
          <cell r="D287">
            <v>-101675.01</v>
          </cell>
        </row>
        <row r="288">
          <cell r="A288">
            <v>2120241</v>
          </cell>
          <cell r="B288" t="str">
            <v>TRANSAMERICA-ADD</v>
          </cell>
          <cell r="C288">
            <v>-69500</v>
          </cell>
          <cell r="D288">
            <v>-290701.93</v>
          </cell>
        </row>
        <row r="289">
          <cell r="A289">
            <v>2124001</v>
          </cell>
          <cell r="B289" t="str">
            <v>401K INCENTIVE MATCH</v>
          </cell>
          <cell r="C289">
            <v>-2150070.2400000002</v>
          </cell>
          <cell r="D289">
            <v>0</v>
          </cell>
        </row>
        <row r="290">
          <cell r="A290">
            <v>2125000</v>
          </cell>
          <cell r="B290" t="str">
            <v>A/P-ACCRUAL</v>
          </cell>
          <cell r="C290">
            <v>26182.7</v>
          </cell>
          <cell r="D290">
            <v>-1253342.97</v>
          </cell>
        </row>
        <row r="291">
          <cell r="A291">
            <v>2126000</v>
          </cell>
          <cell r="B291" t="str">
            <v>A/P-EMPLOYEE (RECONCILIATION ACCOUNT)</v>
          </cell>
          <cell r="C291">
            <v>-25578</v>
          </cell>
          <cell r="D291">
            <v>0</v>
          </cell>
        </row>
        <row r="292">
          <cell r="A292">
            <v>2126011</v>
          </cell>
          <cell r="B292" t="str">
            <v>A/P UNPAID COMPENSATION AWARDS</v>
          </cell>
          <cell r="C292">
            <v>-39618.559999999998</v>
          </cell>
          <cell r="D292">
            <v>-39618.559999999998</v>
          </cell>
        </row>
        <row r="293">
          <cell r="A293">
            <v>2126012</v>
          </cell>
          <cell r="B293" t="str">
            <v>A/P RETIREMENT GIFT ACCOUNT</v>
          </cell>
          <cell r="C293">
            <v>183.42</v>
          </cell>
          <cell r="D293">
            <v>183.42</v>
          </cell>
        </row>
        <row r="294">
          <cell r="A294">
            <v>2126013</v>
          </cell>
          <cell r="B294" t="str">
            <v>A/P STATE REGULATORY FEE</v>
          </cell>
          <cell r="C294">
            <v>-1141834.28</v>
          </cell>
          <cell r="D294">
            <v>-1603921.21</v>
          </cell>
        </row>
        <row r="295">
          <cell r="A295">
            <v>2126014</v>
          </cell>
          <cell r="B295" t="str">
            <v>A/P FIRST MORTGAGE BOND REACQ</v>
          </cell>
          <cell r="C295">
            <v>1147.6300000000001</v>
          </cell>
          <cell r="D295">
            <v>1147.6300000000001</v>
          </cell>
        </row>
        <row r="296">
          <cell r="A296">
            <v>2126015</v>
          </cell>
          <cell r="B296" t="str">
            <v>A/P CUS CONT UN WAY GAS ASST F</v>
          </cell>
          <cell r="C296">
            <v>80.14</v>
          </cell>
          <cell r="D296">
            <v>80.14</v>
          </cell>
        </row>
        <row r="297">
          <cell r="A297">
            <v>2126016</v>
          </cell>
          <cell r="B297" t="str">
            <v>A/P MOBILE HOME PK SURCHARGE</v>
          </cell>
          <cell r="C297">
            <v>-57232.66</v>
          </cell>
          <cell r="D297">
            <v>-72146.12</v>
          </cell>
        </row>
        <row r="298">
          <cell r="A298">
            <v>2126017</v>
          </cell>
          <cell r="B298" t="str">
            <v>MUNI SURCH PAY XPORTED GAS MUNI SURCH</v>
          </cell>
          <cell r="C298">
            <v>-14439850.130000001</v>
          </cell>
          <cell r="D298">
            <v>-12946942.640000001</v>
          </cell>
        </row>
        <row r="299">
          <cell r="A299">
            <v>2126018</v>
          </cell>
          <cell r="B299" t="str">
            <v>TS TAX PAY XPORTED GAS UTIL USERS TAX</v>
          </cell>
          <cell r="C299">
            <v>-1031182.09</v>
          </cell>
          <cell r="D299">
            <v>-425890.95</v>
          </cell>
        </row>
        <row r="300">
          <cell r="A300">
            <v>2126019</v>
          </cell>
          <cell r="B300" t="str">
            <v>A/P EMP CONT TO UNITED WAY CSH</v>
          </cell>
          <cell r="C300">
            <v>-1485</v>
          </cell>
          <cell r="D300">
            <v>-1485</v>
          </cell>
        </row>
        <row r="301">
          <cell r="A301">
            <v>2126020</v>
          </cell>
          <cell r="B301" t="str">
            <v>A/P PAYROLL DED FOR UNITED WAY</v>
          </cell>
          <cell r="C301">
            <v>-2492130.71</v>
          </cell>
          <cell r="D301">
            <v>-2226499.48</v>
          </cell>
        </row>
        <row r="302">
          <cell r="A302">
            <v>2126021</v>
          </cell>
          <cell r="B302" t="str">
            <v>A/P PENSION PLAN COSTS</v>
          </cell>
          <cell r="C302">
            <v>0</v>
          </cell>
          <cell r="D302">
            <v>-997137.25</v>
          </cell>
        </row>
        <row r="303">
          <cell r="A303">
            <v>2126022</v>
          </cell>
          <cell r="B303" t="str">
            <v>A/P PAYROLL DED UNION DUES</v>
          </cell>
          <cell r="C303">
            <v>3535.15</v>
          </cell>
          <cell r="D303">
            <v>3557.43</v>
          </cell>
        </row>
        <row r="304">
          <cell r="A304">
            <v>2126023</v>
          </cell>
          <cell r="B304" t="str">
            <v>A/P PAYROLL DED PLPAC</v>
          </cell>
          <cell r="C304">
            <v>-2115.1799999999998</v>
          </cell>
          <cell r="D304">
            <v>-2106.4899999999998</v>
          </cell>
        </row>
        <row r="305">
          <cell r="A305">
            <v>2126024</v>
          </cell>
          <cell r="B305" t="str">
            <v>A/P PR DED EMPL AC DT DSM INS</v>
          </cell>
          <cell r="C305">
            <v>-94414.97</v>
          </cell>
          <cell r="D305">
            <v>-87264.7</v>
          </cell>
        </row>
        <row r="306">
          <cell r="A306">
            <v>2126025</v>
          </cell>
          <cell r="B306" t="str">
            <v>A/P EMPL CONT ADDTL RET SAV PL</v>
          </cell>
          <cell r="C306">
            <v>101001.62</v>
          </cell>
          <cell r="D306">
            <v>101001.62</v>
          </cell>
        </row>
        <row r="307">
          <cell r="A307">
            <v>2126026</v>
          </cell>
          <cell r="B307" t="str">
            <v>A/P EMPL CONTR BASIC RET SAV P</v>
          </cell>
          <cell r="C307">
            <v>-53669.98</v>
          </cell>
          <cell r="D307">
            <v>83468.67</v>
          </cell>
        </row>
        <row r="308">
          <cell r="A308">
            <v>2126027</v>
          </cell>
          <cell r="B308" t="str">
            <v>A/P EMP CONT VOL DISABIL PLAN</v>
          </cell>
          <cell r="C308">
            <v>-876</v>
          </cell>
          <cell r="D308">
            <v>-876</v>
          </cell>
        </row>
        <row r="309">
          <cell r="A309">
            <v>2126028</v>
          </cell>
          <cell r="B309" t="str">
            <v>A/P PAYROLL DED CREDIT UNION</v>
          </cell>
          <cell r="C309">
            <v>76943.759999999995</v>
          </cell>
          <cell r="D309">
            <v>76824.759999999995</v>
          </cell>
        </row>
        <row r="310">
          <cell r="A310">
            <v>2126030</v>
          </cell>
          <cell r="B310" t="str">
            <v>MUNI PAYB NGV BILL &amp; COLL</v>
          </cell>
          <cell r="C310">
            <v>2162.0500000000002</v>
          </cell>
          <cell r="D310">
            <v>1572.88</v>
          </cell>
        </row>
        <row r="311">
          <cell r="A311">
            <v>2126031</v>
          </cell>
          <cell r="B311" t="str">
            <v>WORKERS COMP PAYMENTS PAYABLE</v>
          </cell>
          <cell r="C311">
            <v>-205058.18</v>
          </cell>
          <cell r="D311">
            <v>-205058.18</v>
          </cell>
        </row>
        <row r="312">
          <cell r="A312">
            <v>2126032</v>
          </cell>
          <cell r="B312" t="str">
            <v>A/P PAYROLL DEDN LONG TERM CARE</v>
          </cell>
          <cell r="C312">
            <v>12126.74</v>
          </cell>
          <cell r="D312">
            <v>10070.66</v>
          </cell>
        </row>
        <row r="313">
          <cell r="A313">
            <v>2126033</v>
          </cell>
          <cell r="B313" t="str">
            <v>EMPLOYEE 401K LOAN REPAYMENT</v>
          </cell>
          <cell r="C313">
            <v>13053.84</v>
          </cell>
          <cell r="D313">
            <v>13168.2</v>
          </cell>
        </row>
        <row r="314">
          <cell r="A314">
            <v>2126034</v>
          </cell>
          <cell r="B314" t="str">
            <v>A/P EMPLOYEE PERSONAL AIR EXP</v>
          </cell>
          <cell r="C314">
            <v>535</v>
          </cell>
          <cell r="D314">
            <v>535</v>
          </cell>
        </row>
        <row r="315">
          <cell r="A315">
            <v>2126035</v>
          </cell>
          <cell r="B315" t="str">
            <v>A/P UNITED WAY FUNDRAISERS</v>
          </cell>
          <cell r="C315">
            <v>296030.28000000003</v>
          </cell>
          <cell r="D315">
            <v>296030.28000000003</v>
          </cell>
        </row>
        <row r="316">
          <cell r="A316">
            <v>2126036</v>
          </cell>
          <cell r="B316" t="str">
            <v>G.A.S. WORKS CAMPAIGN</v>
          </cell>
          <cell r="C316">
            <v>1450175.16</v>
          </cell>
          <cell r="D316">
            <v>1450175.16</v>
          </cell>
        </row>
        <row r="317">
          <cell r="A317">
            <v>2126037</v>
          </cell>
          <cell r="B317" t="str">
            <v>A/P PAYROL DED HEALTHCARE CH AC</v>
          </cell>
          <cell r="C317">
            <v>-782896.92</v>
          </cell>
          <cell r="D317">
            <v>-470192.05</v>
          </cell>
        </row>
        <row r="318">
          <cell r="A318">
            <v>2126038</v>
          </cell>
          <cell r="B318" t="str">
            <v>A/P PYRL DED DEPENDENTCAR CH AC</v>
          </cell>
          <cell r="C318">
            <v>-577506.99</v>
          </cell>
          <cell r="D318">
            <v>-363436.4</v>
          </cell>
        </row>
        <row r="319">
          <cell r="A319">
            <v>2126039</v>
          </cell>
          <cell r="B319" t="str">
            <v>SINKING FND &amp;RENEWL FND PYMTS</v>
          </cell>
          <cell r="C319">
            <v>33571.35</v>
          </cell>
          <cell r="D319">
            <v>33571.35</v>
          </cell>
        </row>
        <row r="320">
          <cell r="A320">
            <v>2126040</v>
          </cell>
          <cell r="B320" t="str">
            <v>GAS DUE OTHERS</v>
          </cell>
          <cell r="C320">
            <v>0</v>
          </cell>
          <cell r="D320">
            <v>-93375.63</v>
          </cell>
        </row>
        <row r="321">
          <cell r="A321">
            <v>2126041</v>
          </cell>
          <cell r="B321" t="str">
            <v>OTHER CUR &amp; ACCRUED LIAB</v>
          </cell>
          <cell r="C321">
            <v>0</v>
          </cell>
          <cell r="D321">
            <v>-233.03</v>
          </cell>
        </row>
        <row r="322">
          <cell r="A322">
            <v>2126042</v>
          </cell>
          <cell r="B322" t="str">
            <v>ADV PYMT RECVD MISC SALES</v>
          </cell>
          <cell r="C322">
            <v>-1187390.74</v>
          </cell>
          <cell r="D322">
            <v>-1009989.2</v>
          </cell>
        </row>
        <row r="323">
          <cell r="A323">
            <v>2126043</v>
          </cell>
          <cell r="B323" t="str">
            <v>MISC DEF CR SUNDRY CURRENT</v>
          </cell>
          <cell r="C323">
            <v>-122029436.31999999</v>
          </cell>
          <cell r="D323">
            <v>-176956570.30000001</v>
          </cell>
        </row>
        <row r="324">
          <cell r="A324">
            <v>2126044</v>
          </cell>
          <cell r="B324" t="str">
            <v>GUL INSURANCE</v>
          </cell>
          <cell r="C324">
            <v>1170960.6000000001</v>
          </cell>
          <cell r="D324">
            <v>2068986.15</v>
          </cell>
        </row>
        <row r="325">
          <cell r="A325">
            <v>2126045</v>
          </cell>
          <cell r="B325" t="str">
            <v>MISC DEF CR LEVEL PYMT PLAN</v>
          </cell>
          <cell r="C325">
            <v>-2141985</v>
          </cell>
          <cell r="D325">
            <v>-8704332</v>
          </cell>
        </row>
        <row r="326">
          <cell r="A326">
            <v>2126047</v>
          </cell>
          <cell r="B326" t="str">
            <v>UNIVERSAL LIFE INS PAYR DEDUCT</v>
          </cell>
          <cell r="C326">
            <v>-2558053.61</v>
          </cell>
          <cell r="D326">
            <v>-3404190.35</v>
          </cell>
        </row>
        <row r="327">
          <cell r="A327">
            <v>2126048</v>
          </cell>
          <cell r="B327" t="str">
            <v>EMPL OPTIONAL LIFE INSURANCE</v>
          </cell>
          <cell r="C327">
            <v>-1240260.5</v>
          </cell>
          <cell r="D327">
            <v>-1240260.5</v>
          </cell>
        </row>
        <row r="328">
          <cell r="A328">
            <v>2126049</v>
          </cell>
          <cell r="B328" t="str">
            <v>L.A. CITY VANPOOL SUBSIDY</v>
          </cell>
          <cell r="C328">
            <v>0</v>
          </cell>
          <cell r="D328">
            <v>-180</v>
          </cell>
        </row>
        <row r="329">
          <cell r="A329">
            <v>2126050</v>
          </cell>
          <cell r="B329" t="str">
            <v>OFFSET FOR UNBILLED MAIN &amp; SERVICES</v>
          </cell>
          <cell r="C329">
            <v>-72804.25</v>
          </cell>
          <cell r="D329">
            <v>-2126982.5099999998</v>
          </cell>
        </row>
        <row r="330">
          <cell r="A330">
            <v>2126051</v>
          </cell>
          <cell r="B330" t="str">
            <v>INCOME TAX COMPONENT OF CONTRIBUTIONS A</v>
          </cell>
          <cell r="C330">
            <v>-3055594.98</v>
          </cell>
          <cell r="D330">
            <v>-2607525.5299999998</v>
          </cell>
        </row>
        <row r="331">
          <cell r="A331">
            <v>2126052</v>
          </cell>
          <cell r="B331" t="str">
            <v>RESVE FOR LOSS OF GAS SUP PROJ</v>
          </cell>
          <cell r="C331">
            <v>0</v>
          </cell>
          <cell r="D331">
            <v>-501075</v>
          </cell>
        </row>
        <row r="332">
          <cell r="A332">
            <v>2126060</v>
          </cell>
          <cell r="B332" t="str">
            <v>STRATEGIC COLLABORATION LIABILITY</v>
          </cell>
          <cell r="C332">
            <v>-752857.54</v>
          </cell>
          <cell r="D332">
            <v>-1756417.5</v>
          </cell>
        </row>
        <row r="333">
          <cell r="A333">
            <v>2126101</v>
          </cell>
          <cell r="B333" t="str">
            <v>GOODS RECEIVED/INVOICE RECEIVED CLEARIN</v>
          </cell>
          <cell r="C333">
            <v>-753514.48</v>
          </cell>
          <cell r="D333">
            <v>-914880.46</v>
          </cell>
        </row>
        <row r="334">
          <cell r="A334">
            <v>2126103</v>
          </cell>
          <cell r="B334" t="str">
            <v>CONSUMPTION LIABILITY ACCOUNT</v>
          </cell>
          <cell r="C334">
            <v>-12791.5</v>
          </cell>
          <cell r="D334">
            <v>-192439.61</v>
          </cell>
        </row>
        <row r="335">
          <cell r="A335">
            <v>2126105</v>
          </cell>
          <cell r="B335" t="str">
            <v>GR/IR ADJUSTMENT ACCT</v>
          </cell>
          <cell r="C335">
            <v>-3067.37</v>
          </cell>
          <cell r="D335">
            <v>0</v>
          </cell>
        </row>
        <row r="336">
          <cell r="A336">
            <v>2129001</v>
          </cell>
          <cell r="B336" t="str">
            <v>A/P-VERIFIED-PAC INTER TRANS C</v>
          </cell>
          <cell r="C336">
            <v>750000</v>
          </cell>
          <cell r="D336">
            <v>0</v>
          </cell>
        </row>
        <row r="337">
          <cell r="A337">
            <v>2129004</v>
          </cell>
          <cell r="B337" t="str">
            <v>A/P-SO CAL CONS FIN CO</v>
          </cell>
          <cell r="C337">
            <v>-82677.149999999994</v>
          </cell>
          <cell r="D337">
            <v>-82677.149999999994</v>
          </cell>
        </row>
        <row r="338">
          <cell r="A338">
            <v>2129005</v>
          </cell>
          <cell r="B338" t="str">
            <v>A/P-EMS</v>
          </cell>
          <cell r="C338">
            <v>-44432.27</v>
          </cell>
          <cell r="D338">
            <v>-44534.43</v>
          </cell>
        </row>
        <row r="339">
          <cell r="A339">
            <v>2129007</v>
          </cell>
          <cell r="B339" t="str">
            <v>A/P-AIG TRADING COMPANY</v>
          </cell>
          <cell r="C339">
            <v>-14850</v>
          </cell>
          <cell r="D339">
            <v>-24189</v>
          </cell>
        </row>
        <row r="340">
          <cell r="A340">
            <v>2129018</v>
          </cell>
          <cell r="B340" t="str">
            <v>A/P-FWSC</v>
          </cell>
          <cell r="C340">
            <v>-419115.06</v>
          </cell>
          <cell r="D340">
            <v>-957853.83</v>
          </cell>
        </row>
        <row r="341">
          <cell r="A341">
            <v>2129019</v>
          </cell>
          <cell r="B341" t="str">
            <v>A/P-(FWSC) PMTS. BY WIRE TRANSFER</v>
          </cell>
          <cell r="C341">
            <v>0</v>
          </cell>
          <cell r="D341">
            <v>611984.88</v>
          </cell>
        </row>
        <row r="342">
          <cell r="A342">
            <v>2129104</v>
          </cell>
          <cell r="B342" t="str">
            <v>A/P AFFIL-SEMPRA ENERGY INTERNATIONAL</v>
          </cell>
          <cell r="C342">
            <v>0</v>
          </cell>
          <cell r="D342">
            <v>-336868.24</v>
          </cell>
        </row>
        <row r="343">
          <cell r="A343">
            <v>2130001</v>
          </cell>
          <cell r="B343" t="str">
            <v>CUST DEPS GAS</v>
          </cell>
          <cell r="C343">
            <v>-32788164.129999999</v>
          </cell>
          <cell r="D343">
            <v>-33571334.159999996</v>
          </cell>
        </row>
        <row r="344">
          <cell r="A344">
            <v>2130002</v>
          </cell>
          <cell r="B344" t="str">
            <v>CUST DEPS UNPOSTED TRANSACTION</v>
          </cell>
          <cell r="C344">
            <v>1240.3800000000001</v>
          </cell>
          <cell r="D344">
            <v>1240.3800000000001</v>
          </cell>
        </row>
        <row r="345">
          <cell r="A345">
            <v>2130003</v>
          </cell>
          <cell r="B345" t="str">
            <v>UNPOSTED CASH TRANSACTION-235.501</v>
          </cell>
          <cell r="C345">
            <v>-16050</v>
          </cell>
          <cell r="D345">
            <v>-16050</v>
          </cell>
        </row>
        <row r="346">
          <cell r="A346">
            <v>2130004</v>
          </cell>
          <cell r="B346" t="str">
            <v>UNPOSTED CASH TRANSACTION-235.502</v>
          </cell>
          <cell r="C346">
            <v>16499</v>
          </cell>
          <cell r="D346">
            <v>16499</v>
          </cell>
        </row>
        <row r="347">
          <cell r="A347">
            <v>2160009</v>
          </cell>
          <cell r="B347" t="str">
            <v>EMPLOYEE UNITED WAY</v>
          </cell>
          <cell r="C347">
            <v>563117.56000000006</v>
          </cell>
          <cell r="D347">
            <v>8807.77</v>
          </cell>
        </row>
        <row r="348">
          <cell r="A348">
            <v>2160012</v>
          </cell>
          <cell r="B348" t="str">
            <v>EMPLOYEE PARK/VANPOOL</v>
          </cell>
          <cell r="C348">
            <v>-4123.5</v>
          </cell>
          <cell r="D348">
            <v>2102.5</v>
          </cell>
        </row>
        <row r="349">
          <cell r="A349">
            <v>2160014</v>
          </cell>
          <cell r="B349" t="str">
            <v>HEALTHCARE FSA</v>
          </cell>
          <cell r="C349">
            <v>769341.34</v>
          </cell>
          <cell r="D349">
            <v>0</v>
          </cell>
        </row>
        <row r="350">
          <cell r="A350">
            <v>2160015</v>
          </cell>
          <cell r="B350" t="str">
            <v>DEPENDENT CARE FSA</v>
          </cell>
          <cell r="C350">
            <v>635542.86</v>
          </cell>
          <cell r="D350">
            <v>0</v>
          </cell>
        </row>
        <row r="351">
          <cell r="A351">
            <v>2160018</v>
          </cell>
          <cell r="B351" t="str">
            <v>LONG-TERM CARE INSURANCE</v>
          </cell>
          <cell r="C351">
            <v>3220.47</v>
          </cell>
          <cell r="D351">
            <v>0</v>
          </cell>
        </row>
        <row r="352">
          <cell r="A352">
            <v>2160029</v>
          </cell>
          <cell r="B352" t="str">
            <v>AP AUDITED PAYROLLS</v>
          </cell>
          <cell r="C352">
            <v>-13618635.529999999</v>
          </cell>
          <cell r="D352">
            <v>-9681772.5399999991</v>
          </cell>
        </row>
        <row r="353">
          <cell r="A353">
            <v>2160030</v>
          </cell>
          <cell r="B353" t="str">
            <v>AP UNAUDITED PAYROLLS</v>
          </cell>
          <cell r="C353">
            <v>-31594742.969999999</v>
          </cell>
          <cell r="D353">
            <v>-40463040.229999997</v>
          </cell>
        </row>
        <row r="354">
          <cell r="A354">
            <v>2160031</v>
          </cell>
          <cell r="B354" t="str">
            <v>AP PAYROLL ADJUSTMENTS</v>
          </cell>
          <cell r="C354">
            <v>-751.45</v>
          </cell>
          <cell r="D354">
            <v>-751.45</v>
          </cell>
        </row>
        <row r="355">
          <cell r="A355">
            <v>2163002</v>
          </cell>
          <cell r="B355" t="str">
            <v>EMPLOYEE WITHHOLD FICA</v>
          </cell>
          <cell r="C355">
            <v>69776.649999999994</v>
          </cell>
          <cell r="D355">
            <v>0</v>
          </cell>
        </row>
        <row r="356">
          <cell r="A356">
            <v>2163003</v>
          </cell>
          <cell r="B356" t="str">
            <v>EMPLOYER  FICA</v>
          </cell>
          <cell r="C356">
            <v>15306.37</v>
          </cell>
          <cell r="D356">
            <v>0</v>
          </cell>
        </row>
        <row r="357">
          <cell r="A357">
            <v>2163004</v>
          </cell>
          <cell r="B357" t="str">
            <v>EMPLOYEE WITHHOLD SIT</v>
          </cell>
          <cell r="C357">
            <v>10775.42</v>
          </cell>
          <cell r="D357">
            <v>0</v>
          </cell>
        </row>
        <row r="358">
          <cell r="A358">
            <v>2163005</v>
          </cell>
          <cell r="B358" t="str">
            <v>EMPLOYEE WITHHOLD SDI/UC</v>
          </cell>
          <cell r="C358">
            <v>299.60000000000002</v>
          </cell>
          <cell r="D358">
            <v>0</v>
          </cell>
        </row>
        <row r="359">
          <cell r="A359">
            <v>2163010</v>
          </cell>
          <cell r="B359" t="str">
            <v>ACCRUED USE TAX-CA</v>
          </cell>
          <cell r="C359">
            <v>-39705.67</v>
          </cell>
          <cell r="D359">
            <v>-33489.83</v>
          </cell>
        </row>
        <row r="360">
          <cell r="A360">
            <v>2163014</v>
          </cell>
          <cell r="B360" t="str">
            <v>TAXES ACCRUED FED PAYROLL TAX</v>
          </cell>
          <cell r="C360">
            <v>-815779.86</v>
          </cell>
          <cell r="D360">
            <v>-1237141.3799999999</v>
          </cell>
        </row>
        <row r="361">
          <cell r="A361">
            <v>2163015</v>
          </cell>
          <cell r="B361" t="str">
            <v>TAXES ACCRUED STATE PAYRL TAX</v>
          </cell>
          <cell r="C361">
            <v>-8440.73</v>
          </cell>
          <cell r="D361">
            <v>-45970.16</v>
          </cell>
        </row>
        <row r="362">
          <cell r="A362">
            <v>2163016</v>
          </cell>
          <cell r="B362" t="str">
            <v>TAXES ACCRUED AD VALOREM</v>
          </cell>
          <cell r="C362">
            <v>-5349753.49</v>
          </cell>
          <cell r="D362">
            <v>0</v>
          </cell>
        </row>
        <row r="363">
          <cell r="A363">
            <v>2163017</v>
          </cell>
          <cell r="B363" t="str">
            <v>ACCRUED LOCAL FRANCHISE PYMTS</v>
          </cell>
          <cell r="C363">
            <v>-17108164.050000001</v>
          </cell>
          <cell r="D363">
            <v>-27091331.559999999</v>
          </cell>
        </row>
        <row r="364">
          <cell r="A364">
            <v>2163044</v>
          </cell>
          <cell r="B364" t="str">
            <v>FED CNG FUEL TAX</v>
          </cell>
          <cell r="C364">
            <v>-8476.85</v>
          </cell>
          <cell r="D364">
            <v>0</v>
          </cell>
        </row>
        <row r="365">
          <cell r="A365">
            <v>2165001</v>
          </cell>
          <cell r="B365" t="str">
            <v>RIVERSIDE COUNTY TS TAX</v>
          </cell>
          <cell r="C365">
            <v>-6685.54</v>
          </cell>
          <cell r="D365">
            <v>-6685.54</v>
          </cell>
        </row>
        <row r="366">
          <cell r="A366">
            <v>2165002</v>
          </cell>
          <cell r="B366" t="str">
            <v>EMP DISABLTY INS TAX DEDS</v>
          </cell>
          <cell r="C366">
            <v>6951489.8600000003</v>
          </cell>
          <cell r="D366">
            <v>33727.870000000003</v>
          </cell>
        </row>
        <row r="367">
          <cell r="A367">
            <v>2165003</v>
          </cell>
          <cell r="B367" t="str">
            <v>AMTS WTHLD FOR EMP FIT</v>
          </cell>
          <cell r="C367">
            <v>3164576.29</v>
          </cell>
          <cell r="D367">
            <v>1661095.34</v>
          </cell>
        </row>
        <row r="368">
          <cell r="A368">
            <v>2165004</v>
          </cell>
          <cell r="B368" t="str">
            <v>EMP DEDS FED SOCIAL SECURITY</v>
          </cell>
          <cell r="C368">
            <v>623224.86</v>
          </cell>
          <cell r="D368">
            <v>-215704.52</v>
          </cell>
        </row>
        <row r="369">
          <cell r="A369">
            <v>2165005</v>
          </cell>
          <cell r="B369" t="str">
            <v>STATE LOCAL &amp;USE TAXES COLLECT</v>
          </cell>
          <cell r="C369">
            <v>-14281.56</v>
          </cell>
          <cell r="D369">
            <v>-14226.78</v>
          </cell>
        </row>
        <row r="370">
          <cell r="A370">
            <v>2165006</v>
          </cell>
          <cell r="B370" t="str">
            <v>AMTS WITHLD FOR PERS TAX DIVS</v>
          </cell>
          <cell r="C370">
            <v>-215.25</v>
          </cell>
          <cell r="D370">
            <v>-215.25</v>
          </cell>
        </row>
        <row r="371">
          <cell r="A371">
            <v>2165007</v>
          </cell>
          <cell r="B371" t="str">
            <v>LACTC TRANSPORTATION TAX</v>
          </cell>
          <cell r="C371">
            <v>-1091.28</v>
          </cell>
          <cell r="D371">
            <v>-1162.31</v>
          </cell>
        </row>
        <row r="372">
          <cell r="A372">
            <v>2165008</v>
          </cell>
          <cell r="B372" t="str">
            <v>UTILITY USERS TAX BILLED</v>
          </cell>
          <cell r="C372">
            <v>-8629230.0500000007</v>
          </cell>
          <cell r="D372">
            <v>-11621865.99</v>
          </cell>
        </row>
        <row r="373">
          <cell r="A373">
            <v>2165009</v>
          </cell>
          <cell r="B373" t="str">
            <v>AMTS WITHLD EMP STATE INC TAX</v>
          </cell>
          <cell r="C373">
            <v>-4656505.1100000003</v>
          </cell>
          <cell r="D373">
            <v>1722820.98</v>
          </cell>
        </row>
        <row r="374">
          <cell r="A374">
            <v>2165010</v>
          </cell>
          <cell r="B374" t="str">
            <v>FUEL CELL ST ENERGY TAX BILLED</v>
          </cell>
          <cell r="C374">
            <v>-87.09</v>
          </cell>
          <cell r="D374">
            <v>-246.71</v>
          </cell>
        </row>
        <row r="375">
          <cell r="A375">
            <v>2165011</v>
          </cell>
          <cell r="B375" t="str">
            <v>AMTS WITHLD STATE INC TAX OTHR</v>
          </cell>
          <cell r="C375">
            <v>10287.450000000001</v>
          </cell>
          <cell r="D375">
            <v>10287.450000000001</v>
          </cell>
        </row>
        <row r="376">
          <cell r="A376">
            <v>2165012</v>
          </cell>
          <cell r="B376" t="str">
            <v>BACKUP WITHHOLDING PMTS FED</v>
          </cell>
          <cell r="C376">
            <v>-2657.45</v>
          </cell>
          <cell r="D376">
            <v>-2657.45</v>
          </cell>
        </row>
        <row r="377">
          <cell r="A377">
            <v>2165013</v>
          </cell>
          <cell r="B377" t="str">
            <v>BACKUP WITHHOLDING PMTS STATE</v>
          </cell>
          <cell r="C377">
            <v>-5435.26</v>
          </cell>
          <cell r="D377">
            <v>-5435.26</v>
          </cell>
        </row>
        <row r="378">
          <cell r="A378">
            <v>2165014</v>
          </cell>
          <cell r="B378" t="str">
            <v>RIVERSIDE CO TS TAX</v>
          </cell>
          <cell r="C378">
            <v>-74.45</v>
          </cell>
          <cell r="D378">
            <v>-58.68</v>
          </cell>
        </row>
        <row r="379">
          <cell r="A379">
            <v>2165015</v>
          </cell>
          <cell r="B379" t="str">
            <v>SAN BERNARDINO CO TS TAX</v>
          </cell>
          <cell r="C379">
            <v>-52.64</v>
          </cell>
          <cell r="D379">
            <v>-68.55</v>
          </cell>
        </row>
        <row r="380">
          <cell r="A380">
            <v>2165016</v>
          </cell>
          <cell r="B380" t="str">
            <v>SANTA BARBARA CO TS TAX</v>
          </cell>
          <cell r="C380">
            <v>-17.82</v>
          </cell>
          <cell r="D380">
            <v>-14.82</v>
          </cell>
        </row>
        <row r="381">
          <cell r="A381">
            <v>2165017</v>
          </cell>
          <cell r="B381" t="str">
            <v>IMPERIAL CO LOCAL TS TAX</v>
          </cell>
          <cell r="C381">
            <v>-3.6</v>
          </cell>
          <cell r="D381">
            <v>-5.67</v>
          </cell>
        </row>
        <row r="382">
          <cell r="A382">
            <v>2165018</v>
          </cell>
          <cell r="B382" t="str">
            <v>ORANGE COUNTY LOCAL TS TAX</v>
          </cell>
          <cell r="C382">
            <v>-109.19</v>
          </cell>
          <cell r="D382">
            <v>-125.65</v>
          </cell>
        </row>
        <row r="383">
          <cell r="A383">
            <v>2165020</v>
          </cell>
          <cell r="B383" t="str">
            <v>NGV FUEL ST TAX  SALES OF NAT GAS  VEH</v>
          </cell>
          <cell r="C383">
            <v>-12589.57</v>
          </cell>
          <cell r="D383">
            <v>-17671.509999999998</v>
          </cell>
        </row>
        <row r="384">
          <cell r="A384">
            <v>2165021</v>
          </cell>
          <cell r="B384" t="str">
            <v>NGV FUEL FED TAX SALES OF CMPRSSD NAT G</v>
          </cell>
          <cell r="C384">
            <v>72998.539999999994</v>
          </cell>
          <cell r="D384">
            <v>10987.49</v>
          </cell>
        </row>
        <row r="385">
          <cell r="A385">
            <v>2165025</v>
          </cell>
          <cell r="B385" t="str">
            <v>FRESNO COUNTY DISTRICT TAX TRANSACTIONS</v>
          </cell>
          <cell r="C385">
            <v>-2</v>
          </cell>
          <cell r="D385">
            <v>-2.36</v>
          </cell>
        </row>
        <row r="386">
          <cell r="A386">
            <v>2165026</v>
          </cell>
          <cell r="B386" t="str">
            <v>SAN DIEGO COUNTY DIST TAX TRANSACTIONS</v>
          </cell>
          <cell r="C386">
            <v>-49.44</v>
          </cell>
          <cell r="D386">
            <v>-10.35</v>
          </cell>
        </row>
        <row r="387">
          <cell r="A387">
            <v>2165027</v>
          </cell>
          <cell r="B387" t="str">
            <v>VENTURA COUNTY SALES TAX</v>
          </cell>
          <cell r="C387">
            <v>0</v>
          </cell>
          <cell r="D387">
            <v>-0.09</v>
          </cell>
        </row>
        <row r="388">
          <cell r="A388">
            <v>2165032</v>
          </cell>
          <cell r="B388" t="str">
            <v>A/P COMBINED STATE-LOCAL TAX</v>
          </cell>
          <cell r="C388">
            <v>-131.91999999999999</v>
          </cell>
          <cell r="D388">
            <v>-15.32</v>
          </cell>
        </row>
        <row r="389">
          <cell r="A389">
            <v>2170006</v>
          </cell>
          <cell r="B389" t="str">
            <v>TAXES ACCRUED FED INCOME</v>
          </cell>
          <cell r="C389">
            <v>-16177001</v>
          </cell>
          <cell r="D389">
            <v>90297761</v>
          </cell>
        </row>
        <row r="390">
          <cell r="A390">
            <v>2170007</v>
          </cell>
          <cell r="B390" t="str">
            <v>TAX ACCRD STATE CORP FRAN TAX</v>
          </cell>
          <cell r="C390">
            <v>-4730003.91</v>
          </cell>
          <cell r="D390">
            <v>12790377.09</v>
          </cell>
        </row>
        <row r="391">
          <cell r="A391">
            <v>2170008</v>
          </cell>
          <cell r="B391" t="str">
            <v>ACCRUED FEDERAL INCOME TAXES (PRC)</v>
          </cell>
          <cell r="C391">
            <v>0</v>
          </cell>
          <cell r="D391">
            <v>-89398760</v>
          </cell>
        </row>
        <row r="392">
          <cell r="A392">
            <v>2170009</v>
          </cell>
          <cell r="B392" t="str">
            <v>ACCRUED STATE INCOME TAXES (PRC)</v>
          </cell>
          <cell r="C392">
            <v>0</v>
          </cell>
          <cell r="D392">
            <v>-17590625</v>
          </cell>
        </row>
        <row r="393">
          <cell r="A393">
            <v>2171000</v>
          </cell>
          <cell r="B393" t="str">
            <v>DEFERRED FIT-CURRENT</v>
          </cell>
          <cell r="C393">
            <v>0</v>
          </cell>
          <cell r="D393">
            <v>15025902</v>
          </cell>
        </row>
        <row r="394">
          <cell r="A394">
            <v>2172001</v>
          </cell>
          <cell r="B394" t="str">
            <v>TX REC CR-DEF FIT CURRENT</v>
          </cell>
          <cell r="C394">
            <v>15728123</v>
          </cell>
          <cell r="D394">
            <v>0</v>
          </cell>
        </row>
        <row r="395">
          <cell r="A395">
            <v>2172003</v>
          </cell>
          <cell r="B395" t="str">
            <v>TX REC CR-DEF SIT CURRENT</v>
          </cell>
          <cell r="C395">
            <v>8777512</v>
          </cell>
          <cell r="D395">
            <v>0</v>
          </cell>
        </row>
        <row r="396">
          <cell r="A396">
            <v>2173000</v>
          </cell>
          <cell r="B396" t="str">
            <v>DEFERRED SIT-CURRENT</v>
          </cell>
          <cell r="C396">
            <v>0</v>
          </cell>
          <cell r="D396">
            <v>10103512</v>
          </cell>
        </row>
        <row r="397">
          <cell r="A397">
            <v>2180007</v>
          </cell>
          <cell r="B397" t="str">
            <v>DIVIDENDS FROM SOCAL PREFERRED</v>
          </cell>
          <cell r="C397">
            <v>-215510.77</v>
          </cell>
          <cell r="D397">
            <v>-323266.13</v>
          </cell>
        </row>
        <row r="398">
          <cell r="A398">
            <v>2180008</v>
          </cell>
          <cell r="B398" t="str">
            <v>DIVIDENDS ACCRUED</v>
          </cell>
          <cell r="C398">
            <v>0</v>
          </cell>
          <cell r="D398">
            <v>-0.01</v>
          </cell>
        </row>
        <row r="399">
          <cell r="A399">
            <v>2183001</v>
          </cell>
          <cell r="B399" t="str">
            <v>INT ACCRUED ON LONG-TERM DEBT</v>
          </cell>
          <cell r="C399">
            <v>-17229801.899999999</v>
          </cell>
          <cell r="D399">
            <v>-11746142.49</v>
          </cell>
        </row>
        <row r="400">
          <cell r="A400">
            <v>2183002</v>
          </cell>
          <cell r="B400" t="str">
            <v>INT ACCRUED ON OTHR LIABILITY</v>
          </cell>
          <cell r="C400">
            <v>-10615878.42</v>
          </cell>
          <cell r="D400">
            <v>-12335420.810000001</v>
          </cell>
        </row>
        <row r="401">
          <cell r="A401">
            <v>2183003</v>
          </cell>
          <cell r="B401" t="str">
            <v>INT ACCRUED ON MED-TERM NOTES</v>
          </cell>
          <cell r="C401">
            <v>-5954250.0599999996</v>
          </cell>
          <cell r="D401">
            <v>-4844500.04</v>
          </cell>
        </row>
        <row r="402">
          <cell r="A402">
            <v>2183054</v>
          </cell>
          <cell r="B402" t="str">
            <v>INT ACCR RDD PROJECTS</v>
          </cell>
          <cell r="C402">
            <v>-15428.96</v>
          </cell>
          <cell r="D402">
            <v>-12519.61</v>
          </cell>
        </row>
        <row r="403">
          <cell r="A403">
            <v>2197050</v>
          </cell>
          <cell r="B403" t="str">
            <v>LEASED VEHICLE PAYABLE CLEARING-BLC</v>
          </cell>
          <cell r="C403">
            <v>12941.09</v>
          </cell>
          <cell r="D403">
            <v>9429.7999999999993</v>
          </cell>
        </row>
        <row r="404">
          <cell r="A404">
            <v>2197061</v>
          </cell>
          <cell r="B404" t="str">
            <v>CURRENT PORTION IBNR LIABILITY CONTRA</v>
          </cell>
          <cell r="C404">
            <v>-2697650</v>
          </cell>
          <cell r="D404">
            <v>0</v>
          </cell>
        </row>
        <row r="405">
          <cell r="A405">
            <v>2197063</v>
          </cell>
          <cell r="B405" t="str">
            <v>PROV WORKERS-CURRENT PORTION</v>
          </cell>
          <cell r="C405">
            <v>-12500000</v>
          </cell>
          <cell r="D405">
            <v>0</v>
          </cell>
        </row>
        <row r="406">
          <cell r="A406">
            <v>2200001</v>
          </cell>
          <cell r="B406" t="str">
            <v>DUE TO PARENT FROM SOCALGAS</v>
          </cell>
          <cell r="C406">
            <v>0</v>
          </cell>
          <cell r="D406">
            <v>-14324628.59</v>
          </cell>
        </row>
        <row r="407">
          <cell r="A407">
            <v>2330003</v>
          </cell>
          <cell r="B407" t="str">
            <v>FRST MRT BNDS SER Y 8-3/4 2021-ISSUANCE</v>
          </cell>
          <cell r="C407">
            <v>-150000000</v>
          </cell>
          <cell r="D407">
            <v>-150000000</v>
          </cell>
        </row>
        <row r="408">
          <cell r="A408">
            <v>2330004</v>
          </cell>
          <cell r="B408" t="str">
            <v>1ST MORTG BONDS SERIES Z-2002-ISSUANCES</v>
          </cell>
          <cell r="C408">
            <v>-100000000</v>
          </cell>
          <cell r="D408">
            <v>-100000000</v>
          </cell>
        </row>
        <row r="409">
          <cell r="A409">
            <v>2330006</v>
          </cell>
          <cell r="B409" t="str">
            <v>FIRST MORT BONDS  SERIES BB (7-3/8%) DU</v>
          </cell>
          <cell r="C409">
            <v>-100000000</v>
          </cell>
          <cell r="D409">
            <v>-100000000</v>
          </cell>
        </row>
        <row r="410">
          <cell r="A410">
            <v>2330008</v>
          </cell>
          <cell r="B410" t="str">
            <v>SERIES DD:FIRST MORT BONDS  (7-1/2%) DU</v>
          </cell>
          <cell r="C410">
            <v>-125000000</v>
          </cell>
          <cell r="D410">
            <v>-125000000</v>
          </cell>
        </row>
        <row r="411">
          <cell r="A411">
            <v>2330009</v>
          </cell>
          <cell r="B411" t="str">
            <v>SERIES EE:1ST MORT BONDS DUE 2025 NON-R</v>
          </cell>
          <cell r="C411">
            <v>-175000000</v>
          </cell>
          <cell r="D411">
            <v>-175000000</v>
          </cell>
        </row>
        <row r="412">
          <cell r="A412">
            <v>2330010</v>
          </cell>
          <cell r="B412" t="str">
            <v>SERIES FF:1ST MORT BONDS DUE2003  NON-R</v>
          </cell>
          <cell r="C412">
            <v>-100000000</v>
          </cell>
          <cell r="D412">
            <v>-100000000</v>
          </cell>
        </row>
        <row r="413">
          <cell r="A413">
            <v>2330014</v>
          </cell>
          <cell r="B413" t="str">
            <v>OLTD: SWSS FRC BND 7 1/2% R-10-ISSUANCE</v>
          </cell>
          <cell r="C413">
            <v>-7877038.2400000002</v>
          </cell>
          <cell r="D413">
            <v>-7877038.2400000002</v>
          </cell>
        </row>
        <row r="414">
          <cell r="A414">
            <v>2330015</v>
          </cell>
          <cell r="B414" t="str">
            <v>OTHER LONG-TERM DEBT:MED-TERM-ISSUANCES</v>
          </cell>
          <cell r="C414">
            <v>-195000000</v>
          </cell>
          <cell r="D414">
            <v>-225000000</v>
          </cell>
        </row>
        <row r="415">
          <cell r="A415">
            <v>2330017</v>
          </cell>
          <cell r="B415" t="str">
            <v>A/P OTH LONG-TRM DEBT DUE 1 YR</v>
          </cell>
          <cell r="C415">
            <v>0</v>
          </cell>
          <cell r="D415">
            <v>30000000</v>
          </cell>
        </row>
        <row r="416">
          <cell r="A416">
            <v>2355000</v>
          </cell>
          <cell r="B416" t="str">
            <v>CAC TAX-FEDERAL</v>
          </cell>
          <cell r="C416">
            <v>1718777.66</v>
          </cell>
          <cell r="D416">
            <v>1985511.55</v>
          </cell>
        </row>
        <row r="417">
          <cell r="A417">
            <v>2355001</v>
          </cell>
          <cell r="B417" t="str">
            <v>CAC TAX-STATE</v>
          </cell>
          <cell r="C417">
            <v>-358078.11</v>
          </cell>
          <cell r="D417">
            <v>-70064.45</v>
          </cell>
        </row>
        <row r="418">
          <cell r="A418">
            <v>2410013</v>
          </cell>
          <cell r="B418" t="str">
            <v>DEF FED INCOME TAXES-NON CRNT</v>
          </cell>
          <cell r="C418">
            <v>-366181191</v>
          </cell>
          <cell r="D418">
            <v>-370571770</v>
          </cell>
        </row>
        <row r="419">
          <cell r="A419">
            <v>2410014</v>
          </cell>
          <cell r="B419" t="str">
            <v>DEF TAX-CONTRIB IN AID OF CONS-FED</v>
          </cell>
          <cell r="C419">
            <v>1173780</v>
          </cell>
          <cell r="D419">
            <v>3647172</v>
          </cell>
        </row>
        <row r="420">
          <cell r="A420">
            <v>2410015</v>
          </cell>
          <cell r="B420" t="str">
            <v>DEF TAX-TAX GROSS-UP OF CIAC-FED</v>
          </cell>
          <cell r="C420">
            <v>275179</v>
          </cell>
          <cell r="D420">
            <v>997444</v>
          </cell>
        </row>
        <row r="421">
          <cell r="A421">
            <v>2410016</v>
          </cell>
          <cell r="B421" t="str">
            <v>DEFERRED FED INC TAXES NON-CURRENT (PRC</v>
          </cell>
          <cell r="C421">
            <v>30830143</v>
          </cell>
          <cell r="D421">
            <v>71939227</v>
          </cell>
        </row>
        <row r="422">
          <cell r="A422">
            <v>2420011</v>
          </cell>
          <cell r="B422" t="str">
            <v>DEF TAXES ON CONTRIBUTIONS IN AID OF CO</v>
          </cell>
          <cell r="C422">
            <v>1939911</v>
          </cell>
          <cell r="D422">
            <v>2423389</v>
          </cell>
        </row>
        <row r="423">
          <cell r="A423">
            <v>2420012</v>
          </cell>
          <cell r="B423" t="str">
            <v>DEF TAXES ON TAX GROSS-UP PORTION OF CI</v>
          </cell>
          <cell r="C423">
            <v>780110</v>
          </cell>
          <cell r="D423">
            <v>900876</v>
          </cell>
        </row>
        <row r="424">
          <cell r="A424">
            <v>2420013</v>
          </cell>
          <cell r="B424" t="str">
            <v>DEFERRED STATE INCOME TAXES NON-CURRENT</v>
          </cell>
          <cell r="C424">
            <v>-34954894</v>
          </cell>
          <cell r="D424">
            <v>-28144457</v>
          </cell>
        </row>
        <row r="425">
          <cell r="A425">
            <v>2430001</v>
          </cell>
          <cell r="B425" t="str">
            <v>ACC DEF INC TAX 2 YR AVG</v>
          </cell>
          <cell r="C425">
            <v>0</v>
          </cell>
          <cell r="D425">
            <v>-576821.52</v>
          </cell>
        </row>
        <row r="426">
          <cell r="A426">
            <v>2430002</v>
          </cell>
          <cell r="B426" t="str">
            <v>ACC DEF INC TAX CR 6% INCREMTL</v>
          </cell>
          <cell r="C426">
            <v>-52760712.520000003</v>
          </cell>
          <cell r="D426">
            <v>-53981983</v>
          </cell>
        </row>
        <row r="427">
          <cell r="A427">
            <v>2430003</v>
          </cell>
          <cell r="B427" t="str">
            <v>ACCUMULATED DEFERRED ITC</v>
          </cell>
          <cell r="C427">
            <v>-918726.19</v>
          </cell>
          <cell r="D427">
            <v>-1005531.19</v>
          </cell>
        </row>
        <row r="428">
          <cell r="A428">
            <v>2500007</v>
          </cell>
          <cell r="B428" t="str">
            <v>PROV WORKERS</v>
          </cell>
          <cell r="C428">
            <v>-26610817</v>
          </cell>
          <cell r="D428">
            <v>0</v>
          </cell>
        </row>
        <row r="429">
          <cell r="A429">
            <v>2500008</v>
          </cell>
          <cell r="B429" t="str">
            <v>PROV WORKERS-CURRENT CONTRA</v>
          </cell>
          <cell r="C429">
            <v>12500000</v>
          </cell>
          <cell r="D429">
            <v>0</v>
          </cell>
        </row>
        <row r="430">
          <cell r="A430">
            <v>2500012</v>
          </cell>
          <cell r="B430" t="str">
            <v>PROV FOR PROPERTY DAMAGE</v>
          </cell>
          <cell r="C430">
            <v>-298023.27</v>
          </cell>
          <cell r="D430">
            <v>0</v>
          </cell>
        </row>
        <row r="431">
          <cell r="A431">
            <v>2500016</v>
          </cell>
          <cell r="B431" t="str">
            <v>PROV FOR BODILY INJURY</v>
          </cell>
          <cell r="C431">
            <v>-3234105.79</v>
          </cell>
          <cell r="D431">
            <v>0</v>
          </cell>
        </row>
        <row r="432">
          <cell r="A432">
            <v>2500068</v>
          </cell>
          <cell r="B432" t="str">
            <v>FAS 112 LIABILITY</v>
          </cell>
          <cell r="C432">
            <v>-3810000</v>
          </cell>
          <cell r="D432">
            <v>0</v>
          </cell>
        </row>
        <row r="433">
          <cell r="A433">
            <v>2500069</v>
          </cell>
          <cell r="B433" t="str">
            <v>PROV WORKERS-IBNR NONCURRENT</v>
          </cell>
          <cell r="C433">
            <v>-14475697</v>
          </cell>
          <cell r="D433">
            <v>0</v>
          </cell>
        </row>
        <row r="434">
          <cell r="A434">
            <v>2504005</v>
          </cell>
          <cell r="B434" t="str">
            <v>EXECUTIVE SRSP LIABILITY</v>
          </cell>
          <cell r="C434">
            <v>-6435582</v>
          </cell>
          <cell r="D434">
            <v>0</v>
          </cell>
        </row>
        <row r="435">
          <cell r="A435">
            <v>2504028</v>
          </cell>
          <cell r="B435" t="str">
            <v>UNREFUNDED BALANCE FOR MAIN EXTENSION</v>
          </cell>
          <cell r="C435">
            <v>-21342753.609999999</v>
          </cell>
          <cell r="D435">
            <v>-22749589.530000001</v>
          </cell>
        </row>
        <row r="436">
          <cell r="A436">
            <v>2504029</v>
          </cell>
          <cell r="B436" t="str">
            <v>UNREFNDABLE CRS FOR DEF (CNTRA</v>
          </cell>
          <cell r="C436">
            <v>-3423281.63</v>
          </cell>
          <cell r="D436">
            <v>-3423281.63</v>
          </cell>
        </row>
        <row r="437">
          <cell r="A437">
            <v>2504030</v>
          </cell>
          <cell r="B437" t="str">
            <v>UNRECOVERED DEF CNTRA DEBIT</v>
          </cell>
          <cell r="C437">
            <v>1239767.8500000001</v>
          </cell>
          <cell r="D437">
            <v>1239767.8500000001</v>
          </cell>
        </row>
        <row r="438">
          <cell r="A438">
            <v>2504031</v>
          </cell>
          <cell r="B438" t="str">
            <v>UNREFUNDED BALANCE FOR TEMP SERVICES</v>
          </cell>
          <cell r="C438">
            <v>-572211.66</v>
          </cell>
          <cell r="D438">
            <v>-711021.69</v>
          </cell>
        </row>
        <row r="439">
          <cell r="A439">
            <v>2504032</v>
          </cell>
          <cell r="B439" t="str">
            <v>UNREFUNDED BALANCE FOR STUB SERVICES</v>
          </cell>
          <cell r="C439">
            <v>-1619387.5</v>
          </cell>
          <cell r="D439">
            <v>-1504891.96</v>
          </cell>
        </row>
        <row r="440">
          <cell r="A440">
            <v>2504033</v>
          </cell>
          <cell r="B440" t="str">
            <v>UNREFUNDED BALANCE FOR SERVICES</v>
          </cell>
          <cell r="C440">
            <v>-486852.41</v>
          </cell>
          <cell r="D440">
            <v>-208118.99</v>
          </cell>
        </row>
        <row r="441">
          <cell r="A441">
            <v>2504034</v>
          </cell>
          <cell r="B441" t="str">
            <v>MONTEBELLO STORAGE FEE IMPOUND</v>
          </cell>
          <cell r="C441">
            <v>-23158.51</v>
          </cell>
          <cell r="D441">
            <v>-23158.51</v>
          </cell>
        </row>
        <row r="442">
          <cell r="A442">
            <v>2504035</v>
          </cell>
          <cell r="B442" t="str">
            <v>MONTEBELLO 8TH ZONE ROYALTY</v>
          </cell>
          <cell r="C442">
            <v>-1406.54</v>
          </cell>
          <cell r="D442">
            <v>-1406.54</v>
          </cell>
        </row>
        <row r="443">
          <cell r="A443">
            <v>2504036</v>
          </cell>
          <cell r="B443" t="str">
            <v>MISC DEF CR SUNDRY NONCURRENT</v>
          </cell>
          <cell r="C443">
            <v>-50981391.520000003</v>
          </cell>
          <cell r="D443">
            <v>-133418305.5</v>
          </cell>
        </row>
        <row r="444">
          <cell r="A444">
            <v>2504037</v>
          </cell>
          <cell r="B444" t="str">
            <v>OTHER DEF CR-ITC OF C&amp;A</v>
          </cell>
          <cell r="C444">
            <v>0</v>
          </cell>
          <cell r="D444">
            <v>458.64</v>
          </cell>
        </row>
        <row r="445">
          <cell r="A445">
            <v>2504038</v>
          </cell>
          <cell r="B445" t="str">
            <v>RESERVE FOR GAIN ON SALE OF PROPERTY</v>
          </cell>
          <cell r="C445">
            <v>-21250253.890000001</v>
          </cell>
          <cell r="D445">
            <v>-21360127.829999998</v>
          </cell>
        </row>
        <row r="446">
          <cell r="A446">
            <v>2504039</v>
          </cell>
          <cell r="B446" t="str">
            <v>SERP ADDITIONAL MINIMUM LIABILITY</v>
          </cell>
          <cell r="C446">
            <v>-1514651</v>
          </cell>
          <cell r="D446">
            <v>0</v>
          </cell>
        </row>
        <row r="447">
          <cell r="A447">
            <v>2504043</v>
          </cell>
          <cell r="B447" t="str">
            <v>SEMPRA I/C SERP ADDITIONAL MINIMUM LIAB</v>
          </cell>
          <cell r="C447">
            <v>-883040</v>
          </cell>
          <cell r="D447">
            <v>0</v>
          </cell>
        </row>
        <row r="448">
          <cell r="A448">
            <v>2504137</v>
          </cell>
          <cell r="B448" t="str">
            <v>ENVIRON. CLEAN-UP LIABILITY</v>
          </cell>
          <cell r="C448">
            <v>-63000000</v>
          </cell>
          <cell r="D448">
            <v>0</v>
          </cell>
        </row>
        <row r="449">
          <cell r="A449">
            <v>2504191</v>
          </cell>
          <cell r="B449" t="str">
            <v>SALVAGE CREDIT-CLEARING-MISC</v>
          </cell>
          <cell r="C449">
            <v>-41473.72</v>
          </cell>
          <cell r="D449">
            <v>-23024</v>
          </cell>
        </row>
        <row r="450">
          <cell r="A450">
            <v>2509006</v>
          </cell>
          <cell r="B450" t="str">
            <v>UNM GAIN BB REACQ R 1ST MORTG BNDS AMRT</v>
          </cell>
          <cell r="C450">
            <v>-1560770.11</v>
          </cell>
          <cell r="D450">
            <v>-1607015.15</v>
          </cell>
        </row>
        <row r="451">
          <cell r="A451">
            <v>2509007</v>
          </cell>
          <cell r="B451" t="str">
            <v>S/R DD:UNAMRT GAIN ON REACQ 1ST MORT BO</v>
          </cell>
          <cell r="C451">
            <v>-74291.070000000007</v>
          </cell>
          <cell r="D451">
            <v>-76464.11</v>
          </cell>
        </row>
        <row r="452">
          <cell r="A452">
            <v>2520004</v>
          </cell>
          <cell r="B452" t="str">
            <v>PBOP REGULATORY LIABILITY</v>
          </cell>
          <cell r="C452">
            <v>-53889330.670000002</v>
          </cell>
          <cell r="D452">
            <v>0</v>
          </cell>
        </row>
        <row r="453">
          <cell r="A453">
            <v>2520006</v>
          </cell>
          <cell r="B453" t="str">
            <v>PENSION  REGULATORY LIAB</v>
          </cell>
          <cell r="C453">
            <v>-65725216.670000002</v>
          </cell>
          <cell r="D453">
            <v>0</v>
          </cell>
        </row>
        <row r="454">
          <cell r="A454">
            <v>2520007</v>
          </cell>
          <cell r="B454" t="str">
            <v>FLOWERS  REGULATORY LIAB</v>
          </cell>
          <cell r="C454">
            <v>-1976767</v>
          </cell>
          <cell r="D454">
            <v>0</v>
          </cell>
        </row>
        <row r="455">
          <cell r="A455">
            <v>2520008</v>
          </cell>
          <cell r="B455" t="str">
            <v>PLUG POWER  REGULATORY LIAB</v>
          </cell>
          <cell r="C455">
            <v>-22179311</v>
          </cell>
          <cell r="D455">
            <v>0</v>
          </cell>
        </row>
        <row r="456">
          <cell r="A456">
            <v>2610000</v>
          </cell>
          <cell r="B456" t="str">
            <v>INTERFACE OFFSET ACCOUNT</v>
          </cell>
          <cell r="C456">
            <v>-95657.21</v>
          </cell>
          <cell r="D456">
            <v>-48134.62</v>
          </cell>
        </row>
        <row r="457">
          <cell r="A457">
            <v>3100003</v>
          </cell>
          <cell r="B457" t="str">
            <v>COMMON CAPITAL STOCK ISSUED</v>
          </cell>
          <cell r="C457">
            <v>-834888907</v>
          </cell>
          <cell r="D457">
            <v>-834888907</v>
          </cell>
        </row>
        <row r="458">
          <cell r="A458">
            <v>3220001</v>
          </cell>
          <cell r="B458" t="str">
            <v>GAIN ON RESAL OR CAN CAP STK</v>
          </cell>
          <cell r="C458">
            <v>-9721.99</v>
          </cell>
          <cell r="D458">
            <v>-9721.99</v>
          </cell>
        </row>
        <row r="459">
          <cell r="A459">
            <v>3230000</v>
          </cell>
          <cell r="B459" t="str">
            <v>CAPITAL STOCK EXPENSE-PREFERRED</v>
          </cell>
          <cell r="C459">
            <v>244341.14</v>
          </cell>
          <cell r="D459">
            <v>570710.22</v>
          </cell>
        </row>
        <row r="460">
          <cell r="A460">
            <v>3230008</v>
          </cell>
          <cell r="B460" t="str">
            <v>CAP STK EXP-COMMON</v>
          </cell>
          <cell r="C460">
            <v>143261</v>
          </cell>
          <cell r="D460">
            <v>0</v>
          </cell>
        </row>
        <row r="461">
          <cell r="A461">
            <v>3300006</v>
          </cell>
          <cell r="B461" t="str">
            <v>PREF CAP STK ORIG SER AUTHORIZ</v>
          </cell>
          <cell r="C461">
            <v>-4000000</v>
          </cell>
          <cell r="D461">
            <v>-4000000</v>
          </cell>
        </row>
        <row r="462">
          <cell r="A462">
            <v>3300007</v>
          </cell>
          <cell r="B462" t="str">
            <v>PREF CAP STK ORIG SER UNISSUED</v>
          </cell>
          <cell r="C462">
            <v>2024725</v>
          </cell>
          <cell r="D462">
            <v>2024725</v>
          </cell>
        </row>
        <row r="463">
          <cell r="A463">
            <v>3300008</v>
          </cell>
          <cell r="B463" t="str">
            <v>PREF CAP STK SER A AUTHORIZED</v>
          </cell>
          <cell r="C463">
            <v>-21000000</v>
          </cell>
          <cell r="D463">
            <v>-21000000</v>
          </cell>
        </row>
        <row r="464">
          <cell r="A464">
            <v>3300009</v>
          </cell>
          <cell r="B464" t="str">
            <v>PREF CAP STK SER A UNISSUED</v>
          </cell>
          <cell r="C464">
            <v>1424200</v>
          </cell>
          <cell r="D464">
            <v>1424200</v>
          </cell>
        </row>
        <row r="465">
          <cell r="A465">
            <v>3400000</v>
          </cell>
          <cell r="B465" t="str">
            <v>RETAINED EARNINGS-PRIOR YEAR</v>
          </cell>
          <cell r="C465">
            <v>-446547550.31</v>
          </cell>
          <cell r="D465">
            <v>-515298910.06999999</v>
          </cell>
        </row>
        <row r="466">
          <cell r="A466">
            <v>3410000</v>
          </cell>
          <cell r="B466" t="str">
            <v>RETAINED EARNINGS-CURRENT YEAR</v>
          </cell>
          <cell r="C466">
            <v>0</v>
          </cell>
          <cell r="D466">
            <v>-9960598.8200000003</v>
          </cell>
        </row>
        <row r="467">
          <cell r="A467">
            <v>3430000</v>
          </cell>
          <cell r="B467" t="str">
            <v>ACCUM OTHER COMP INC-EQUITY SEC</v>
          </cell>
          <cell r="C467">
            <v>-31138386</v>
          </cell>
          <cell r="D467">
            <v>-10079846</v>
          </cell>
        </row>
        <row r="468">
          <cell r="A468">
            <v>3440000</v>
          </cell>
          <cell r="B468" t="str">
            <v>ACCUM OTHER COMP INC-SERP</v>
          </cell>
          <cell r="C468">
            <v>1420728</v>
          </cell>
          <cell r="D468">
            <v>4086718</v>
          </cell>
        </row>
        <row r="470">
          <cell r="A470">
            <v>4100001</v>
          </cell>
          <cell r="B470" t="str">
            <v>RESIDENT SINGLE FAMILY ACTUAL</v>
          </cell>
          <cell r="C470">
            <v>-909703957.97000003</v>
          </cell>
          <cell r="D470">
            <v>-1276580140.98</v>
          </cell>
        </row>
        <row r="471">
          <cell r="A471">
            <v>4100002</v>
          </cell>
          <cell r="B471" t="str">
            <v>RESIDENT SINGLE FAMILY ACCRUAL</v>
          </cell>
          <cell r="C471">
            <v>57469751.909999996</v>
          </cell>
          <cell r="D471">
            <v>1122318</v>
          </cell>
        </row>
        <row r="472">
          <cell r="A472">
            <v>4100003</v>
          </cell>
          <cell r="B472" t="str">
            <v>RSDNT MULTI FAM ACTUAL</v>
          </cell>
          <cell r="C472">
            <v>-302898377.60000002</v>
          </cell>
          <cell r="D472">
            <v>-421673744.38999999</v>
          </cell>
        </row>
        <row r="473">
          <cell r="A473">
            <v>4100004</v>
          </cell>
          <cell r="B473" t="str">
            <v>RSIDNT MULTI FAM ACCRUAL</v>
          </cell>
          <cell r="C473">
            <v>8541859.0199999996</v>
          </cell>
          <cell r="D473">
            <v>6770967.96</v>
          </cell>
        </row>
        <row r="474">
          <cell r="A474">
            <v>4100005</v>
          </cell>
          <cell r="B474" t="str">
            <v>RSDNT MASTER METERS ACTUAL</v>
          </cell>
          <cell r="C474">
            <v>-91699505.590000004</v>
          </cell>
          <cell r="D474">
            <v>-126748718.29000001</v>
          </cell>
        </row>
        <row r="475">
          <cell r="A475">
            <v>4100006</v>
          </cell>
          <cell r="B475" t="str">
            <v>RSDNT MASTER METERS ACCRUAL</v>
          </cell>
          <cell r="C475">
            <v>4273504</v>
          </cell>
          <cell r="D475">
            <v>3110147</v>
          </cell>
        </row>
        <row r="476">
          <cell r="A476">
            <v>4100007</v>
          </cell>
          <cell r="B476" t="str">
            <v>RSDNT CORE TS SINGLE FAM ACTUAL</v>
          </cell>
          <cell r="C476">
            <v>-4089571.17</v>
          </cell>
          <cell r="D476">
            <v>-3770602.05</v>
          </cell>
        </row>
        <row r="477">
          <cell r="A477">
            <v>4100008</v>
          </cell>
          <cell r="B477" t="str">
            <v>RSDNT CORE TS MULTI FAM ACTUAL</v>
          </cell>
          <cell r="C477">
            <v>-2059676.61</v>
          </cell>
          <cell r="D477">
            <v>-2344316.7000000002</v>
          </cell>
        </row>
        <row r="478">
          <cell r="A478">
            <v>4100009</v>
          </cell>
          <cell r="B478" t="str">
            <v>RSDNT CORE TS MASTER MET ACTUAL</v>
          </cell>
          <cell r="C478">
            <v>-2985785.55</v>
          </cell>
          <cell r="D478">
            <v>-4489704.91</v>
          </cell>
        </row>
        <row r="479">
          <cell r="A479">
            <v>4100010</v>
          </cell>
          <cell r="B479" t="str">
            <v>RSDNT CORE TS SGL FAM ACCRUAL</v>
          </cell>
          <cell r="C479">
            <v>0</v>
          </cell>
          <cell r="D479">
            <v>8690.81</v>
          </cell>
        </row>
        <row r="480">
          <cell r="A480">
            <v>4100011</v>
          </cell>
          <cell r="B480" t="str">
            <v>RSDNT CORE TS MULTI FAM ACCRUAL</v>
          </cell>
          <cell r="C480">
            <v>21</v>
          </cell>
          <cell r="D480">
            <v>127351.19</v>
          </cell>
        </row>
        <row r="481">
          <cell r="A481">
            <v>4100012</v>
          </cell>
          <cell r="B481" t="str">
            <v>RSDNT CORE TS MSTR MET ACCRUAL</v>
          </cell>
          <cell r="C481">
            <v>7</v>
          </cell>
          <cell r="D481">
            <v>529554</v>
          </cell>
        </row>
        <row r="482">
          <cell r="A482">
            <v>4100013</v>
          </cell>
          <cell r="B482" t="str">
            <v>RSDNT NEW CONSTR SGL FAM ACTUAL</v>
          </cell>
          <cell r="C482">
            <v>-2347502.35</v>
          </cell>
          <cell r="D482">
            <v>-5871012.7400000002</v>
          </cell>
        </row>
        <row r="483">
          <cell r="A483">
            <v>4100014</v>
          </cell>
          <cell r="B483" t="str">
            <v>RSDNT NEW CONSTR MULTI FAM ACTUAL</v>
          </cell>
          <cell r="C483">
            <v>-197298.46</v>
          </cell>
          <cell r="D483">
            <v>-539428.71</v>
          </cell>
        </row>
        <row r="484">
          <cell r="A484">
            <v>4100015</v>
          </cell>
          <cell r="B484" t="str">
            <v>RSDNT NEW CONSTR SGL FAM ACCRUAL</v>
          </cell>
          <cell r="C484">
            <v>683099.95</v>
          </cell>
          <cell r="D484">
            <v>-360275.02</v>
          </cell>
        </row>
        <row r="485">
          <cell r="A485">
            <v>4100016</v>
          </cell>
          <cell r="B485" t="str">
            <v>RSDNT NEW CONSTR MULTI FAM ACCRUAL</v>
          </cell>
          <cell r="C485">
            <v>48504.01</v>
          </cell>
          <cell r="D485">
            <v>-2896.02</v>
          </cell>
        </row>
        <row r="486">
          <cell r="A486">
            <v>4100017</v>
          </cell>
          <cell r="B486" t="str">
            <v>RSDNT NEW CNSTR TS SGL FAM ACTUAL</v>
          </cell>
          <cell r="C486">
            <v>-29.7</v>
          </cell>
          <cell r="D486">
            <v>-12953.99</v>
          </cell>
        </row>
        <row r="487">
          <cell r="A487">
            <v>4100018</v>
          </cell>
          <cell r="B487" t="str">
            <v>RSDNT NW CNSTR TS MLTI FAM ACTUAL</v>
          </cell>
          <cell r="C487">
            <v>-24.55</v>
          </cell>
          <cell r="D487">
            <v>-45.1</v>
          </cell>
        </row>
        <row r="488">
          <cell r="A488">
            <v>4100019</v>
          </cell>
          <cell r="B488" t="str">
            <v>RSDN NEW CNSTR TS SGL FAM ACCRUAL</v>
          </cell>
          <cell r="C488">
            <v>0.13</v>
          </cell>
          <cell r="D488">
            <v>8.06</v>
          </cell>
        </row>
        <row r="489">
          <cell r="A489">
            <v>4110001</v>
          </cell>
          <cell r="B489" t="str">
            <v>COMM (SML CORE 0 TO 3000) ACTUAL</v>
          </cell>
          <cell r="C489">
            <v>-49215870.590000004</v>
          </cell>
          <cell r="D489">
            <v>-78822126.420000002</v>
          </cell>
        </row>
        <row r="490">
          <cell r="A490">
            <v>4110002</v>
          </cell>
          <cell r="B490" t="str">
            <v>COMMERCIAL (3001-250K) ACTUAL</v>
          </cell>
          <cell r="C490">
            <v>-112107906.27</v>
          </cell>
          <cell r="D490">
            <v>-169497775.99000001</v>
          </cell>
        </row>
        <row r="491">
          <cell r="A491">
            <v>4110003</v>
          </cell>
          <cell r="B491" t="str">
            <v>COMM (LARGE CORE &gt;250K) ACTUAL</v>
          </cell>
          <cell r="C491">
            <v>-6858822.1699999999</v>
          </cell>
          <cell r="D491">
            <v>-5659053.96</v>
          </cell>
        </row>
        <row r="492">
          <cell r="A492">
            <v>4110004</v>
          </cell>
          <cell r="B492" t="str">
            <v>COMMERCIAL RESTAURANTS ACTUAL</v>
          </cell>
          <cell r="C492">
            <v>-63073921.799999997</v>
          </cell>
          <cell r="D492">
            <v>-85533037.030000001</v>
          </cell>
        </row>
        <row r="493">
          <cell r="A493">
            <v>4110005</v>
          </cell>
          <cell r="B493" t="str">
            <v>COMM (SML CORE 0-3000) ACCRUAL</v>
          </cell>
          <cell r="C493">
            <v>657010.91</v>
          </cell>
          <cell r="D493">
            <v>664204.99</v>
          </cell>
        </row>
        <row r="494">
          <cell r="A494">
            <v>4110006</v>
          </cell>
          <cell r="B494" t="str">
            <v>COMMERCIAL (3001-250K) ACCRUAL</v>
          </cell>
          <cell r="C494">
            <v>2022703.03</v>
          </cell>
          <cell r="D494">
            <v>3845714.92</v>
          </cell>
        </row>
        <row r="495">
          <cell r="A495">
            <v>4110007</v>
          </cell>
          <cell r="B495" t="str">
            <v>COMM (LRG CORE &gt;250K) ACCRUAL</v>
          </cell>
          <cell r="C495">
            <v>134991.93</v>
          </cell>
          <cell r="D495">
            <v>46820.01</v>
          </cell>
        </row>
        <row r="496">
          <cell r="A496">
            <v>4110008</v>
          </cell>
          <cell r="B496" t="str">
            <v>COMMERCIAL RESTAURANTS ACCRUAL</v>
          </cell>
          <cell r="C496">
            <v>-1817532.96</v>
          </cell>
          <cell r="D496">
            <v>2620085.9700000002</v>
          </cell>
        </row>
        <row r="497">
          <cell r="A497">
            <v>4110009</v>
          </cell>
          <cell r="B497" t="str">
            <v>COMM CORE TS COMM (0-3000) ACTUAL</v>
          </cell>
          <cell r="C497">
            <v>-688568.91</v>
          </cell>
          <cell r="D497">
            <v>-1536817.44</v>
          </cell>
        </row>
        <row r="498">
          <cell r="A498">
            <v>4110010</v>
          </cell>
          <cell r="B498" t="str">
            <v>COMMERCIAL-CORE TRANSP COMMC'L (3001-25</v>
          </cell>
          <cell r="C498">
            <v>-7961215</v>
          </cell>
          <cell r="D498">
            <v>-17192523.969999999</v>
          </cell>
        </row>
        <row r="499">
          <cell r="A499">
            <v>4110011</v>
          </cell>
          <cell r="B499" t="str">
            <v>COMM CORE TS COMM (&gt;250K) ACTUAL</v>
          </cell>
          <cell r="C499">
            <v>-657774.39</v>
          </cell>
          <cell r="D499">
            <v>-757859.96</v>
          </cell>
        </row>
        <row r="500">
          <cell r="A500">
            <v>4110012</v>
          </cell>
          <cell r="B500" t="str">
            <v>COMM RESTAURANTS TS ACTUAL</v>
          </cell>
          <cell r="C500">
            <v>-3033147.97</v>
          </cell>
          <cell r="D500">
            <v>-7343873.1699999999</v>
          </cell>
        </row>
        <row r="501">
          <cell r="A501">
            <v>4110014</v>
          </cell>
          <cell r="B501" t="str">
            <v>COMM CORE TS COMM (3001-250K) ACCRUAL</v>
          </cell>
          <cell r="C501">
            <v>9243.83</v>
          </cell>
          <cell r="D501">
            <v>12595.98</v>
          </cell>
        </row>
        <row r="502">
          <cell r="A502">
            <v>4110015</v>
          </cell>
          <cell r="B502" t="str">
            <v>COMM CORE TS COMM (&gt;250K) ACCRUAL</v>
          </cell>
          <cell r="C502">
            <v>-9131.24</v>
          </cell>
          <cell r="D502">
            <v>52602.14</v>
          </cell>
        </row>
        <row r="503">
          <cell r="A503">
            <v>4110016</v>
          </cell>
          <cell r="B503" t="str">
            <v>COMM RESTAURANTS TS ACCRUAL</v>
          </cell>
          <cell r="C503">
            <v>0</v>
          </cell>
          <cell r="D503">
            <v>14795.8</v>
          </cell>
        </row>
        <row r="504">
          <cell r="A504">
            <v>4110017</v>
          </cell>
          <cell r="B504" t="str">
            <v>COMM NEW CNSTR CORE COMM (0-3000) ACTUA</v>
          </cell>
          <cell r="C504">
            <v>-501423.43</v>
          </cell>
          <cell r="D504">
            <v>-1060909.83</v>
          </cell>
        </row>
        <row r="505">
          <cell r="A505">
            <v>4110018</v>
          </cell>
          <cell r="B505" t="str">
            <v>COMM NEW CONSTR CORE COMM (&gt;3001) ACTUA</v>
          </cell>
          <cell r="C505">
            <v>-710702.95</v>
          </cell>
          <cell r="D505">
            <v>-1144779.81</v>
          </cell>
        </row>
        <row r="506">
          <cell r="A506">
            <v>4110019</v>
          </cell>
          <cell r="B506" t="str">
            <v>COMM NEW CONSTR CORE COMM(&gt;250K)ACTUAL</v>
          </cell>
          <cell r="C506">
            <v>-0.06</v>
          </cell>
          <cell r="D506">
            <v>-69220.399999999994</v>
          </cell>
        </row>
        <row r="507">
          <cell r="A507">
            <v>4110022</v>
          </cell>
          <cell r="B507" t="str">
            <v>COMM NEW CONSTR CORE COMM(&gt;250K)ACCRUAL</v>
          </cell>
          <cell r="C507">
            <v>20726.66</v>
          </cell>
          <cell r="D507">
            <v>-20726.66</v>
          </cell>
        </row>
        <row r="508">
          <cell r="A508">
            <v>4110023</v>
          </cell>
          <cell r="B508" t="str">
            <v>COMM NEW CONSTR TS COMM (0-3000) ACTUAL</v>
          </cell>
          <cell r="C508">
            <v>-163843.31</v>
          </cell>
          <cell r="D508">
            <v>-721889.21</v>
          </cell>
        </row>
        <row r="509">
          <cell r="A509">
            <v>4110024</v>
          </cell>
          <cell r="B509" t="str">
            <v>COMM NW CNSTR TS COMM (&gt;3001) ACTUAL</v>
          </cell>
          <cell r="C509">
            <v>-3729.56</v>
          </cell>
          <cell r="D509">
            <v>-11389.31</v>
          </cell>
        </row>
        <row r="510">
          <cell r="A510">
            <v>4110029</v>
          </cell>
          <cell r="B510" t="str">
            <v>COMM NONCORE COMM ACTUAL</v>
          </cell>
          <cell r="C510">
            <v>-1798020.95</v>
          </cell>
          <cell r="D510">
            <v>-4424713.34</v>
          </cell>
        </row>
        <row r="511">
          <cell r="A511">
            <v>4110030</v>
          </cell>
          <cell r="B511" t="str">
            <v>COMM NONCORE COMM ACCRUAL</v>
          </cell>
          <cell r="C511">
            <v>21154.58</v>
          </cell>
          <cell r="D511">
            <v>254658.99</v>
          </cell>
        </row>
        <row r="512">
          <cell r="A512">
            <v>4110031</v>
          </cell>
          <cell r="B512" t="str">
            <v>COMM MRKTR&amp;BRKR IMBL&amp;STOR ACTUAL</v>
          </cell>
          <cell r="C512">
            <v>-361062.6</v>
          </cell>
          <cell r="D512">
            <v>-760064.37</v>
          </cell>
        </row>
        <row r="513">
          <cell r="A513">
            <v>4110032</v>
          </cell>
          <cell r="B513" t="str">
            <v>COMM MRKTR&amp;BRKR IMBL&amp;STOR ACCRUAL</v>
          </cell>
          <cell r="C513">
            <v>89840.02</v>
          </cell>
          <cell r="D513">
            <v>-11476.93</v>
          </cell>
        </row>
        <row r="514">
          <cell r="A514">
            <v>4110033</v>
          </cell>
          <cell r="B514" t="str">
            <v>COMM AGGRGTR CHRG IMBL&amp;STOR ACTUAL</v>
          </cell>
          <cell r="C514">
            <v>-259282.42</v>
          </cell>
          <cell r="D514">
            <v>-491848.78</v>
          </cell>
        </row>
        <row r="515">
          <cell r="A515">
            <v>4110035</v>
          </cell>
          <cell r="B515" t="str">
            <v>COMM NONCORE COMM TS ACTUAL</v>
          </cell>
          <cell r="C515">
            <v>-20775453.5</v>
          </cell>
          <cell r="D515">
            <v>-39677486.439999998</v>
          </cell>
        </row>
        <row r="516">
          <cell r="A516">
            <v>4110036</v>
          </cell>
          <cell r="B516" t="str">
            <v>COMM NONCORE COMM TS ACCRUAL</v>
          </cell>
          <cell r="C516">
            <v>275033.03999999998</v>
          </cell>
          <cell r="D516">
            <v>57641.52</v>
          </cell>
        </row>
        <row r="517">
          <cell r="A517">
            <v>4110045</v>
          </cell>
          <cell r="B517" t="str">
            <v>VIP RESTAURANT (ACTUAL)</v>
          </cell>
          <cell r="C517">
            <v>-2701951.69</v>
          </cell>
          <cell r="D517">
            <v>-5366352.49</v>
          </cell>
        </row>
        <row r="518">
          <cell r="A518">
            <v>4110047</v>
          </cell>
          <cell r="B518" t="str">
            <v>VIP RESTAURANT-TS (ACTUAL)</v>
          </cell>
          <cell r="C518">
            <v>-586438.57999999996</v>
          </cell>
          <cell r="D518">
            <v>-3457777.85</v>
          </cell>
        </row>
        <row r="519">
          <cell r="A519">
            <v>4110049</v>
          </cell>
          <cell r="B519" t="str">
            <v>COMMERCIAL &lt;50K SALES (ACTUAL)</v>
          </cell>
          <cell r="C519">
            <v>-43482.19</v>
          </cell>
          <cell r="D519">
            <v>-9320.2099999999991</v>
          </cell>
        </row>
        <row r="520">
          <cell r="A520">
            <v>4110050</v>
          </cell>
          <cell r="B520" t="str">
            <v>COMMERCIAL &lt;50K TRANS (ACTUAL)</v>
          </cell>
          <cell r="C520">
            <v>-24389.47</v>
          </cell>
          <cell r="D520">
            <v>-13389.96</v>
          </cell>
        </row>
        <row r="521">
          <cell r="A521">
            <v>4110051</v>
          </cell>
          <cell r="B521" t="str">
            <v>COMMERCIAL 50-250K TRANS (ACTUAL)</v>
          </cell>
          <cell r="C521">
            <v>-691567.66</v>
          </cell>
          <cell r="D521">
            <v>-678337.16</v>
          </cell>
        </row>
        <row r="522">
          <cell r="A522">
            <v>4110052</v>
          </cell>
          <cell r="B522" t="str">
            <v>COMMERCIAL AIR COND SALES (ACTUAL)</v>
          </cell>
          <cell r="C522">
            <v>-477292.12</v>
          </cell>
          <cell r="D522">
            <v>-226713.31</v>
          </cell>
        </row>
        <row r="523">
          <cell r="A523">
            <v>4110053</v>
          </cell>
          <cell r="B523" t="str">
            <v>COMMERCIAL GAS ENG SALES (ACTUAL)</v>
          </cell>
          <cell r="C523">
            <v>-7880085.6100000003</v>
          </cell>
          <cell r="D523">
            <v>-5255976.4400000004</v>
          </cell>
        </row>
        <row r="524">
          <cell r="A524">
            <v>4110054</v>
          </cell>
          <cell r="B524" t="str">
            <v>COMMERCIAL GAS ENG TRANS (ACTUAL)</v>
          </cell>
          <cell r="C524">
            <v>-32865.01</v>
          </cell>
          <cell r="D524">
            <v>-74353.67</v>
          </cell>
        </row>
        <row r="525">
          <cell r="A525">
            <v>4110055</v>
          </cell>
          <cell r="B525" t="str">
            <v>COMMERCIAL AIR COND TRANS (ACTUAL)</v>
          </cell>
          <cell r="C525">
            <v>-23331.97</v>
          </cell>
          <cell r="D525">
            <v>-9575.09</v>
          </cell>
        </row>
        <row r="526">
          <cell r="A526">
            <v>4110056</v>
          </cell>
          <cell r="B526" t="str">
            <v>COMM NON-CORE COMM ACTUAL-EG TRANSFER</v>
          </cell>
          <cell r="C526">
            <v>117.24</v>
          </cell>
          <cell r="D526">
            <v>0</v>
          </cell>
        </row>
        <row r="527">
          <cell r="A527">
            <v>4110057</v>
          </cell>
          <cell r="B527" t="str">
            <v>COMM (3001-250K) ACTUAL-EG TRANSFER</v>
          </cell>
          <cell r="C527">
            <v>99.79</v>
          </cell>
          <cell r="D527">
            <v>0</v>
          </cell>
        </row>
        <row r="528">
          <cell r="A528">
            <v>4110058</v>
          </cell>
          <cell r="B528" t="str">
            <v>COMM NONCORE COMM TS ACTUAL-EG TRANSFER</v>
          </cell>
          <cell r="C528">
            <v>9648.6299999999992</v>
          </cell>
          <cell r="D528">
            <v>0</v>
          </cell>
        </row>
        <row r="529">
          <cell r="A529">
            <v>4120001</v>
          </cell>
          <cell r="B529" t="str">
            <v>INDUSTRIAL (SML CORE 0-3000) ACTUAL</v>
          </cell>
          <cell r="C529">
            <v>-7664540.4199999999</v>
          </cell>
          <cell r="D529">
            <v>-13018382.060000001</v>
          </cell>
        </row>
        <row r="530">
          <cell r="A530">
            <v>4120002</v>
          </cell>
          <cell r="B530" t="str">
            <v>INDUSTRIAL (3000-250K) ACTUAL</v>
          </cell>
          <cell r="C530">
            <v>-44354580.219999999</v>
          </cell>
          <cell r="D530">
            <v>-64357828.130000003</v>
          </cell>
        </row>
        <row r="531">
          <cell r="A531">
            <v>4120003</v>
          </cell>
          <cell r="B531" t="str">
            <v>INDUSTRIAL-(LARGE CORE &gt;250K)-ACTUAL</v>
          </cell>
          <cell r="C531">
            <v>-8814105.0500000007</v>
          </cell>
          <cell r="D531">
            <v>-5978711.4299999997</v>
          </cell>
        </row>
        <row r="532">
          <cell r="A532">
            <v>4120004</v>
          </cell>
          <cell r="B532" t="str">
            <v>INDUSTRIAL (SML CORE 0-3000) ACCRUAL</v>
          </cell>
          <cell r="C532">
            <v>305320.99</v>
          </cell>
          <cell r="D532">
            <v>-182445.05</v>
          </cell>
        </row>
        <row r="533">
          <cell r="A533">
            <v>4120005</v>
          </cell>
          <cell r="B533" t="str">
            <v>INDUSTRIAL (3000-250K) ACCRUAL</v>
          </cell>
          <cell r="C533">
            <v>-1779700.02</v>
          </cell>
          <cell r="D533">
            <v>1399974.94</v>
          </cell>
        </row>
        <row r="534">
          <cell r="A534">
            <v>4120006</v>
          </cell>
          <cell r="B534" t="str">
            <v>INDUSTRIAL-(LARGE CORE &gt;250K)-ACCRUAL</v>
          </cell>
          <cell r="C534">
            <v>-578948.31999999995</v>
          </cell>
          <cell r="D534">
            <v>526386.02</v>
          </cell>
        </row>
        <row r="535">
          <cell r="A535">
            <v>4120007</v>
          </cell>
          <cell r="B535" t="str">
            <v>INDUSTRIAL CORE INDUST TS (0-3000) ACTU</v>
          </cell>
          <cell r="C535">
            <v>-57300.959999999999</v>
          </cell>
          <cell r="D535">
            <v>-239586.92</v>
          </cell>
        </row>
        <row r="536">
          <cell r="A536">
            <v>4120008</v>
          </cell>
          <cell r="B536" t="str">
            <v>INDUSTRIAL-CORE INDS TRAN(3001-250K) AC</v>
          </cell>
          <cell r="C536">
            <v>-1439095.11</v>
          </cell>
          <cell r="D536">
            <v>-3345289.4</v>
          </cell>
        </row>
        <row r="537">
          <cell r="A537">
            <v>4120009</v>
          </cell>
          <cell r="B537" t="str">
            <v>INDUSTRIAL-CORE INDS TRANSP(&gt;250K)-ACTU</v>
          </cell>
          <cell r="C537">
            <v>-475610.03</v>
          </cell>
          <cell r="D537">
            <v>-626076.75</v>
          </cell>
        </row>
        <row r="538">
          <cell r="A538">
            <v>4120010</v>
          </cell>
          <cell r="B538" t="str">
            <v>INDUSTRIAL-CORE INDS TRANSP(0-3000)-ACC</v>
          </cell>
          <cell r="C538">
            <v>0</v>
          </cell>
          <cell r="D538">
            <v>20151.849999999999</v>
          </cell>
        </row>
        <row r="539">
          <cell r="A539">
            <v>4120011</v>
          </cell>
          <cell r="B539" t="str">
            <v>INDUSTRIAL-CORE INDS TRANSP(3001-250K)-</v>
          </cell>
          <cell r="C539">
            <v>0</v>
          </cell>
          <cell r="D539">
            <v>657.82</v>
          </cell>
        </row>
        <row r="540">
          <cell r="A540">
            <v>4120012</v>
          </cell>
          <cell r="B540" t="str">
            <v>INDUSTRIAL-CORE INDS TRANSP(&gt;250K)-ACCR</v>
          </cell>
          <cell r="C540">
            <v>-11946.02</v>
          </cell>
          <cell r="D540">
            <v>62555.83</v>
          </cell>
        </row>
        <row r="541">
          <cell r="A541">
            <v>4120013</v>
          </cell>
          <cell r="B541" t="str">
            <v>INDUSTRIAL-NONCORE INDUSTRIAL-ACTUAL</v>
          </cell>
          <cell r="C541">
            <v>-4448323.5199999996</v>
          </cell>
          <cell r="D541">
            <v>-10812891.07</v>
          </cell>
        </row>
        <row r="542">
          <cell r="A542">
            <v>4120014</v>
          </cell>
          <cell r="B542" t="str">
            <v>INDUSTRIAL-NONCORE INDUSTRIAL-ACCRUAL</v>
          </cell>
          <cell r="C542">
            <v>159299.46</v>
          </cell>
          <cell r="D542">
            <v>402472.9</v>
          </cell>
        </row>
        <row r="543">
          <cell r="A543">
            <v>4120015</v>
          </cell>
          <cell r="B543" t="str">
            <v>INDUSTRIAL-NONCORE INDSTRL TRANSP-ACTUA</v>
          </cell>
          <cell r="C543">
            <v>-36132043.649999999</v>
          </cell>
          <cell r="D543">
            <v>-55412715.640000001</v>
          </cell>
        </row>
        <row r="544">
          <cell r="A544">
            <v>4120017</v>
          </cell>
          <cell r="B544" t="str">
            <v>INDUSTRIAL-NONCORE INDSTRL TRANSP-ACCRU</v>
          </cell>
          <cell r="C544">
            <v>677950.87</v>
          </cell>
          <cell r="D544">
            <v>589968.67000000004</v>
          </cell>
        </row>
        <row r="545">
          <cell r="A545">
            <v>4120019</v>
          </cell>
          <cell r="B545" t="str">
            <v>INDUSTRIAL EOR STEAMING ACTUAL</v>
          </cell>
          <cell r="C545">
            <v>-6019.18</v>
          </cell>
          <cell r="D545">
            <v>-16640.669999999998</v>
          </cell>
        </row>
        <row r="546">
          <cell r="A546">
            <v>4120020</v>
          </cell>
          <cell r="B546" t="str">
            <v>INDUSTRIAL EOR COGENERATOR ACTUAL</v>
          </cell>
          <cell r="C546">
            <v>-110.23</v>
          </cell>
          <cell r="D546">
            <v>-390.05</v>
          </cell>
        </row>
        <row r="547">
          <cell r="A547">
            <v>4120021</v>
          </cell>
          <cell r="B547" t="str">
            <v>INDUSTRIAL EOR STEAMING ACCRUAL</v>
          </cell>
          <cell r="C547">
            <v>211.02</v>
          </cell>
          <cell r="D547">
            <v>-253.88</v>
          </cell>
        </row>
        <row r="548">
          <cell r="A548">
            <v>4120023</v>
          </cell>
          <cell r="B548" t="str">
            <v>INDUSTRIAL EOR TS STEAMING ACTUAL</v>
          </cell>
          <cell r="C548">
            <v>-13133612.07</v>
          </cell>
          <cell r="D548">
            <v>-4686959.5599999996</v>
          </cell>
        </row>
        <row r="549">
          <cell r="A549">
            <v>4120024</v>
          </cell>
          <cell r="B549" t="str">
            <v>INDUSTRIAL EOR TS COGEN ACTUAL</v>
          </cell>
          <cell r="C549">
            <v>-13757123.710000001</v>
          </cell>
          <cell r="D549">
            <v>-17768577.079999998</v>
          </cell>
        </row>
        <row r="550">
          <cell r="A550">
            <v>4120025</v>
          </cell>
          <cell r="B550" t="str">
            <v>INDUSTRIAL EOR TS STEAMING ACCRUAL</v>
          </cell>
          <cell r="C550">
            <v>-914679.01</v>
          </cell>
          <cell r="D550">
            <v>-93932.99</v>
          </cell>
        </row>
        <row r="551">
          <cell r="A551">
            <v>4120026</v>
          </cell>
          <cell r="B551" t="str">
            <v>INDUSTRIAL EOR TS COGEN ACCRUAL</v>
          </cell>
          <cell r="C551">
            <v>-974553.99</v>
          </cell>
          <cell r="D551">
            <v>565564.05000000005</v>
          </cell>
        </row>
        <row r="552">
          <cell r="A552">
            <v>4120027</v>
          </cell>
          <cell r="B552" t="str">
            <v>INDUSTRIAL NON EOR COGEN PURPA ACTUAL</v>
          </cell>
          <cell r="C552">
            <v>-2109.9899999999998</v>
          </cell>
          <cell r="D552">
            <v>-7096076.6799999997</v>
          </cell>
        </row>
        <row r="553">
          <cell r="A553">
            <v>4120028</v>
          </cell>
          <cell r="B553" t="str">
            <v>INDUSTRIAL NON EOR COGEN OTHER ACTUAL</v>
          </cell>
          <cell r="C553">
            <v>-1600252.27</v>
          </cell>
          <cell r="D553">
            <v>-2350661.7000000002</v>
          </cell>
        </row>
        <row r="554">
          <cell r="A554">
            <v>4120030</v>
          </cell>
          <cell r="B554" t="str">
            <v>INDUSTRIAL NON EOR COGEN OTHER ACCRUAL</v>
          </cell>
          <cell r="C554">
            <v>-43787.16</v>
          </cell>
          <cell r="D554">
            <v>69391.83</v>
          </cell>
        </row>
        <row r="555">
          <cell r="A555">
            <v>4120031</v>
          </cell>
          <cell r="B555" t="str">
            <v>INDUSTRIAL NON EOR COGEN TS PURPA ACTUA</v>
          </cell>
          <cell r="C555">
            <v>-16718067.32</v>
          </cell>
          <cell r="D555">
            <v>-28734213.82</v>
          </cell>
        </row>
        <row r="556">
          <cell r="A556">
            <v>4120032</v>
          </cell>
          <cell r="B556" t="str">
            <v>INDUSTRIAL NON EOR COGEN TS OTH ACTUAL</v>
          </cell>
          <cell r="C556">
            <v>-8318198.4800000004</v>
          </cell>
          <cell r="D556">
            <v>-8030010.54</v>
          </cell>
        </row>
        <row r="557">
          <cell r="A557">
            <v>4120033</v>
          </cell>
          <cell r="B557" t="str">
            <v>INDUSTRIAL NON EOR COGEN TS PURPA ACCRU</v>
          </cell>
          <cell r="C557">
            <v>520067.2</v>
          </cell>
          <cell r="D557">
            <v>493043.35</v>
          </cell>
        </row>
        <row r="558">
          <cell r="A558">
            <v>4120034</v>
          </cell>
          <cell r="B558" t="str">
            <v>INDUSTRIAL NON EOR COGEN TS OTH ACCRUAL</v>
          </cell>
          <cell r="C558">
            <v>-318266.84000000003</v>
          </cell>
          <cell r="D558">
            <v>292930.98</v>
          </cell>
        </row>
        <row r="559">
          <cell r="A559">
            <v>4120035</v>
          </cell>
          <cell r="B559" t="str">
            <v>INDUSTRIAL REFINERIES ACTUAL</v>
          </cell>
          <cell r="C559">
            <v>-3463.11</v>
          </cell>
          <cell r="D559">
            <v>-44766.55</v>
          </cell>
        </row>
        <row r="560">
          <cell r="A560">
            <v>4120037</v>
          </cell>
          <cell r="B560" t="str">
            <v>INDUSTRIAL REFINERIES ACCRUAL</v>
          </cell>
          <cell r="C560">
            <v>-115.95</v>
          </cell>
          <cell r="D560">
            <v>102.02</v>
          </cell>
        </row>
        <row r="561">
          <cell r="A561">
            <v>4120039</v>
          </cell>
          <cell r="B561" t="str">
            <v>INDUSTRIAL REFINERIES TS ACTL</v>
          </cell>
          <cell r="C561">
            <v>-2217629.5699999998</v>
          </cell>
          <cell r="D561">
            <v>-3634725.68</v>
          </cell>
        </row>
        <row r="562">
          <cell r="A562">
            <v>4120040</v>
          </cell>
          <cell r="B562" t="str">
            <v>INDUST REFIN TS OTHER ACTL</v>
          </cell>
          <cell r="C562">
            <v>-20312508.91</v>
          </cell>
          <cell r="D562">
            <v>-29107823.760000002</v>
          </cell>
        </row>
        <row r="563">
          <cell r="A563">
            <v>4120041</v>
          </cell>
          <cell r="B563" t="str">
            <v>INDUSTRIAL REFINERIES TS ACCR</v>
          </cell>
          <cell r="C563">
            <v>56686.86</v>
          </cell>
          <cell r="D563">
            <v>5259.95</v>
          </cell>
        </row>
        <row r="564">
          <cell r="A564">
            <v>4120042</v>
          </cell>
          <cell r="B564" t="str">
            <v>INDUST REFIN TS OTHER ACCRUAL</v>
          </cell>
          <cell r="C564">
            <v>592173.76</v>
          </cell>
          <cell r="D564">
            <v>33400.97</v>
          </cell>
        </row>
        <row r="565">
          <cell r="A565">
            <v>4120047</v>
          </cell>
          <cell r="B565" t="str">
            <v>INDUSTRIAL (SML 3,001-50,000) ACTUAL</v>
          </cell>
          <cell r="C565">
            <v>-12658.88</v>
          </cell>
          <cell r="D565">
            <v>-57953.1</v>
          </cell>
        </row>
        <row r="566">
          <cell r="A566">
            <v>4120052</v>
          </cell>
          <cell r="B566" t="str">
            <v>INDUSTRIAL NON-CORE INDUSTR TRANSP ACTU</v>
          </cell>
          <cell r="C566">
            <v>323.57</v>
          </cell>
          <cell r="D566">
            <v>0</v>
          </cell>
        </row>
        <row r="567">
          <cell r="A567">
            <v>4120053</v>
          </cell>
          <cell r="B567" t="str">
            <v>INDUSTRIAL NON-EOR COGEN OTHER ACTUAL-E</v>
          </cell>
          <cell r="C567">
            <v>5649.5</v>
          </cell>
          <cell r="D567">
            <v>0</v>
          </cell>
        </row>
        <row r="568">
          <cell r="A568">
            <v>4120054</v>
          </cell>
          <cell r="B568" t="str">
            <v>INDUSTRIAL NON-EOR COGEN TS PURPA ACTUA</v>
          </cell>
          <cell r="C568">
            <v>163443.21</v>
          </cell>
          <cell r="D568">
            <v>0</v>
          </cell>
        </row>
        <row r="569">
          <cell r="A569">
            <v>4120055</v>
          </cell>
          <cell r="B569" t="str">
            <v>INDUSTRIAL NON-EOR COGEN TS OTHER ACTUA</v>
          </cell>
          <cell r="C569">
            <v>40405.599999999999</v>
          </cell>
          <cell r="D569">
            <v>0</v>
          </cell>
        </row>
        <row r="570">
          <cell r="A570">
            <v>4120056</v>
          </cell>
          <cell r="B570" t="str">
            <v>INDUSTRIAL REFINERIES TS ACTUAL-EG TRAN</v>
          </cell>
          <cell r="C570">
            <v>489.55</v>
          </cell>
          <cell r="D570">
            <v>0</v>
          </cell>
        </row>
        <row r="571">
          <cell r="A571">
            <v>4120057</v>
          </cell>
          <cell r="B571" t="str">
            <v>INDUSTRIAL REFINERIES TS OTHER ACTUAL-E</v>
          </cell>
          <cell r="C571">
            <v>45768.15</v>
          </cell>
          <cell r="D571">
            <v>0</v>
          </cell>
        </row>
        <row r="572">
          <cell r="A572">
            <v>4130001</v>
          </cell>
          <cell r="B572" t="str">
            <v>EXEMPT WHOLESALE GENERATORS-ACCRUAL</v>
          </cell>
          <cell r="C572">
            <v>-9602290.0199999996</v>
          </cell>
          <cell r="D572">
            <v>-3308597.94</v>
          </cell>
        </row>
        <row r="573">
          <cell r="A573">
            <v>4130002</v>
          </cell>
          <cell r="B573" t="str">
            <v>UEG SO CAL EDISON ACTUAL</v>
          </cell>
          <cell r="C573">
            <v>0.04</v>
          </cell>
          <cell r="D573">
            <v>-5286.29</v>
          </cell>
        </row>
        <row r="574">
          <cell r="A574">
            <v>4130003</v>
          </cell>
          <cell r="B574" t="str">
            <v>UEG LOS ANGELES DWP ACTUAL</v>
          </cell>
          <cell r="C574">
            <v>-17055770.16</v>
          </cell>
          <cell r="D574">
            <v>-21648043.640000001</v>
          </cell>
        </row>
        <row r="575">
          <cell r="A575">
            <v>4130004</v>
          </cell>
          <cell r="B575" t="str">
            <v>UEG PASADENA ACTUAL</v>
          </cell>
          <cell r="C575">
            <v>-684045.03</v>
          </cell>
          <cell r="D575">
            <v>-1068137.97</v>
          </cell>
        </row>
        <row r="576">
          <cell r="A576">
            <v>4130005</v>
          </cell>
          <cell r="B576" t="str">
            <v>UEG GLENDALE ACTUAL</v>
          </cell>
          <cell r="C576">
            <v>-456294.95</v>
          </cell>
          <cell r="D576">
            <v>-1363768.31</v>
          </cell>
        </row>
        <row r="577">
          <cell r="A577">
            <v>4130006</v>
          </cell>
          <cell r="B577" t="str">
            <v>UEG BURBANK ACTUAL</v>
          </cell>
          <cell r="C577">
            <v>-441756.8</v>
          </cell>
          <cell r="D577">
            <v>-339517.73</v>
          </cell>
        </row>
        <row r="578">
          <cell r="A578">
            <v>4130007</v>
          </cell>
          <cell r="B578" t="str">
            <v>UEG VERNON ACTUAL</v>
          </cell>
          <cell r="C578">
            <v>-19881.03</v>
          </cell>
          <cell r="D578">
            <v>-11236.98</v>
          </cell>
        </row>
        <row r="579">
          <cell r="A579">
            <v>4130008</v>
          </cell>
          <cell r="B579" t="str">
            <v>UEG IMPERIAL IRGATION DSTRCT ACTL</v>
          </cell>
          <cell r="C579">
            <v>-1500310.12</v>
          </cell>
          <cell r="D579">
            <v>-1761731.47</v>
          </cell>
        </row>
        <row r="580">
          <cell r="A580">
            <v>4130009</v>
          </cell>
          <cell r="B580" t="str">
            <v>UEG ANAHEIM ACTUAL</v>
          </cell>
          <cell r="C580">
            <v>-100936.47</v>
          </cell>
          <cell r="D580">
            <v>-141080.29999999999</v>
          </cell>
        </row>
        <row r="581">
          <cell r="A581">
            <v>4130010</v>
          </cell>
          <cell r="B581" t="str">
            <v>EWG-EXEMPT WHOLESALE GENERATORS-ACTUAL</v>
          </cell>
          <cell r="C581">
            <v>-38496989.359999999</v>
          </cell>
          <cell r="D581">
            <v>-47710043.659999996</v>
          </cell>
        </row>
        <row r="582">
          <cell r="A582">
            <v>4130011</v>
          </cell>
          <cell r="B582" t="str">
            <v>UEG SO CAL EDISON ACCRUAL</v>
          </cell>
          <cell r="C582">
            <v>0</v>
          </cell>
          <cell r="D582">
            <v>1359357.02</v>
          </cell>
        </row>
        <row r="583">
          <cell r="A583">
            <v>4130012</v>
          </cell>
          <cell r="B583" t="str">
            <v>UEG LOS ANGELES DWP ACCRUAL</v>
          </cell>
          <cell r="C583">
            <v>-2111577.9700000002</v>
          </cell>
          <cell r="D583">
            <v>-811454.87</v>
          </cell>
        </row>
        <row r="584">
          <cell r="A584">
            <v>4130013</v>
          </cell>
          <cell r="B584" t="str">
            <v>UEG PASADENA ACCRUAL</v>
          </cell>
          <cell r="C584">
            <v>-97351.98</v>
          </cell>
          <cell r="D584">
            <v>18312.12</v>
          </cell>
        </row>
        <row r="585">
          <cell r="A585">
            <v>4130014</v>
          </cell>
          <cell r="B585" t="str">
            <v>UEG GLENDALE ACCRUAL</v>
          </cell>
          <cell r="C585">
            <v>-126245.14</v>
          </cell>
          <cell r="D585">
            <v>111212.13</v>
          </cell>
        </row>
        <row r="586">
          <cell r="A586">
            <v>4130015</v>
          </cell>
          <cell r="B586" t="str">
            <v>UEG BURBANK ACCRUAL</v>
          </cell>
          <cell r="C586">
            <v>-105191.02</v>
          </cell>
          <cell r="D586">
            <v>-8586.91</v>
          </cell>
        </row>
        <row r="587">
          <cell r="A587">
            <v>4130016</v>
          </cell>
          <cell r="B587" t="str">
            <v>UEG VERNON ACCRUAL</v>
          </cell>
          <cell r="C587">
            <v>-15341.05</v>
          </cell>
          <cell r="D587">
            <v>1211.1300000000001</v>
          </cell>
        </row>
        <row r="588">
          <cell r="A588">
            <v>4130017</v>
          </cell>
          <cell r="B588" t="str">
            <v>UEG IMPERIAL IRGATION DSTRCT ACCR</v>
          </cell>
          <cell r="C588">
            <v>-338954.97</v>
          </cell>
          <cell r="D588">
            <v>78669.91</v>
          </cell>
        </row>
        <row r="589">
          <cell r="A589">
            <v>4130018</v>
          </cell>
          <cell r="B589" t="str">
            <v>UEG ANAHEIM ACCRUAL</v>
          </cell>
          <cell r="C589">
            <v>-22655.94</v>
          </cell>
          <cell r="D589">
            <v>-13134.6</v>
          </cell>
        </row>
        <row r="590">
          <cell r="A590">
            <v>4130021</v>
          </cell>
          <cell r="B590" t="str">
            <v>EWG EXEMPT WHOLESALE GENERATORS ACTUAL-</v>
          </cell>
          <cell r="C590">
            <v>869912.08</v>
          </cell>
          <cell r="D590">
            <v>0</v>
          </cell>
        </row>
        <row r="591">
          <cell r="A591">
            <v>4130022</v>
          </cell>
          <cell r="B591" t="str">
            <v>UEG LOS ANGELES DWP ACTUAL-EG TRANSFER</v>
          </cell>
          <cell r="C591">
            <v>268783.65999999997</v>
          </cell>
          <cell r="D591">
            <v>0</v>
          </cell>
        </row>
        <row r="592">
          <cell r="A592">
            <v>4130023</v>
          </cell>
          <cell r="B592" t="str">
            <v>UEG PASADENA ACTUAL-EG TRANSFER</v>
          </cell>
          <cell r="C592">
            <v>9856.18</v>
          </cell>
          <cell r="D592">
            <v>0</v>
          </cell>
        </row>
        <row r="593">
          <cell r="A593">
            <v>4130024</v>
          </cell>
          <cell r="B593" t="str">
            <v>UEG GLENDALE ACTUAL-EG TRANSFER</v>
          </cell>
          <cell r="C593">
            <v>7557.38</v>
          </cell>
          <cell r="D593">
            <v>0</v>
          </cell>
        </row>
        <row r="594">
          <cell r="A594">
            <v>4130025</v>
          </cell>
          <cell r="B594" t="str">
            <v>UEG BURBANK ACTUAL-EG TRANSFER</v>
          </cell>
          <cell r="C594">
            <v>9918.65</v>
          </cell>
          <cell r="D594">
            <v>0</v>
          </cell>
        </row>
        <row r="595">
          <cell r="A595">
            <v>4130026</v>
          </cell>
          <cell r="B595" t="str">
            <v>UEG VERNON ACTUAL-EG TRANSFER</v>
          </cell>
          <cell r="C595">
            <v>641.74</v>
          </cell>
          <cell r="D595">
            <v>0</v>
          </cell>
        </row>
        <row r="596">
          <cell r="A596">
            <v>4130027</v>
          </cell>
          <cell r="B596" t="str">
            <v>UEG IMPERIAL IRRIGATION DISTRICT ACTUAL</v>
          </cell>
          <cell r="C596">
            <v>31711.06</v>
          </cell>
          <cell r="D596">
            <v>0</v>
          </cell>
        </row>
        <row r="597">
          <cell r="A597">
            <v>4130028</v>
          </cell>
          <cell r="B597" t="str">
            <v>UEG ANAHEIM ACTUAL-EG TRANSFER</v>
          </cell>
          <cell r="C597">
            <v>2312.5</v>
          </cell>
          <cell r="D597">
            <v>0</v>
          </cell>
        </row>
        <row r="598">
          <cell r="A598">
            <v>4140001</v>
          </cell>
          <cell r="B598" t="str">
            <v>WHOLESL SDIEGO GAS&amp;ELECTRIC ACTL</v>
          </cell>
          <cell r="C598">
            <v>-29420785.629999999</v>
          </cell>
          <cell r="D598">
            <v>-48309305.609999999</v>
          </cell>
        </row>
        <row r="599">
          <cell r="A599">
            <v>4140002</v>
          </cell>
          <cell r="B599" t="str">
            <v>WHOLESALE LONG BEACH ACTUAL</v>
          </cell>
          <cell r="C599">
            <v>-2886141.58</v>
          </cell>
          <cell r="D599">
            <v>-4943734.28</v>
          </cell>
        </row>
        <row r="600">
          <cell r="A600">
            <v>4140003</v>
          </cell>
          <cell r="B600" t="str">
            <v>WHOLESALE SOUTHWEST GAS ACTUAL</v>
          </cell>
          <cell r="C600">
            <v>-3225624.3</v>
          </cell>
          <cell r="D600">
            <v>-5203531.24</v>
          </cell>
        </row>
        <row r="601">
          <cell r="A601">
            <v>4140004</v>
          </cell>
          <cell r="B601" t="str">
            <v>WHOLSL SDIEGO GAS&amp;ELECTRIC ACCR</v>
          </cell>
          <cell r="C601">
            <v>588765.97</v>
          </cell>
          <cell r="D601">
            <v>1115423.07</v>
          </cell>
        </row>
        <row r="602">
          <cell r="A602">
            <v>4140005</v>
          </cell>
          <cell r="B602" t="str">
            <v>WHOLESALE LONG BEACH ACCRUAL</v>
          </cell>
          <cell r="C602">
            <v>303469.93</v>
          </cell>
          <cell r="D602">
            <v>94915.98</v>
          </cell>
        </row>
        <row r="603">
          <cell r="A603">
            <v>4140006</v>
          </cell>
          <cell r="B603" t="str">
            <v>WHOLESALE SOUTHWEST GAS ACCR</v>
          </cell>
          <cell r="C603">
            <v>309336</v>
          </cell>
          <cell r="D603">
            <v>49259.99</v>
          </cell>
        </row>
        <row r="604">
          <cell r="A604">
            <v>4140011</v>
          </cell>
          <cell r="B604" t="str">
            <v>WHOLESALE MEXICALI ACTUAL</v>
          </cell>
          <cell r="C604">
            <v>-1086187.73</v>
          </cell>
          <cell r="D604">
            <v>-1340060.26</v>
          </cell>
        </row>
        <row r="605">
          <cell r="A605">
            <v>4140012</v>
          </cell>
          <cell r="B605" t="str">
            <v>WHOLESALE MEXICALI ACCRUAL</v>
          </cell>
          <cell r="C605">
            <v>21256</v>
          </cell>
          <cell r="D605">
            <v>-53690</v>
          </cell>
        </row>
        <row r="606">
          <cell r="A606">
            <v>4170001</v>
          </cell>
          <cell r="B606" t="str">
            <v>GAS SALES FOR NGV UNCOMPRESSED</v>
          </cell>
          <cell r="C606">
            <v>-6797529.0199999996</v>
          </cell>
          <cell r="D606">
            <v>-5245218.37</v>
          </cell>
        </row>
        <row r="607">
          <cell r="A607">
            <v>4170002</v>
          </cell>
          <cell r="B607" t="str">
            <v>GAS SALES FOR NGV COMPRESSED ACTL</v>
          </cell>
          <cell r="C607">
            <v>-645797.49</v>
          </cell>
          <cell r="D607">
            <v>-718659.71</v>
          </cell>
        </row>
        <row r="608">
          <cell r="A608">
            <v>4170003</v>
          </cell>
          <cell r="B608" t="str">
            <v>GAS TRANS FOR NGV UNCOMPRESS ACTL</v>
          </cell>
          <cell r="C608">
            <v>-292890.38</v>
          </cell>
          <cell r="D608">
            <v>-423244.05</v>
          </cell>
        </row>
        <row r="609">
          <cell r="A609">
            <v>4170004</v>
          </cell>
          <cell r="B609" t="str">
            <v>GAS SALES FOR NGV UNCOMPRESS ACCR</v>
          </cell>
          <cell r="C609">
            <v>-1111800</v>
          </cell>
          <cell r="D609">
            <v>148500</v>
          </cell>
        </row>
        <row r="610">
          <cell r="A610">
            <v>4170005</v>
          </cell>
          <cell r="B610" t="str">
            <v>GAS SALES FOR NGV COMPRESSED ACCR</v>
          </cell>
          <cell r="C610">
            <v>-55800</v>
          </cell>
          <cell r="D610">
            <v>-7800</v>
          </cell>
        </row>
        <row r="611">
          <cell r="A611">
            <v>4170006</v>
          </cell>
          <cell r="B611" t="str">
            <v>GAS TRANS FOR NGV UNCOMPRESS ACCR</v>
          </cell>
          <cell r="C611">
            <v>-11000</v>
          </cell>
          <cell r="D611">
            <v>16700</v>
          </cell>
        </row>
        <row r="612">
          <cell r="A612">
            <v>4180001</v>
          </cell>
          <cell r="B612" t="str">
            <v>CORE COMMERCIAL &lt; 3,000 THERMS-CHAIN</v>
          </cell>
          <cell r="C612">
            <v>-3668462.6</v>
          </cell>
          <cell r="D612">
            <v>0</v>
          </cell>
        </row>
        <row r="613">
          <cell r="A613">
            <v>4180002</v>
          </cell>
          <cell r="B613" t="str">
            <v>CORE COMMERCIAL &lt; 3,000 THERMS-CHAIN</v>
          </cell>
          <cell r="C613">
            <v>-175230.44</v>
          </cell>
          <cell r="D613">
            <v>0</v>
          </cell>
        </row>
        <row r="614">
          <cell r="A614">
            <v>4180005</v>
          </cell>
          <cell r="B614" t="str">
            <v>CORE INDUSTRIAL &lt;3,000 THERMS-CHAIN</v>
          </cell>
          <cell r="C614">
            <v>-194206.73</v>
          </cell>
          <cell r="D614">
            <v>0</v>
          </cell>
        </row>
        <row r="615">
          <cell r="A615">
            <v>4180006</v>
          </cell>
          <cell r="B615" t="str">
            <v>CORE INDUSTRIAL &lt;3,000 THERMS-CHAIN</v>
          </cell>
          <cell r="C615">
            <v>-10133.41</v>
          </cell>
          <cell r="D615">
            <v>0</v>
          </cell>
        </row>
        <row r="616">
          <cell r="A616">
            <v>4180009</v>
          </cell>
          <cell r="B616" t="str">
            <v>CORE COMMERCIAL 3-5,000 THERMS-CHAIN</v>
          </cell>
          <cell r="C616">
            <v>-20042075.289999999</v>
          </cell>
          <cell r="D616">
            <v>0</v>
          </cell>
        </row>
        <row r="617">
          <cell r="A617">
            <v>4180010</v>
          </cell>
          <cell r="B617" t="str">
            <v>CORE COMMERCIAL   3-5,000 THERMS CHAIN</v>
          </cell>
          <cell r="C617">
            <v>-2679883.5499999998</v>
          </cell>
          <cell r="D617">
            <v>0</v>
          </cell>
        </row>
        <row r="618">
          <cell r="A618">
            <v>4180013</v>
          </cell>
          <cell r="B618" t="str">
            <v>CORE INDUSTRIAL 3-5,000 THERMS-CHAIN</v>
          </cell>
          <cell r="C618">
            <v>-7218828.2599999998</v>
          </cell>
          <cell r="D618">
            <v>0</v>
          </cell>
        </row>
        <row r="619">
          <cell r="A619">
            <v>4180014</v>
          </cell>
          <cell r="B619" t="str">
            <v>CORE INDUSTRIAL 3-5,000 THERMS CHAIN T</v>
          </cell>
          <cell r="C619">
            <v>-547626.79</v>
          </cell>
          <cell r="D619">
            <v>0</v>
          </cell>
        </row>
        <row r="620">
          <cell r="A620">
            <v>4180017</v>
          </cell>
          <cell r="B620" t="str">
            <v>RESTAURANT-CH SALES-ACTL</v>
          </cell>
          <cell r="C620">
            <v>-6790190.2000000002</v>
          </cell>
          <cell r="D620">
            <v>0</v>
          </cell>
        </row>
        <row r="621">
          <cell r="A621">
            <v>4180018</v>
          </cell>
          <cell r="B621" t="str">
            <v>RESTAURANT-CH TRANS-ACTL</v>
          </cell>
          <cell r="C621">
            <v>-3746403.79</v>
          </cell>
          <cell r="D621">
            <v>0</v>
          </cell>
        </row>
        <row r="622">
          <cell r="A622">
            <v>4210002</v>
          </cell>
          <cell r="B622" t="str">
            <v>BCAP PURCH COST ACCT CORE PGA SUB ACCT</v>
          </cell>
          <cell r="C622">
            <v>-28129185</v>
          </cell>
          <cell r="D622">
            <v>-62010734.380000003</v>
          </cell>
        </row>
        <row r="623">
          <cell r="A623">
            <v>4210003</v>
          </cell>
          <cell r="B623" t="str">
            <v>BCAP CORE BROKAGE PGA ACCOUNT</v>
          </cell>
          <cell r="C623">
            <v>0</v>
          </cell>
          <cell r="D623">
            <v>-546145</v>
          </cell>
        </row>
        <row r="624">
          <cell r="A624">
            <v>4210004</v>
          </cell>
          <cell r="B624" t="str">
            <v>BCAP CORE FIXED COST ACCT CFCA</v>
          </cell>
          <cell r="C624">
            <v>33048191.82</v>
          </cell>
          <cell r="D624">
            <v>18394236.800000001</v>
          </cell>
        </row>
        <row r="625">
          <cell r="A625">
            <v>4210007</v>
          </cell>
          <cell r="B625" t="str">
            <v>BCAP CORE STANDBY SVC PGA ACCT</v>
          </cell>
          <cell r="C625">
            <v>0</v>
          </cell>
          <cell r="D625">
            <v>-53245</v>
          </cell>
        </row>
        <row r="626">
          <cell r="A626">
            <v>4210009</v>
          </cell>
          <cell r="B626" t="str">
            <v>ACAP CCOG &amp; S CORE</v>
          </cell>
          <cell r="C626">
            <v>752871</v>
          </cell>
          <cell r="D626">
            <v>1889043</v>
          </cell>
        </row>
        <row r="627">
          <cell r="A627">
            <v>4210010</v>
          </cell>
          <cell r="B627" t="str">
            <v>OTHER REGULATORY REV NCFCTA</v>
          </cell>
          <cell r="C627">
            <v>628270.43999999994</v>
          </cell>
          <cell r="D627">
            <v>-3974746.13</v>
          </cell>
        </row>
        <row r="628">
          <cell r="A628">
            <v>4210013</v>
          </cell>
          <cell r="B628" t="str">
            <v>OTH RGLTORY REVNUE CEA</v>
          </cell>
          <cell r="C628">
            <v>3080721.77</v>
          </cell>
          <cell r="D628">
            <v>-12952387.109999999</v>
          </cell>
        </row>
        <row r="629">
          <cell r="A629">
            <v>4210015</v>
          </cell>
          <cell r="B629" t="str">
            <v>OTH RGLTORY REVNUE PCBEA</v>
          </cell>
          <cell r="C629">
            <v>-26146.21</v>
          </cell>
          <cell r="D629">
            <v>258813.19</v>
          </cell>
        </row>
        <row r="630">
          <cell r="A630">
            <v>4210016</v>
          </cell>
          <cell r="B630" t="str">
            <v>OTH RGLTORY REVNUE EFA</v>
          </cell>
          <cell r="C630">
            <v>0</v>
          </cell>
          <cell r="D630">
            <v>576.41999999999996</v>
          </cell>
        </row>
        <row r="631">
          <cell r="A631">
            <v>4210018</v>
          </cell>
          <cell r="B631" t="str">
            <v>OTH RGLTORY REVNUE RDD</v>
          </cell>
          <cell r="C631">
            <v>-94810</v>
          </cell>
          <cell r="D631">
            <v>-7086603</v>
          </cell>
        </row>
        <row r="632">
          <cell r="A632">
            <v>4210026</v>
          </cell>
          <cell r="B632" t="str">
            <v>OTH RGLTORY REVNUE NGVOA</v>
          </cell>
          <cell r="C632">
            <v>130859.12</v>
          </cell>
          <cell r="D632">
            <v>-4302883.0999999996</v>
          </cell>
        </row>
        <row r="633">
          <cell r="A633">
            <v>4210027</v>
          </cell>
          <cell r="B633" t="str">
            <v>OTH RGLTORY REVNUE NGVRA</v>
          </cell>
          <cell r="C633">
            <v>1928011.27</v>
          </cell>
          <cell r="D633">
            <v>2324870.81</v>
          </cell>
        </row>
        <row r="634">
          <cell r="A634">
            <v>4210028</v>
          </cell>
          <cell r="B634" t="str">
            <v>OTH RGLTORY REVNUE DSMT</v>
          </cell>
          <cell r="C634">
            <v>604664</v>
          </cell>
          <cell r="D634">
            <v>-907000</v>
          </cell>
        </row>
        <row r="635">
          <cell r="A635">
            <v>4210030</v>
          </cell>
          <cell r="B635" t="str">
            <v>OTH RGLTRY REVNUE PITAS PT F&amp;U</v>
          </cell>
          <cell r="C635">
            <v>-35439.64</v>
          </cell>
          <cell r="D635">
            <v>-297252</v>
          </cell>
        </row>
        <row r="636">
          <cell r="A636">
            <v>4210035</v>
          </cell>
          <cell r="B636" t="str">
            <v>OTH RGLTORY REVNUE CEMA</v>
          </cell>
          <cell r="C636">
            <v>-3224772.1</v>
          </cell>
          <cell r="D636">
            <v>-8058800.7800000003</v>
          </cell>
        </row>
        <row r="637">
          <cell r="A637">
            <v>4210036</v>
          </cell>
          <cell r="B637" t="str">
            <v>OTH RGLTORY REVNUE RRMA</v>
          </cell>
          <cell r="C637">
            <v>34685.32</v>
          </cell>
          <cell r="D637">
            <v>57143.01</v>
          </cell>
        </row>
        <row r="638">
          <cell r="A638">
            <v>4210037</v>
          </cell>
          <cell r="B638" t="str">
            <v>OTH RGLTORY REVNUE ICMA</v>
          </cell>
          <cell r="C638">
            <v>1610266.19</v>
          </cell>
          <cell r="D638">
            <v>1652679.72</v>
          </cell>
        </row>
        <row r="639">
          <cell r="A639">
            <v>4210038</v>
          </cell>
          <cell r="B639" t="str">
            <v>OTH RGLTORY REVNUE FCPMA</v>
          </cell>
          <cell r="C639">
            <v>0</v>
          </cell>
          <cell r="D639">
            <v>-8117.16</v>
          </cell>
        </row>
        <row r="640">
          <cell r="A640">
            <v>4210039</v>
          </cell>
          <cell r="B640" t="str">
            <v>OTH RGLTRY REVNUE IZRCA</v>
          </cell>
          <cell r="C640">
            <v>0</v>
          </cell>
          <cell r="D640">
            <v>-12506.45</v>
          </cell>
        </row>
        <row r="641">
          <cell r="A641">
            <v>4210041</v>
          </cell>
          <cell r="B641" t="str">
            <v>OTH RGLTRY REVNUE PPTCA CURRENT</v>
          </cell>
          <cell r="C641">
            <v>8638395.7599999998</v>
          </cell>
          <cell r="D641">
            <v>29134049.09</v>
          </cell>
        </row>
        <row r="642">
          <cell r="A642">
            <v>4210042</v>
          </cell>
          <cell r="B642" t="str">
            <v>OTH RGLTORY REVNUE NCRMA</v>
          </cell>
          <cell r="C642">
            <v>3538240.86</v>
          </cell>
          <cell r="D642">
            <v>-54043.1</v>
          </cell>
        </row>
        <row r="643">
          <cell r="A643">
            <v>4210047</v>
          </cell>
          <cell r="B643" t="str">
            <v>REG REV-ITCSA-CORE SUBSCRIP &amp; REMAINING</v>
          </cell>
          <cell r="C643">
            <v>16173705.880000001</v>
          </cell>
          <cell r="D643">
            <v>73270838.719999999</v>
          </cell>
        </row>
        <row r="644">
          <cell r="A644">
            <v>4210049</v>
          </cell>
          <cell r="B644" t="str">
            <v>OTH RGLTORY REVNUE RDD NGV</v>
          </cell>
          <cell r="C644">
            <v>-149222.79999999999</v>
          </cell>
          <cell r="D644">
            <v>743457.9</v>
          </cell>
        </row>
        <row r="645">
          <cell r="A645">
            <v>4210055</v>
          </cell>
          <cell r="B645" t="str">
            <v>PBR AUDIT/BASE MARGIN CONSULT EXP-CURR</v>
          </cell>
          <cell r="C645">
            <v>0</v>
          </cell>
          <cell r="D645">
            <v>21644.91</v>
          </cell>
        </row>
        <row r="646">
          <cell r="A646">
            <v>4210059</v>
          </cell>
          <cell r="B646" t="str">
            <v>BCAP NON CORE FXD COST BAL ACT</v>
          </cell>
          <cell r="C646">
            <v>18112064.879999999</v>
          </cell>
          <cell r="D646">
            <v>-6414000</v>
          </cell>
        </row>
        <row r="647">
          <cell r="A647">
            <v>4210060</v>
          </cell>
          <cell r="B647" t="str">
            <v>BCAP CORE SUBSCRIPTION PGA ACT</v>
          </cell>
          <cell r="C647">
            <v>-226930</v>
          </cell>
          <cell r="D647">
            <v>540543.4</v>
          </cell>
        </row>
        <row r="648">
          <cell r="A648">
            <v>4210061</v>
          </cell>
          <cell r="B648" t="str">
            <v>BCAP NON CORE STANDBY SVC PGA</v>
          </cell>
          <cell r="C648">
            <v>0</v>
          </cell>
          <cell r="D648">
            <v>-11448226</v>
          </cell>
        </row>
        <row r="649">
          <cell r="A649">
            <v>4210066</v>
          </cell>
          <cell r="B649" t="str">
            <v>ACAP ENHANCED OIL RECOVERY EOR</v>
          </cell>
          <cell r="C649">
            <v>10845942.810000001</v>
          </cell>
          <cell r="D649">
            <v>-8528484.5</v>
          </cell>
        </row>
        <row r="650">
          <cell r="A650">
            <v>4210069</v>
          </cell>
          <cell r="B650" t="str">
            <v>BCAP NONCORE BRKR FEE ACCT</v>
          </cell>
          <cell r="C650">
            <v>83377.41</v>
          </cell>
          <cell r="D650">
            <v>-169088.06</v>
          </cell>
        </row>
        <row r="651">
          <cell r="A651">
            <v>4210071</v>
          </cell>
          <cell r="B651" t="str">
            <v>BCAP LIRA PROG ACCT</v>
          </cell>
          <cell r="C651">
            <v>-740004.11</v>
          </cell>
          <cell r="D651">
            <v>12266288.289999999</v>
          </cell>
        </row>
        <row r="652">
          <cell r="A652">
            <v>4210073</v>
          </cell>
          <cell r="B652" t="str">
            <v>BCAP NONCORE STGE BAL A/C 75%  SUB STGE</v>
          </cell>
          <cell r="C652">
            <v>482405.74</v>
          </cell>
          <cell r="D652">
            <v>79501.259999999995</v>
          </cell>
        </row>
        <row r="653">
          <cell r="A653">
            <v>4210074</v>
          </cell>
          <cell r="B653" t="str">
            <v>BCAP N CORE STGE BAL A/C 100% STGE TRNS</v>
          </cell>
          <cell r="C653">
            <v>2320001.7799999998</v>
          </cell>
          <cell r="D653">
            <v>13538958.529999999</v>
          </cell>
        </row>
        <row r="654">
          <cell r="A654">
            <v>4210077</v>
          </cell>
          <cell r="B654" t="str">
            <v>APPLIANCE FINANCING COMMISSION</v>
          </cell>
          <cell r="C654">
            <v>-372.28</v>
          </cell>
          <cell r="D654">
            <v>-125258.25</v>
          </cell>
        </row>
        <row r="655">
          <cell r="A655">
            <v>4210083</v>
          </cell>
          <cell r="B655" t="str">
            <v>HAZARD SBSTNCE CST RECOVR REV ACCT</v>
          </cell>
          <cell r="C655">
            <v>4078171.6</v>
          </cell>
          <cell r="D655">
            <v>-1954124.42</v>
          </cell>
        </row>
        <row r="656">
          <cell r="A656">
            <v>4210085</v>
          </cell>
          <cell r="B656" t="str">
            <v>DSM ENERGY EFFICIENCY</v>
          </cell>
          <cell r="C656">
            <v>-102000</v>
          </cell>
          <cell r="D656">
            <v>-186000</v>
          </cell>
        </row>
        <row r="657">
          <cell r="A657">
            <v>4210086</v>
          </cell>
          <cell r="B657" t="str">
            <v>REGULATORY REV ITCSA-RELINQUISHED CAPAC</v>
          </cell>
          <cell r="C657">
            <v>-52000684</v>
          </cell>
          <cell r="D657">
            <v>0</v>
          </cell>
        </row>
        <row r="658">
          <cell r="A658">
            <v>4210087</v>
          </cell>
          <cell r="B658" t="str">
            <v>REG REV WHEELER RIDGE FIRM ACC CHG MEMO</v>
          </cell>
          <cell r="C658">
            <v>-521789.49</v>
          </cell>
          <cell r="D658">
            <v>0</v>
          </cell>
        </row>
        <row r="659">
          <cell r="A659">
            <v>4210088</v>
          </cell>
          <cell r="B659" t="str">
            <v>REG REV NONCORE STRGR POST BCAP</v>
          </cell>
          <cell r="C659">
            <v>-3535186.27</v>
          </cell>
          <cell r="D659">
            <v>0</v>
          </cell>
        </row>
        <row r="660">
          <cell r="A660">
            <v>4290001</v>
          </cell>
          <cell r="B660" t="str">
            <v>EXCHNGE GAS REVNUE CA PRODUCERS</v>
          </cell>
          <cell r="C660">
            <v>-655803.81999999995</v>
          </cell>
          <cell r="D660">
            <v>-85681.919999999998</v>
          </cell>
        </row>
        <row r="661">
          <cell r="A661">
            <v>4290002</v>
          </cell>
          <cell r="B661" t="str">
            <v>EXCH GAS RVNUE PG&amp;E MSTR EXCH &amp; SW</v>
          </cell>
          <cell r="C661">
            <v>662501.31000000006</v>
          </cell>
          <cell r="D661">
            <v>146112.87</v>
          </cell>
        </row>
        <row r="662">
          <cell r="A662">
            <v>4310006</v>
          </cell>
          <cell r="B662" t="str">
            <v>INTERCO BILL TO POLICY BU 00495025</v>
          </cell>
          <cell r="C662">
            <v>0</v>
          </cell>
          <cell r="D662">
            <v>-9557638.0800000001</v>
          </cell>
        </row>
        <row r="663">
          <cell r="A663">
            <v>4310009</v>
          </cell>
          <cell r="B663" t="str">
            <v>INTER-BU REV ERC FR POLICY GRP</v>
          </cell>
          <cell r="C663">
            <v>-3250</v>
          </cell>
          <cell r="D663">
            <v>-20582.830000000002</v>
          </cell>
        </row>
        <row r="664">
          <cell r="A664">
            <v>4310011</v>
          </cell>
          <cell r="B664" t="str">
            <v>INTERCO BILLING TO EMS BU</v>
          </cell>
          <cell r="C664">
            <v>0</v>
          </cell>
          <cell r="D664">
            <v>-493808.41</v>
          </cell>
        </row>
        <row r="665">
          <cell r="A665">
            <v>4310017</v>
          </cell>
          <cell r="B665" t="str">
            <v>INTER-BU REV ERC FR EMS</v>
          </cell>
          <cell r="C665">
            <v>0</v>
          </cell>
          <cell r="D665">
            <v>-465.66</v>
          </cell>
        </row>
        <row r="666">
          <cell r="A666">
            <v>4310025</v>
          </cell>
          <cell r="B666" t="str">
            <v>INTERCO BILL TO INTERNATIONAL BU 004950</v>
          </cell>
          <cell r="C666">
            <v>-22489.77</v>
          </cell>
          <cell r="D666">
            <v>-121172.55</v>
          </cell>
        </row>
        <row r="667">
          <cell r="A667">
            <v>4310031</v>
          </cell>
          <cell r="B667" t="str">
            <v>INTERCO BILL TO TGN</v>
          </cell>
          <cell r="C667">
            <v>0</v>
          </cell>
          <cell r="D667">
            <v>-95170.46</v>
          </cell>
        </row>
        <row r="668">
          <cell r="A668">
            <v>4330000</v>
          </cell>
          <cell r="B668" t="str">
            <v>MISCELLANEOUS SERVICE REVENUES</v>
          </cell>
          <cell r="C668">
            <v>1972.86</v>
          </cell>
          <cell r="D668">
            <v>0</v>
          </cell>
        </row>
        <row r="669">
          <cell r="A669">
            <v>4330002</v>
          </cell>
          <cell r="B669" t="str">
            <v>MISC SVS REV RECONNECT CHARGE</v>
          </cell>
          <cell r="C669">
            <v>-829580.35</v>
          </cell>
          <cell r="D669">
            <v>-1267926.02</v>
          </cell>
        </row>
        <row r="670">
          <cell r="A670">
            <v>4330003</v>
          </cell>
          <cell r="B670" t="str">
            <v>SRVC ESTABLISHMENT FEE ACTUAL</v>
          </cell>
          <cell r="C670">
            <v>-14004239.470000001</v>
          </cell>
          <cell r="D670">
            <v>-22815646.030000001</v>
          </cell>
        </row>
        <row r="671">
          <cell r="A671">
            <v>4330005</v>
          </cell>
          <cell r="B671" t="str">
            <v>REV FROM COMM PARTS SALES</v>
          </cell>
          <cell r="C671">
            <v>-952439.42</v>
          </cell>
          <cell r="D671">
            <v>-1309118.33</v>
          </cell>
        </row>
        <row r="672">
          <cell r="A672">
            <v>4330006</v>
          </cell>
          <cell r="B672" t="str">
            <v>REV FROM RES NEUTRAL PARTS SALES</v>
          </cell>
          <cell r="C672">
            <v>-447536.93</v>
          </cell>
          <cell r="D672">
            <v>-758036.3</v>
          </cell>
        </row>
        <row r="673">
          <cell r="A673">
            <v>4330007</v>
          </cell>
          <cell r="B673" t="str">
            <v>REV FROM SET TIME APPT SVC CH</v>
          </cell>
          <cell r="C673">
            <v>-14925</v>
          </cell>
          <cell r="D673">
            <v>-19950</v>
          </cell>
        </row>
        <row r="674">
          <cell r="A674">
            <v>4330008</v>
          </cell>
          <cell r="B674" t="str">
            <v>REVS FROM WATER HTER WRP&amp;STRPG</v>
          </cell>
          <cell r="C674">
            <v>-3653.12</v>
          </cell>
          <cell r="D674">
            <v>-7059.73</v>
          </cell>
        </row>
        <row r="675">
          <cell r="A675">
            <v>4330009</v>
          </cell>
          <cell r="B675" t="str">
            <v>REVS FROM APPL CONNECTION SVC</v>
          </cell>
          <cell r="C675">
            <v>-270016.84999999998</v>
          </cell>
          <cell r="D675">
            <v>-363513.9</v>
          </cell>
        </row>
        <row r="676">
          <cell r="A676">
            <v>4330010</v>
          </cell>
          <cell r="B676" t="str">
            <v>REVS FR FUEL CELL EQUIP FEES ACTL</v>
          </cell>
          <cell r="C676">
            <v>-35521.360000000001</v>
          </cell>
          <cell r="D676">
            <v>-60360.2</v>
          </cell>
        </row>
        <row r="677">
          <cell r="A677">
            <v>4330011</v>
          </cell>
          <cell r="B677" t="str">
            <v>REV FROM METER SHOP OPERATIONS</v>
          </cell>
          <cell r="C677">
            <v>-190341.21</v>
          </cell>
          <cell r="D677">
            <v>-245666.75</v>
          </cell>
        </row>
        <row r="678">
          <cell r="A678">
            <v>4330012</v>
          </cell>
          <cell r="B678" t="str">
            <v>REVNUE FROM METER SHOP TRANSPORT</v>
          </cell>
          <cell r="C678">
            <v>-304.75</v>
          </cell>
          <cell r="D678">
            <v>-4299.91</v>
          </cell>
        </row>
        <row r="679">
          <cell r="A679">
            <v>4330013</v>
          </cell>
          <cell r="B679" t="str">
            <v>REVNUE FR GAS SLECT PROG SVCS ACTL</v>
          </cell>
          <cell r="C679">
            <v>-383775.5</v>
          </cell>
          <cell r="D679">
            <v>-513641.55</v>
          </cell>
        </row>
        <row r="680">
          <cell r="A680">
            <v>4330016</v>
          </cell>
          <cell r="B680" t="str">
            <v>REV FROM NGV ADMIN FEES ACTUAL</v>
          </cell>
          <cell r="C680">
            <v>-5030.2</v>
          </cell>
          <cell r="D680">
            <v>-21870.1</v>
          </cell>
        </row>
        <row r="681">
          <cell r="A681">
            <v>4330017</v>
          </cell>
          <cell r="B681" t="str">
            <v>REV FR DEMO PROJECTS ACTUAL</v>
          </cell>
          <cell r="C681">
            <v>-30251.25</v>
          </cell>
          <cell r="D681">
            <v>-40347.629999999997</v>
          </cell>
        </row>
        <row r="682">
          <cell r="A682">
            <v>4330019</v>
          </cell>
          <cell r="B682" t="str">
            <v>REV FROM SEISMIC SERVICES</v>
          </cell>
          <cell r="C682">
            <v>-552.01</v>
          </cell>
          <cell r="D682">
            <v>-6335</v>
          </cell>
        </row>
        <row r="683">
          <cell r="A683">
            <v>4330021</v>
          </cell>
          <cell r="B683" t="str">
            <v>REVENUE FROM HUB SERVICES</v>
          </cell>
          <cell r="C683">
            <v>-8294802.5099999998</v>
          </cell>
          <cell r="D683">
            <v>-8453216.6400000006</v>
          </cell>
        </row>
        <row r="684">
          <cell r="A684">
            <v>4330022</v>
          </cell>
          <cell r="B684" t="str">
            <v>REV FR LG BEACH GAS SVCS OFFER</v>
          </cell>
          <cell r="C684">
            <v>-2754</v>
          </cell>
          <cell r="D684">
            <v>0</v>
          </cell>
        </row>
        <row r="685">
          <cell r="A685">
            <v>4330026</v>
          </cell>
          <cell r="B685" t="str">
            <v>MISC REV ERC EXTL CUST 00488027</v>
          </cell>
          <cell r="C685">
            <v>-28132.57</v>
          </cell>
          <cell r="D685">
            <v>-172899.6</v>
          </cell>
        </row>
        <row r="686">
          <cell r="A686">
            <v>4330029</v>
          </cell>
          <cell r="B686" t="str">
            <v>REV FR PUBL AFF SELLG DISPL AD IN ENGY</v>
          </cell>
          <cell r="C686">
            <v>0</v>
          </cell>
          <cell r="D686">
            <v>346.14</v>
          </cell>
        </row>
        <row r="687">
          <cell r="A687">
            <v>4330031</v>
          </cell>
          <cell r="B687" t="str">
            <v>SERVICE ESTABLISHMENT FEE ACCR</v>
          </cell>
          <cell r="C687">
            <v>-73730</v>
          </cell>
          <cell r="D687">
            <v>302940</v>
          </cell>
        </row>
        <row r="688">
          <cell r="A688">
            <v>4330076</v>
          </cell>
          <cell r="B688" t="str">
            <v>MISC SERV REV-PIPELINE SERVICES</v>
          </cell>
          <cell r="C688">
            <v>-552138.26</v>
          </cell>
          <cell r="D688">
            <v>0</v>
          </cell>
        </row>
        <row r="689">
          <cell r="A689">
            <v>4350001</v>
          </cell>
          <cell r="B689" t="str">
            <v>RENT FROM PROP USED IN OPERATION</v>
          </cell>
          <cell r="C689">
            <v>-74765.47</v>
          </cell>
          <cell r="D689">
            <v>0</v>
          </cell>
        </row>
        <row r="690">
          <cell r="A690">
            <v>4370001</v>
          </cell>
          <cell r="B690" t="str">
            <v>MISC REGULATORY REVENUE</v>
          </cell>
          <cell r="C690">
            <v>27322044.829999998</v>
          </cell>
          <cell r="D690">
            <v>-16612054.25</v>
          </cell>
        </row>
        <row r="691">
          <cell r="A691">
            <v>4370002</v>
          </cell>
          <cell r="B691" t="str">
            <v>OTHER MISCELLANEOUS REVENUES</v>
          </cell>
          <cell r="C691">
            <v>-1641028.51</v>
          </cell>
          <cell r="D691">
            <v>113268223.95</v>
          </cell>
        </row>
        <row r="692">
          <cell r="A692">
            <v>4370003</v>
          </cell>
          <cell r="B692" t="str">
            <v>MISC REVENUE DEFERRED</v>
          </cell>
          <cell r="C692">
            <v>26137000</v>
          </cell>
          <cell r="D692">
            <v>0</v>
          </cell>
        </row>
        <row r="693">
          <cell r="A693">
            <v>4370005</v>
          </cell>
          <cell r="B693" t="str">
            <v>PRE-PBR RESEARCH ROYALTY REVENUE</v>
          </cell>
          <cell r="C693">
            <v>-151196.32</v>
          </cell>
          <cell r="D693">
            <v>-173821.46</v>
          </cell>
        </row>
        <row r="694">
          <cell r="A694">
            <v>4370006</v>
          </cell>
          <cell r="B694" t="str">
            <v>RETURNED CHECK CHARGES ACTUAL</v>
          </cell>
          <cell r="C694">
            <v>-411311.57</v>
          </cell>
          <cell r="D694">
            <v>-575238.03</v>
          </cell>
        </row>
        <row r="695">
          <cell r="A695">
            <v>4370008</v>
          </cell>
          <cell r="B695" t="str">
            <v>AMORTIZATION OF ITCCA</v>
          </cell>
          <cell r="C695">
            <v>0</v>
          </cell>
          <cell r="D695">
            <v>-1455347</v>
          </cell>
        </row>
        <row r="696">
          <cell r="A696">
            <v>4370009</v>
          </cell>
          <cell r="B696" t="str">
            <v>AMORT TAX GAIN OF FLOWER ST</v>
          </cell>
          <cell r="C696">
            <v>-2260680</v>
          </cell>
          <cell r="D696">
            <v>-3391020</v>
          </cell>
        </row>
        <row r="697">
          <cell r="A697">
            <v>4370010</v>
          </cell>
          <cell r="B697" t="str">
            <v>ANAHEIM PARKING LEASE REVENUE</v>
          </cell>
          <cell r="C697">
            <v>-531</v>
          </cell>
          <cell r="D697">
            <v>-8841.14</v>
          </cell>
        </row>
        <row r="698">
          <cell r="A698">
            <v>4370012</v>
          </cell>
          <cell r="B698" t="str">
            <v>TRAINING ACTIVITY REVENUE</v>
          </cell>
          <cell r="C698">
            <v>0</v>
          </cell>
          <cell r="D698">
            <v>-5837</v>
          </cell>
        </row>
        <row r="699">
          <cell r="A699">
            <v>4370013</v>
          </cell>
          <cell r="B699" t="str">
            <v>D &amp; B CREDIT EVALUATION FEES</v>
          </cell>
          <cell r="C699">
            <v>-1500</v>
          </cell>
          <cell r="D699">
            <v>-2000</v>
          </cell>
        </row>
        <row r="700">
          <cell r="A700">
            <v>4370061</v>
          </cell>
          <cell r="B700" t="str">
            <v>AFFIL 25% EMPL TRANSFER FEE</v>
          </cell>
          <cell r="C700">
            <v>-141249.95000000001</v>
          </cell>
          <cell r="D700">
            <v>-57003.85</v>
          </cell>
        </row>
        <row r="701">
          <cell r="A701">
            <v>4370100</v>
          </cell>
          <cell r="B701" t="str">
            <v>GAS MISC. REVENUES</v>
          </cell>
          <cell r="C701">
            <v>13366.41</v>
          </cell>
          <cell r="D701">
            <v>-433703.52</v>
          </cell>
        </row>
        <row r="702">
          <cell r="A702">
            <v>4370103</v>
          </cell>
          <cell r="B702" t="str">
            <v>HONOR RANCHO OIL REVENUE</v>
          </cell>
          <cell r="C702">
            <v>-2448714.1800000002</v>
          </cell>
          <cell r="D702">
            <v>-2195298.5099999998</v>
          </cell>
        </row>
        <row r="703">
          <cell r="A703">
            <v>4370104</v>
          </cell>
          <cell r="B703" t="str">
            <v>GOLETA CHEVRON EMISSIONS CREDITS</v>
          </cell>
          <cell r="C703">
            <v>-767400</v>
          </cell>
          <cell r="D703">
            <v>-1336555</v>
          </cell>
        </row>
        <row r="704">
          <cell r="A704">
            <v>4370105</v>
          </cell>
          <cell r="B704" t="str">
            <v>ALISO SHALLOW ZONE-EOTT</v>
          </cell>
          <cell r="C704">
            <v>-690599.05</v>
          </cell>
          <cell r="D704">
            <v>-326648.92</v>
          </cell>
        </row>
        <row r="705">
          <cell r="A705">
            <v>4370106</v>
          </cell>
          <cell r="B705" t="str">
            <v>ALISO PEOC</v>
          </cell>
          <cell r="C705">
            <v>-943280.7</v>
          </cell>
          <cell r="D705">
            <v>-904559.92</v>
          </cell>
        </row>
        <row r="706">
          <cell r="A706">
            <v>4370107</v>
          </cell>
          <cell r="B706" t="str">
            <v>ALISO CRIMSON</v>
          </cell>
          <cell r="C706">
            <v>-20118.96</v>
          </cell>
          <cell r="D706">
            <v>-24174.68</v>
          </cell>
        </row>
        <row r="707">
          <cell r="A707">
            <v>4370108</v>
          </cell>
          <cell r="B707" t="str">
            <v>ALISO TERMO</v>
          </cell>
          <cell r="C707">
            <v>-23929.73</v>
          </cell>
          <cell r="D707">
            <v>-21202.58</v>
          </cell>
        </row>
        <row r="708">
          <cell r="A708">
            <v>4370109</v>
          </cell>
          <cell r="B708" t="str">
            <v>ALISO ROAD ACCESS FEES</v>
          </cell>
          <cell r="C708">
            <v>-33504.51</v>
          </cell>
          <cell r="D708">
            <v>-18525</v>
          </cell>
        </row>
        <row r="709">
          <cell r="A709">
            <v>4370110</v>
          </cell>
          <cell r="B709" t="str">
            <v>ALISO TEXACO UTILITY USAGE</v>
          </cell>
          <cell r="C709">
            <v>-861.7</v>
          </cell>
          <cell r="D709">
            <v>-1090.43</v>
          </cell>
        </row>
        <row r="710">
          <cell r="A710">
            <v>4370111</v>
          </cell>
          <cell r="B710" t="str">
            <v>MONTEBELLO OIL REVENUE</v>
          </cell>
          <cell r="C710">
            <v>0</v>
          </cell>
          <cell r="D710">
            <v>-2161.77</v>
          </cell>
        </row>
        <row r="711">
          <cell r="A711">
            <v>4370112</v>
          </cell>
          <cell r="B711" t="str">
            <v>PDR SESNON OIL REIMBURSEMENTS FROM TEXA</v>
          </cell>
          <cell r="C711">
            <v>-11250</v>
          </cell>
          <cell r="D711">
            <v>-13750</v>
          </cell>
        </row>
        <row r="712">
          <cell r="A712">
            <v>4370113</v>
          </cell>
          <cell r="B712" t="str">
            <v>RECLAIM EMISSIONS CREDIT SALES</v>
          </cell>
          <cell r="C712">
            <v>-123952</v>
          </cell>
          <cell r="D712">
            <v>-11580</v>
          </cell>
        </row>
        <row r="713">
          <cell r="A713">
            <v>4370115</v>
          </cell>
          <cell r="B713" t="str">
            <v>GOLETA LEASE FEES</v>
          </cell>
          <cell r="C713">
            <v>-19868.52</v>
          </cell>
          <cell r="D713">
            <v>0</v>
          </cell>
        </row>
        <row r="714">
          <cell r="A714">
            <v>4370121</v>
          </cell>
          <cell r="B714" t="str">
            <v>ALISO RENTAL FOR TELECOM SITES</v>
          </cell>
          <cell r="C714">
            <v>-69115</v>
          </cell>
          <cell r="D714">
            <v>0</v>
          </cell>
        </row>
        <row r="715">
          <cell r="A715">
            <v>4370145</v>
          </cell>
          <cell r="B715" t="str">
            <v>REVENUES-FED. ENERGY RETROFIT PROGRAM</v>
          </cell>
          <cell r="C715">
            <v>-825637.57</v>
          </cell>
          <cell r="D715">
            <v>0</v>
          </cell>
        </row>
        <row r="716">
          <cell r="A716">
            <v>4370200</v>
          </cell>
          <cell r="B716" t="str">
            <v>SUNDRY NGV VEHICLE REVENUE</v>
          </cell>
          <cell r="C716">
            <v>-1236.9000000000001</v>
          </cell>
          <cell r="D716">
            <v>-883.5</v>
          </cell>
        </row>
        <row r="717">
          <cell r="A717">
            <v>4370202</v>
          </cell>
          <cell r="B717" t="str">
            <v>SUNDRY PARKING</v>
          </cell>
          <cell r="C717">
            <v>-1732.5</v>
          </cell>
          <cell r="D717">
            <v>-1237.5</v>
          </cell>
        </row>
        <row r="718">
          <cell r="A718">
            <v>4370203</v>
          </cell>
          <cell r="B718" t="str">
            <v>SUNDRY RENT</v>
          </cell>
          <cell r="C718">
            <v>-8169</v>
          </cell>
          <cell r="D718">
            <v>-5835</v>
          </cell>
        </row>
        <row r="719">
          <cell r="A719">
            <v>4370205</v>
          </cell>
          <cell r="B719" t="str">
            <v>SUNDRY SEISMIC SERVICES REVENUE</v>
          </cell>
          <cell r="C719">
            <v>-22591.94</v>
          </cell>
          <cell r="D719">
            <v>-8740.01</v>
          </cell>
        </row>
        <row r="720">
          <cell r="A720">
            <v>4370206</v>
          </cell>
          <cell r="B720" t="str">
            <v>SUNDRY TRAINING LABOR</v>
          </cell>
          <cell r="C720">
            <v>-3960</v>
          </cell>
          <cell r="D720">
            <v>-9954</v>
          </cell>
        </row>
        <row r="721">
          <cell r="A721">
            <v>4370207</v>
          </cell>
          <cell r="B721" t="str">
            <v>SUNDRY TRAINING MATERIALS</v>
          </cell>
          <cell r="C721">
            <v>-3568</v>
          </cell>
          <cell r="D721">
            <v>-1964</v>
          </cell>
        </row>
        <row r="722">
          <cell r="A722">
            <v>4370208</v>
          </cell>
          <cell r="B722" t="str">
            <v>SUNDRY UTILITY REVENUE</v>
          </cell>
          <cell r="C722">
            <v>-6300</v>
          </cell>
          <cell r="D722">
            <v>-4500</v>
          </cell>
        </row>
        <row r="723">
          <cell r="A723">
            <v>4371000</v>
          </cell>
          <cell r="B723" t="str">
            <v>TRANSPORTADORA DE GAS NATURAL INTER BU</v>
          </cell>
          <cell r="C723">
            <v>0</v>
          </cell>
          <cell r="D723">
            <v>-279729.27</v>
          </cell>
        </row>
        <row r="724">
          <cell r="A724">
            <v>4371002</v>
          </cell>
          <cell r="B724" t="str">
            <v>SEMPRA ENERGY UTILITY VENTURES INTER BU</v>
          </cell>
          <cell r="C724">
            <v>0</v>
          </cell>
          <cell r="D724">
            <v>-80527.78</v>
          </cell>
        </row>
        <row r="725">
          <cell r="A725">
            <v>4371004</v>
          </cell>
          <cell r="B725" t="str">
            <v>INTERVENOR COMPENSATION MEMO ACCT CURRE</v>
          </cell>
          <cell r="C725">
            <v>208579</v>
          </cell>
          <cell r="D725">
            <v>-39620</v>
          </cell>
        </row>
        <row r="726">
          <cell r="A726">
            <v>4371005</v>
          </cell>
          <cell r="B726" t="str">
            <v>AFFILATE TRANSFER FEE MEMORANDUM ACCOUN</v>
          </cell>
          <cell r="C726">
            <v>112608</v>
          </cell>
          <cell r="D726">
            <v>146123.04999999999</v>
          </cell>
        </row>
        <row r="727">
          <cell r="A727">
            <v>4371007</v>
          </cell>
          <cell r="B727" t="str">
            <v>OTH REGULATORY REVENUE-CEMA-DRT</v>
          </cell>
          <cell r="C727">
            <v>513497</v>
          </cell>
          <cell r="D727">
            <v>1231094</v>
          </cell>
        </row>
        <row r="728">
          <cell r="A728">
            <v>4371008</v>
          </cell>
          <cell r="B728" t="str">
            <v>OTH RGLTORY REVNUE-ZRCLA ADJ</v>
          </cell>
          <cell r="C728">
            <v>-117887.88</v>
          </cell>
          <cell r="D728">
            <v>601179.84</v>
          </cell>
        </row>
        <row r="729">
          <cell r="A729">
            <v>4371009</v>
          </cell>
          <cell r="B729" t="str">
            <v>BCAP RGLTORY REVNUE-MERGER CREDIT ACCTG</v>
          </cell>
          <cell r="C729">
            <v>17128000</v>
          </cell>
          <cell r="D729">
            <v>-354506.37</v>
          </cell>
        </row>
        <row r="730">
          <cell r="A730">
            <v>4570000</v>
          </cell>
          <cell r="B730" t="str">
            <v>SEISMIC</v>
          </cell>
          <cell r="C730">
            <v>0</v>
          </cell>
          <cell r="D730">
            <v>30</v>
          </cell>
        </row>
        <row r="731">
          <cell r="A731">
            <v>4999969</v>
          </cell>
          <cell r="B731" t="str">
            <v>SUNDRY MISC REVENUE-NON AFFILIATE NON W</v>
          </cell>
          <cell r="C731">
            <v>-127088.51</v>
          </cell>
          <cell r="D731">
            <v>-79053.25</v>
          </cell>
        </row>
        <row r="732">
          <cell r="A732">
            <v>4999970</v>
          </cell>
          <cell r="B732" t="str">
            <v>SUNDRY MISC REVENUE-AFFILIATE WORKORDER</v>
          </cell>
          <cell r="C732">
            <v>-13520339.65</v>
          </cell>
          <cell r="D732">
            <v>-14799166.210000001</v>
          </cell>
        </row>
        <row r="733">
          <cell r="A733">
            <v>4999999</v>
          </cell>
          <cell r="B733" t="str">
            <v>SUNDRY MISC REVENUE-NON AFFILIATE WORKO</v>
          </cell>
          <cell r="C733">
            <v>-205682</v>
          </cell>
          <cell r="D733">
            <v>-146314</v>
          </cell>
        </row>
        <row r="734">
          <cell r="A734">
            <v>5110003</v>
          </cell>
          <cell r="B734" t="str">
            <v>CAPACITY BROKERING CREDITS CORE</v>
          </cell>
          <cell r="C734">
            <v>0</v>
          </cell>
          <cell r="D734">
            <v>-3009656.27</v>
          </cell>
        </row>
        <row r="735">
          <cell r="A735">
            <v>5110004</v>
          </cell>
          <cell r="B735" t="str">
            <v>COG TRANS COSTS INTRSTA DMAND CHRG</v>
          </cell>
          <cell r="C735">
            <v>0</v>
          </cell>
          <cell r="D735">
            <v>67721199.209999993</v>
          </cell>
        </row>
        <row r="736">
          <cell r="A736">
            <v>5110005</v>
          </cell>
          <cell r="B736" t="str">
            <v>COG TRANS COSTS MPO CORE</v>
          </cell>
          <cell r="C736">
            <v>0</v>
          </cell>
          <cell r="D736">
            <v>76504.92</v>
          </cell>
        </row>
        <row r="737">
          <cell r="A737">
            <v>5110007</v>
          </cell>
          <cell r="B737" t="str">
            <v>BCAP NGTLP COMMOD CORE PURCH ALLO</v>
          </cell>
          <cell r="C737">
            <v>-467999.27</v>
          </cell>
          <cell r="D737">
            <v>343137688.10000002</v>
          </cell>
        </row>
        <row r="738">
          <cell r="A738">
            <v>5110014</v>
          </cell>
          <cell r="B738" t="str">
            <v>TRANS COSTS PITCO EXCESS COSTS CORE</v>
          </cell>
          <cell r="C738">
            <v>0</v>
          </cell>
          <cell r="D738">
            <v>15281.61</v>
          </cell>
        </row>
        <row r="739">
          <cell r="A739">
            <v>5110015</v>
          </cell>
          <cell r="B739" t="str">
            <v>TRANS COST PITCO EXCS COST NONCORE</v>
          </cell>
          <cell r="C739">
            <v>0</v>
          </cell>
          <cell r="D739">
            <v>19479.990000000002</v>
          </cell>
        </row>
        <row r="740">
          <cell r="A740">
            <v>5110016</v>
          </cell>
          <cell r="B740" t="str">
            <v>TRANS COSTS POPCO EXCS COSTS CORE</v>
          </cell>
          <cell r="C740">
            <v>0</v>
          </cell>
          <cell r="D740">
            <v>306833.13</v>
          </cell>
        </row>
        <row r="741">
          <cell r="A741">
            <v>5110017</v>
          </cell>
          <cell r="B741" t="str">
            <v>TRANS COST POPCO EXCS COST NONCORE</v>
          </cell>
          <cell r="C741">
            <v>0</v>
          </cell>
          <cell r="D741">
            <v>450498.39</v>
          </cell>
        </row>
        <row r="742">
          <cell r="A742">
            <v>5110020</v>
          </cell>
          <cell r="B742" t="str">
            <v>CAPACITY BROKERING CREDITS-NONCORE</v>
          </cell>
          <cell r="C742">
            <v>0</v>
          </cell>
          <cell r="D742">
            <v>-10478995.119999999</v>
          </cell>
        </row>
        <row r="743">
          <cell r="A743">
            <v>5110021</v>
          </cell>
          <cell r="B743" t="str">
            <v>COG TRANS COST INTR DMND CHG</v>
          </cell>
          <cell r="C743">
            <v>0</v>
          </cell>
          <cell r="D743">
            <v>20437877.399999999</v>
          </cell>
        </row>
        <row r="744">
          <cell r="A744">
            <v>5110022</v>
          </cell>
          <cell r="B744" t="str">
            <v>COG TRANS COST MPO NON CORE</v>
          </cell>
          <cell r="C744">
            <v>0</v>
          </cell>
          <cell r="D744">
            <v>110247.59</v>
          </cell>
        </row>
        <row r="745">
          <cell r="A745">
            <v>5110023</v>
          </cell>
          <cell r="B745" t="str">
            <v>COG TRANS COSTS IDC CORE SUBSC</v>
          </cell>
          <cell r="C745">
            <v>0</v>
          </cell>
          <cell r="D745">
            <v>1090864.24</v>
          </cell>
        </row>
        <row r="746">
          <cell r="A746">
            <v>5110025</v>
          </cell>
          <cell r="B746" t="str">
            <v>BCAP NGTLP CORE SUBSC ALLOCATION</v>
          </cell>
          <cell r="C746">
            <v>0</v>
          </cell>
          <cell r="D746">
            <v>10334351.23</v>
          </cell>
        </row>
        <row r="747">
          <cell r="A747">
            <v>5110026</v>
          </cell>
          <cell r="B747" t="str">
            <v>NGTLP NON CORE STANDBY SVC</v>
          </cell>
          <cell r="C747">
            <v>0</v>
          </cell>
          <cell r="D747">
            <v>462016.59</v>
          </cell>
        </row>
        <row r="748">
          <cell r="A748">
            <v>5110029</v>
          </cell>
          <cell r="B748" t="str">
            <v>ETS GAS COSTS RELATED TO LOST/UNACC FOR</v>
          </cell>
          <cell r="C748">
            <v>-183268.71</v>
          </cell>
          <cell r="D748">
            <v>0</v>
          </cell>
        </row>
        <row r="749">
          <cell r="A749">
            <v>5110030</v>
          </cell>
          <cell r="B749" t="str">
            <v>COG EXCHANGE GAS CORE</v>
          </cell>
          <cell r="C749">
            <v>0</v>
          </cell>
          <cell r="D749">
            <v>-1532237.94</v>
          </cell>
        </row>
        <row r="750">
          <cell r="A750">
            <v>5110033</v>
          </cell>
          <cell r="B750" t="str">
            <v>COG W D STORAGE CORE DEBIT</v>
          </cell>
          <cell r="C750">
            <v>0</v>
          </cell>
          <cell r="D750">
            <v>60070394</v>
          </cell>
        </row>
        <row r="751">
          <cell r="A751">
            <v>5110035</v>
          </cell>
          <cell r="B751" t="str">
            <v>COG INJECT STORAGE GAS COSTS</v>
          </cell>
          <cell r="C751">
            <v>0</v>
          </cell>
          <cell r="D751">
            <v>12402429</v>
          </cell>
        </row>
        <row r="752">
          <cell r="A752">
            <v>5110037</v>
          </cell>
          <cell r="B752" t="str">
            <v>CO SVC GAS USED COMP STA CREDT</v>
          </cell>
          <cell r="C752">
            <v>0</v>
          </cell>
          <cell r="D752">
            <v>337999</v>
          </cell>
        </row>
        <row r="753">
          <cell r="A753">
            <v>5110038</v>
          </cell>
          <cell r="B753" t="str">
            <v>STORAGE</v>
          </cell>
          <cell r="C753">
            <v>0</v>
          </cell>
          <cell r="D753">
            <v>-1697791.35</v>
          </cell>
        </row>
        <row r="754">
          <cell r="A754">
            <v>5110039</v>
          </cell>
          <cell r="B754" t="str">
            <v>TRANSMISSION</v>
          </cell>
          <cell r="C754">
            <v>0</v>
          </cell>
          <cell r="D754">
            <v>-2570057.9300000002</v>
          </cell>
        </row>
        <row r="755">
          <cell r="A755">
            <v>5110041</v>
          </cell>
          <cell r="B755" t="str">
            <v>STORAGE</v>
          </cell>
          <cell r="C755">
            <v>-3714760.01</v>
          </cell>
          <cell r="D755">
            <v>-3578434.75</v>
          </cell>
        </row>
        <row r="756">
          <cell r="A756">
            <v>5110042</v>
          </cell>
          <cell r="B756" t="str">
            <v>TRANSMISSION</v>
          </cell>
          <cell r="C756">
            <v>-7251747.1699999999</v>
          </cell>
          <cell r="D756">
            <v>-4565308.66</v>
          </cell>
        </row>
        <row r="757">
          <cell r="A757">
            <v>5110043</v>
          </cell>
          <cell r="B757" t="str">
            <v>FIELD BLOWDOWN</v>
          </cell>
          <cell r="C757">
            <v>-43559.81</v>
          </cell>
          <cell r="D757">
            <v>-125418.06</v>
          </cell>
        </row>
        <row r="758">
          <cell r="A758">
            <v>5110044</v>
          </cell>
          <cell r="B758" t="str">
            <v>DISTRIBUTION</v>
          </cell>
          <cell r="C758">
            <v>-203782.69</v>
          </cell>
          <cell r="D758">
            <v>-271538.62</v>
          </cell>
        </row>
        <row r="759">
          <cell r="A759">
            <v>5110045</v>
          </cell>
          <cell r="B759" t="str">
            <v>NGV</v>
          </cell>
          <cell r="C759">
            <v>-44650.64</v>
          </cell>
          <cell r="D759">
            <v>-51157.93</v>
          </cell>
        </row>
        <row r="760">
          <cell r="A760">
            <v>5110070</v>
          </cell>
          <cell r="B760" t="str">
            <v>U.S. GAS LOSSES</v>
          </cell>
          <cell r="C760">
            <v>0</v>
          </cell>
          <cell r="D760">
            <v>83932.99</v>
          </cell>
        </row>
        <row r="761">
          <cell r="A761">
            <v>5120200</v>
          </cell>
          <cell r="B761" t="str">
            <v>FUEL CHARGE-UNDERGROUND STORAGE FIELDS</v>
          </cell>
          <cell r="C761">
            <v>0</v>
          </cell>
          <cell r="D761">
            <v>2509317.38</v>
          </cell>
        </row>
        <row r="762">
          <cell r="A762">
            <v>5552003</v>
          </cell>
          <cell r="B762" t="str">
            <v>CAPACITY BROKERING CREDITS CORE</v>
          </cell>
          <cell r="C762">
            <v>-3853130.56</v>
          </cell>
          <cell r="D762">
            <v>-3018472.06</v>
          </cell>
        </row>
        <row r="763">
          <cell r="A763">
            <v>5552004</v>
          </cell>
          <cell r="B763" t="str">
            <v>COG TRANS COSTS INTRSTA DMAND CHRG</v>
          </cell>
          <cell r="C763">
            <v>18823585.120000001</v>
          </cell>
          <cell r="D763">
            <v>66861929.729999997</v>
          </cell>
        </row>
        <row r="764">
          <cell r="A764">
            <v>5552005</v>
          </cell>
          <cell r="B764" t="str">
            <v>COG TRANS COSTS MPO CORE</v>
          </cell>
          <cell r="C764">
            <v>8627.52</v>
          </cell>
          <cell r="D764">
            <v>12484265.369999999</v>
          </cell>
        </row>
        <row r="765">
          <cell r="A765">
            <v>5552007</v>
          </cell>
          <cell r="B765" t="str">
            <v>BCAP NGTLP COMMOD CORE PURCH ALLO</v>
          </cell>
          <cell r="C765">
            <v>707261794.40999997</v>
          </cell>
          <cell r="D765">
            <v>520484897.08999997</v>
          </cell>
        </row>
        <row r="766">
          <cell r="A766">
            <v>5552014</v>
          </cell>
          <cell r="B766" t="str">
            <v>TRANS COSTS PITCO EXCESS COSTS CORE</v>
          </cell>
          <cell r="C766">
            <v>-1028234.11</v>
          </cell>
          <cell r="D766">
            <v>345029.93</v>
          </cell>
        </row>
        <row r="767">
          <cell r="A767">
            <v>5552015</v>
          </cell>
          <cell r="B767" t="str">
            <v>TRANS COST PITCO EXCS COST NONCORE</v>
          </cell>
          <cell r="C767">
            <v>-1687243.94</v>
          </cell>
          <cell r="D767">
            <v>506685.55</v>
          </cell>
        </row>
        <row r="768">
          <cell r="A768">
            <v>5552016</v>
          </cell>
          <cell r="B768" t="str">
            <v>TRANS COSTS POPCO EXCS COSTS CORE</v>
          </cell>
          <cell r="C768">
            <v>-174207.06</v>
          </cell>
          <cell r="D768">
            <v>0</v>
          </cell>
        </row>
        <row r="769">
          <cell r="A769">
            <v>5552017</v>
          </cell>
          <cell r="B769" t="str">
            <v>TRANS COST POPCO EXCS COST NONCORE</v>
          </cell>
          <cell r="C769">
            <v>-255827.64</v>
          </cell>
          <cell r="D769">
            <v>0</v>
          </cell>
        </row>
        <row r="770">
          <cell r="A770">
            <v>5552020</v>
          </cell>
          <cell r="B770" t="str">
            <v>CAPACITY BROKERING CREDITS-NONCORE</v>
          </cell>
          <cell r="C770">
            <v>-14091802.9</v>
          </cell>
          <cell r="D770">
            <v>-12686618.24</v>
          </cell>
        </row>
        <row r="771">
          <cell r="A771">
            <v>5552021</v>
          </cell>
          <cell r="B771" t="str">
            <v>COG TRANS COST INTR DMND CHG</v>
          </cell>
          <cell r="C771">
            <v>69214257.010000005</v>
          </cell>
          <cell r="D771">
            <v>20043322.27</v>
          </cell>
        </row>
        <row r="772">
          <cell r="A772">
            <v>5552022</v>
          </cell>
          <cell r="B772" t="str">
            <v>COG TRANS COST MPO NON CORE</v>
          </cell>
          <cell r="C772">
            <v>12415.22</v>
          </cell>
          <cell r="D772">
            <v>12965007.24</v>
          </cell>
        </row>
        <row r="773">
          <cell r="A773">
            <v>5552023</v>
          </cell>
          <cell r="B773" t="str">
            <v>COG TRANS COSTS IDC CORE SUBSC</v>
          </cell>
          <cell r="C773">
            <v>34402246.170000002</v>
          </cell>
          <cell r="D773">
            <v>695033.26</v>
          </cell>
        </row>
        <row r="774">
          <cell r="A774">
            <v>5552025</v>
          </cell>
          <cell r="B774" t="str">
            <v>BCAP NGTLP CORE SUBSC ALLOCATION</v>
          </cell>
          <cell r="C774">
            <v>26639144.93</v>
          </cell>
          <cell r="D774">
            <v>13644129.119999999</v>
          </cell>
        </row>
        <row r="775">
          <cell r="A775">
            <v>5552026</v>
          </cell>
          <cell r="B775" t="str">
            <v>NGTLP NON CORE STANDBY SVC</v>
          </cell>
          <cell r="C775">
            <v>2118886.7000000002</v>
          </cell>
          <cell r="D775">
            <v>585809.53</v>
          </cell>
        </row>
        <row r="776">
          <cell r="A776">
            <v>5552030</v>
          </cell>
          <cell r="B776" t="str">
            <v>COG EXCHANGE GAS CORE</v>
          </cell>
          <cell r="C776">
            <v>-2050274.36</v>
          </cell>
          <cell r="D776">
            <v>517058.43</v>
          </cell>
        </row>
        <row r="777">
          <cell r="A777">
            <v>5552033</v>
          </cell>
          <cell r="B777" t="str">
            <v>COG W D STORAGE CORE DEBIT</v>
          </cell>
          <cell r="C777">
            <v>-21369489</v>
          </cell>
          <cell r="D777">
            <v>78621569</v>
          </cell>
        </row>
        <row r="778">
          <cell r="A778">
            <v>5552035</v>
          </cell>
          <cell r="B778" t="str">
            <v>COG INJECT STORAGE GAS COSTS</v>
          </cell>
          <cell r="C778">
            <v>36714982</v>
          </cell>
          <cell r="D778">
            <v>-169478556</v>
          </cell>
        </row>
        <row r="779">
          <cell r="A779">
            <v>5552037</v>
          </cell>
          <cell r="B779" t="str">
            <v>CO SVC GAS USED COMP STA CREDT</v>
          </cell>
          <cell r="C779">
            <v>474010</v>
          </cell>
          <cell r="D779">
            <v>398135</v>
          </cell>
        </row>
        <row r="780">
          <cell r="A780">
            <v>5552045</v>
          </cell>
          <cell r="B780" t="str">
            <v>NGV</v>
          </cell>
          <cell r="C780">
            <v>0</v>
          </cell>
          <cell r="D780">
            <v>-1.28</v>
          </cell>
        </row>
        <row r="781">
          <cell r="A781">
            <v>5552070</v>
          </cell>
          <cell r="B781" t="str">
            <v>U.S. GAS LOSSES</v>
          </cell>
          <cell r="C781">
            <v>-174897</v>
          </cell>
          <cell r="D781">
            <v>0</v>
          </cell>
        </row>
        <row r="782">
          <cell r="A782">
            <v>5552075</v>
          </cell>
          <cell r="B782" t="str">
            <v>GAIN (LOSS) ON INTER PLANT STOCK MOVEME</v>
          </cell>
          <cell r="C782">
            <v>-93.54</v>
          </cell>
          <cell r="D782">
            <v>401.91</v>
          </cell>
        </row>
        <row r="783">
          <cell r="A783">
            <v>6110000</v>
          </cell>
          <cell r="B783" t="str">
            <v>SALARIES</v>
          </cell>
          <cell r="C783">
            <v>0</v>
          </cell>
          <cell r="D783">
            <v>5641.4</v>
          </cell>
        </row>
        <row r="784">
          <cell r="A784">
            <v>6110010</v>
          </cell>
          <cell r="B784" t="str">
            <v>SALARIES-EXECUTIVE</v>
          </cell>
          <cell r="C784">
            <v>771418.41</v>
          </cell>
          <cell r="D784">
            <v>588588.54</v>
          </cell>
        </row>
        <row r="785">
          <cell r="A785">
            <v>6110020</v>
          </cell>
          <cell r="B785" t="str">
            <v>SALARIES-MANAGEMENT  STRAIGHT-TIME</v>
          </cell>
          <cell r="C785">
            <v>52332529.159999996</v>
          </cell>
          <cell r="D785">
            <v>87219137.730000004</v>
          </cell>
        </row>
        <row r="786">
          <cell r="A786">
            <v>6110030</v>
          </cell>
          <cell r="B786" t="str">
            <v>SALARIES-MANAGEMENT  TIME AND ONE HALF</v>
          </cell>
          <cell r="C786">
            <v>344496.85</v>
          </cell>
          <cell r="D786">
            <v>2152189.19</v>
          </cell>
        </row>
        <row r="787">
          <cell r="A787">
            <v>6110040</v>
          </cell>
          <cell r="B787" t="str">
            <v>SALARIES-MANAGEMENT  DOUBLETIME</v>
          </cell>
          <cell r="C787">
            <v>23635.91</v>
          </cell>
          <cell r="D787">
            <v>30909.57</v>
          </cell>
        </row>
        <row r="788">
          <cell r="A788">
            <v>6110050</v>
          </cell>
          <cell r="B788" t="str">
            <v>SALARIES-NONMANAGEMENT  STRAIGHT-TIME</v>
          </cell>
          <cell r="C788">
            <v>0</v>
          </cell>
          <cell r="D788">
            <v>108452450.02</v>
          </cell>
        </row>
        <row r="789">
          <cell r="A789">
            <v>6110060</v>
          </cell>
          <cell r="B789" t="str">
            <v>SALARIES-NONMANAGEMENT  TIME AND ONE HA</v>
          </cell>
          <cell r="C789">
            <v>0</v>
          </cell>
          <cell r="D789">
            <v>20385363.710000001</v>
          </cell>
        </row>
        <row r="790">
          <cell r="A790">
            <v>6110080</v>
          </cell>
          <cell r="B790" t="str">
            <v>SALARIES-CLERICAL AND TECHNICAL  STRAIG</v>
          </cell>
          <cell r="C790">
            <v>3700958.96</v>
          </cell>
          <cell r="D790">
            <v>3423354.69</v>
          </cell>
        </row>
        <row r="791">
          <cell r="A791">
            <v>6110090</v>
          </cell>
          <cell r="B791" t="str">
            <v>SALARIES-CLERICAL AND TECHNICAL  TIME A</v>
          </cell>
          <cell r="C791">
            <v>63761.52</v>
          </cell>
          <cell r="D791">
            <v>61460.81</v>
          </cell>
        </row>
        <row r="792">
          <cell r="A792">
            <v>6110100</v>
          </cell>
          <cell r="B792" t="str">
            <v>SALARIES-CLERICAL AND TECHNICAL  DOUBLE</v>
          </cell>
          <cell r="C792">
            <v>640.12</v>
          </cell>
          <cell r="D792">
            <v>832.69</v>
          </cell>
        </row>
        <row r="793">
          <cell r="A793">
            <v>6110110</v>
          </cell>
          <cell r="B793" t="str">
            <v>SALARIES-UNION  STRAIGHT-TIME</v>
          </cell>
          <cell r="C793">
            <v>118513868.15000001</v>
          </cell>
          <cell r="D793">
            <v>102351573.48</v>
          </cell>
        </row>
        <row r="794">
          <cell r="A794">
            <v>6110120</v>
          </cell>
          <cell r="B794" t="str">
            <v>SALARIES-UNION  TIME AND ONE HALF</v>
          </cell>
          <cell r="C794">
            <v>10476493.09</v>
          </cell>
          <cell r="D794">
            <v>9815720.5700000003</v>
          </cell>
        </row>
        <row r="795">
          <cell r="A795">
            <v>6110130</v>
          </cell>
          <cell r="B795" t="str">
            <v>SALARIES-UNION  DOUBLE TIME</v>
          </cell>
          <cell r="C795">
            <v>1032776.19</v>
          </cell>
          <cell r="D795">
            <v>1149572.44</v>
          </cell>
        </row>
        <row r="796">
          <cell r="A796">
            <v>6110140</v>
          </cell>
          <cell r="B796" t="str">
            <v>SALARIES-TEMP FULL-TIME  STRAIGHT-TIME</v>
          </cell>
          <cell r="C796">
            <v>51513.17</v>
          </cell>
          <cell r="D796">
            <v>161253.73000000001</v>
          </cell>
        </row>
        <row r="797">
          <cell r="A797">
            <v>6110150</v>
          </cell>
          <cell r="B797" t="str">
            <v>SALARIES-TEMP FULL-TIME  TIME AND ONE H</v>
          </cell>
          <cell r="C797">
            <v>186.94</v>
          </cell>
          <cell r="D797">
            <v>52892.81</v>
          </cell>
        </row>
        <row r="798">
          <cell r="A798">
            <v>6110170</v>
          </cell>
          <cell r="B798" t="str">
            <v>SALARIES-TEMP PART-TIME  STRAIGHT-TIME</v>
          </cell>
          <cell r="C798">
            <v>13280029.029999999</v>
          </cell>
          <cell r="D798">
            <v>19402770.34</v>
          </cell>
        </row>
        <row r="799">
          <cell r="A799">
            <v>6110180</v>
          </cell>
          <cell r="B799" t="str">
            <v>SALARIES-TEMP PART-TIME  TIME AND ONE H</v>
          </cell>
          <cell r="C799">
            <v>356629.57</v>
          </cell>
          <cell r="D799">
            <v>632246.54</v>
          </cell>
        </row>
        <row r="800">
          <cell r="A800">
            <v>6110190</v>
          </cell>
          <cell r="B800" t="str">
            <v>SALARIES-TEMP PART-TIME  DOUBLE TIME</v>
          </cell>
          <cell r="C800">
            <v>2632.66</v>
          </cell>
          <cell r="D800">
            <v>723.66</v>
          </cell>
        </row>
        <row r="801">
          <cell r="A801">
            <v>6110255</v>
          </cell>
          <cell r="B801" t="str">
            <v>SALARIES-EICP</v>
          </cell>
          <cell r="C801">
            <v>16445651.689999999</v>
          </cell>
          <cell r="D801">
            <v>14221958</v>
          </cell>
        </row>
        <row r="802">
          <cell r="A802">
            <v>6110256</v>
          </cell>
          <cell r="B802" t="str">
            <v>SALARIES-MISC</v>
          </cell>
          <cell r="C802">
            <v>804356.89</v>
          </cell>
          <cell r="D802">
            <v>0</v>
          </cell>
        </row>
        <row r="803">
          <cell r="A803">
            <v>6110257</v>
          </cell>
          <cell r="B803" t="str">
            <v>SALARIES-MSI</v>
          </cell>
          <cell r="C803">
            <v>223754.75</v>
          </cell>
          <cell r="D803">
            <v>0</v>
          </cell>
        </row>
        <row r="804">
          <cell r="A804">
            <v>6110270</v>
          </cell>
          <cell r="B804" t="str">
            <v>SALARIES-SEVERENCE</v>
          </cell>
          <cell r="C804">
            <v>86998.42</v>
          </cell>
          <cell r="D804">
            <v>0</v>
          </cell>
        </row>
        <row r="805">
          <cell r="A805">
            <v>6110280</v>
          </cell>
          <cell r="B805" t="str">
            <v>SALARIES-VACATION</v>
          </cell>
          <cell r="C805">
            <v>10334322.289999999</v>
          </cell>
          <cell r="D805">
            <v>0</v>
          </cell>
        </row>
        <row r="806">
          <cell r="A806">
            <v>6110290</v>
          </cell>
          <cell r="B806" t="str">
            <v>SALARIES-HOLIDAY</v>
          </cell>
          <cell r="C806">
            <v>2354791.5</v>
          </cell>
          <cell r="D806">
            <v>0</v>
          </cell>
        </row>
        <row r="807">
          <cell r="A807">
            <v>6110300</v>
          </cell>
          <cell r="B807" t="str">
            <v>SALARIES-JURY DUTY</v>
          </cell>
          <cell r="C807">
            <v>260087.33</v>
          </cell>
          <cell r="D807">
            <v>0</v>
          </cell>
        </row>
        <row r="808">
          <cell r="A808">
            <v>6110310</v>
          </cell>
          <cell r="B808" t="str">
            <v>SALARIES-SICK TIME</v>
          </cell>
          <cell r="C808">
            <v>2415564.04</v>
          </cell>
          <cell r="D808">
            <v>0</v>
          </cell>
        </row>
        <row r="809">
          <cell r="A809">
            <v>6110320</v>
          </cell>
          <cell r="B809" t="str">
            <v>SALARIES-OTHER NON PRODUCTIVE</v>
          </cell>
          <cell r="C809">
            <v>679207.1</v>
          </cell>
          <cell r="D809">
            <v>2388566.85</v>
          </cell>
        </row>
        <row r="810">
          <cell r="A810">
            <v>6120002</v>
          </cell>
          <cell r="B810" t="str">
            <v>EMP BEN-HEALTH INSURANCE</v>
          </cell>
          <cell r="C810">
            <v>11295738.460000001</v>
          </cell>
          <cell r="D810">
            <v>15013748.91</v>
          </cell>
        </row>
        <row r="811">
          <cell r="A811">
            <v>6120003</v>
          </cell>
          <cell r="B811" t="str">
            <v>EMP BEN-DENTAL INSURANCE</v>
          </cell>
          <cell r="C811">
            <v>1338233.56</v>
          </cell>
          <cell r="D811">
            <v>1885463.29</v>
          </cell>
        </row>
        <row r="812">
          <cell r="A812">
            <v>6120004</v>
          </cell>
          <cell r="B812" t="str">
            <v>EMP BEN-VISION INSURANCE</v>
          </cell>
          <cell r="C812">
            <v>178203.99</v>
          </cell>
          <cell r="D812">
            <v>53929.760000000002</v>
          </cell>
        </row>
        <row r="813">
          <cell r="A813">
            <v>6120005</v>
          </cell>
          <cell r="B813" t="str">
            <v>EMP BEN-LIFE INSURANCE</v>
          </cell>
          <cell r="C813">
            <v>275897.26</v>
          </cell>
          <cell r="D813">
            <v>344169.23</v>
          </cell>
        </row>
        <row r="814">
          <cell r="A814">
            <v>6120006</v>
          </cell>
          <cell r="B814" t="str">
            <v>EMP BEN-FEES AND SERVICE ADM CHARGES</v>
          </cell>
          <cell r="C814">
            <v>161087.91</v>
          </cell>
          <cell r="D814">
            <v>478605.47</v>
          </cell>
        </row>
        <row r="815">
          <cell r="A815">
            <v>6120008</v>
          </cell>
          <cell r="B815" t="str">
            <v>EMP BEN-QUALIFIED PENSION</v>
          </cell>
          <cell r="C815">
            <v>0</v>
          </cell>
          <cell r="D815">
            <v>65500</v>
          </cell>
        </row>
        <row r="816">
          <cell r="A816">
            <v>6120009</v>
          </cell>
          <cell r="B816" t="str">
            <v>EMP BEN-EMPLOYEE ASSISTANCE PROGRAM</v>
          </cell>
          <cell r="C816">
            <v>136551.4</v>
          </cell>
          <cell r="D816">
            <v>151534.85999999999</v>
          </cell>
        </row>
        <row r="817">
          <cell r="A817">
            <v>6120010</v>
          </cell>
          <cell r="B817" t="str">
            <v>EMP BEN-EMPLOYEE WELLNESS PROGRAM</v>
          </cell>
          <cell r="C817">
            <v>14069.12</v>
          </cell>
          <cell r="D817">
            <v>50768.82</v>
          </cell>
        </row>
        <row r="818">
          <cell r="A818">
            <v>6120011</v>
          </cell>
          <cell r="B818" t="str">
            <v>EMP BEN-LONG TERM DISABILITY</v>
          </cell>
          <cell r="C818">
            <v>425709.96</v>
          </cell>
          <cell r="D818">
            <v>2929282.55</v>
          </cell>
        </row>
        <row r="819">
          <cell r="A819">
            <v>6120012</v>
          </cell>
          <cell r="B819" t="str">
            <v>EMP BEN-EMPLOYEE RECOGNITION</v>
          </cell>
          <cell r="C819">
            <v>530500.9</v>
          </cell>
          <cell r="D819">
            <v>1002479.68</v>
          </cell>
        </row>
        <row r="820">
          <cell r="A820">
            <v>6120013</v>
          </cell>
          <cell r="B820" t="str">
            <v>EMP BEN-ANNUAL BENEFIT</v>
          </cell>
          <cell r="C820">
            <v>127871.63</v>
          </cell>
          <cell r="D820">
            <v>1032.5</v>
          </cell>
        </row>
        <row r="821">
          <cell r="A821">
            <v>6120014</v>
          </cell>
          <cell r="B821" t="str">
            <v>EMP BEN-SERVICE RECOGNITION</v>
          </cell>
          <cell r="C821">
            <v>113216.95</v>
          </cell>
          <cell r="D821">
            <v>331597.48</v>
          </cell>
        </row>
        <row r="822">
          <cell r="A822">
            <v>6120015</v>
          </cell>
          <cell r="B822" t="str">
            <v>EMP BEN-TURKEY CHECKS</v>
          </cell>
          <cell r="C822">
            <v>-125</v>
          </cell>
          <cell r="D822">
            <v>273294.51</v>
          </cell>
        </row>
        <row r="823">
          <cell r="A823">
            <v>6120016</v>
          </cell>
          <cell r="B823" t="str">
            <v>EMP BEN-CASH AWARDS</v>
          </cell>
          <cell r="C823">
            <v>725860</v>
          </cell>
          <cell r="D823">
            <v>0</v>
          </cell>
        </row>
        <row r="824">
          <cell r="A824">
            <v>6120017</v>
          </cell>
          <cell r="B824" t="str">
            <v>EMP BEN-EDUCATIONAL ASSISTANCE</v>
          </cell>
          <cell r="C824">
            <v>172830.04</v>
          </cell>
          <cell r="D824">
            <v>319.5</v>
          </cell>
        </row>
        <row r="825">
          <cell r="A825">
            <v>6120018</v>
          </cell>
          <cell r="B825" t="str">
            <v>EMP BEN-PRE-EMP PHYSICAL EXAMS</v>
          </cell>
          <cell r="C825">
            <v>58854.61</v>
          </cell>
          <cell r="D825">
            <v>60814.28</v>
          </cell>
        </row>
        <row r="826">
          <cell r="A826">
            <v>6120019</v>
          </cell>
          <cell r="B826" t="str">
            <v>EMP BEN-TRANSPORTATION ALLOWANCE</v>
          </cell>
          <cell r="C826">
            <v>192043.23</v>
          </cell>
          <cell r="D826">
            <v>222618.64</v>
          </cell>
        </row>
        <row r="827">
          <cell r="A827">
            <v>6120020</v>
          </cell>
          <cell r="B827" t="str">
            <v>EMP BEN-DIRECTORS PENSION</v>
          </cell>
          <cell r="C827">
            <v>259.97000000000003</v>
          </cell>
          <cell r="D827">
            <v>281.18</v>
          </cell>
        </row>
        <row r="828">
          <cell r="A828">
            <v>6120021</v>
          </cell>
          <cell r="B828" t="str">
            <v>EMP BEN-DEF COMP INSURANCE-NET OF PREMI</v>
          </cell>
          <cell r="C828">
            <v>505</v>
          </cell>
          <cell r="D828">
            <v>150</v>
          </cell>
        </row>
        <row r="829">
          <cell r="A829">
            <v>6120024</v>
          </cell>
          <cell r="B829" t="str">
            <v>EMP BEN-PBOP MED NON-REP</v>
          </cell>
          <cell r="C829">
            <v>5165000</v>
          </cell>
          <cell r="D829">
            <v>7172900</v>
          </cell>
        </row>
        <row r="830">
          <cell r="A830">
            <v>6120027</v>
          </cell>
          <cell r="B830" t="str">
            <v>EMP BEN-ICP BONUS ACCRUAL</v>
          </cell>
          <cell r="C830">
            <v>301640.63</v>
          </cell>
          <cell r="D830">
            <v>0</v>
          </cell>
        </row>
        <row r="831">
          <cell r="A831">
            <v>6120028</v>
          </cell>
          <cell r="B831" t="str">
            <v>EMP BEN-LIFE INSURANCE-RETIREES</v>
          </cell>
          <cell r="C831">
            <v>250</v>
          </cell>
          <cell r="D831">
            <v>0</v>
          </cell>
        </row>
        <row r="832">
          <cell r="A832">
            <v>6120029</v>
          </cell>
          <cell r="B832" t="str">
            <v>EMP BEN-COBRA FOR TERMINATES</v>
          </cell>
          <cell r="C832">
            <v>6800</v>
          </cell>
          <cell r="D832">
            <v>0</v>
          </cell>
        </row>
        <row r="833">
          <cell r="A833">
            <v>6120031</v>
          </cell>
          <cell r="B833" t="str">
            <v>EMP BEN-CONTRA BENEFITS</v>
          </cell>
          <cell r="C833">
            <v>0</v>
          </cell>
          <cell r="D833">
            <v>-6836952.4500000002</v>
          </cell>
        </row>
        <row r="834">
          <cell r="A834">
            <v>6120034</v>
          </cell>
          <cell r="B834" t="str">
            <v>EMP BEN-MISCELLANEOUS-IMPUTABLE</v>
          </cell>
          <cell r="C834">
            <v>0</v>
          </cell>
          <cell r="D834">
            <v>10000</v>
          </cell>
        </row>
        <row r="835">
          <cell r="A835">
            <v>6120035</v>
          </cell>
          <cell r="B835" t="str">
            <v>EMP BEN-YMCA-IMPUTABLE</v>
          </cell>
          <cell r="C835">
            <v>62894.83</v>
          </cell>
          <cell r="D835">
            <v>45539.64</v>
          </cell>
        </row>
        <row r="836">
          <cell r="A836">
            <v>6120036</v>
          </cell>
          <cell r="B836" t="str">
            <v>EMP BEN-FINANCIAL CONSULTING</v>
          </cell>
          <cell r="C836">
            <v>15815</v>
          </cell>
          <cell r="D836">
            <v>21359.5</v>
          </cell>
        </row>
        <row r="837">
          <cell r="A837">
            <v>6120037</v>
          </cell>
          <cell r="B837" t="str">
            <v>EMP BEN-WORKER'S COMPENSATION-MEDICAL</v>
          </cell>
          <cell r="C837">
            <v>2895429.37</v>
          </cell>
          <cell r="D837">
            <v>4486291.66</v>
          </cell>
        </row>
        <row r="838">
          <cell r="A838">
            <v>6120038</v>
          </cell>
          <cell r="B838" t="str">
            <v>EMP BEN-WORKER'S COMPENSATION-OTHER</v>
          </cell>
          <cell r="C838">
            <v>795843.41</v>
          </cell>
          <cell r="D838">
            <v>1252572.6499999999</v>
          </cell>
        </row>
        <row r="839">
          <cell r="A839">
            <v>6120040</v>
          </cell>
          <cell r="B839" t="str">
            <v>EMP BEN-EMP RELOCATION</v>
          </cell>
          <cell r="C839">
            <v>27846.61</v>
          </cell>
          <cell r="D839">
            <v>0</v>
          </cell>
        </row>
        <row r="840">
          <cell r="A840">
            <v>6120041</v>
          </cell>
          <cell r="B840" t="str">
            <v>EMP BEN-EMP RELOCATION-GROSS UP</v>
          </cell>
          <cell r="C840">
            <v>9122.35</v>
          </cell>
          <cell r="D840">
            <v>0</v>
          </cell>
        </row>
        <row r="841">
          <cell r="A841">
            <v>6120042</v>
          </cell>
          <cell r="B841" t="str">
            <v>EMP BEN-EMP RELOCATION-NON TAXABLE</v>
          </cell>
          <cell r="C841">
            <v>2836.51</v>
          </cell>
          <cell r="D841">
            <v>0</v>
          </cell>
        </row>
        <row r="842">
          <cell r="A842">
            <v>6120046</v>
          </cell>
          <cell r="B842" t="str">
            <v>EMP BEN-OLD TIMERS</v>
          </cell>
          <cell r="C842">
            <v>0</v>
          </cell>
          <cell r="D842">
            <v>62.7</v>
          </cell>
        </row>
        <row r="843">
          <cell r="A843">
            <v>6120047</v>
          </cell>
          <cell r="B843" t="str">
            <v>EMP BEN-CONTRIB CLUB</v>
          </cell>
          <cell r="C843">
            <v>0</v>
          </cell>
          <cell r="D843">
            <v>1160</v>
          </cell>
        </row>
        <row r="844">
          <cell r="A844">
            <v>6120050</v>
          </cell>
          <cell r="B844" t="str">
            <v>EMP BEN-HEALTH INS RETIRED</v>
          </cell>
          <cell r="C844">
            <v>16087230.460000001</v>
          </cell>
          <cell r="D844">
            <v>14511275</v>
          </cell>
        </row>
        <row r="845">
          <cell r="A845">
            <v>6120052</v>
          </cell>
          <cell r="B845" t="str">
            <v>EMP BEN-SUBSIDIZED FOOD SVS</v>
          </cell>
          <cell r="C845">
            <v>-52423.81</v>
          </cell>
          <cell r="D845">
            <v>3698.36</v>
          </cell>
        </row>
        <row r="846">
          <cell r="A846">
            <v>6120053</v>
          </cell>
          <cell r="B846" t="str">
            <v>EMP BEN-EMPLOYEE BENEFITS MISC</v>
          </cell>
          <cell r="C846">
            <v>200</v>
          </cell>
          <cell r="D846">
            <v>146818.72</v>
          </cell>
        </row>
        <row r="847">
          <cell r="A847">
            <v>6120058</v>
          </cell>
          <cell r="B847" t="str">
            <v>EMP BEN-SUPPLEMENTAL PENSION</v>
          </cell>
          <cell r="C847">
            <v>18087.2</v>
          </cell>
          <cell r="D847">
            <v>145641.1</v>
          </cell>
        </row>
        <row r="848">
          <cell r="A848">
            <v>6120062</v>
          </cell>
          <cell r="B848" t="str">
            <v>EMP BEN-RSP COMPANY MATCH</v>
          </cell>
          <cell r="C848">
            <v>4629082.1900000004</v>
          </cell>
          <cell r="D848">
            <v>6404385.4199999999</v>
          </cell>
        </row>
        <row r="849">
          <cell r="A849">
            <v>6120068</v>
          </cell>
          <cell r="B849" t="str">
            <v>EMP BEN-INACTIVE EMPLOYEE BENEFITS</v>
          </cell>
          <cell r="C849">
            <v>2610.5</v>
          </cell>
          <cell r="D849">
            <v>2830.5</v>
          </cell>
        </row>
        <row r="850">
          <cell r="A850">
            <v>6120075</v>
          </cell>
          <cell r="B850" t="str">
            <v>EMP BEN-RANDOM TESTING</v>
          </cell>
          <cell r="C850">
            <v>108079.82</v>
          </cell>
          <cell r="D850">
            <v>65019.7</v>
          </cell>
        </row>
        <row r="851">
          <cell r="A851">
            <v>6120081</v>
          </cell>
          <cell r="B851" t="str">
            <v>EMP BEN-PBOP MED-REP</v>
          </cell>
          <cell r="C851">
            <v>1698000</v>
          </cell>
          <cell r="D851">
            <v>15607253</v>
          </cell>
        </row>
        <row r="852">
          <cell r="A852">
            <v>6120082</v>
          </cell>
          <cell r="B852" t="str">
            <v>EMP BEN-PBOP NON-REP LIFE I</v>
          </cell>
          <cell r="C852">
            <v>112580</v>
          </cell>
          <cell r="D852">
            <v>1033974</v>
          </cell>
        </row>
        <row r="853">
          <cell r="A853">
            <v>6120083</v>
          </cell>
          <cell r="B853" t="str">
            <v>EMP BEN-PBOP NON-REP LIFE II</v>
          </cell>
          <cell r="C853">
            <v>112912.84</v>
          </cell>
          <cell r="D853">
            <v>201299.28</v>
          </cell>
        </row>
        <row r="854">
          <cell r="A854">
            <v>6120084</v>
          </cell>
          <cell r="B854" t="str">
            <v>EMP BEN-SPECIAL EVENTS NIGHT</v>
          </cell>
          <cell r="C854">
            <v>54174.400000000001</v>
          </cell>
          <cell r="D854">
            <v>392479.71</v>
          </cell>
        </row>
        <row r="855">
          <cell r="A855">
            <v>6120086</v>
          </cell>
          <cell r="B855" t="str">
            <v>EMP BEN-RETIREMENT ACTIVITIES</v>
          </cell>
          <cell r="C855">
            <v>71111.69</v>
          </cell>
          <cell r="D855">
            <v>34778.239999999998</v>
          </cell>
        </row>
        <row r="856">
          <cell r="A856">
            <v>6120087</v>
          </cell>
          <cell r="B856" t="str">
            <v>EMP BEN-SERVICE RESTORATION</v>
          </cell>
          <cell r="C856">
            <v>37978.080000000002</v>
          </cell>
          <cell r="D856">
            <v>56967.12</v>
          </cell>
        </row>
        <row r="857">
          <cell r="A857">
            <v>6120089</v>
          </cell>
          <cell r="B857" t="str">
            <v>EMP BEN-EXCESS SAVINGS</v>
          </cell>
          <cell r="C857">
            <v>88082.92</v>
          </cell>
          <cell r="D857">
            <v>0</v>
          </cell>
        </row>
        <row r="858">
          <cell r="A858">
            <v>6120139</v>
          </cell>
          <cell r="B858" t="str">
            <v>EMP BEN-WORKER'S COMP-IDEMNITY EXP</v>
          </cell>
          <cell r="C858">
            <v>5386056.8300000001</v>
          </cell>
          <cell r="D858">
            <v>8249413.3200000003</v>
          </cell>
        </row>
        <row r="859">
          <cell r="A859">
            <v>6120140</v>
          </cell>
          <cell r="B859" t="str">
            <v>EMP BEN-WORKER'S COMPENSATION-ADMIN</v>
          </cell>
          <cell r="C859">
            <v>1227904.07</v>
          </cell>
          <cell r="D859">
            <v>212855.24</v>
          </cell>
        </row>
        <row r="860">
          <cell r="A860">
            <v>6120141</v>
          </cell>
          <cell r="B860" t="str">
            <v>EMP BEN-WORKERS COMP-REFUNDS</v>
          </cell>
          <cell r="C860">
            <v>-428616.34</v>
          </cell>
          <cell r="D860">
            <v>-351913.18</v>
          </cell>
        </row>
        <row r="861">
          <cell r="A861">
            <v>6125000</v>
          </cell>
          <cell r="B861" t="str">
            <v>EXECUTIVE BENEFITS</v>
          </cell>
          <cell r="C861">
            <v>21634.61</v>
          </cell>
          <cell r="D861">
            <v>0</v>
          </cell>
        </row>
        <row r="862">
          <cell r="A862">
            <v>6125007</v>
          </cell>
          <cell r="B862" t="str">
            <v>EXEC BEN-EXECUTIVE INSURANCE</v>
          </cell>
          <cell r="C862">
            <v>6159.21</v>
          </cell>
          <cell r="D862">
            <v>6041.92</v>
          </cell>
        </row>
        <row r="863">
          <cell r="A863">
            <v>6127000</v>
          </cell>
          <cell r="B863" t="str">
            <v>EMP BEN-PAYROLL TAXES</v>
          </cell>
          <cell r="C863">
            <v>791.36</v>
          </cell>
          <cell r="D863">
            <v>0</v>
          </cell>
        </row>
        <row r="864">
          <cell r="A864">
            <v>6130000</v>
          </cell>
          <cell r="B864" t="str">
            <v>EMP BEN-EMPLOYEE EXPENSES</v>
          </cell>
          <cell r="C864">
            <v>796.89</v>
          </cell>
          <cell r="D864">
            <v>21567.86</v>
          </cell>
        </row>
        <row r="865">
          <cell r="A865">
            <v>6130001</v>
          </cell>
          <cell r="B865" t="str">
            <v>EMP TRAVEL-EMP  AIR</v>
          </cell>
          <cell r="C865">
            <v>433651.79</v>
          </cell>
          <cell r="D865">
            <v>274301.15999999997</v>
          </cell>
        </row>
        <row r="866">
          <cell r="A866">
            <v>6130002</v>
          </cell>
          <cell r="B866" t="str">
            <v>EMP TRAVEL-EMP  RAIL</v>
          </cell>
          <cell r="C866">
            <v>3615.88</v>
          </cell>
          <cell r="D866">
            <v>4500.08</v>
          </cell>
        </row>
        <row r="867">
          <cell r="A867">
            <v>6130010</v>
          </cell>
          <cell r="B867" t="str">
            <v>EMP TRAVEL-MEALS&amp;TIPS(100%)(CHK W/AP OR</v>
          </cell>
          <cell r="C867">
            <v>125685.49</v>
          </cell>
          <cell r="D867">
            <v>3979240.87</v>
          </cell>
        </row>
        <row r="868">
          <cell r="A868">
            <v>6130011</v>
          </cell>
          <cell r="B868" t="str">
            <v>EMP TRAVEL-INCIDENTALS (PHONES AND TIPS</v>
          </cell>
          <cell r="C868">
            <v>155603.31</v>
          </cell>
          <cell r="D868">
            <v>94019.51</v>
          </cell>
        </row>
        <row r="869">
          <cell r="A869">
            <v>6130012</v>
          </cell>
          <cell r="B869" t="str">
            <v>EMP TRAVEL-MILEAGE</v>
          </cell>
          <cell r="C869">
            <v>783091.93</v>
          </cell>
          <cell r="D869">
            <v>283821.64</v>
          </cell>
        </row>
        <row r="870">
          <cell r="A870">
            <v>6130013</v>
          </cell>
          <cell r="B870" t="str">
            <v>EMP TRAVEL-PER DIEM</v>
          </cell>
          <cell r="C870">
            <v>68301.399999999994</v>
          </cell>
          <cell r="D870">
            <v>32962.79</v>
          </cell>
        </row>
        <row r="871">
          <cell r="A871">
            <v>6130014</v>
          </cell>
          <cell r="B871" t="str">
            <v>EMP TRAVEL-PARKING</v>
          </cell>
          <cell r="C871">
            <v>28238.720000000001</v>
          </cell>
          <cell r="D871">
            <v>14412.68</v>
          </cell>
        </row>
        <row r="872">
          <cell r="A872">
            <v>6130015</v>
          </cell>
          <cell r="B872" t="str">
            <v>EMP TRAVEL-MEALS (INCL TIPS)%ENT 50%</v>
          </cell>
          <cell r="C872">
            <v>690152.34</v>
          </cell>
          <cell r="D872">
            <v>1878094.11</v>
          </cell>
        </row>
        <row r="873">
          <cell r="A873">
            <v>6130016</v>
          </cell>
          <cell r="B873" t="str">
            <v>EMP TRAVEL-CAR RENTAL</v>
          </cell>
          <cell r="C873">
            <v>51548.93</v>
          </cell>
          <cell r="D873">
            <v>38751.040000000001</v>
          </cell>
        </row>
        <row r="874">
          <cell r="A874">
            <v>6130017</v>
          </cell>
          <cell r="B874" t="str">
            <v>EMP TRAVEL-TAXI AND SHUTTLE</v>
          </cell>
          <cell r="C874">
            <v>58154.49</v>
          </cell>
          <cell r="D874">
            <v>58919.81</v>
          </cell>
        </row>
        <row r="875">
          <cell r="A875">
            <v>6130018</v>
          </cell>
          <cell r="B875" t="str">
            <v>EMP TRAVEL-AGENCY EXPENSE-CBS USE</v>
          </cell>
          <cell r="C875">
            <v>0</v>
          </cell>
          <cell r="D875">
            <v>17</v>
          </cell>
        </row>
        <row r="876">
          <cell r="A876">
            <v>6130019</v>
          </cell>
          <cell r="B876" t="str">
            <v>EMP TRAVEL-MANAGEMENT-CBS USE</v>
          </cell>
          <cell r="C876">
            <v>86.51</v>
          </cell>
          <cell r="D876">
            <v>0</v>
          </cell>
        </row>
        <row r="877">
          <cell r="A877">
            <v>6130020</v>
          </cell>
          <cell r="B877" t="str">
            <v>EMP TRAVEL-HOTEL/LODG (ROOM AND TAX ONL</v>
          </cell>
          <cell r="C877">
            <v>811772.91</v>
          </cell>
          <cell r="D877">
            <v>544337.99</v>
          </cell>
        </row>
        <row r="878">
          <cell r="A878">
            <v>6130021</v>
          </cell>
          <cell r="B878" t="str">
            <v>EMP TRAVEL-RECRUITING EXP TRAVEL ARRANG</v>
          </cell>
          <cell r="C878">
            <v>0</v>
          </cell>
          <cell r="D878">
            <v>814.47</v>
          </cell>
        </row>
        <row r="879">
          <cell r="A879">
            <v>6130022</v>
          </cell>
          <cell r="B879" t="str">
            <v>EMP BEN-CORPORATE EVENTS SERVICES (VEND</v>
          </cell>
          <cell r="C879">
            <v>731.7</v>
          </cell>
          <cell r="D879">
            <v>48568.1</v>
          </cell>
        </row>
        <row r="880">
          <cell r="A880">
            <v>6130030</v>
          </cell>
          <cell r="B880" t="str">
            <v>EMP OTHER-SPOUSE'S TRAVEL-IMPUTABLE</v>
          </cell>
          <cell r="C880">
            <v>142.26</v>
          </cell>
          <cell r="D880">
            <v>0</v>
          </cell>
        </row>
        <row r="881">
          <cell r="A881">
            <v>6130040</v>
          </cell>
          <cell r="B881" t="str">
            <v>EMP OTHER-LIVING EXPENSES-IMPUTABLE</v>
          </cell>
          <cell r="C881">
            <v>1899.5</v>
          </cell>
          <cell r="D881">
            <v>3502</v>
          </cell>
        </row>
        <row r="882">
          <cell r="A882">
            <v>6130050</v>
          </cell>
          <cell r="B882" t="str">
            <v>EMP TRAVEL-OTHER</v>
          </cell>
          <cell r="C882">
            <v>190148.95</v>
          </cell>
          <cell r="D882">
            <v>175931.73</v>
          </cell>
        </row>
        <row r="883">
          <cell r="A883">
            <v>6130055</v>
          </cell>
          <cell r="B883" t="str">
            <v>EMP TRAVEL-COMPANY PD TRAVEL EXPENSES</v>
          </cell>
          <cell r="C883">
            <v>12073.75</v>
          </cell>
          <cell r="D883">
            <v>28446.13</v>
          </cell>
        </row>
        <row r="884">
          <cell r="A884">
            <v>6210000</v>
          </cell>
          <cell r="B884" t="str">
            <v>PURCHASED MATERIALS</v>
          </cell>
          <cell r="C884">
            <v>60323.35</v>
          </cell>
          <cell r="D884">
            <v>425596.79</v>
          </cell>
        </row>
        <row r="885">
          <cell r="A885">
            <v>6210005</v>
          </cell>
          <cell r="B885" t="str">
            <v>AVERAGE UNIT PRICE ADJUSTMENT</v>
          </cell>
          <cell r="C885">
            <v>-8093.38</v>
          </cell>
          <cell r="D885">
            <v>-25865.360000000001</v>
          </cell>
        </row>
        <row r="886">
          <cell r="A886">
            <v>6210010</v>
          </cell>
          <cell r="B886" t="str">
            <v>Purchased Materials - Office Supplies</v>
          </cell>
          <cell r="C886">
            <v>133.91999999999999</v>
          </cell>
          <cell r="D886">
            <v>0</v>
          </cell>
        </row>
        <row r="887">
          <cell r="A887">
            <v>6210080</v>
          </cell>
          <cell r="B887" t="str">
            <v>Purchased Materials - Gasoline and Dies</v>
          </cell>
          <cell r="C887">
            <v>67.39</v>
          </cell>
          <cell r="D887">
            <v>0</v>
          </cell>
        </row>
        <row r="888">
          <cell r="A888">
            <v>6210195</v>
          </cell>
          <cell r="B888" t="str">
            <v>PO-MATL-EXEMPT MATERIAL-GAS</v>
          </cell>
          <cell r="C888">
            <v>216164.71</v>
          </cell>
          <cell r="D888">
            <v>35761.050000000003</v>
          </cell>
        </row>
        <row r="889">
          <cell r="A889">
            <v>6210210</v>
          </cell>
          <cell r="B889" t="str">
            <v>PO-MATL-INV ADJUST ACCT</v>
          </cell>
          <cell r="C889">
            <v>-8227.19</v>
          </cell>
          <cell r="D889">
            <v>27277.41</v>
          </cell>
        </row>
        <row r="890">
          <cell r="A890">
            <v>6210220</v>
          </cell>
          <cell r="B890" t="str">
            <v>PO-MATL-SCRAP MATERIAL EXPENSES</v>
          </cell>
          <cell r="C890">
            <v>24866.66</v>
          </cell>
          <cell r="D890">
            <v>663.24</v>
          </cell>
        </row>
        <row r="891">
          <cell r="A891">
            <v>6210230</v>
          </cell>
          <cell r="B891" t="str">
            <v>PO-MATL-SUBCONT MAT CONSUMP</v>
          </cell>
          <cell r="C891">
            <v>735682.64</v>
          </cell>
          <cell r="D891">
            <v>272861.86</v>
          </cell>
        </row>
        <row r="892">
          <cell r="A892">
            <v>6210240</v>
          </cell>
          <cell r="B892" t="str">
            <v>PO-MATL-SUBCONT ENHANC COSTS</v>
          </cell>
          <cell r="C892">
            <v>179154.7</v>
          </cell>
          <cell r="D892">
            <v>54275.17</v>
          </cell>
        </row>
        <row r="893">
          <cell r="A893">
            <v>6210250</v>
          </cell>
          <cell r="B893" t="str">
            <v>PO-MATL-SUBCONT SCRAP COSTS</v>
          </cell>
          <cell r="C893">
            <v>-914837.34</v>
          </cell>
          <cell r="D893">
            <v>-313311.19</v>
          </cell>
        </row>
        <row r="894">
          <cell r="A894">
            <v>6211010</v>
          </cell>
          <cell r="B894" t="str">
            <v>NO PO-MATL-OFFICE FURNITURE</v>
          </cell>
          <cell r="C894">
            <v>21368.52</v>
          </cell>
          <cell r="D894">
            <v>16996.2</v>
          </cell>
        </row>
        <row r="895">
          <cell r="A895">
            <v>6211015</v>
          </cell>
          <cell r="B895" t="str">
            <v>NO PO-MATL-OFFICE EQUIPMENT</v>
          </cell>
          <cell r="C895">
            <v>50634.57</v>
          </cell>
          <cell r="D895">
            <v>77605.23</v>
          </cell>
        </row>
        <row r="896">
          <cell r="A896">
            <v>6211020</v>
          </cell>
          <cell r="B896" t="str">
            <v>NO PO-MATL-COMPUTER EQUIPMENT</v>
          </cell>
          <cell r="C896">
            <v>118378.09</v>
          </cell>
          <cell r="D896">
            <v>133576.54</v>
          </cell>
        </row>
        <row r="897">
          <cell r="A897">
            <v>6211025</v>
          </cell>
          <cell r="B897" t="str">
            <v>NO PO-MATL-COMPUTER SOFTWARE</v>
          </cell>
          <cell r="C897">
            <v>43586.85</v>
          </cell>
          <cell r="D897">
            <v>66764.84</v>
          </cell>
        </row>
        <row r="898">
          <cell r="A898">
            <v>6211030</v>
          </cell>
          <cell r="B898" t="str">
            <v>NO PO-MATL-GASOLINE AND DIESEL</v>
          </cell>
          <cell r="C898">
            <v>130910.18</v>
          </cell>
          <cell r="D898">
            <v>264099.38</v>
          </cell>
        </row>
        <row r="899">
          <cell r="A899">
            <v>6211055</v>
          </cell>
          <cell r="B899" t="str">
            <v>NO PO-MATL-AUTO PARTS &amp; SUPPLIES</v>
          </cell>
          <cell r="C899">
            <v>136664.89000000001</v>
          </cell>
          <cell r="D899">
            <v>210915.79</v>
          </cell>
        </row>
        <row r="900">
          <cell r="A900">
            <v>6211060</v>
          </cell>
          <cell r="B900" t="str">
            <v>NO PO-MATL-TIRES TUBES AND RECAPS</v>
          </cell>
          <cell r="C900">
            <v>452631.75</v>
          </cell>
          <cell r="D900">
            <v>272884.13</v>
          </cell>
        </row>
        <row r="901">
          <cell r="A901">
            <v>6211065</v>
          </cell>
          <cell r="B901" t="str">
            <v>NO PO-MATL-PARTS</v>
          </cell>
          <cell r="C901">
            <v>495333.71</v>
          </cell>
          <cell r="D901">
            <v>5244.99</v>
          </cell>
        </row>
        <row r="902">
          <cell r="A902">
            <v>6211075</v>
          </cell>
          <cell r="B902" t="str">
            <v>NO PO-MATL-REPAIR PARTS</v>
          </cell>
          <cell r="C902">
            <v>19410.53</v>
          </cell>
          <cell r="D902">
            <v>12112.19</v>
          </cell>
        </row>
        <row r="903">
          <cell r="A903">
            <v>6211080</v>
          </cell>
          <cell r="B903" t="str">
            <v>NO PO-MATL-MISCELLANEOUS</v>
          </cell>
          <cell r="C903">
            <v>437036.35</v>
          </cell>
          <cell r="D903">
            <v>212369.36</v>
          </cell>
        </row>
        <row r="904">
          <cell r="A904">
            <v>6211085</v>
          </cell>
          <cell r="B904" t="str">
            <v>NO PO-MATL-FREIGHT</v>
          </cell>
          <cell r="C904">
            <v>11934.7</v>
          </cell>
          <cell r="D904">
            <v>2318.06</v>
          </cell>
        </row>
        <row r="905">
          <cell r="A905">
            <v>6211090</v>
          </cell>
          <cell r="B905" t="str">
            <v>NO PO-MATL-SUBSCRIPTIONS</v>
          </cell>
          <cell r="C905">
            <v>91296.38</v>
          </cell>
          <cell r="D905">
            <v>145784.95000000001</v>
          </cell>
        </row>
        <row r="906">
          <cell r="A906">
            <v>6211100</v>
          </cell>
          <cell r="B906" t="str">
            <v>NO PO-MATL-ANODES</v>
          </cell>
          <cell r="C906">
            <v>6239.15</v>
          </cell>
          <cell r="D906">
            <v>0</v>
          </cell>
        </row>
        <row r="907">
          <cell r="A907">
            <v>6211105</v>
          </cell>
          <cell r="B907" t="str">
            <v>NO PO-MATL-APPLIANCE PARTS</v>
          </cell>
          <cell r="C907">
            <v>12204.07</v>
          </cell>
          <cell r="D907">
            <v>14849.85</v>
          </cell>
        </row>
        <row r="908">
          <cell r="A908">
            <v>6211110</v>
          </cell>
          <cell r="B908" t="str">
            <v>NO PO-MATL-ASPHALT</v>
          </cell>
          <cell r="C908">
            <v>52665.84</v>
          </cell>
          <cell r="D908">
            <v>73578.69</v>
          </cell>
        </row>
        <row r="909">
          <cell r="A909">
            <v>6211115</v>
          </cell>
          <cell r="B909" t="str">
            <v>NO PO-MATL-AUDIO VISUAL EQUIPMENT</v>
          </cell>
          <cell r="C909">
            <v>11050.09</v>
          </cell>
          <cell r="D909">
            <v>7971.39</v>
          </cell>
        </row>
        <row r="910">
          <cell r="A910">
            <v>6211125</v>
          </cell>
          <cell r="B910" t="str">
            <v>NO PO-MATL-BOTTLED WATER</v>
          </cell>
          <cell r="C910">
            <v>27118.57</v>
          </cell>
          <cell r="D910">
            <v>30319.08</v>
          </cell>
        </row>
        <row r="911">
          <cell r="A911">
            <v>6211135</v>
          </cell>
          <cell r="B911" t="str">
            <v>NO PO-MATL-BUILDING MATERIALS</v>
          </cell>
          <cell r="C911">
            <v>185078.39</v>
          </cell>
          <cell r="D911">
            <v>160502.74</v>
          </cell>
        </row>
        <row r="912">
          <cell r="A912">
            <v>6211140</v>
          </cell>
          <cell r="B912" t="str">
            <v>NO PO-MATL-CABLE AND WIRE</v>
          </cell>
          <cell r="C912">
            <v>695.57</v>
          </cell>
          <cell r="D912">
            <v>1513.67</v>
          </cell>
        </row>
        <row r="913">
          <cell r="A913">
            <v>6211175</v>
          </cell>
          <cell r="B913" t="str">
            <v>NO PO-MATL-COMPUTER HARDWARE</v>
          </cell>
          <cell r="C913">
            <v>19315.54</v>
          </cell>
          <cell r="D913">
            <v>0</v>
          </cell>
        </row>
        <row r="914">
          <cell r="A914">
            <v>6211230</v>
          </cell>
          <cell r="B914" t="str">
            <v>NO PO-MATL-ENGINEERING EQUIPMENT</v>
          </cell>
          <cell r="C914">
            <v>13741.79</v>
          </cell>
          <cell r="D914">
            <v>58910.28</v>
          </cell>
        </row>
        <row r="915">
          <cell r="A915">
            <v>6211250</v>
          </cell>
          <cell r="B915" t="str">
            <v>NO PO-MATL-FAX MACHINES</v>
          </cell>
          <cell r="C915">
            <v>1013.32</v>
          </cell>
          <cell r="D915">
            <v>3086.88</v>
          </cell>
        </row>
        <row r="916">
          <cell r="A916">
            <v>6211260</v>
          </cell>
          <cell r="B916" t="str">
            <v>NO PO-MATL-CARPET AND DRAPES</v>
          </cell>
          <cell r="C916">
            <v>0</v>
          </cell>
          <cell r="D916">
            <v>140.72999999999999</v>
          </cell>
        </row>
        <row r="917">
          <cell r="A917">
            <v>6211295</v>
          </cell>
          <cell r="B917" t="str">
            <v>NO PO-MATL-GASES-INDUSTRIAL</v>
          </cell>
          <cell r="C917">
            <v>37099.68</v>
          </cell>
          <cell r="D917">
            <v>46588.01</v>
          </cell>
        </row>
        <row r="918">
          <cell r="A918">
            <v>6211335</v>
          </cell>
          <cell r="B918" t="str">
            <v>NO PO-MATL-LABORATORY SUPPLIES</v>
          </cell>
          <cell r="C918">
            <v>4522.51</v>
          </cell>
          <cell r="D918">
            <v>6394.33</v>
          </cell>
        </row>
        <row r="919">
          <cell r="A919">
            <v>6211355</v>
          </cell>
          <cell r="B919" t="str">
            <v>NO PO-MATL-LOCKS</v>
          </cell>
          <cell r="C919">
            <v>2053.54</v>
          </cell>
          <cell r="D919">
            <v>4409.41</v>
          </cell>
        </row>
        <row r="920">
          <cell r="A920">
            <v>6211360</v>
          </cell>
          <cell r="B920" t="str">
            <v>NO PO-MATL-MEASUREMENT INSTRUMENTS</v>
          </cell>
          <cell r="C920">
            <v>6561.14</v>
          </cell>
          <cell r="D920">
            <v>0</v>
          </cell>
        </row>
        <row r="921">
          <cell r="A921">
            <v>6211380</v>
          </cell>
          <cell r="B921" t="str">
            <v>NO PO-MATL-ELECTRICAL PARTS</v>
          </cell>
          <cell r="C921">
            <v>36545.519999999997</v>
          </cell>
          <cell r="D921">
            <v>46731.199999999997</v>
          </cell>
        </row>
        <row r="922">
          <cell r="A922">
            <v>6211390</v>
          </cell>
          <cell r="B922" t="str">
            <v>NO PO-MATL-OFFICE SUPPLIES</v>
          </cell>
          <cell r="C922">
            <v>724123.83</v>
          </cell>
          <cell r="D922">
            <v>405655.84</v>
          </cell>
        </row>
        <row r="923">
          <cell r="A923">
            <v>6211395</v>
          </cell>
          <cell r="B923" t="str">
            <v>NO PO-MATL-OFFICE STATIONERY</v>
          </cell>
          <cell r="C923">
            <v>151.22999999999999</v>
          </cell>
          <cell r="D923">
            <v>0</v>
          </cell>
        </row>
        <row r="924">
          <cell r="A924">
            <v>6211445</v>
          </cell>
          <cell r="B924" t="str">
            <v>NO PO-MATL-PLANT EQUIPMENT</v>
          </cell>
          <cell r="C924">
            <v>1640.83</v>
          </cell>
          <cell r="D924">
            <v>0</v>
          </cell>
        </row>
        <row r="925">
          <cell r="A925">
            <v>6211455</v>
          </cell>
          <cell r="B925" t="str">
            <v>NO PO-MATL-TOOLS</v>
          </cell>
          <cell r="C925">
            <v>51334.63</v>
          </cell>
          <cell r="D925">
            <v>4824.3500000000004</v>
          </cell>
        </row>
        <row r="926">
          <cell r="A926">
            <v>6211470</v>
          </cell>
          <cell r="B926" t="str">
            <v>NO PO-MATL-PRINTED MATERIALS</v>
          </cell>
          <cell r="C926">
            <v>76166.94</v>
          </cell>
          <cell r="D926">
            <v>121459.12</v>
          </cell>
        </row>
        <row r="927">
          <cell r="A927">
            <v>6211485</v>
          </cell>
          <cell r="B927" t="str">
            <v>NO PO-MATL-RAIN GEAR/APPAREL, WET SUIT</v>
          </cell>
          <cell r="C927">
            <v>7832.98</v>
          </cell>
          <cell r="D927">
            <v>13933.25</v>
          </cell>
        </row>
        <row r="928">
          <cell r="A928">
            <v>6211500</v>
          </cell>
          <cell r="B928" t="str">
            <v>NO PO-MATL-SAFETY EVENT SUPPLIES</v>
          </cell>
          <cell r="C928">
            <v>78633.66</v>
          </cell>
          <cell r="D928">
            <v>4030.21</v>
          </cell>
        </row>
        <row r="929">
          <cell r="A929">
            <v>6211505</v>
          </cell>
          <cell r="B929" t="str">
            <v>NO PO-MATL-SAFETY EQUIPMENT</v>
          </cell>
          <cell r="C929">
            <v>90233.13</v>
          </cell>
          <cell r="D929">
            <v>52034.04</v>
          </cell>
        </row>
        <row r="930">
          <cell r="A930">
            <v>6211530</v>
          </cell>
          <cell r="B930" t="str">
            <v>NO PO-MATL-VALVES</v>
          </cell>
          <cell r="C930">
            <v>102.07</v>
          </cell>
          <cell r="D930">
            <v>273.37</v>
          </cell>
        </row>
        <row r="931">
          <cell r="A931">
            <v>6211540</v>
          </cell>
          <cell r="B931" t="str">
            <v>NO PO-MATL-WELDING EQUIPMENT</v>
          </cell>
          <cell r="C931">
            <v>12215.34</v>
          </cell>
          <cell r="D931">
            <v>13932.33</v>
          </cell>
        </row>
        <row r="932">
          <cell r="A932">
            <v>6211635</v>
          </cell>
          <cell r="B932" t="str">
            <v>NO PO-MATL-COMPANY GAS USED</v>
          </cell>
          <cell r="C932">
            <v>11311363.91</v>
          </cell>
          <cell r="D932">
            <v>7652001.0899999999</v>
          </cell>
        </row>
        <row r="933">
          <cell r="A933">
            <v>6213005</v>
          </cell>
          <cell r="B933" t="str">
            <v>PO-MATL-OFFICE SUPPLIES</v>
          </cell>
          <cell r="C933">
            <v>607840.12</v>
          </cell>
          <cell r="D933">
            <v>505312.8</v>
          </cell>
        </row>
        <row r="934">
          <cell r="A934">
            <v>6213010</v>
          </cell>
          <cell r="B934" t="str">
            <v>PO-MATL-PROCUREMENT CARD TRANSACTIONS</v>
          </cell>
          <cell r="C934">
            <v>5037786.5599999996</v>
          </cell>
          <cell r="D934">
            <v>4934746.3899999997</v>
          </cell>
        </row>
        <row r="935">
          <cell r="A935">
            <v>6213015</v>
          </cell>
          <cell r="B935" t="str">
            <v>PO-MATL-OFFICE EQUIPMENT-FURNITURE</v>
          </cell>
          <cell r="C935">
            <v>36524.18</v>
          </cell>
          <cell r="D935">
            <v>6858.4</v>
          </cell>
        </row>
        <row r="936">
          <cell r="A936">
            <v>6213020</v>
          </cell>
          <cell r="B936" t="str">
            <v>PO-MATL-OFFICE EQUIPMENT (EXCEPT FURNIT</v>
          </cell>
          <cell r="C936">
            <v>304592.31</v>
          </cell>
          <cell r="D936">
            <v>303769.46999999997</v>
          </cell>
        </row>
        <row r="937">
          <cell r="A937">
            <v>6213025</v>
          </cell>
          <cell r="B937" t="str">
            <v>PO-MATL-COMPUTER EQUIPMENT</v>
          </cell>
          <cell r="C937">
            <v>431811.79</v>
          </cell>
          <cell r="D937">
            <v>502501.74</v>
          </cell>
        </row>
        <row r="938">
          <cell r="A938">
            <v>6213030</v>
          </cell>
          <cell r="B938" t="str">
            <v>PO-MATL-SOFTWARE</v>
          </cell>
          <cell r="C938">
            <v>128833.69</v>
          </cell>
          <cell r="D938">
            <v>243089.78</v>
          </cell>
        </row>
        <row r="939">
          <cell r="A939">
            <v>6213035</v>
          </cell>
          <cell r="B939" t="str">
            <v>PO-MATL-GASOLINE AND DIESEL FUEL</v>
          </cell>
          <cell r="C939">
            <v>200</v>
          </cell>
          <cell r="D939">
            <v>234759.97</v>
          </cell>
        </row>
        <row r="940">
          <cell r="A940">
            <v>6213040</v>
          </cell>
          <cell r="B940" t="str">
            <v>PO-MATL-GAS DISPNS BY CO PUMPS OR DIR C</v>
          </cell>
          <cell r="C940">
            <v>3042183.99</v>
          </cell>
          <cell r="D940">
            <v>3527627.81</v>
          </cell>
        </row>
        <row r="941">
          <cell r="A941">
            <v>6213045</v>
          </cell>
          <cell r="B941" t="str">
            <v>PO-MATL-DIESEL FUEL DISPNS CO PUMPS/DIR</v>
          </cell>
          <cell r="C941">
            <v>390810.91</v>
          </cell>
          <cell r="D941">
            <v>424184.23</v>
          </cell>
        </row>
        <row r="942">
          <cell r="A942">
            <v>6213050</v>
          </cell>
          <cell r="B942" t="str">
            <v>PO-MATL-NAT GAS USED FOR VEHICLE FUEL</v>
          </cell>
          <cell r="C942">
            <v>55362.66</v>
          </cell>
          <cell r="D942">
            <v>115497.33</v>
          </cell>
        </row>
        <row r="943">
          <cell r="A943">
            <v>6213055</v>
          </cell>
          <cell r="B943" t="str">
            <v>PO-MATL-OIL AND LUBRICANTS</v>
          </cell>
          <cell r="C943">
            <v>244654.9</v>
          </cell>
          <cell r="D943">
            <v>183100.15</v>
          </cell>
        </row>
        <row r="944">
          <cell r="A944">
            <v>6213060</v>
          </cell>
          <cell r="B944" t="str">
            <v>PO-MATL-AUTOMOTIVE PARTS</v>
          </cell>
          <cell r="C944">
            <v>24009.99</v>
          </cell>
          <cell r="D944">
            <v>2003743.59</v>
          </cell>
        </row>
        <row r="945">
          <cell r="A945">
            <v>6213065</v>
          </cell>
          <cell r="B945" t="str">
            <v>PO-MATL-TIRES TUBES AND RECAPS</v>
          </cell>
          <cell r="C945">
            <v>1665.07</v>
          </cell>
          <cell r="D945">
            <v>434884.44</v>
          </cell>
        </row>
        <row r="946">
          <cell r="A946">
            <v>6213070</v>
          </cell>
          <cell r="B946" t="str">
            <v>PO-MATL-PARTS</v>
          </cell>
          <cell r="C946">
            <v>9587.74</v>
          </cell>
          <cell r="D946">
            <v>1025.6400000000001</v>
          </cell>
        </row>
        <row r="947">
          <cell r="A947">
            <v>6213075</v>
          </cell>
          <cell r="B947" t="str">
            <v>PO-MATL-PARTS NON OP PROCUREMENT</v>
          </cell>
          <cell r="C947">
            <v>0</v>
          </cell>
          <cell r="D947">
            <v>263.05</v>
          </cell>
        </row>
        <row r="948">
          <cell r="A948">
            <v>6213080</v>
          </cell>
          <cell r="B948" t="str">
            <v>PO-MATL-REPAIR PARTS</v>
          </cell>
          <cell r="C948">
            <v>32804.870000000003</v>
          </cell>
          <cell r="D948">
            <v>13466.54</v>
          </cell>
        </row>
        <row r="949">
          <cell r="A949">
            <v>6213085</v>
          </cell>
          <cell r="B949" t="str">
            <v>PO-MATL-MISCELLANEOUS</v>
          </cell>
          <cell r="C949">
            <v>8290634.5199999996</v>
          </cell>
          <cell r="D949">
            <v>110263079.38</v>
          </cell>
        </row>
        <row r="950">
          <cell r="A950">
            <v>6213090</v>
          </cell>
          <cell r="B950" t="str">
            <v>PO-MATL-FREIGHT</v>
          </cell>
          <cell r="C950">
            <v>116428.7</v>
          </cell>
          <cell r="D950">
            <v>180081.77</v>
          </cell>
        </row>
        <row r="951">
          <cell r="A951">
            <v>6213095</v>
          </cell>
          <cell r="B951" t="str">
            <v>PO-MATL-SUBSCRIPTIONS AND PUBLICATIONS</v>
          </cell>
          <cell r="C951">
            <v>11490.64</v>
          </cell>
          <cell r="D951">
            <v>4486.42</v>
          </cell>
        </row>
        <row r="952">
          <cell r="A952">
            <v>6213100</v>
          </cell>
          <cell r="B952" t="str">
            <v>PO-MATL-ACTUATORS</v>
          </cell>
          <cell r="C952">
            <v>29716.54</v>
          </cell>
          <cell r="D952">
            <v>-50</v>
          </cell>
        </row>
        <row r="953">
          <cell r="A953">
            <v>6213105</v>
          </cell>
          <cell r="B953" t="str">
            <v>PO-MATL-ANODES</v>
          </cell>
          <cell r="C953">
            <v>95961.45</v>
          </cell>
          <cell r="D953">
            <v>23585.73</v>
          </cell>
        </row>
        <row r="954">
          <cell r="A954">
            <v>6213110</v>
          </cell>
          <cell r="B954" t="str">
            <v>PO-MATL-APPLIANCE PARTS</v>
          </cell>
          <cell r="C954">
            <v>2116.2600000000002</v>
          </cell>
          <cell r="D954">
            <v>3805.66</v>
          </cell>
        </row>
        <row r="955">
          <cell r="A955">
            <v>6213115</v>
          </cell>
          <cell r="B955" t="str">
            <v>PO-MATL-ASPHALT</v>
          </cell>
          <cell r="C955">
            <v>10855.08</v>
          </cell>
          <cell r="D955">
            <v>3870.13</v>
          </cell>
        </row>
        <row r="956">
          <cell r="A956">
            <v>6213120</v>
          </cell>
          <cell r="B956" t="str">
            <v>PO-MATL-AUDIO VISUAL EQUIPMENT</v>
          </cell>
          <cell r="C956">
            <v>1635.63</v>
          </cell>
          <cell r="D956">
            <v>13299.44</v>
          </cell>
        </row>
        <row r="957">
          <cell r="A957">
            <v>6213125</v>
          </cell>
          <cell r="B957" t="str">
            <v>PO-MATL-AUTO SUPPLIES</v>
          </cell>
          <cell r="C957">
            <v>49.1</v>
          </cell>
          <cell r="D957">
            <v>2870.86</v>
          </cell>
        </row>
        <row r="958">
          <cell r="A958">
            <v>6213130</v>
          </cell>
          <cell r="B958" t="str">
            <v>PO-MATL-BOTTLED WATER</v>
          </cell>
          <cell r="C958">
            <v>1018.34</v>
          </cell>
          <cell r="D958">
            <v>0</v>
          </cell>
        </row>
        <row r="959">
          <cell r="A959">
            <v>6213135</v>
          </cell>
          <cell r="B959" t="str">
            <v>PO-MATL-BRIDGE HANGERS</v>
          </cell>
          <cell r="C959">
            <v>7914.94</v>
          </cell>
          <cell r="D959">
            <v>409.19</v>
          </cell>
        </row>
        <row r="960">
          <cell r="A960">
            <v>6213140</v>
          </cell>
          <cell r="B960" t="str">
            <v>PO-MATL-BUILDING MATERIALS</v>
          </cell>
          <cell r="C960">
            <v>27413.11</v>
          </cell>
          <cell r="D960">
            <v>626.78</v>
          </cell>
        </row>
        <row r="961">
          <cell r="A961">
            <v>6213155</v>
          </cell>
          <cell r="B961" t="str">
            <v>PO-MATL-CATHODIC EQUIPMENT</v>
          </cell>
          <cell r="C961">
            <v>132723.68</v>
          </cell>
          <cell r="D961">
            <v>19489.41</v>
          </cell>
        </row>
        <row r="962">
          <cell r="A962">
            <v>6213165</v>
          </cell>
          <cell r="B962" t="str">
            <v>PO-MATL-CHEMICALS</v>
          </cell>
          <cell r="C962">
            <v>30786.45</v>
          </cell>
          <cell r="D962">
            <v>29945.4</v>
          </cell>
        </row>
        <row r="963">
          <cell r="A963">
            <v>6213175</v>
          </cell>
          <cell r="B963" t="str">
            <v>PO-MATL-COMPRESSOR EQUIPMENT</v>
          </cell>
          <cell r="C963">
            <v>400276.02</v>
          </cell>
          <cell r="D963">
            <v>47949.32</v>
          </cell>
        </row>
        <row r="964">
          <cell r="A964">
            <v>6213176</v>
          </cell>
          <cell r="B964" t="str">
            <v>PO-MATL-COMPRESSOR STATION FUEL-MORENO</v>
          </cell>
          <cell r="C964">
            <v>33.56</v>
          </cell>
          <cell r="D964">
            <v>3083.3</v>
          </cell>
        </row>
        <row r="965">
          <cell r="A965">
            <v>6213180</v>
          </cell>
          <cell r="B965" t="str">
            <v>PO-MATL-COMPUTER HARDWARE</v>
          </cell>
          <cell r="C965">
            <v>2086443.36</v>
          </cell>
          <cell r="D965">
            <v>1398533.06</v>
          </cell>
        </row>
        <row r="966">
          <cell r="A966">
            <v>6213181</v>
          </cell>
          <cell r="B966" t="str">
            <v>PO-MATL-CONSUMABLES</v>
          </cell>
          <cell r="C966">
            <v>182507.48</v>
          </cell>
          <cell r="D966">
            <v>17320.12</v>
          </cell>
        </row>
        <row r="967">
          <cell r="A967">
            <v>6213185</v>
          </cell>
          <cell r="B967" t="str">
            <v>PO-MATL-CONCRETE VAULT PARTS</v>
          </cell>
          <cell r="C967">
            <v>120572.69</v>
          </cell>
          <cell r="D967">
            <v>3337</v>
          </cell>
        </row>
        <row r="968">
          <cell r="A968">
            <v>6213190</v>
          </cell>
          <cell r="B968" t="str">
            <v>PO-MATL-CONDUIT</v>
          </cell>
          <cell r="C968">
            <v>1237</v>
          </cell>
          <cell r="D968">
            <v>0</v>
          </cell>
        </row>
        <row r="969">
          <cell r="A969">
            <v>6213195</v>
          </cell>
          <cell r="B969" t="str">
            <v>PO-MATL-CARGO DRUMS</v>
          </cell>
          <cell r="C969">
            <v>21243.75</v>
          </cell>
          <cell r="D969">
            <v>3107.13</v>
          </cell>
        </row>
        <row r="970">
          <cell r="A970">
            <v>6213200</v>
          </cell>
          <cell r="B970" t="str">
            <v>PO-MATL-CONSTRUCTION EQUIPMENT</v>
          </cell>
          <cell r="C970">
            <v>41042.959999999999</v>
          </cell>
          <cell r="D970">
            <v>69782.460000000006</v>
          </cell>
        </row>
        <row r="971">
          <cell r="A971">
            <v>6213205</v>
          </cell>
          <cell r="B971" t="str">
            <v>PO-MATL-COPIERS</v>
          </cell>
          <cell r="C971">
            <v>92.16</v>
          </cell>
          <cell r="D971">
            <v>1239.06</v>
          </cell>
        </row>
        <row r="972">
          <cell r="A972">
            <v>6213225</v>
          </cell>
          <cell r="B972" t="str">
            <v>PO-MATL-ELECTRICAL EQUIPMENT</v>
          </cell>
          <cell r="C972">
            <v>55412.800000000003</v>
          </cell>
          <cell r="D972">
            <v>63543.040000000001</v>
          </cell>
        </row>
        <row r="973">
          <cell r="A973">
            <v>6213230</v>
          </cell>
          <cell r="B973" t="str">
            <v>PO-MATL-ELECTRIC FUSION BOXES</v>
          </cell>
          <cell r="C973">
            <v>4600.63</v>
          </cell>
          <cell r="D973">
            <v>0</v>
          </cell>
        </row>
        <row r="974">
          <cell r="A974">
            <v>6213235</v>
          </cell>
          <cell r="B974" t="str">
            <v>PO-MATL-ENGINEERING EQUIPMENT</v>
          </cell>
          <cell r="C974">
            <v>23804.44</v>
          </cell>
          <cell r="D974">
            <v>4171.72</v>
          </cell>
        </row>
        <row r="975">
          <cell r="A975">
            <v>6213240</v>
          </cell>
          <cell r="B975" t="str">
            <v>PO-MATL-ENGINES</v>
          </cell>
          <cell r="C975">
            <v>265522.67</v>
          </cell>
          <cell r="D975">
            <v>40050.68</v>
          </cell>
        </row>
        <row r="976">
          <cell r="A976">
            <v>6213245</v>
          </cell>
          <cell r="B976" t="str">
            <v>PO-MATL-FABRICATED PRODUCTS</v>
          </cell>
          <cell r="C976">
            <v>54700.07</v>
          </cell>
          <cell r="D976">
            <v>2513.14</v>
          </cell>
        </row>
        <row r="977">
          <cell r="A977">
            <v>6213255</v>
          </cell>
          <cell r="B977" t="str">
            <v>PO-MATL-FAX MACHINES</v>
          </cell>
          <cell r="C977">
            <v>418.81</v>
          </cell>
          <cell r="D977">
            <v>0</v>
          </cell>
        </row>
        <row r="978">
          <cell r="A978">
            <v>6213260</v>
          </cell>
          <cell r="B978" t="str">
            <v>PO-MATL-FITTINGS</v>
          </cell>
          <cell r="C978">
            <v>223265.95</v>
          </cell>
          <cell r="D978">
            <v>8904.06</v>
          </cell>
        </row>
        <row r="979">
          <cell r="A979">
            <v>6213265</v>
          </cell>
          <cell r="B979" t="str">
            <v>PO-MATL-CARPET &amp; DRAPES</v>
          </cell>
          <cell r="C979">
            <v>517.94000000000005</v>
          </cell>
          <cell r="D979">
            <v>10668.24</v>
          </cell>
        </row>
        <row r="980">
          <cell r="A980">
            <v>6213275</v>
          </cell>
          <cell r="B980" t="str">
            <v>PO-MATL-GAS OPERATIONS MATERIALS</v>
          </cell>
          <cell r="C980">
            <v>3564.63</v>
          </cell>
          <cell r="D980">
            <v>1701.61</v>
          </cell>
        </row>
        <row r="981">
          <cell r="A981">
            <v>6213285</v>
          </cell>
          <cell r="B981" t="str">
            <v>PO-MATL-GAS METERS</v>
          </cell>
          <cell r="C981">
            <v>5405216.8499999996</v>
          </cell>
          <cell r="D981">
            <v>837711.01</v>
          </cell>
        </row>
        <row r="982">
          <cell r="A982">
            <v>6213290</v>
          </cell>
          <cell r="B982" t="str">
            <v>PO-MATL-GAS POLY PIPE</v>
          </cell>
          <cell r="C982">
            <v>10192.549999999999</v>
          </cell>
          <cell r="D982">
            <v>1665.44</v>
          </cell>
        </row>
        <row r="983">
          <cell r="A983">
            <v>6213295</v>
          </cell>
          <cell r="B983" t="str">
            <v>PO-MATL-GAS REGULATORS</v>
          </cell>
          <cell r="C983">
            <v>1626647.53</v>
          </cell>
          <cell r="D983">
            <v>1035843.75</v>
          </cell>
        </row>
        <row r="984">
          <cell r="A984">
            <v>6213300</v>
          </cell>
          <cell r="B984" t="str">
            <v>PO-MATL-GASES-INDUSTRIAL</v>
          </cell>
          <cell r="C984">
            <v>36859.480000000003</v>
          </cell>
          <cell r="D984">
            <v>21055.68</v>
          </cell>
        </row>
        <row r="985">
          <cell r="A985">
            <v>6213305</v>
          </cell>
          <cell r="B985" t="str">
            <v>PO-MATL-GASKETS</v>
          </cell>
          <cell r="C985">
            <v>3848.91</v>
          </cell>
          <cell r="D985">
            <v>990.76</v>
          </cell>
        </row>
        <row r="986">
          <cell r="A986">
            <v>6213310</v>
          </cell>
          <cell r="B986" t="str">
            <v>PO-MATL-GAUGES</v>
          </cell>
          <cell r="C986">
            <v>-20667.990000000002</v>
          </cell>
          <cell r="D986">
            <v>73795.990000000005</v>
          </cell>
        </row>
        <row r="987">
          <cell r="A987">
            <v>6213315</v>
          </cell>
          <cell r="B987" t="str">
            <v>PO-MATL-GENERATORS</v>
          </cell>
          <cell r="C987">
            <v>70.12</v>
          </cell>
          <cell r="D987">
            <v>116647.72</v>
          </cell>
        </row>
        <row r="988">
          <cell r="A988">
            <v>6213320</v>
          </cell>
          <cell r="B988" t="str">
            <v>PO-MATL-REPAIR GENERATORS</v>
          </cell>
          <cell r="C988">
            <v>-944.53</v>
          </cell>
          <cell r="D988">
            <v>10121.950000000001</v>
          </cell>
        </row>
        <row r="989">
          <cell r="A989">
            <v>6213325</v>
          </cell>
          <cell r="B989" t="str">
            <v>PO-MATL-HARDWARE</v>
          </cell>
          <cell r="C989">
            <v>29334.26</v>
          </cell>
          <cell r="D989">
            <v>6139.01</v>
          </cell>
        </row>
        <row r="990">
          <cell r="A990">
            <v>6213330</v>
          </cell>
          <cell r="B990" t="str">
            <v>PO-MATL-HEATER FACES</v>
          </cell>
          <cell r="C990">
            <v>55459.74</v>
          </cell>
          <cell r="D990">
            <v>0</v>
          </cell>
        </row>
        <row r="991">
          <cell r="A991">
            <v>6213335</v>
          </cell>
          <cell r="B991" t="str">
            <v>PO-MATL-INSULATING MATERIALS</v>
          </cell>
          <cell r="C991">
            <v>6592.56</v>
          </cell>
          <cell r="D991">
            <v>4506.24</v>
          </cell>
        </row>
        <row r="992">
          <cell r="A992">
            <v>6213340</v>
          </cell>
          <cell r="B992" t="str">
            <v>PO-MATL-LABORATORY SUPPLIES</v>
          </cell>
          <cell r="C992">
            <v>1839.04</v>
          </cell>
          <cell r="D992">
            <v>15971.87</v>
          </cell>
        </row>
        <row r="993">
          <cell r="A993">
            <v>6213350</v>
          </cell>
          <cell r="B993" t="str">
            <v>PO-MATL-LARGE GENERATOR REPAIR</v>
          </cell>
          <cell r="C993">
            <v>12720.41</v>
          </cell>
          <cell r="D993">
            <v>91000</v>
          </cell>
        </row>
        <row r="994">
          <cell r="A994">
            <v>6213355</v>
          </cell>
          <cell r="B994" t="str">
            <v>PO-MATL-LEAK CLAMPS</v>
          </cell>
          <cell r="C994">
            <v>1643.51</v>
          </cell>
          <cell r="D994">
            <v>0</v>
          </cell>
        </row>
        <row r="995">
          <cell r="A995">
            <v>6213360</v>
          </cell>
          <cell r="B995" t="str">
            <v>PO-MATL-LOCKS</v>
          </cell>
          <cell r="C995">
            <v>1899.31</v>
          </cell>
          <cell r="D995">
            <v>1279.3499999999999</v>
          </cell>
        </row>
        <row r="996">
          <cell r="A996">
            <v>6213365</v>
          </cell>
          <cell r="B996" t="str">
            <v>PO-MATL-MEASURE INSTRUMENTS</v>
          </cell>
          <cell r="C996">
            <v>1262433.43</v>
          </cell>
          <cell r="D996">
            <v>403337.93</v>
          </cell>
        </row>
        <row r="997">
          <cell r="A997">
            <v>6213370</v>
          </cell>
          <cell r="B997" t="str">
            <v>PO-MATL-MECHANICAL EQUIPMENT</v>
          </cell>
          <cell r="C997">
            <v>12619.24</v>
          </cell>
          <cell r="D997">
            <v>0</v>
          </cell>
        </row>
        <row r="998">
          <cell r="A998">
            <v>6213375</v>
          </cell>
          <cell r="B998" t="str">
            <v>PO-MATL-MECHANICAL FITTINGS</v>
          </cell>
          <cell r="C998">
            <v>102968.61</v>
          </cell>
          <cell r="D998">
            <v>136635.92000000001</v>
          </cell>
        </row>
        <row r="999">
          <cell r="A999">
            <v>6213380</v>
          </cell>
          <cell r="B999" t="str">
            <v>PO-MATL-METALS</v>
          </cell>
          <cell r="C999">
            <v>23877.35</v>
          </cell>
          <cell r="D999">
            <v>9238.44</v>
          </cell>
        </row>
        <row r="1000">
          <cell r="A1000">
            <v>6213385</v>
          </cell>
          <cell r="B1000" t="str">
            <v>PO-MATL-ELEC MATERIAL, MISCELLANEOUS</v>
          </cell>
          <cell r="C1000">
            <v>27644.95</v>
          </cell>
          <cell r="D1000">
            <v>11778.68</v>
          </cell>
        </row>
        <row r="1001">
          <cell r="A1001">
            <v>6213390</v>
          </cell>
          <cell r="B1001" t="str">
            <v>PO-MATL-MRO &amp; SAFETY SUPPLIES</v>
          </cell>
          <cell r="C1001">
            <v>1182.67</v>
          </cell>
          <cell r="D1001">
            <v>1908.72</v>
          </cell>
        </row>
        <row r="1002">
          <cell r="A1002">
            <v>6213395</v>
          </cell>
          <cell r="B1002" t="str">
            <v># PURCH MAT - OFFICE SUPPLIES-CENTRALIZ</v>
          </cell>
          <cell r="C1002">
            <v>0</v>
          </cell>
          <cell r="D1002">
            <v>1127484.67</v>
          </cell>
        </row>
        <row r="1003">
          <cell r="A1003">
            <v>6213400</v>
          </cell>
          <cell r="B1003" t="str">
            <v>PO-MATL-OIL COUN TUBULAR GOODS</v>
          </cell>
          <cell r="C1003">
            <v>291041.43</v>
          </cell>
          <cell r="D1003">
            <v>504437.73</v>
          </cell>
        </row>
        <row r="1004">
          <cell r="A1004">
            <v>6213405</v>
          </cell>
          <cell r="B1004" t="str">
            <v>PO-MATL-PACKAGING MATERIAL</v>
          </cell>
          <cell r="C1004">
            <v>24821.84</v>
          </cell>
          <cell r="D1004">
            <v>4341.43</v>
          </cell>
        </row>
        <row r="1005">
          <cell r="A1005">
            <v>6213415</v>
          </cell>
          <cell r="B1005" t="str">
            <v>PO-MATL-PAINT</v>
          </cell>
          <cell r="C1005">
            <v>16072.69</v>
          </cell>
          <cell r="D1005">
            <v>7084.15</v>
          </cell>
        </row>
        <row r="1006">
          <cell r="A1006">
            <v>6213420</v>
          </cell>
          <cell r="B1006" t="str">
            <v>PO-MATL-PAVING MATERIALS</v>
          </cell>
          <cell r="C1006">
            <v>1296.72</v>
          </cell>
          <cell r="D1006">
            <v>3667.72</v>
          </cell>
        </row>
        <row r="1007">
          <cell r="A1007">
            <v>6213430</v>
          </cell>
          <cell r="B1007" t="str">
            <v>PO-MATL-PIPE COATING AND STORAGE</v>
          </cell>
          <cell r="C1007">
            <v>4711.22</v>
          </cell>
          <cell r="D1007">
            <v>1477.09</v>
          </cell>
        </row>
        <row r="1008">
          <cell r="A1008">
            <v>6213435</v>
          </cell>
          <cell r="B1008" t="str">
            <v>PO-MATL-PIPE WRAPPING MATERIALS</v>
          </cell>
          <cell r="C1008">
            <v>10058.26</v>
          </cell>
          <cell r="D1008">
            <v>6889.41</v>
          </cell>
        </row>
        <row r="1009">
          <cell r="A1009">
            <v>6213440</v>
          </cell>
          <cell r="B1009" t="str">
            <v>PO-MATL-PIPELINE CHEMICALS</v>
          </cell>
          <cell r="C1009">
            <v>16194.18</v>
          </cell>
          <cell r="D1009">
            <v>0</v>
          </cell>
        </row>
        <row r="1010">
          <cell r="A1010">
            <v>6213445</v>
          </cell>
          <cell r="B1010" t="str">
            <v>PO-MATL-PLANNING EQUIPMENT</v>
          </cell>
          <cell r="C1010">
            <v>4774.38</v>
          </cell>
          <cell r="D1010">
            <v>0</v>
          </cell>
        </row>
        <row r="1011">
          <cell r="A1011">
            <v>6213450</v>
          </cell>
          <cell r="B1011" t="str">
            <v>PO-MATL-PLANT EQUIPMENT</v>
          </cell>
          <cell r="C1011">
            <v>2890.37</v>
          </cell>
          <cell r="D1011">
            <v>7560</v>
          </cell>
        </row>
        <row r="1012">
          <cell r="A1012">
            <v>6213455</v>
          </cell>
          <cell r="B1012" t="str">
            <v>PO-MATL-TOOLS</v>
          </cell>
          <cell r="C1012">
            <v>1668742.29</v>
          </cell>
          <cell r="D1012">
            <v>422066.97</v>
          </cell>
        </row>
        <row r="1013">
          <cell r="A1013">
            <v>6213470</v>
          </cell>
          <cell r="B1013" t="str">
            <v>PO-MATL-PRESSURE CONTROL FITTINGS</v>
          </cell>
          <cell r="C1013">
            <v>13035.22</v>
          </cell>
          <cell r="D1013">
            <v>3203.32</v>
          </cell>
        </row>
        <row r="1014">
          <cell r="A1014">
            <v>6213475</v>
          </cell>
          <cell r="B1014" t="str">
            <v>PO-MATL-PRINTING-BROCHURES</v>
          </cell>
          <cell r="C1014">
            <v>892048.88</v>
          </cell>
          <cell r="D1014">
            <v>1408248.34</v>
          </cell>
        </row>
        <row r="1015">
          <cell r="A1015">
            <v>6213480</v>
          </cell>
          <cell r="B1015" t="str">
            <v>PO-MATL-PROMOTIONAL ITEMS</v>
          </cell>
          <cell r="C1015">
            <v>22977.98</v>
          </cell>
          <cell r="D1015">
            <v>71774.149999999994</v>
          </cell>
        </row>
        <row r="1016">
          <cell r="A1016">
            <v>6213485</v>
          </cell>
          <cell r="B1016" t="str">
            <v>PO-MATL-PUMPS</v>
          </cell>
          <cell r="C1016">
            <v>19989.32</v>
          </cell>
          <cell r="D1016">
            <v>33316.36</v>
          </cell>
        </row>
        <row r="1017">
          <cell r="A1017">
            <v>6213490</v>
          </cell>
          <cell r="B1017" t="str">
            <v>PO-MATL-APPAREL</v>
          </cell>
          <cell r="C1017">
            <v>2029.52</v>
          </cell>
          <cell r="D1017">
            <v>4113.6000000000004</v>
          </cell>
        </row>
        <row r="1018">
          <cell r="A1018">
            <v>6213500</v>
          </cell>
          <cell r="B1018" t="str">
            <v>PO-MATL-ROCK SAND DIRT</v>
          </cell>
          <cell r="C1018">
            <v>72256.97</v>
          </cell>
          <cell r="D1018">
            <v>10104.799999999999</v>
          </cell>
        </row>
        <row r="1019">
          <cell r="A1019">
            <v>6213505</v>
          </cell>
          <cell r="B1019" t="str">
            <v>PO-MATL-SAFETY</v>
          </cell>
          <cell r="C1019">
            <v>583.53</v>
          </cell>
          <cell r="D1019">
            <v>1636.8</v>
          </cell>
        </row>
        <row r="1020">
          <cell r="A1020">
            <v>6213510</v>
          </cell>
          <cell r="B1020" t="str">
            <v>PO-MATL-SAFETY EQUIPMENT</v>
          </cell>
          <cell r="C1020">
            <v>-1740.07</v>
          </cell>
          <cell r="D1020">
            <v>8433.01</v>
          </cell>
        </row>
        <row r="1021">
          <cell r="A1021">
            <v>6213515</v>
          </cell>
          <cell r="B1021" t="str">
            <v>PO-MATL-SCADA EQUIPMENT</v>
          </cell>
          <cell r="C1021">
            <v>12462.52</v>
          </cell>
          <cell r="D1021">
            <v>9910.51</v>
          </cell>
        </row>
        <row r="1022">
          <cell r="A1022">
            <v>6213520</v>
          </cell>
          <cell r="B1022" t="str">
            <v>PO-MATL-SECURITY SYSTEMS</v>
          </cell>
          <cell r="C1022">
            <v>15403.62</v>
          </cell>
          <cell r="D1022">
            <v>1195.08</v>
          </cell>
        </row>
        <row r="1023">
          <cell r="A1023">
            <v>6213525</v>
          </cell>
          <cell r="B1023" t="str">
            <v>PO-MATL-METAL PIPE &amp; FITTINGS</v>
          </cell>
          <cell r="C1023">
            <v>191830.44</v>
          </cell>
          <cell r="D1023">
            <v>69690.77</v>
          </cell>
        </row>
        <row r="1024">
          <cell r="A1024">
            <v>6213535</v>
          </cell>
          <cell r="B1024" t="str">
            <v>PO-MATL-VALVES</v>
          </cell>
          <cell r="C1024">
            <v>236611.52</v>
          </cell>
          <cell r="D1024">
            <v>123055.03</v>
          </cell>
        </row>
        <row r="1025">
          <cell r="A1025">
            <v>6213540</v>
          </cell>
          <cell r="B1025" t="str">
            <v>PO-MATL-WAREHOUSE STORAGE EQUIPMENT</v>
          </cell>
          <cell r="C1025">
            <v>95032.65</v>
          </cell>
          <cell r="D1025">
            <v>0</v>
          </cell>
        </row>
        <row r="1026">
          <cell r="A1026">
            <v>6213545</v>
          </cell>
          <cell r="B1026" t="str">
            <v>PURCH MAT - WELDING EQUIPMENT-CENTRALIZ</v>
          </cell>
          <cell r="C1026">
            <v>4746.42</v>
          </cell>
          <cell r="D1026">
            <v>3784.63</v>
          </cell>
        </row>
        <row r="1027">
          <cell r="A1027">
            <v>6213550</v>
          </cell>
          <cell r="B1027" t="str">
            <v>PO-MATL-WIRE &amp; CABLE</v>
          </cell>
          <cell r="C1027">
            <v>54.93</v>
          </cell>
          <cell r="D1027">
            <v>0</v>
          </cell>
        </row>
        <row r="1028">
          <cell r="A1028">
            <v>6213558</v>
          </cell>
          <cell r="B1028" t="str">
            <v>PO-MATL-METAL POLES</v>
          </cell>
          <cell r="C1028">
            <v>209.02</v>
          </cell>
          <cell r="D1028">
            <v>47.62</v>
          </cell>
        </row>
        <row r="1029">
          <cell r="A1029">
            <v>6213560</v>
          </cell>
          <cell r="B1029" t="str">
            <v>PO-MATL-TELECOM EQUIPMENT</v>
          </cell>
          <cell r="C1029">
            <v>8486.51</v>
          </cell>
          <cell r="D1029">
            <v>0</v>
          </cell>
        </row>
        <row r="1030">
          <cell r="A1030">
            <v>6213570</v>
          </cell>
          <cell r="B1030" t="str">
            <v>PO-MATL-PWR PLANT FUELS COAL NATURAL GA</v>
          </cell>
          <cell r="C1030">
            <v>294.36</v>
          </cell>
          <cell r="D1030">
            <v>1429.2</v>
          </cell>
        </row>
        <row r="1031">
          <cell r="A1031">
            <v>6213580</v>
          </cell>
          <cell r="B1031" t="str">
            <v>PO-MATL-LANDSCAPING SUPPLIES</v>
          </cell>
          <cell r="C1031">
            <v>53946.96</v>
          </cell>
          <cell r="D1031">
            <v>29691.79</v>
          </cell>
        </row>
        <row r="1032">
          <cell r="A1032">
            <v>6213590</v>
          </cell>
          <cell r="B1032" t="str">
            <v>PO-MATL-JANITORIAL SUPPLIES</v>
          </cell>
          <cell r="C1032">
            <v>99505.57</v>
          </cell>
          <cell r="D1032">
            <v>43959.28</v>
          </cell>
        </row>
        <row r="1033">
          <cell r="A1033">
            <v>6213600</v>
          </cell>
          <cell r="B1033" t="str">
            <v>PO-MATL-DIRECT ACCESS MATERIALS</v>
          </cell>
          <cell r="C1033">
            <v>47.19</v>
          </cell>
          <cell r="D1033">
            <v>0</v>
          </cell>
        </row>
        <row r="1034">
          <cell r="A1034">
            <v>6213610</v>
          </cell>
          <cell r="B1034" t="str">
            <v>PO-MATL-LAMPS, LIGHTING MATERIALS</v>
          </cell>
          <cell r="C1034">
            <v>2384.73</v>
          </cell>
          <cell r="D1034">
            <v>1048.29</v>
          </cell>
        </row>
        <row r="1035">
          <cell r="A1035">
            <v>6213630</v>
          </cell>
          <cell r="B1035" t="str">
            <v>PO-MATL-STORAGE EQUIPMENT</v>
          </cell>
          <cell r="C1035">
            <v>4360.8900000000003</v>
          </cell>
          <cell r="D1035">
            <v>0</v>
          </cell>
        </row>
        <row r="1036">
          <cell r="A1036">
            <v>6215085</v>
          </cell>
          <cell r="B1036" t="str">
            <v>MATL ISSUANCES-BEACH CITIES WAREHOUSE</v>
          </cell>
          <cell r="C1036">
            <v>56.99</v>
          </cell>
          <cell r="D1036">
            <v>0</v>
          </cell>
        </row>
        <row r="1037">
          <cell r="A1037">
            <v>6215145</v>
          </cell>
          <cell r="B1037" t="str">
            <v>MATL ISSUANCE-WITH STORES EXP (CONVERSI</v>
          </cell>
          <cell r="C1037">
            <v>46152.26</v>
          </cell>
          <cell r="D1037">
            <v>18788655.390000001</v>
          </cell>
        </row>
        <row r="1038">
          <cell r="A1038">
            <v>6215150</v>
          </cell>
          <cell r="B1038" t="str">
            <v>MATL ISSUANCE-WITHOUT  STORES EXP. (CON</v>
          </cell>
          <cell r="C1038">
            <v>0</v>
          </cell>
          <cell r="D1038">
            <v>970559.05</v>
          </cell>
        </row>
        <row r="1039">
          <cell r="A1039">
            <v>6215560</v>
          </cell>
          <cell r="B1039" t="str">
            <v>MATL ISSUANCES-PRECHARGED TOOLS</v>
          </cell>
          <cell r="C1039">
            <v>581794.88</v>
          </cell>
          <cell r="D1039">
            <v>481801.16</v>
          </cell>
        </row>
        <row r="1040">
          <cell r="A1040">
            <v>6215561</v>
          </cell>
          <cell r="B1040" t="str">
            <v>MATL ISSUANCES-PRECHARGED MISC. PIPE MA</v>
          </cell>
          <cell r="C1040">
            <v>114453.01</v>
          </cell>
          <cell r="D1040">
            <v>79488.13</v>
          </cell>
        </row>
        <row r="1041">
          <cell r="A1041">
            <v>6215562</v>
          </cell>
          <cell r="B1041" t="str">
            <v>MATL ISSUANCES-PRECHARGED MISC. PIPE FI</v>
          </cell>
          <cell r="C1041">
            <v>1936069.25</v>
          </cell>
          <cell r="D1041">
            <v>1538171.31</v>
          </cell>
        </row>
        <row r="1042">
          <cell r="A1042">
            <v>6215563</v>
          </cell>
          <cell r="B1042" t="str">
            <v>MATL ISSUANCES-PRECHARGED STORES MATERI</v>
          </cell>
          <cell r="C1042">
            <v>6032.45</v>
          </cell>
          <cell r="D1042">
            <v>4532.18</v>
          </cell>
        </row>
        <row r="1043">
          <cell r="A1043">
            <v>6215564</v>
          </cell>
          <cell r="B1043" t="str">
            <v>MATL ISSUANCES-PRECHARGED AUTO MATERIAL</v>
          </cell>
          <cell r="C1043">
            <v>3195.27</v>
          </cell>
          <cell r="D1043">
            <v>2999.59</v>
          </cell>
        </row>
        <row r="1044">
          <cell r="A1044">
            <v>6215565</v>
          </cell>
          <cell r="B1044" t="str">
            <v>MATL ISSUANCES-PRECHARGED OFFICE SUPPLI</v>
          </cell>
          <cell r="C1044">
            <v>23393.01</v>
          </cell>
          <cell r="D1044">
            <v>19340.5</v>
          </cell>
        </row>
        <row r="1045">
          <cell r="A1045">
            <v>6215566</v>
          </cell>
          <cell r="B1045" t="str">
            <v>MATL ISSUANCES-OTHER PRECHARGED MATERIA</v>
          </cell>
          <cell r="C1045">
            <v>607633.64</v>
          </cell>
          <cell r="D1045">
            <v>424593.1</v>
          </cell>
        </row>
        <row r="1046">
          <cell r="A1046">
            <v>6215567</v>
          </cell>
          <cell r="B1046" t="str">
            <v>MATL ISSUANCES-PIPE</v>
          </cell>
          <cell r="C1046">
            <v>2386942.56</v>
          </cell>
          <cell r="D1046">
            <v>1859613.08</v>
          </cell>
        </row>
        <row r="1047">
          <cell r="A1047">
            <v>6215568</v>
          </cell>
          <cell r="B1047" t="str">
            <v>MATL ISSUANCES-NON PIPE</v>
          </cell>
          <cell r="C1047">
            <v>5488407.3899999997</v>
          </cell>
          <cell r="D1047">
            <v>3186149.51</v>
          </cell>
        </row>
        <row r="1048">
          <cell r="A1048">
            <v>6220000</v>
          </cell>
          <cell r="B1048" t="str">
            <v>PURCHASED SERVICES</v>
          </cell>
          <cell r="C1048">
            <v>100001.28</v>
          </cell>
          <cell r="D1048">
            <v>48711.98</v>
          </cell>
        </row>
        <row r="1049">
          <cell r="A1049">
            <v>6220030</v>
          </cell>
          <cell r="B1049" t="str">
            <v>PO-SRV-ADVERTISING AND MARKETING PUBLIC</v>
          </cell>
          <cell r="C1049">
            <v>174507.58</v>
          </cell>
          <cell r="D1049">
            <v>893565.65</v>
          </cell>
        </row>
        <row r="1050">
          <cell r="A1050">
            <v>6220040</v>
          </cell>
          <cell r="B1050" t="str">
            <v>PO-SRV-ADVERTISING IMAGE &amp; BRANDING</v>
          </cell>
          <cell r="C1050">
            <v>171840.64000000001</v>
          </cell>
          <cell r="D1050">
            <v>170199.21</v>
          </cell>
        </row>
        <row r="1051">
          <cell r="A1051">
            <v>6220045</v>
          </cell>
          <cell r="B1051" t="str">
            <v>PO-SRV-LOGO MERCHANDISING SERVICES</v>
          </cell>
          <cell r="C1051">
            <v>16.5</v>
          </cell>
          <cell r="D1051">
            <v>0</v>
          </cell>
        </row>
        <row r="1052">
          <cell r="A1052">
            <v>6220050</v>
          </cell>
          <cell r="B1052" t="str">
            <v>PO-SRV-ADVERTISING AND MARKETING</v>
          </cell>
          <cell r="C1052">
            <v>1084973.6100000001</v>
          </cell>
          <cell r="D1052">
            <v>1094417.55</v>
          </cell>
        </row>
        <row r="1053">
          <cell r="A1053">
            <v>6220060</v>
          </cell>
          <cell r="B1053" t="str">
            <v>PO-SRV-FOOD SERVICE-CATERING</v>
          </cell>
          <cell r="C1053">
            <v>60400.03</v>
          </cell>
          <cell r="D1053">
            <v>20597.97</v>
          </cell>
        </row>
        <row r="1054">
          <cell r="A1054">
            <v>6220064</v>
          </cell>
          <cell r="B1054" t="str">
            <v>PO-SRV-FOOD SERVICE-MANAGEMENT-CBS USE</v>
          </cell>
          <cell r="C1054">
            <v>0</v>
          </cell>
          <cell r="D1054">
            <v>1955.23</v>
          </cell>
        </row>
        <row r="1055">
          <cell r="A1055">
            <v>6220070</v>
          </cell>
          <cell r="B1055" t="str">
            <v>PO-SRV-NEWSPAPER ADVERTISING</v>
          </cell>
          <cell r="C1055">
            <v>212939.34</v>
          </cell>
          <cell r="D1055">
            <v>376910.31</v>
          </cell>
        </row>
        <row r="1056">
          <cell r="A1056">
            <v>6220080</v>
          </cell>
          <cell r="B1056" t="str">
            <v># PURCH SERV - NEWSPAPER PRODUCTION</v>
          </cell>
          <cell r="C1056">
            <v>0</v>
          </cell>
          <cell r="D1056">
            <v>4000</v>
          </cell>
        </row>
        <row r="1057">
          <cell r="A1057">
            <v>6220090</v>
          </cell>
          <cell r="B1057" t="str">
            <v>PO-SRV-MAGAZINE ADVERTISING</v>
          </cell>
          <cell r="C1057">
            <v>175289.08</v>
          </cell>
          <cell r="D1057">
            <v>254910.63</v>
          </cell>
        </row>
        <row r="1058">
          <cell r="A1058">
            <v>6220100</v>
          </cell>
          <cell r="B1058" t="str">
            <v>PO-SRV-TREE TRIMMING</v>
          </cell>
          <cell r="C1058">
            <v>-19390</v>
          </cell>
          <cell r="D1058">
            <v>71525</v>
          </cell>
        </row>
        <row r="1059">
          <cell r="A1059">
            <v>6220115</v>
          </cell>
          <cell r="B1059" t="str">
            <v>PO-SRV-OUTDOOR ADVERTISING</v>
          </cell>
          <cell r="C1059">
            <v>-12458.49</v>
          </cell>
          <cell r="D1059">
            <v>50677.120000000003</v>
          </cell>
        </row>
        <row r="1060">
          <cell r="A1060">
            <v>6220116</v>
          </cell>
          <cell r="B1060" t="str">
            <v>PURCH SERV - OUTDOOR PRODUCTION</v>
          </cell>
          <cell r="C1060">
            <v>0</v>
          </cell>
          <cell r="D1060">
            <v>3558.77</v>
          </cell>
        </row>
        <row r="1061">
          <cell r="A1061">
            <v>6220120</v>
          </cell>
          <cell r="B1061" t="str">
            <v># PURCH SERV - BILL INSERTS</v>
          </cell>
          <cell r="C1061">
            <v>0</v>
          </cell>
          <cell r="D1061">
            <v>34.409999999999997</v>
          </cell>
        </row>
        <row r="1062">
          <cell r="A1062">
            <v>6220130</v>
          </cell>
          <cell r="B1062" t="str">
            <v>PO-SRV-RADIO ADVERTISING</v>
          </cell>
          <cell r="C1062">
            <v>564080.80000000005</v>
          </cell>
          <cell r="D1062">
            <v>92835.08</v>
          </cell>
        </row>
        <row r="1063">
          <cell r="A1063">
            <v>6220190</v>
          </cell>
          <cell r="B1063" t="str">
            <v>PO-SRV-SECURITY</v>
          </cell>
          <cell r="C1063">
            <v>119082.98</v>
          </cell>
          <cell r="D1063">
            <v>75050.28</v>
          </cell>
        </row>
        <row r="1064">
          <cell r="A1064">
            <v>6220200</v>
          </cell>
          <cell r="B1064" t="str">
            <v>PO-SRV-LEGAL</v>
          </cell>
          <cell r="C1064">
            <v>0</v>
          </cell>
          <cell r="D1064">
            <v>20243.740000000002</v>
          </cell>
        </row>
        <row r="1065">
          <cell r="A1065">
            <v>6220245</v>
          </cell>
          <cell r="B1065" t="str">
            <v>PO-SRV-BILL INSERTS-REGULATORY COMPLIAN</v>
          </cell>
          <cell r="C1065">
            <v>19461</v>
          </cell>
          <cell r="D1065">
            <v>0</v>
          </cell>
        </row>
        <row r="1066">
          <cell r="A1066">
            <v>6220250</v>
          </cell>
          <cell r="B1066" t="str">
            <v>PO-SRV-COMPUTER SOFTWARE MAINTENANCE &amp;</v>
          </cell>
          <cell r="C1066">
            <v>992313.72</v>
          </cell>
          <cell r="D1066">
            <v>2849397.87</v>
          </cell>
        </row>
        <row r="1067">
          <cell r="A1067">
            <v>6220270</v>
          </cell>
          <cell r="B1067" t="str">
            <v>PO-SRV-INFO TECH (IT)-CONSULTING</v>
          </cell>
          <cell r="C1067">
            <v>105352.12</v>
          </cell>
          <cell r="D1067">
            <v>121554.9</v>
          </cell>
        </row>
        <row r="1068">
          <cell r="A1068">
            <v>6220280</v>
          </cell>
          <cell r="B1068" t="str">
            <v>PO-SRV-INFO TECH (IT)-OTHER</v>
          </cell>
          <cell r="C1068">
            <v>16789.490000000002</v>
          </cell>
          <cell r="D1068">
            <v>-8895.5400000000009</v>
          </cell>
        </row>
        <row r="1069">
          <cell r="A1069">
            <v>6220300</v>
          </cell>
          <cell r="B1069" t="str">
            <v>PO-SRV-COMPUTER LAN/NOS (IT USE ONLY)</v>
          </cell>
          <cell r="C1069">
            <v>126.72</v>
          </cell>
          <cell r="D1069">
            <v>527.45000000000005</v>
          </cell>
        </row>
        <row r="1070">
          <cell r="A1070">
            <v>6220360</v>
          </cell>
          <cell r="B1070" t="str">
            <v>PO-SRV-COMPUTER ORDER FULFILLMENT</v>
          </cell>
          <cell r="C1070">
            <v>12400.74</v>
          </cell>
          <cell r="D1070">
            <v>343549.47</v>
          </cell>
        </row>
        <row r="1071">
          <cell r="A1071">
            <v>6220380</v>
          </cell>
          <cell r="B1071" t="str">
            <v>PO-SRV-TEMPORARY AGENCY LABOR</v>
          </cell>
          <cell r="C1071">
            <v>901035.05</v>
          </cell>
          <cell r="D1071">
            <v>4746885.58</v>
          </cell>
        </row>
        <row r="1072">
          <cell r="A1072">
            <v>6220390</v>
          </cell>
          <cell r="B1072" t="str">
            <v>PO-SRV-PRINTING &amp; GRAPHICS</v>
          </cell>
          <cell r="C1072">
            <v>134992.28</v>
          </cell>
          <cell r="D1072">
            <v>70195.89</v>
          </cell>
        </row>
        <row r="1073">
          <cell r="A1073">
            <v>6220391</v>
          </cell>
          <cell r="B1073" t="str">
            <v>PO-SRV-GRAPHICS SERVICES-CONSULT/PRODUC</v>
          </cell>
          <cell r="C1073">
            <v>1717.33</v>
          </cell>
          <cell r="D1073">
            <v>0</v>
          </cell>
        </row>
        <row r="1074">
          <cell r="A1074">
            <v>6220393</v>
          </cell>
          <cell r="B1074" t="str">
            <v>PO-SRV-PRINTING BUSINESS FORMS (SPECIAL</v>
          </cell>
          <cell r="C1074">
            <v>0</v>
          </cell>
          <cell r="D1074">
            <v>80.52</v>
          </cell>
        </row>
        <row r="1075">
          <cell r="A1075">
            <v>6220400</v>
          </cell>
          <cell r="B1075" t="str">
            <v>PO-SRV-PRINTING BUSINESS FORMS (STOCK)</v>
          </cell>
          <cell r="C1075">
            <v>1560</v>
          </cell>
          <cell r="D1075">
            <v>0</v>
          </cell>
        </row>
        <row r="1076">
          <cell r="A1076">
            <v>6220410</v>
          </cell>
          <cell r="B1076" t="str">
            <v>PO-SRV-COPY-PUBLICATIONS &amp; SUBSCRIPTION</v>
          </cell>
          <cell r="C1076">
            <v>620.11</v>
          </cell>
          <cell r="D1076">
            <v>781.18</v>
          </cell>
        </row>
        <row r="1077">
          <cell r="A1077">
            <v>6220411</v>
          </cell>
          <cell r="B1077" t="str">
            <v>PO-SRV-COPY-CONVENIENCE-PAPER-CBS USE</v>
          </cell>
          <cell r="C1077">
            <v>13410.52</v>
          </cell>
          <cell r="D1077">
            <v>6931.17</v>
          </cell>
        </row>
        <row r="1078">
          <cell r="A1078">
            <v>6220412</v>
          </cell>
          <cell r="B1078" t="str">
            <v>PO-SRV-COPY-CONVENIENCE</v>
          </cell>
          <cell r="C1078">
            <v>204134.23</v>
          </cell>
          <cell r="D1078">
            <v>0</v>
          </cell>
        </row>
        <row r="1079">
          <cell r="A1079">
            <v>6220420</v>
          </cell>
          <cell r="B1079" t="str">
            <v>PO-SRV-COPIER &amp; QUICK COPY CENTER</v>
          </cell>
          <cell r="C1079">
            <v>53780.61</v>
          </cell>
          <cell r="D1079">
            <v>62986.87</v>
          </cell>
        </row>
        <row r="1080">
          <cell r="A1080">
            <v>6220421</v>
          </cell>
          <cell r="B1080" t="str">
            <v>PO-SRV-COPY-ENGINEERING</v>
          </cell>
          <cell r="C1080">
            <v>5891.73</v>
          </cell>
          <cell r="D1080">
            <v>0</v>
          </cell>
        </row>
        <row r="1081">
          <cell r="A1081">
            <v>6220422</v>
          </cell>
          <cell r="B1081" t="str">
            <v>PO-SRV-COPY-SERVICE CENTER</v>
          </cell>
          <cell r="C1081">
            <v>29881</v>
          </cell>
          <cell r="D1081">
            <v>0</v>
          </cell>
        </row>
        <row r="1082">
          <cell r="A1082">
            <v>6220430</v>
          </cell>
          <cell r="B1082" t="str">
            <v>PO-SRV-MAIL/MESSENGER-GENERAL</v>
          </cell>
          <cell r="C1082">
            <v>202.29</v>
          </cell>
          <cell r="D1082">
            <v>2038.69</v>
          </cell>
        </row>
        <row r="1083">
          <cell r="A1083">
            <v>6220432</v>
          </cell>
          <cell r="B1083" t="str">
            <v>PO-SRV-MAIL/MESSENGER-OVERNIGHT EXPRESS</v>
          </cell>
          <cell r="C1083">
            <v>436.86</v>
          </cell>
          <cell r="D1083">
            <v>0</v>
          </cell>
        </row>
        <row r="1084">
          <cell r="A1084">
            <v>6220433</v>
          </cell>
          <cell r="B1084" t="str">
            <v>PO-SRV-MAIL/MESSENGER-COURIER</v>
          </cell>
          <cell r="C1084">
            <v>86.9</v>
          </cell>
          <cell r="D1084">
            <v>0</v>
          </cell>
        </row>
        <row r="1085">
          <cell r="A1085">
            <v>6220450</v>
          </cell>
          <cell r="B1085" t="str">
            <v>PO-SRV-MAIL/MESSENGER-POSTAGE</v>
          </cell>
          <cell r="C1085">
            <v>362.28</v>
          </cell>
          <cell r="D1085">
            <v>1344308.52</v>
          </cell>
        </row>
        <row r="1086">
          <cell r="A1086">
            <v>6220470</v>
          </cell>
          <cell r="B1086" t="str">
            <v>PO-SRV-MAIL OTHER</v>
          </cell>
          <cell r="C1086">
            <v>754.62</v>
          </cell>
          <cell r="D1086">
            <v>3053.63</v>
          </cell>
        </row>
        <row r="1087">
          <cell r="A1087">
            <v>6220480</v>
          </cell>
          <cell r="B1087" t="str">
            <v>PO-SRV-ENGINEERING</v>
          </cell>
          <cell r="C1087">
            <v>658234.77</v>
          </cell>
          <cell r="D1087">
            <v>164962.03</v>
          </cell>
        </row>
        <row r="1088">
          <cell r="A1088">
            <v>6220500</v>
          </cell>
          <cell r="B1088" t="str">
            <v>PO-SRV-GOVERNMENT TURNKEY-DESIGN/BUILD</v>
          </cell>
          <cell r="C1088">
            <v>2881.1</v>
          </cell>
          <cell r="D1088">
            <v>424</v>
          </cell>
        </row>
        <row r="1089">
          <cell r="A1089">
            <v>6220520</v>
          </cell>
          <cell r="B1089" t="str">
            <v>PO-SRV-GOVERNMENT TURNKEY-AUDITS</v>
          </cell>
          <cell r="C1089">
            <v>40</v>
          </cell>
          <cell r="D1089">
            <v>0</v>
          </cell>
        </row>
        <row r="1090">
          <cell r="A1090">
            <v>6220530</v>
          </cell>
          <cell r="B1090" t="str">
            <v>PO-SRV-CONSTRUCTION-OTHER</v>
          </cell>
          <cell r="C1090">
            <v>2136328.66</v>
          </cell>
          <cell r="D1090">
            <v>770600.57</v>
          </cell>
        </row>
        <row r="1091">
          <cell r="A1091">
            <v>6220535</v>
          </cell>
          <cell r="B1091" t="str">
            <v>PO-SRV-GOVT PAYMENTS-PERMITS</v>
          </cell>
          <cell r="C1091">
            <v>61311.64</v>
          </cell>
          <cell r="D1091">
            <v>1499.1</v>
          </cell>
        </row>
        <row r="1092">
          <cell r="A1092">
            <v>6220560</v>
          </cell>
          <cell r="B1092" t="str">
            <v>PO-SRV-CONSTRUCTION PAVING</v>
          </cell>
          <cell r="C1092">
            <v>2566300.4700000002</v>
          </cell>
          <cell r="D1092">
            <v>1975089.7</v>
          </cell>
        </row>
        <row r="1093">
          <cell r="A1093">
            <v>6220570</v>
          </cell>
          <cell r="B1093" t="str">
            <v>PO-SRV-DESIGN</v>
          </cell>
          <cell r="C1093">
            <v>56927.72</v>
          </cell>
          <cell r="D1093">
            <v>57659.87</v>
          </cell>
        </row>
        <row r="1094">
          <cell r="A1094">
            <v>6220580</v>
          </cell>
          <cell r="B1094" t="str">
            <v>PO-SRV-ON-LINE SERVICES, MISCELLANEOUS</v>
          </cell>
          <cell r="C1094">
            <v>137144.25</v>
          </cell>
          <cell r="D1094">
            <v>123778.99</v>
          </cell>
        </row>
        <row r="1095">
          <cell r="A1095">
            <v>6220590</v>
          </cell>
          <cell r="B1095" t="str">
            <v>PO-SRV-MISCELLANEOUS OTHER SERVICES</v>
          </cell>
          <cell r="C1095">
            <v>5462.91</v>
          </cell>
          <cell r="D1095">
            <v>-2047339.79</v>
          </cell>
        </row>
        <row r="1096">
          <cell r="A1096">
            <v>6220600</v>
          </cell>
          <cell r="B1096" t="str">
            <v>PO-SRV-CONSULTING-OTHER</v>
          </cell>
          <cell r="C1096">
            <v>19604863.469999999</v>
          </cell>
          <cell r="D1096">
            <v>78480792.560000002</v>
          </cell>
        </row>
        <row r="1097">
          <cell r="A1097">
            <v>6220630</v>
          </cell>
          <cell r="B1097" t="str">
            <v># PURCH SERV - UTILITIES</v>
          </cell>
          <cell r="C1097">
            <v>0</v>
          </cell>
          <cell r="D1097">
            <v>111806.47</v>
          </cell>
        </row>
        <row r="1098">
          <cell r="A1098">
            <v>6220635</v>
          </cell>
          <cell r="B1098" t="str">
            <v>PURCH SERV - COMPANY GAS USED</v>
          </cell>
          <cell r="C1098">
            <v>0</v>
          </cell>
          <cell r="D1098">
            <v>2702920.52</v>
          </cell>
        </row>
        <row r="1099">
          <cell r="A1099">
            <v>6220640</v>
          </cell>
          <cell r="B1099" t="str">
            <v>PO-SRV-TRAINING &amp; SEMINARS</v>
          </cell>
          <cell r="C1099">
            <v>187699.36</v>
          </cell>
          <cell r="D1099">
            <v>353560.18</v>
          </cell>
        </row>
        <row r="1100">
          <cell r="A1100">
            <v>6220670</v>
          </cell>
          <cell r="B1100" t="str">
            <v>PO-SRV-RESEARCH AND DEVELOPMENT</v>
          </cell>
          <cell r="C1100">
            <v>514700</v>
          </cell>
          <cell r="D1100">
            <v>113346.45</v>
          </cell>
        </row>
        <row r="1101">
          <cell r="A1101">
            <v>6220690</v>
          </cell>
          <cell r="B1101" t="str">
            <v># PURCH SERV - EVENTS FOR EXTERNAL SERV</v>
          </cell>
          <cell r="C1101">
            <v>0</v>
          </cell>
          <cell r="D1101">
            <v>52338.2</v>
          </cell>
        </row>
        <row r="1102">
          <cell r="A1102">
            <v>6220790</v>
          </cell>
          <cell r="B1102" t="str">
            <v>PO-SRV-MEDICAL</v>
          </cell>
          <cell r="C1102">
            <v>5333.05</v>
          </cell>
          <cell r="D1102">
            <v>19183.349999999999</v>
          </cell>
        </row>
        <row r="1103">
          <cell r="A1103">
            <v>6220800</v>
          </cell>
          <cell r="B1103" t="str">
            <v>PO-SRV-CONSERVATION</v>
          </cell>
          <cell r="C1103">
            <v>98780.59</v>
          </cell>
          <cell r="D1103">
            <v>116.27</v>
          </cell>
        </row>
        <row r="1104">
          <cell r="A1104">
            <v>6220810</v>
          </cell>
          <cell r="B1104" t="str">
            <v>PO-SRV-CUSTOMER SERVICES</v>
          </cell>
          <cell r="C1104">
            <v>3635.9</v>
          </cell>
          <cell r="D1104">
            <v>128.55000000000001</v>
          </cell>
        </row>
        <row r="1105">
          <cell r="A1105">
            <v>6220840</v>
          </cell>
          <cell r="B1105" t="str">
            <v>PO-SRV-VEHICLE &amp; EQUIPMENT RENTAL</v>
          </cell>
          <cell r="C1105">
            <v>35947.14</v>
          </cell>
          <cell r="D1105">
            <v>26424.83</v>
          </cell>
        </row>
        <row r="1106">
          <cell r="A1106">
            <v>6220850</v>
          </cell>
          <cell r="B1106" t="str">
            <v>PO-SRV-VEHICLE &amp; EQUIP RENTAL W/OPERATO</v>
          </cell>
          <cell r="C1106">
            <v>681454.52</v>
          </cell>
          <cell r="D1106">
            <v>174794.68</v>
          </cell>
        </row>
        <row r="1107">
          <cell r="A1107">
            <v>6220855</v>
          </cell>
          <cell r="B1107" t="str">
            <v>PO-SRV-LAUNDRY/RENTAL OF UNIFORMS</v>
          </cell>
          <cell r="C1107">
            <v>1176577.1200000001</v>
          </cell>
          <cell r="D1107">
            <v>436836.91</v>
          </cell>
        </row>
        <row r="1108">
          <cell r="A1108">
            <v>6220860</v>
          </cell>
          <cell r="B1108" t="str">
            <v>PO-SRV-MAINTENANCE AND REPAIRS</v>
          </cell>
          <cell r="C1108">
            <v>621940.36</v>
          </cell>
          <cell r="D1108">
            <v>406784.29</v>
          </cell>
        </row>
        <row r="1109">
          <cell r="A1109">
            <v>6220870</v>
          </cell>
          <cell r="B1109" t="str">
            <v>PO-SRV-TELEPHONE &amp; COMMUNICATION SYSTEM</v>
          </cell>
          <cell r="C1109">
            <v>15740</v>
          </cell>
          <cell r="D1109">
            <v>17124.18</v>
          </cell>
        </row>
        <row r="1110">
          <cell r="A1110">
            <v>6220880</v>
          </cell>
          <cell r="B1110" t="str">
            <v>PO-SRV-CONSTRUCTION-GAS PIPELINE</v>
          </cell>
          <cell r="C1110">
            <v>15934169.060000001</v>
          </cell>
          <cell r="D1110">
            <v>12304044.029999999</v>
          </cell>
        </row>
        <row r="1111">
          <cell r="A1111">
            <v>6220890</v>
          </cell>
          <cell r="B1111" t="str">
            <v>PO-SRV-LANDSCAPING</v>
          </cell>
          <cell r="C1111">
            <v>343261.14</v>
          </cell>
          <cell r="D1111">
            <v>272152.95</v>
          </cell>
        </row>
        <row r="1112">
          <cell r="A1112">
            <v>6220900</v>
          </cell>
          <cell r="B1112" t="str">
            <v>PO-SRV-TRASH COLLECTION</v>
          </cell>
          <cell r="C1112">
            <v>202890.01</v>
          </cell>
          <cell r="D1112">
            <v>128684.24</v>
          </cell>
        </row>
        <row r="1113">
          <cell r="A1113">
            <v>6220910</v>
          </cell>
          <cell r="B1113" t="str">
            <v>PO-SRV-HAZARDOUS WASTE DISPOSAL</v>
          </cell>
          <cell r="C1113">
            <v>275729.19</v>
          </cell>
          <cell r="D1113">
            <v>105024.51</v>
          </cell>
        </row>
        <row r="1114">
          <cell r="A1114">
            <v>6220920</v>
          </cell>
          <cell r="B1114" t="str">
            <v>PO-SRV-SAFETY RELATED</v>
          </cell>
          <cell r="C1114">
            <v>23579</v>
          </cell>
          <cell r="D1114">
            <v>18067.12</v>
          </cell>
        </row>
        <row r="1115">
          <cell r="A1115">
            <v>6220930</v>
          </cell>
          <cell r="B1115" t="str">
            <v>PO-SRV-ENERGY EFFICIENCY</v>
          </cell>
          <cell r="C1115">
            <v>90678.81</v>
          </cell>
          <cell r="D1115">
            <v>468063.4</v>
          </cell>
        </row>
        <row r="1116">
          <cell r="A1116">
            <v>6220940</v>
          </cell>
          <cell r="B1116" t="str">
            <v>PO-SRV-WELL DRILLING</v>
          </cell>
          <cell r="C1116">
            <v>2189500.59</v>
          </cell>
          <cell r="D1116">
            <v>1595205.87</v>
          </cell>
        </row>
        <row r="1117">
          <cell r="A1117">
            <v>6220950</v>
          </cell>
          <cell r="B1117" t="str">
            <v>PO-SRV-AUCTIONING</v>
          </cell>
          <cell r="C1117">
            <v>0</v>
          </cell>
          <cell r="D1117">
            <v>453.93</v>
          </cell>
        </row>
        <row r="1118">
          <cell r="A1118">
            <v>6220960</v>
          </cell>
          <cell r="B1118" t="str">
            <v>PO-SRV-MOVING</v>
          </cell>
          <cell r="C1118">
            <v>2288.4499999999998</v>
          </cell>
          <cell r="D1118">
            <v>2574.4</v>
          </cell>
        </row>
        <row r="1119">
          <cell r="A1119">
            <v>6220970</v>
          </cell>
          <cell r="B1119" t="str">
            <v>PO-SRV-INSURANCE</v>
          </cell>
          <cell r="C1119">
            <v>131.65</v>
          </cell>
          <cell r="D1119">
            <v>0</v>
          </cell>
        </row>
        <row r="1120">
          <cell r="A1120">
            <v>6220980</v>
          </cell>
          <cell r="B1120" t="str">
            <v>PO-SRV-JANITORIAL</v>
          </cell>
          <cell r="C1120">
            <v>1001568.39</v>
          </cell>
          <cell r="D1120">
            <v>927183.06</v>
          </cell>
        </row>
        <row r="1121">
          <cell r="A1121">
            <v>6220990</v>
          </cell>
          <cell r="B1121" t="str">
            <v>PO-SRV-COMPUTER HARDWARE MAINT &amp; LEASES</v>
          </cell>
          <cell r="C1121">
            <v>681645.79</v>
          </cell>
          <cell r="D1121">
            <v>163275.29</v>
          </cell>
        </row>
        <row r="1122">
          <cell r="A1122">
            <v>6221000</v>
          </cell>
          <cell r="B1122" t="str">
            <v>PO-SRV-CONSTRUCTION-ELECTRIC</v>
          </cell>
          <cell r="C1122">
            <v>100422</v>
          </cell>
          <cell r="D1122">
            <v>89671.43</v>
          </cell>
        </row>
        <row r="1123">
          <cell r="A1123">
            <v>6221010</v>
          </cell>
          <cell r="B1123" t="str">
            <v>PO-SRV-STORAGE</v>
          </cell>
          <cell r="C1123">
            <v>26805.29</v>
          </cell>
          <cell r="D1123">
            <v>0</v>
          </cell>
        </row>
        <row r="1124">
          <cell r="A1124">
            <v>6221020</v>
          </cell>
          <cell r="B1124" t="str">
            <v>PO-SRV-COLLECTION SERVICES</v>
          </cell>
          <cell r="C1124">
            <v>233585.83</v>
          </cell>
          <cell r="D1124">
            <v>104437.27</v>
          </cell>
        </row>
        <row r="1125">
          <cell r="A1125">
            <v>6221030</v>
          </cell>
          <cell r="B1125" t="str">
            <v>PO-SRV-TRAVEL-EXP</v>
          </cell>
          <cell r="C1125">
            <v>346.24</v>
          </cell>
          <cell r="D1125">
            <v>5174.76</v>
          </cell>
        </row>
        <row r="1126">
          <cell r="A1126">
            <v>6221040</v>
          </cell>
          <cell r="B1126" t="str">
            <v>PO-SRV-FREIGHT AUDITING/PMTS</v>
          </cell>
          <cell r="C1126">
            <v>50.23</v>
          </cell>
          <cell r="D1126">
            <v>774.8</v>
          </cell>
        </row>
        <row r="1127">
          <cell r="A1127">
            <v>6221050</v>
          </cell>
          <cell r="B1127" t="str">
            <v>PO-SRV-LABORATORY</v>
          </cell>
          <cell r="C1127">
            <v>43732.5</v>
          </cell>
          <cell r="D1127">
            <v>26270.5</v>
          </cell>
        </row>
        <row r="1128">
          <cell r="A1128">
            <v>6221060</v>
          </cell>
          <cell r="B1128" t="str">
            <v>PO-SRV-GOVT &amp; REGULATORY</v>
          </cell>
          <cell r="C1128">
            <v>18.649999999999999</v>
          </cell>
          <cell r="D1128">
            <v>2423.19</v>
          </cell>
        </row>
        <row r="1129">
          <cell r="A1129">
            <v>6221080</v>
          </cell>
          <cell r="B1129" t="str">
            <v>PO-SRV-CORP. LANGUAGE SERVICES</v>
          </cell>
          <cell r="C1129">
            <v>927.03</v>
          </cell>
          <cell r="D1129">
            <v>0</v>
          </cell>
        </row>
        <row r="1130">
          <cell r="A1130">
            <v>6221085</v>
          </cell>
          <cell r="B1130" t="str">
            <v>PO-SRV-SITE ASSESSMENT &amp; MITIGATION WOR</v>
          </cell>
          <cell r="C1130">
            <v>1701213.41</v>
          </cell>
          <cell r="D1130">
            <v>6293960.0199999996</v>
          </cell>
        </row>
        <row r="1131">
          <cell r="A1131">
            <v>6230000</v>
          </cell>
          <cell r="B1131" t="str">
            <v>NO PO-SRV-CONTRACTORS</v>
          </cell>
          <cell r="C1131">
            <v>1421986.25</v>
          </cell>
          <cell r="D1131">
            <v>28548758.140000001</v>
          </cell>
        </row>
        <row r="1132">
          <cell r="A1132">
            <v>6230001</v>
          </cell>
          <cell r="B1132" t="str">
            <v>NO PO-SRV-CONTRACTORS-ADVISORY</v>
          </cell>
          <cell r="C1132">
            <v>3044.37</v>
          </cell>
          <cell r="D1132">
            <v>18451.07</v>
          </cell>
        </row>
        <row r="1133">
          <cell r="A1133">
            <v>6230002</v>
          </cell>
          <cell r="B1133" t="str">
            <v>NO PO-SRV-CONTRACTORS-CONSULTING</v>
          </cell>
          <cell r="C1133">
            <v>1775651.23</v>
          </cell>
          <cell r="D1133">
            <v>6873210.3300000001</v>
          </cell>
        </row>
        <row r="1134">
          <cell r="A1134">
            <v>6230003</v>
          </cell>
          <cell r="B1134" t="str">
            <v>NO PO-SRV-CONTRACTORS-CONSULTING FEES-J</v>
          </cell>
          <cell r="C1134">
            <v>27830.49</v>
          </cell>
          <cell r="D1134">
            <v>6312.77</v>
          </cell>
        </row>
        <row r="1135">
          <cell r="A1135">
            <v>6230004</v>
          </cell>
          <cell r="B1135" t="str">
            <v>NO PO-SRV-CONTRACTORS-CONTRACT LABOR</v>
          </cell>
          <cell r="C1135">
            <v>-107057.78</v>
          </cell>
          <cell r="D1135">
            <v>7010051.6100000003</v>
          </cell>
        </row>
        <row r="1136">
          <cell r="A1136">
            <v>6230005</v>
          </cell>
          <cell r="B1136" t="str">
            <v>NO PO-SRV-CONTRACTORS-MAJOR PROJECTS</v>
          </cell>
          <cell r="C1136">
            <v>1590763.19</v>
          </cell>
          <cell r="D1136">
            <v>20842322.039999999</v>
          </cell>
        </row>
        <row r="1137">
          <cell r="A1137">
            <v>6230006</v>
          </cell>
          <cell r="B1137" t="str">
            <v>NO PO-SRV-CONTRACTORS-SPECIFIC JOBS</v>
          </cell>
          <cell r="C1137">
            <v>1476619.16</v>
          </cell>
          <cell r="D1137">
            <v>1373045.4</v>
          </cell>
        </row>
        <row r="1138">
          <cell r="A1138">
            <v>6230007</v>
          </cell>
          <cell r="B1138" t="str">
            <v>NO PO-SRV-CONTRACTORS-TIME &amp; EQUIPMENT</v>
          </cell>
          <cell r="C1138">
            <v>70957.84</v>
          </cell>
          <cell r="D1138">
            <v>4241.1099999999997</v>
          </cell>
        </row>
        <row r="1139">
          <cell r="A1139">
            <v>6230010</v>
          </cell>
          <cell r="B1139" t="str">
            <v>NO PO-SRV-ACCOUNTING SERVICES</v>
          </cell>
          <cell r="C1139">
            <v>5362.04</v>
          </cell>
          <cell r="D1139">
            <v>7737.75</v>
          </cell>
        </row>
        <row r="1140">
          <cell r="A1140">
            <v>6230020</v>
          </cell>
          <cell r="B1140" t="str">
            <v>NO PO-SRV-AUDIT SERVICES</v>
          </cell>
          <cell r="C1140">
            <v>0</v>
          </cell>
          <cell r="D1140">
            <v>994.26</v>
          </cell>
        </row>
        <row r="1141">
          <cell r="A1141">
            <v>6230030</v>
          </cell>
          <cell r="B1141" t="str">
            <v>NO PO-SRV-ADVERTISING LITERATURE</v>
          </cell>
          <cell r="C1141">
            <v>-14951.78</v>
          </cell>
          <cell r="D1141">
            <v>233680.11</v>
          </cell>
        </row>
        <row r="1142">
          <cell r="A1142">
            <v>6230040</v>
          </cell>
          <cell r="B1142" t="str">
            <v>NO PO-SRV-ADVERTISING IMAGE &amp; BRANDING</v>
          </cell>
          <cell r="C1142">
            <v>1069.0999999999999</v>
          </cell>
          <cell r="D1142">
            <v>578793.11</v>
          </cell>
        </row>
        <row r="1143">
          <cell r="A1143">
            <v>6230045</v>
          </cell>
          <cell r="B1143" t="str">
            <v>NO PO-SRV-LOGO MERCHANDISING SERV</v>
          </cell>
          <cell r="C1143">
            <v>0</v>
          </cell>
          <cell r="D1143">
            <v>-5803.99</v>
          </cell>
        </row>
        <row r="1144">
          <cell r="A1144">
            <v>6230050</v>
          </cell>
          <cell r="B1144" t="str">
            <v>NO PO-SRV-ADVERTISING MARKETING</v>
          </cell>
          <cell r="C1144">
            <v>1442102</v>
          </cell>
          <cell r="D1144">
            <v>1949674.28</v>
          </cell>
        </row>
        <row r="1145">
          <cell r="A1145">
            <v>6230060</v>
          </cell>
          <cell r="B1145" t="str">
            <v>NO PO-SRV-FOOD SERVICE-CATERING</v>
          </cell>
          <cell r="C1145">
            <v>439875.22</v>
          </cell>
          <cell r="D1145">
            <v>285368.74</v>
          </cell>
        </row>
        <row r="1146">
          <cell r="A1146">
            <v>6230061</v>
          </cell>
          <cell r="B1146" t="str">
            <v>NO PO-SRV-FOOD SERVICE-EXECUTIVE DINING</v>
          </cell>
          <cell r="C1146">
            <v>13651.3</v>
          </cell>
          <cell r="D1146">
            <v>8163.12</v>
          </cell>
        </row>
        <row r="1147">
          <cell r="A1147">
            <v>6230062</v>
          </cell>
          <cell r="B1147" t="str">
            <v>NO PO-SRV-FOOD SERVICE-MAINT &amp; REPAIRS</v>
          </cell>
          <cell r="C1147">
            <v>28612.99</v>
          </cell>
          <cell r="D1147">
            <v>25312.44</v>
          </cell>
        </row>
        <row r="1148">
          <cell r="A1148">
            <v>6230063</v>
          </cell>
          <cell r="B1148" t="str">
            <v>NO PO-SRV-FOOD SERVICE-LEASES CBS USE</v>
          </cell>
          <cell r="C1148">
            <v>-1875.21</v>
          </cell>
          <cell r="D1148">
            <v>0</v>
          </cell>
        </row>
        <row r="1149">
          <cell r="A1149">
            <v>6230064</v>
          </cell>
          <cell r="B1149" t="str">
            <v>NO PO-SRV-FOOD SERVICE-MANAGEMENT CBS U</v>
          </cell>
          <cell r="C1149">
            <v>7881.88</v>
          </cell>
          <cell r="D1149">
            <v>44231.68</v>
          </cell>
        </row>
        <row r="1150">
          <cell r="A1150">
            <v>6230070</v>
          </cell>
          <cell r="B1150" t="str">
            <v>NO PO-SRV-NEWSPAPER ADVERTISING</v>
          </cell>
          <cell r="C1150">
            <v>89683.65</v>
          </cell>
          <cell r="D1150">
            <v>14149.98</v>
          </cell>
        </row>
        <row r="1151">
          <cell r="A1151">
            <v>6230090</v>
          </cell>
          <cell r="B1151" t="str">
            <v>NO PO-SRV-MAGAZINE ADVERTISING</v>
          </cell>
          <cell r="C1151">
            <v>12345.21</v>
          </cell>
          <cell r="D1151">
            <v>11599.02</v>
          </cell>
        </row>
        <row r="1152">
          <cell r="A1152">
            <v>6230115</v>
          </cell>
          <cell r="B1152" t="str">
            <v>NO PO-SRV-OUTDOOR ADVERTISING</v>
          </cell>
          <cell r="C1152">
            <v>8252.94</v>
          </cell>
          <cell r="D1152">
            <v>13776.39</v>
          </cell>
        </row>
        <row r="1153">
          <cell r="A1153">
            <v>6230130</v>
          </cell>
          <cell r="B1153" t="str">
            <v>NO PO-SRV-RADIO ADVERTISING</v>
          </cell>
          <cell r="C1153">
            <v>535.96</v>
          </cell>
          <cell r="D1153">
            <v>413.3</v>
          </cell>
        </row>
        <row r="1154">
          <cell r="A1154">
            <v>6230140</v>
          </cell>
          <cell r="B1154" t="str">
            <v>NO PO-SRV-MEDIA RELATIONS</v>
          </cell>
          <cell r="C1154">
            <v>10220</v>
          </cell>
          <cell r="D1154">
            <v>0</v>
          </cell>
        </row>
        <row r="1155">
          <cell r="A1155">
            <v>6230150</v>
          </cell>
          <cell r="B1155" t="str">
            <v>NO PO-SRV-AUDIO VISUAL REPORTS</v>
          </cell>
          <cell r="C1155">
            <v>212</v>
          </cell>
          <cell r="D1155">
            <v>524.45000000000005</v>
          </cell>
        </row>
        <row r="1156">
          <cell r="A1156">
            <v>6230160</v>
          </cell>
          <cell r="B1156" t="str">
            <v>NO PO-SRV-NEWS PHOTO SERVICES</v>
          </cell>
          <cell r="C1156">
            <v>240.42</v>
          </cell>
          <cell r="D1156">
            <v>101.41</v>
          </cell>
        </row>
        <row r="1157">
          <cell r="A1157">
            <v>6230170</v>
          </cell>
          <cell r="B1157" t="str">
            <v>NO PO-SRV-LEGAL IN-HOUSE COPY SERVICES</v>
          </cell>
          <cell r="C1157">
            <v>0</v>
          </cell>
          <cell r="D1157">
            <v>45</v>
          </cell>
        </row>
        <row r="1158">
          <cell r="A1158">
            <v>6230200</v>
          </cell>
          <cell r="B1158" t="str">
            <v>NO PO-SRV-OUTSIDE LEGAL FEES</v>
          </cell>
          <cell r="C1158">
            <v>4799</v>
          </cell>
          <cell r="D1158">
            <v>900</v>
          </cell>
        </row>
        <row r="1159">
          <cell r="A1159">
            <v>6230210</v>
          </cell>
          <cell r="B1159" t="str">
            <v>NO PO-SRV-LEGAL-SETTLEMENTS</v>
          </cell>
          <cell r="C1159">
            <v>401000</v>
          </cell>
          <cell r="D1159">
            <v>-147878</v>
          </cell>
        </row>
        <row r="1160">
          <cell r="A1160">
            <v>6230214</v>
          </cell>
          <cell r="B1160" t="str">
            <v>NO PO-SRV-ARBITRATION FEES</v>
          </cell>
          <cell r="C1160">
            <v>10300.5</v>
          </cell>
          <cell r="D1160">
            <v>13273.53</v>
          </cell>
        </row>
        <row r="1161">
          <cell r="A1161">
            <v>6230220</v>
          </cell>
          <cell r="B1161" t="str">
            <v>NO PO-SRV-REGULATORY LEGISLATION</v>
          </cell>
          <cell r="C1161">
            <v>-23031.33</v>
          </cell>
          <cell r="D1161">
            <v>45676.800000000003</v>
          </cell>
        </row>
        <row r="1162">
          <cell r="A1162">
            <v>6230240</v>
          </cell>
          <cell r="B1162" t="str">
            <v>NO PO-SRV-REGULATORY NEWS BUREAU</v>
          </cell>
          <cell r="C1162">
            <v>0</v>
          </cell>
          <cell r="D1162">
            <v>-783.47</v>
          </cell>
        </row>
        <row r="1163">
          <cell r="A1163">
            <v>6230250</v>
          </cell>
          <cell r="B1163" t="str">
            <v>NO PO-SRV-SOFTWARE MAINTENANCE &amp; LEASIN</v>
          </cell>
          <cell r="C1163">
            <v>27301.55</v>
          </cell>
          <cell r="D1163">
            <v>25834.07</v>
          </cell>
        </row>
        <row r="1164">
          <cell r="A1164">
            <v>6230270</v>
          </cell>
          <cell r="B1164" t="str">
            <v>NO PO-SRV-DATA PROCESSING</v>
          </cell>
          <cell r="C1164">
            <v>0</v>
          </cell>
          <cell r="D1164">
            <v>5</v>
          </cell>
        </row>
        <row r="1165">
          <cell r="A1165">
            <v>6230380</v>
          </cell>
          <cell r="B1165" t="str">
            <v>NO PO-SRV-CONTRACT LABOR</v>
          </cell>
          <cell r="C1165">
            <v>4199486.28</v>
          </cell>
          <cell r="D1165">
            <v>2356562.83</v>
          </cell>
        </row>
        <row r="1166">
          <cell r="A1166">
            <v>6230390</v>
          </cell>
          <cell r="B1166" t="str">
            <v>NO PO-SRV-PRINTING/GRAPHICS VIDEO</v>
          </cell>
          <cell r="C1166">
            <v>17289.669999999998</v>
          </cell>
          <cell r="D1166">
            <v>263.87</v>
          </cell>
        </row>
        <row r="1167">
          <cell r="A1167">
            <v>6230391</v>
          </cell>
          <cell r="B1167" t="str">
            <v>NO PO-SRV-GRAPHICS SRV-CONSULT/PRODUCTI</v>
          </cell>
          <cell r="C1167">
            <v>4012.73</v>
          </cell>
          <cell r="D1167">
            <v>102264.3</v>
          </cell>
        </row>
        <row r="1168">
          <cell r="A1168">
            <v>6230392</v>
          </cell>
          <cell r="B1168" t="str">
            <v>NO PO-SRV-GRAPHICS SRV-CONSULTING (IN-H</v>
          </cell>
          <cell r="C1168">
            <v>165</v>
          </cell>
          <cell r="D1168">
            <v>0</v>
          </cell>
        </row>
        <row r="1169">
          <cell r="A1169">
            <v>6230393</v>
          </cell>
          <cell r="B1169" t="str">
            <v>NO PO-SRV-PRINTING BUSINESS FORMS (SPEC</v>
          </cell>
          <cell r="C1169">
            <v>816.16</v>
          </cell>
          <cell r="D1169">
            <v>0</v>
          </cell>
        </row>
        <row r="1170">
          <cell r="A1170">
            <v>6230400</v>
          </cell>
          <cell r="B1170" t="str">
            <v>NO PO-SRV-PRINTING BUSINESS FORMS (STOC</v>
          </cell>
          <cell r="C1170">
            <v>137.37</v>
          </cell>
          <cell r="D1170">
            <v>3.49</v>
          </cell>
        </row>
        <row r="1171">
          <cell r="A1171">
            <v>6230401</v>
          </cell>
          <cell r="B1171" t="str">
            <v>NO PO-SRV-PRINTING BUSINESS CARDS</v>
          </cell>
          <cell r="C1171">
            <v>463.25</v>
          </cell>
          <cell r="D1171">
            <v>162.38</v>
          </cell>
        </row>
        <row r="1172">
          <cell r="A1172">
            <v>6230402</v>
          </cell>
          <cell r="B1172" t="str">
            <v>NO PO-SRV-PRINTING STATIONERY</v>
          </cell>
          <cell r="C1172">
            <v>14.8</v>
          </cell>
          <cell r="D1172">
            <v>2617.38</v>
          </cell>
        </row>
        <row r="1173">
          <cell r="A1173">
            <v>6230403</v>
          </cell>
          <cell r="B1173" t="str">
            <v>NO PO-SRV-PRINTING ENVELOPES</v>
          </cell>
          <cell r="C1173">
            <v>97.14</v>
          </cell>
          <cell r="D1173">
            <v>0</v>
          </cell>
        </row>
        <row r="1174">
          <cell r="A1174">
            <v>6230410</v>
          </cell>
          <cell r="B1174" t="str">
            <v>NO PO-SRV-COPY-PUBLICATIONS &amp; SUBSCRIPT</v>
          </cell>
          <cell r="C1174">
            <v>2374.12</v>
          </cell>
          <cell r="D1174">
            <v>12751.65</v>
          </cell>
        </row>
        <row r="1175">
          <cell r="A1175">
            <v>6230411</v>
          </cell>
          <cell r="B1175" t="str">
            <v>NO PO-SRV-COPY-CONVENIENCE-PAPER CBS US</v>
          </cell>
          <cell r="C1175">
            <v>491.12</v>
          </cell>
          <cell r="D1175">
            <v>0</v>
          </cell>
        </row>
        <row r="1176">
          <cell r="A1176">
            <v>6230420</v>
          </cell>
          <cell r="B1176" t="str">
            <v>NO PO-SRV-COPIER</v>
          </cell>
          <cell r="C1176">
            <v>3508.55</v>
          </cell>
          <cell r="D1176">
            <v>8565.92</v>
          </cell>
        </row>
        <row r="1177">
          <cell r="A1177">
            <v>6230421</v>
          </cell>
          <cell r="B1177" t="str">
            <v>NO PO-SRV-COPY-ENGINEERING</v>
          </cell>
          <cell r="C1177">
            <v>641.77</v>
          </cell>
          <cell r="D1177">
            <v>55.44</v>
          </cell>
        </row>
        <row r="1178">
          <cell r="A1178">
            <v>6230430</v>
          </cell>
          <cell r="B1178" t="str">
            <v>NO PO-SRV-MAIL MESSENGER-GENERAL</v>
          </cell>
          <cell r="C1178">
            <v>689.92</v>
          </cell>
          <cell r="D1178">
            <v>4177.49</v>
          </cell>
        </row>
        <row r="1179">
          <cell r="A1179">
            <v>6230431</v>
          </cell>
          <cell r="B1179" t="str">
            <v>NO PO-SRV-MAIL MESSENGER-SPECIAL PROJEC</v>
          </cell>
          <cell r="C1179">
            <v>451.22</v>
          </cell>
          <cell r="D1179">
            <v>11498.72</v>
          </cell>
        </row>
        <row r="1180">
          <cell r="A1180">
            <v>6230432</v>
          </cell>
          <cell r="B1180" t="str">
            <v>NO PO-SRV-MAIL MESSENGER-OVERNIGHT EXPR</v>
          </cell>
          <cell r="C1180">
            <v>3779.84</v>
          </cell>
          <cell r="D1180">
            <v>2840.43</v>
          </cell>
        </row>
        <row r="1181">
          <cell r="A1181">
            <v>6230433</v>
          </cell>
          <cell r="B1181" t="str">
            <v>NO PO-SRV-MAIL MESSENGER-COURIER</v>
          </cell>
          <cell r="C1181">
            <v>20940.47</v>
          </cell>
          <cell r="D1181">
            <v>7972</v>
          </cell>
        </row>
        <row r="1182">
          <cell r="A1182">
            <v>6230440</v>
          </cell>
          <cell r="B1182" t="str">
            <v>NO PO-SRV-MAIL CENTER EXPRESS POSTAGE</v>
          </cell>
          <cell r="C1182">
            <v>227.61</v>
          </cell>
          <cell r="D1182">
            <v>234.75</v>
          </cell>
        </row>
        <row r="1183">
          <cell r="A1183">
            <v>6230450</v>
          </cell>
          <cell r="B1183" t="str">
            <v>NO PO-SRV-MAIL MESSENGER-POSTAGE</v>
          </cell>
          <cell r="C1183">
            <v>11216871.58</v>
          </cell>
          <cell r="D1183">
            <v>14760844.439999999</v>
          </cell>
        </row>
        <row r="1184">
          <cell r="A1184">
            <v>6230451</v>
          </cell>
          <cell r="B1184" t="str">
            <v>NO PO-SRV-MAILING LIST MAINTENANCE (SED</v>
          </cell>
          <cell r="C1184">
            <v>48169.71</v>
          </cell>
          <cell r="D1184">
            <v>1661.18</v>
          </cell>
        </row>
        <row r="1185">
          <cell r="A1185">
            <v>6230460</v>
          </cell>
          <cell r="B1185" t="str">
            <v>NO PO-SRV-MAIL CENTER BILLING POSTAGE</v>
          </cell>
          <cell r="C1185">
            <v>20023.18</v>
          </cell>
          <cell r="D1185">
            <v>156667.16</v>
          </cell>
        </row>
        <row r="1186">
          <cell r="A1186">
            <v>6230470</v>
          </cell>
          <cell r="B1186" t="str">
            <v>NO PO-SRV-MAIL CENTER MAIL SUPPLIES</v>
          </cell>
          <cell r="C1186">
            <v>151.04</v>
          </cell>
          <cell r="D1186">
            <v>593.95000000000005</v>
          </cell>
        </row>
        <row r="1187">
          <cell r="A1187">
            <v>6230540</v>
          </cell>
          <cell r="B1187" t="str">
            <v>NO PO-SRV-HOLIDAY EVENTS</v>
          </cell>
          <cell r="C1187">
            <v>11401.22</v>
          </cell>
          <cell r="D1187">
            <v>38278.67</v>
          </cell>
        </row>
        <row r="1188">
          <cell r="A1188">
            <v>6230550</v>
          </cell>
          <cell r="B1188" t="str">
            <v>NO PO-SRV-RECRUITING</v>
          </cell>
          <cell r="C1188">
            <v>275</v>
          </cell>
          <cell r="D1188">
            <v>2022.74</v>
          </cell>
        </row>
        <row r="1189">
          <cell r="A1189">
            <v>6230580</v>
          </cell>
          <cell r="B1189" t="str">
            <v>NO PO-SRV-ON-LINE SERVICES</v>
          </cell>
          <cell r="C1189">
            <v>151109.39000000001</v>
          </cell>
          <cell r="D1189">
            <v>27293.67</v>
          </cell>
        </row>
        <row r="1190">
          <cell r="A1190">
            <v>6230590</v>
          </cell>
          <cell r="B1190" t="str">
            <v>NO PO-SRV-NEW BUSINESS REFUNDS</v>
          </cell>
          <cell r="C1190">
            <v>63178.64</v>
          </cell>
          <cell r="D1190">
            <v>5564.88</v>
          </cell>
        </row>
        <row r="1191">
          <cell r="A1191">
            <v>6230591</v>
          </cell>
          <cell r="B1191" t="str">
            <v>NO PO-SRV-SITE PREPARATION REIMBURSEMEN</v>
          </cell>
          <cell r="C1191">
            <v>506376.78</v>
          </cell>
          <cell r="D1191">
            <v>2082.0700000000002</v>
          </cell>
        </row>
        <row r="1192">
          <cell r="A1192">
            <v>6230592</v>
          </cell>
          <cell r="B1192" t="str">
            <v>NO PO-SRV-NBMS RECONCILIATION</v>
          </cell>
          <cell r="C1192">
            <v>-1721738.51</v>
          </cell>
          <cell r="D1192">
            <v>0</v>
          </cell>
        </row>
        <row r="1193">
          <cell r="A1193">
            <v>6230600</v>
          </cell>
          <cell r="B1193" t="str">
            <v>NO PO-SRV-PROF/NOT LEGAL</v>
          </cell>
          <cell r="C1193">
            <v>81538.850000000006</v>
          </cell>
          <cell r="D1193">
            <v>64193.71</v>
          </cell>
        </row>
        <row r="1194">
          <cell r="A1194">
            <v>6230610</v>
          </cell>
          <cell r="B1194" t="str">
            <v>NO PO-SRV-WATER</v>
          </cell>
          <cell r="C1194">
            <v>84102.54</v>
          </cell>
          <cell r="D1194">
            <v>103724.91</v>
          </cell>
        </row>
        <row r="1195">
          <cell r="A1195">
            <v>6230615</v>
          </cell>
          <cell r="B1195" t="str">
            <v>NO PO-SRV-RECYCLE GAS PEOC OPERATIONS</v>
          </cell>
          <cell r="C1195">
            <v>67592.009999999995</v>
          </cell>
          <cell r="D1195">
            <v>0</v>
          </cell>
        </row>
        <row r="1196">
          <cell r="A1196">
            <v>6230630</v>
          </cell>
          <cell r="B1196" t="str">
            <v>NO PO-SRV-UTILITIES</v>
          </cell>
          <cell r="C1196">
            <v>2422699.7000000002</v>
          </cell>
          <cell r="D1196">
            <v>5563086.7199999997</v>
          </cell>
        </row>
        <row r="1197">
          <cell r="A1197">
            <v>6230640</v>
          </cell>
          <cell r="B1197" t="str">
            <v>NO PO-SRV-TRAINING &amp; SEMINARS</v>
          </cell>
          <cell r="C1197">
            <v>446134.49</v>
          </cell>
          <cell r="D1197">
            <v>325605.82</v>
          </cell>
        </row>
        <row r="1198">
          <cell r="A1198">
            <v>6230680</v>
          </cell>
          <cell r="B1198" t="str">
            <v>NO PO-SRV-EVENT &amp; TICKETS</v>
          </cell>
          <cell r="C1198">
            <v>151639.06</v>
          </cell>
          <cell r="D1198">
            <v>160307.51999999999</v>
          </cell>
        </row>
        <row r="1199">
          <cell r="A1199">
            <v>6230700</v>
          </cell>
          <cell r="B1199" t="str">
            <v>NO PO-SRV-MEETING FOR EXTERNAL SERVICES</v>
          </cell>
          <cell r="C1199">
            <v>41546.699999999997</v>
          </cell>
          <cell r="D1199">
            <v>74695.38</v>
          </cell>
        </row>
        <row r="1200">
          <cell r="A1200">
            <v>6230740</v>
          </cell>
          <cell r="B1200" t="str">
            <v>NO PO-SRV-SHAREHOLDER LETTER</v>
          </cell>
          <cell r="C1200">
            <v>1677.5</v>
          </cell>
          <cell r="D1200">
            <v>0</v>
          </cell>
        </row>
        <row r="1201">
          <cell r="A1201">
            <v>6230750</v>
          </cell>
          <cell r="B1201" t="str">
            <v>NO PO-SRV-SEC FEES SERVICES</v>
          </cell>
          <cell r="C1201">
            <v>139</v>
          </cell>
          <cell r="D1201">
            <v>0</v>
          </cell>
        </row>
        <row r="1202">
          <cell r="A1202">
            <v>6230780</v>
          </cell>
          <cell r="B1202" t="str">
            <v>NO PO-SRV-ANNUAL MEETING COSTS SERVICES</v>
          </cell>
          <cell r="C1202">
            <v>845</v>
          </cell>
          <cell r="D1202">
            <v>2435</v>
          </cell>
        </row>
        <row r="1203">
          <cell r="A1203">
            <v>6230790</v>
          </cell>
          <cell r="B1203" t="str">
            <v>NO PO-SRV-MEDICAL SERVICES</v>
          </cell>
          <cell r="C1203">
            <v>43692.88</v>
          </cell>
          <cell r="D1203">
            <v>61168.97</v>
          </cell>
        </row>
        <row r="1204">
          <cell r="A1204">
            <v>6230800</v>
          </cell>
          <cell r="B1204" t="str">
            <v>NO PO-SRV-CONSERVATION INCENTIVE</v>
          </cell>
          <cell r="C1204">
            <v>120</v>
          </cell>
          <cell r="D1204">
            <v>18000</v>
          </cell>
        </row>
        <row r="1205">
          <cell r="A1205">
            <v>6230805</v>
          </cell>
          <cell r="B1205" t="str">
            <v>NO PO-SRV-AIR POLLUTION CREDITS</v>
          </cell>
          <cell r="C1205">
            <v>1452869.04</v>
          </cell>
          <cell r="D1205">
            <v>0</v>
          </cell>
        </row>
        <row r="1206">
          <cell r="A1206">
            <v>6230810</v>
          </cell>
          <cell r="B1206" t="str">
            <v>NO PO-SRV-CONSUMER EDUCATION</v>
          </cell>
          <cell r="C1206">
            <v>5774.04</v>
          </cell>
          <cell r="D1206">
            <v>0</v>
          </cell>
        </row>
        <row r="1207">
          <cell r="A1207">
            <v>6230820</v>
          </cell>
          <cell r="B1207" t="str">
            <v>NO PO-SRV-REGULATORY REQUIRED PAYMENTS</v>
          </cell>
          <cell r="C1207">
            <v>204912</v>
          </cell>
          <cell r="D1207">
            <v>186000</v>
          </cell>
        </row>
        <row r="1208">
          <cell r="A1208">
            <v>6230850</v>
          </cell>
          <cell r="B1208" t="str">
            <v>NO PO-SRV-SERVICE LATERAL REIMBURSEMENT</v>
          </cell>
          <cell r="C1208">
            <v>1224</v>
          </cell>
          <cell r="D1208">
            <v>0</v>
          </cell>
        </row>
        <row r="1209">
          <cell r="A1209">
            <v>6231020</v>
          </cell>
          <cell r="B1209" t="str">
            <v>NO PO-SRV-COLLECTION SERVICES</v>
          </cell>
          <cell r="C1209">
            <v>59.3</v>
          </cell>
          <cell r="D1209">
            <v>1870.08</v>
          </cell>
        </row>
        <row r="1210">
          <cell r="A1210">
            <v>6233000</v>
          </cell>
          <cell r="B1210" t="str">
            <v>UNCOLLECTABLE ACCTS</v>
          </cell>
          <cell r="C1210">
            <v>85431.55</v>
          </cell>
          <cell r="D1210">
            <v>8698807.3900000006</v>
          </cell>
        </row>
        <row r="1211">
          <cell r="A1211">
            <v>6233001</v>
          </cell>
          <cell r="B1211" t="str">
            <v>UNCOLLECTABLE ACCTS-GAS</v>
          </cell>
          <cell r="C1211">
            <v>4396681.5199999996</v>
          </cell>
          <cell r="D1211">
            <v>70</v>
          </cell>
        </row>
        <row r="1212">
          <cell r="A1212">
            <v>6233005</v>
          </cell>
          <cell r="B1212" t="str">
            <v>UNCOLLECTABLE EXP-NON GAS UTILITY RECVB</v>
          </cell>
          <cell r="C1212">
            <v>8147.19</v>
          </cell>
          <cell r="D1212">
            <v>44460.88</v>
          </cell>
        </row>
        <row r="1213">
          <cell r="A1213">
            <v>6240015</v>
          </cell>
          <cell r="B1213" t="str">
            <v>FINANCE CHARGES-COMMITMENT FEES</v>
          </cell>
          <cell r="C1213">
            <v>0</v>
          </cell>
          <cell r="D1213">
            <v>676.85</v>
          </cell>
        </row>
        <row r="1214">
          <cell r="A1214">
            <v>6240017</v>
          </cell>
          <cell r="B1214" t="str">
            <v>FINANCE CHARGES-SUBSCRIPTIONS</v>
          </cell>
          <cell r="C1214">
            <v>0</v>
          </cell>
          <cell r="D1214">
            <v>1110.47</v>
          </cell>
        </row>
        <row r="1215">
          <cell r="A1215">
            <v>6250000</v>
          </cell>
          <cell r="B1215" t="str">
            <v>DUES</v>
          </cell>
          <cell r="C1215">
            <v>1571.19</v>
          </cell>
          <cell r="D1215">
            <v>58425.65</v>
          </cell>
        </row>
        <row r="1216">
          <cell r="A1216">
            <v>6250001</v>
          </cell>
          <cell r="B1216" t="str">
            <v>DUES-BUSINESS/PROFESSIONAL</v>
          </cell>
          <cell r="C1216">
            <v>163984.75</v>
          </cell>
          <cell r="D1216">
            <v>460578.68</v>
          </cell>
        </row>
        <row r="1217">
          <cell r="A1217">
            <v>6250002</v>
          </cell>
          <cell r="B1217" t="str">
            <v>DUES-SOCIAL</v>
          </cell>
          <cell r="C1217">
            <v>81511.08</v>
          </cell>
          <cell r="D1217">
            <v>53337.5</v>
          </cell>
        </row>
        <row r="1218">
          <cell r="A1218">
            <v>6260001</v>
          </cell>
          <cell r="B1218" t="str">
            <v>VEHICLE-EXPIRED AMORT-EXTENDED RENTS</v>
          </cell>
          <cell r="C1218">
            <v>9115461.8699999992</v>
          </cell>
          <cell r="D1218">
            <v>6788529.8600000003</v>
          </cell>
        </row>
        <row r="1219">
          <cell r="A1219">
            <v>6260002</v>
          </cell>
          <cell r="B1219" t="str">
            <v>VEHICLE-POOL</v>
          </cell>
          <cell r="C1219">
            <v>30752.01</v>
          </cell>
          <cell r="D1219">
            <v>110216.02</v>
          </cell>
        </row>
        <row r="1220">
          <cell r="A1220">
            <v>6260004</v>
          </cell>
          <cell r="B1220" t="str">
            <v>VEHICLE-UTILIZATION CHARGES</v>
          </cell>
          <cell r="C1220">
            <v>-71065.240000000005</v>
          </cell>
          <cell r="D1220">
            <v>127355.11</v>
          </cell>
        </row>
        <row r="1221">
          <cell r="A1221">
            <v>6260005</v>
          </cell>
          <cell r="B1221" t="str">
            <v>VEHICLE-AMORTIZATION CHARGES</v>
          </cell>
          <cell r="C1221">
            <v>110</v>
          </cell>
          <cell r="D1221">
            <v>0</v>
          </cell>
        </row>
        <row r="1222">
          <cell r="A1222">
            <v>6260007</v>
          </cell>
          <cell r="B1222" t="str">
            <v>VEHICLE-LICENSE FEES</v>
          </cell>
          <cell r="C1222">
            <v>780078</v>
          </cell>
          <cell r="D1222">
            <v>1342927.62</v>
          </cell>
        </row>
        <row r="1223">
          <cell r="A1223">
            <v>6260010</v>
          </cell>
          <cell r="B1223" t="str">
            <v>VEHICLE-NON-UTILIZATION CHARGES</v>
          </cell>
          <cell r="C1223">
            <v>29</v>
          </cell>
          <cell r="D1223">
            <v>553.4</v>
          </cell>
        </row>
        <row r="1224">
          <cell r="A1224">
            <v>6260012</v>
          </cell>
          <cell r="B1224" t="str">
            <v>VEHICLE-SALES PROCEEDS</v>
          </cell>
          <cell r="C1224">
            <v>-429367.84</v>
          </cell>
          <cell r="D1224">
            <v>4134.9399999999996</v>
          </cell>
        </row>
        <row r="1225">
          <cell r="A1225">
            <v>6260016</v>
          </cell>
          <cell r="B1225" t="str">
            <v>FABRICATION SHOP UTILIZATION CHARGE</v>
          </cell>
          <cell r="C1225">
            <v>-5252.5</v>
          </cell>
          <cell r="D1225">
            <v>0</v>
          </cell>
        </row>
        <row r="1226">
          <cell r="A1226">
            <v>6270000</v>
          </cell>
          <cell r="B1226" t="str">
            <v>OFFICE RENT</v>
          </cell>
          <cell r="C1226">
            <v>0</v>
          </cell>
          <cell r="D1226">
            <v>6174.66</v>
          </cell>
        </row>
        <row r="1227">
          <cell r="A1227">
            <v>6280000</v>
          </cell>
          <cell r="B1227" t="str">
            <v>GOVERNMENT PAYMENTS-FRANCHISE FEES</v>
          </cell>
          <cell r="C1227">
            <v>24949625.489999998</v>
          </cell>
          <cell r="D1227">
            <v>35739695.609999999</v>
          </cell>
        </row>
        <row r="1228">
          <cell r="A1228">
            <v>6280001</v>
          </cell>
          <cell r="B1228" t="str">
            <v>GOVERNMENT PAYMENTS-PERMITS</v>
          </cell>
          <cell r="C1228">
            <v>1480576.68</v>
          </cell>
          <cell r="D1228">
            <v>1812729.78</v>
          </cell>
        </row>
        <row r="1229">
          <cell r="A1229">
            <v>6290001</v>
          </cell>
          <cell r="B1229" t="str">
            <v>CUSTOMER REFUNDS/SETTLEMENTS-CUST OVERP</v>
          </cell>
          <cell r="C1229">
            <v>0</v>
          </cell>
          <cell r="D1229">
            <v>831.61</v>
          </cell>
        </row>
        <row r="1230">
          <cell r="A1230">
            <v>6290005</v>
          </cell>
          <cell r="B1230" t="str">
            <v>PUBLIC PROPERTY DAMAGE LIABILITY PMTS</v>
          </cell>
          <cell r="C1230">
            <v>576367.96</v>
          </cell>
          <cell r="D1230">
            <v>1694166.75</v>
          </cell>
        </row>
        <row r="1231">
          <cell r="A1231">
            <v>6290006</v>
          </cell>
          <cell r="B1231" t="str">
            <v>PUBLIC PERS INJURY LIABILITY  PMTS</v>
          </cell>
          <cell r="C1231">
            <v>2240392.66</v>
          </cell>
          <cell r="D1231">
            <v>704512.2</v>
          </cell>
        </row>
        <row r="1232">
          <cell r="A1232">
            <v>6290007</v>
          </cell>
          <cell r="B1232" t="str">
            <v>PUB INJ PROP DAMAGE LEGAL FEE</v>
          </cell>
          <cell r="C1232">
            <v>13902.01</v>
          </cell>
          <cell r="D1232">
            <v>381012.86</v>
          </cell>
        </row>
        <row r="1233">
          <cell r="A1233">
            <v>6290400</v>
          </cell>
          <cell r="B1233" t="str">
            <v>MISC REIMBURSEMENTS</v>
          </cell>
          <cell r="C1233">
            <v>196.99</v>
          </cell>
          <cell r="D1233">
            <v>0</v>
          </cell>
        </row>
        <row r="1234">
          <cell r="A1234">
            <v>6300000</v>
          </cell>
          <cell r="B1234" t="str">
            <v>OVERHEADS</v>
          </cell>
          <cell r="C1234">
            <v>251.19</v>
          </cell>
          <cell r="D1234">
            <v>61.49</v>
          </cell>
        </row>
        <row r="1235">
          <cell r="A1235">
            <v>6300320</v>
          </cell>
          <cell r="B1235" t="str">
            <v>SMALL TOOLS (OH)</v>
          </cell>
          <cell r="C1235">
            <v>5820.68</v>
          </cell>
          <cell r="D1235">
            <v>34048.28</v>
          </cell>
        </row>
        <row r="1236">
          <cell r="A1236">
            <v>6300330</v>
          </cell>
          <cell r="B1236" t="str">
            <v>PLPD (OH)</v>
          </cell>
          <cell r="C1236">
            <v>-63.04</v>
          </cell>
          <cell r="D1236">
            <v>0</v>
          </cell>
        </row>
        <row r="1237">
          <cell r="A1237">
            <v>6300350</v>
          </cell>
          <cell r="B1237" t="str">
            <v>PURCHASED MATERIALS &amp; SVCS-SCG (OH)</v>
          </cell>
          <cell r="C1237">
            <v>1608.65</v>
          </cell>
          <cell r="D1237">
            <v>0</v>
          </cell>
        </row>
        <row r="1238">
          <cell r="A1238">
            <v>6310011</v>
          </cell>
          <cell r="B1238" t="str">
            <v>LAND SALE PROCEEDS</v>
          </cell>
          <cell r="C1238">
            <v>-160000</v>
          </cell>
          <cell r="D1238">
            <v>0</v>
          </cell>
        </row>
        <row r="1239">
          <cell r="A1239">
            <v>6320000</v>
          </cell>
          <cell r="B1239" t="str">
            <v>TELEPHONE/COMMUNICATIONS</v>
          </cell>
          <cell r="C1239">
            <v>1636023.4</v>
          </cell>
          <cell r="D1239">
            <v>3540663.99</v>
          </cell>
        </row>
        <row r="1240">
          <cell r="A1240">
            <v>6320001</v>
          </cell>
          <cell r="B1240" t="str">
            <v>TELEPHONE-PHONE &amp; COMM SYSTEM COSTS</v>
          </cell>
          <cell r="C1240">
            <v>1794707.87</v>
          </cell>
          <cell r="D1240">
            <v>388081.84</v>
          </cell>
        </row>
        <row r="1241">
          <cell r="A1241">
            <v>6320002</v>
          </cell>
          <cell r="B1241" t="str">
            <v>TELEPHONE-CELLULAR PHONES</v>
          </cell>
          <cell r="C1241">
            <v>798211.99</v>
          </cell>
          <cell r="D1241">
            <v>1149657.29</v>
          </cell>
        </row>
        <row r="1242">
          <cell r="A1242">
            <v>6320003</v>
          </cell>
          <cell r="B1242" t="str">
            <v>TELEPHONE-CALLING CARDS</v>
          </cell>
          <cell r="C1242">
            <v>14726.63</v>
          </cell>
          <cell r="D1242">
            <v>19456.48</v>
          </cell>
        </row>
        <row r="1243">
          <cell r="A1243">
            <v>6320004</v>
          </cell>
          <cell r="B1243" t="str">
            <v>TELEPHONE-PAGERS</v>
          </cell>
          <cell r="C1243">
            <v>185947.21</v>
          </cell>
          <cell r="D1243">
            <v>352489.58</v>
          </cell>
        </row>
        <row r="1244">
          <cell r="A1244">
            <v>6320005</v>
          </cell>
          <cell r="B1244" t="str">
            <v>TELEPHONE-PBX SERVICES</v>
          </cell>
          <cell r="C1244">
            <v>642.71</v>
          </cell>
          <cell r="D1244">
            <v>0</v>
          </cell>
        </row>
        <row r="1245">
          <cell r="A1245">
            <v>6320006</v>
          </cell>
          <cell r="B1245" t="str">
            <v>LOGO MERCHANDISE</v>
          </cell>
          <cell r="C1245">
            <v>0</v>
          </cell>
          <cell r="D1245">
            <v>162.61000000000001</v>
          </cell>
        </row>
        <row r="1246">
          <cell r="A1246">
            <v>6320008</v>
          </cell>
          <cell r="B1246" t="str">
            <v>TELEPHONE-DATA LINES (NORTH)</v>
          </cell>
          <cell r="C1246">
            <v>4184.24</v>
          </cell>
          <cell r="D1246">
            <v>0</v>
          </cell>
        </row>
        <row r="1247">
          <cell r="A1247">
            <v>6340000</v>
          </cell>
          <cell r="B1247" t="str">
            <v>CASH DISCOUNTS ON PURCHASES</v>
          </cell>
          <cell r="C1247">
            <v>-123624.63</v>
          </cell>
          <cell r="D1247">
            <v>-86941.17</v>
          </cell>
        </row>
        <row r="1248">
          <cell r="A1248">
            <v>6350001</v>
          </cell>
          <cell r="B1248" t="str">
            <v>MAINT. REASSIGN FROM 887.002</v>
          </cell>
          <cell r="C1248">
            <v>0</v>
          </cell>
          <cell r="D1248">
            <v>27358.39</v>
          </cell>
        </row>
        <row r="1249">
          <cell r="A1249">
            <v>6350003</v>
          </cell>
          <cell r="B1249" t="str">
            <v>SDGE BILLING  CREDIT-RD&amp;D (1100 PROJECT</v>
          </cell>
          <cell r="C1249">
            <v>-131349.14000000001</v>
          </cell>
          <cell r="D1249">
            <v>-292432.34000000003</v>
          </cell>
        </row>
        <row r="1250">
          <cell r="A1250">
            <v>6350004</v>
          </cell>
          <cell r="B1250" t="str">
            <v>SDGE BILLING  CREDIT-OTHER</v>
          </cell>
          <cell r="C1250">
            <v>-2344159.0499999998</v>
          </cell>
          <cell r="D1250">
            <v>-4015562.07</v>
          </cell>
        </row>
        <row r="1251">
          <cell r="A1251">
            <v>6350702</v>
          </cell>
          <cell r="B1251" t="str">
            <v>AUTO &amp; CONSTR EQUIP RPT ON POOL CAR ORD</v>
          </cell>
          <cell r="C1251">
            <v>0</v>
          </cell>
          <cell r="D1251">
            <v>15210.65</v>
          </cell>
        </row>
        <row r="1252">
          <cell r="A1252">
            <v>6350704</v>
          </cell>
          <cell r="B1252" t="str">
            <v>AUTO &amp; CONSTR EQUIP RPT ON FORM 5265</v>
          </cell>
          <cell r="C1252">
            <v>0</v>
          </cell>
          <cell r="D1252">
            <v>-72607.210000000006</v>
          </cell>
        </row>
        <row r="1253">
          <cell r="A1253">
            <v>6350705</v>
          </cell>
          <cell r="B1253" t="str">
            <v>AUTO &amp; CONSTR EQUIP ALLOC TO BUS UNITS</v>
          </cell>
          <cell r="C1253">
            <v>0</v>
          </cell>
          <cell r="D1253">
            <v>415390.87</v>
          </cell>
        </row>
        <row r="1254">
          <cell r="A1254">
            <v>6350706</v>
          </cell>
          <cell r="B1254" t="str">
            <v>AUTO INTRA BUS UNIT TRAN IN</v>
          </cell>
          <cell r="C1254">
            <v>0</v>
          </cell>
          <cell r="D1254">
            <v>719255.07</v>
          </cell>
        </row>
        <row r="1255">
          <cell r="A1255">
            <v>6350708</v>
          </cell>
          <cell r="B1255" t="str">
            <v>AUTO INTRA BUS UNIT TRAN OUT</v>
          </cell>
          <cell r="C1255">
            <v>0</v>
          </cell>
          <cell r="D1255">
            <v>-267958.78999999998</v>
          </cell>
        </row>
        <row r="1256">
          <cell r="A1256">
            <v>6350710</v>
          </cell>
          <cell r="B1256" t="str">
            <v>CREDIT FOR CASH COLLECTED</v>
          </cell>
          <cell r="C1256">
            <v>-12845410.560000001</v>
          </cell>
          <cell r="D1256">
            <v>-31824403.73</v>
          </cell>
        </row>
        <row r="1257">
          <cell r="A1257">
            <v>6350711</v>
          </cell>
          <cell r="B1257" t="str">
            <v>CREDIT FOR ACTUAL BILLING TO NON-AFFILI</v>
          </cell>
          <cell r="C1257">
            <v>-2358195.36</v>
          </cell>
          <cell r="D1257">
            <v>-6441297.9400000004</v>
          </cell>
        </row>
        <row r="1258">
          <cell r="A1258">
            <v>6350712</v>
          </cell>
          <cell r="B1258" t="str">
            <v>PRECHG PIPE FIT COSTS REASSIGN IN JE 40</v>
          </cell>
          <cell r="C1258">
            <v>0</v>
          </cell>
          <cell r="D1258">
            <v>150388.78</v>
          </cell>
        </row>
        <row r="1259">
          <cell r="A1259">
            <v>6350714</v>
          </cell>
          <cell r="B1259" t="str">
            <v>STORES EXP REASSIGN FOR CODED M&amp;S STORE</v>
          </cell>
          <cell r="C1259">
            <v>0</v>
          </cell>
          <cell r="D1259">
            <v>1898592.2</v>
          </cell>
        </row>
        <row r="1260">
          <cell r="A1260">
            <v>6350716</v>
          </cell>
          <cell r="B1260" t="str">
            <v>STORES EXP REAS FOR DIR CHG GWO MAT PUR</v>
          </cell>
          <cell r="C1260">
            <v>0</v>
          </cell>
          <cell r="D1260">
            <v>2929960.41</v>
          </cell>
        </row>
        <row r="1261">
          <cell r="A1261">
            <v>6350718</v>
          </cell>
          <cell r="B1261" t="str">
            <v>TOOL LAUNDY &amp; MISC INSTALL MAT EXP</v>
          </cell>
          <cell r="C1261">
            <v>0</v>
          </cell>
          <cell r="D1261">
            <v>1413841.37</v>
          </cell>
        </row>
        <row r="1262">
          <cell r="A1262">
            <v>6350720</v>
          </cell>
          <cell r="B1262" t="str">
            <v>MISC PIPE MAT COSTS REASSIGN</v>
          </cell>
          <cell r="C1262">
            <v>-1400</v>
          </cell>
          <cell r="D1262">
            <v>353338.84</v>
          </cell>
        </row>
        <row r="1263">
          <cell r="A1263">
            <v>6350721</v>
          </cell>
          <cell r="B1263" t="str">
            <v>RVRSL OF MPM COSTS DUE TO WO CANCEL</v>
          </cell>
          <cell r="C1263">
            <v>0</v>
          </cell>
          <cell r="D1263">
            <v>153295.96</v>
          </cell>
        </row>
        <row r="1264">
          <cell r="A1264">
            <v>6350724</v>
          </cell>
          <cell r="B1264" t="str">
            <v>DB &amp; CR TO EST MAIN PAVING BWO 5-09</v>
          </cell>
          <cell r="C1264">
            <v>0</v>
          </cell>
          <cell r="D1264">
            <v>8588.77</v>
          </cell>
        </row>
        <row r="1265">
          <cell r="A1265">
            <v>6350726</v>
          </cell>
          <cell r="B1265" t="str">
            <v>TRNSF FR CONSTR GWOS &amp; BWOS TO ACCT</v>
          </cell>
          <cell r="C1265">
            <v>0</v>
          </cell>
          <cell r="D1265">
            <v>2648428.08</v>
          </cell>
        </row>
        <row r="1266">
          <cell r="A1266">
            <v>6350728</v>
          </cell>
          <cell r="B1266" t="str">
            <v>MWO REASSIGNMENTS DEBIT</v>
          </cell>
          <cell r="C1266">
            <v>0</v>
          </cell>
          <cell r="D1266">
            <v>20118944.48</v>
          </cell>
        </row>
        <row r="1267">
          <cell r="A1267">
            <v>6350730</v>
          </cell>
          <cell r="B1267" t="str">
            <v>CO LBR REASSIGN TO WO WHERE OH APPLY</v>
          </cell>
          <cell r="C1267">
            <v>0</v>
          </cell>
          <cell r="D1267">
            <v>20210.54</v>
          </cell>
        </row>
        <row r="1268">
          <cell r="A1268">
            <v>6350732</v>
          </cell>
          <cell r="B1268" t="str">
            <v>OTH COSTS REASSIGN TO WO</v>
          </cell>
          <cell r="C1268">
            <v>0</v>
          </cell>
          <cell r="D1268">
            <v>879600.16</v>
          </cell>
        </row>
        <row r="1269">
          <cell r="A1269">
            <v>6350738</v>
          </cell>
          <cell r="B1269" t="str">
            <v>HDQ &amp; DIV COSTS REAS TO OTH DEPT &amp; A&amp;G</v>
          </cell>
          <cell r="C1269">
            <v>0</v>
          </cell>
          <cell r="D1269">
            <v>24360.77</v>
          </cell>
        </row>
        <row r="1270">
          <cell r="A1270">
            <v>6350740</v>
          </cell>
          <cell r="B1270" t="str">
            <v>S&amp;E &amp; OTH EXP REAS TO PLANT DEPREC RES</v>
          </cell>
          <cell r="C1270">
            <v>0</v>
          </cell>
          <cell r="D1270">
            <v>549</v>
          </cell>
        </row>
        <row r="1271">
          <cell r="A1271">
            <v>6350742</v>
          </cell>
          <cell r="B1271" t="str">
            <v>MISC CHARGES</v>
          </cell>
          <cell r="C1271">
            <v>1299876.93</v>
          </cell>
          <cell r="D1271">
            <v>-27173236.989999998</v>
          </cell>
        </row>
        <row r="1272">
          <cell r="A1272">
            <v>6350750</v>
          </cell>
          <cell r="B1272" t="str">
            <v>FRNCHISE FEE PMT ON PER MILE BASIS OF M</v>
          </cell>
          <cell r="C1272">
            <v>0</v>
          </cell>
          <cell r="D1272">
            <v>10411.879999999999</v>
          </cell>
        </row>
        <row r="1273">
          <cell r="A1273">
            <v>6350752</v>
          </cell>
          <cell r="B1273" t="str">
            <v>GARS PRIOR TRANS EXCL IN CURR MOS REAS</v>
          </cell>
          <cell r="C1273">
            <v>0</v>
          </cell>
          <cell r="D1273">
            <v>1039812.98</v>
          </cell>
        </row>
        <row r="1274">
          <cell r="A1274">
            <v>6350770</v>
          </cell>
          <cell r="B1274" t="str">
            <v>PAID ABSENCE COST BILLED TO AFFILIATES</v>
          </cell>
          <cell r="C1274">
            <v>0</v>
          </cell>
          <cell r="D1274">
            <v>139625.15</v>
          </cell>
        </row>
        <row r="1275">
          <cell r="A1275">
            <v>6350771</v>
          </cell>
          <cell r="B1275" t="str">
            <v>PAID ABSENCE P/T, PB, AND A&amp;G</v>
          </cell>
          <cell r="C1275">
            <v>7781.16</v>
          </cell>
          <cell r="D1275">
            <v>62449.65</v>
          </cell>
        </row>
        <row r="1276">
          <cell r="A1276">
            <v>6350773</v>
          </cell>
          <cell r="B1276" t="str">
            <v>SPECIAL PROJECT COST</v>
          </cell>
          <cell r="C1276">
            <v>13000</v>
          </cell>
          <cell r="D1276">
            <v>157930.84</v>
          </cell>
        </row>
        <row r="1277">
          <cell r="A1277">
            <v>6350775</v>
          </cell>
          <cell r="B1277" t="str">
            <v>FULLY ASSIGNED STORES &amp; DIRECT PURCHASE</v>
          </cell>
          <cell r="C1277">
            <v>0</v>
          </cell>
          <cell r="D1277">
            <v>30721.91</v>
          </cell>
        </row>
        <row r="1278">
          <cell r="A1278">
            <v>6350776</v>
          </cell>
          <cell r="B1278" t="str">
            <v>FULLY ASSIGNED AUTO &amp; POOL CAR EXPENSE</v>
          </cell>
          <cell r="C1278">
            <v>0</v>
          </cell>
          <cell r="D1278">
            <v>14144.72</v>
          </cell>
        </row>
        <row r="1279">
          <cell r="A1279">
            <v>6350779</v>
          </cell>
          <cell r="B1279" t="str">
            <v>PICO RIVERA FIXED COST LOADER</v>
          </cell>
          <cell r="C1279">
            <v>0</v>
          </cell>
          <cell r="D1279">
            <v>8636.34</v>
          </cell>
        </row>
        <row r="1280">
          <cell r="A1280">
            <v>6350780</v>
          </cell>
          <cell r="B1280" t="str">
            <v>WAREHOUSE STORAGE COST</v>
          </cell>
          <cell r="C1280">
            <v>0</v>
          </cell>
          <cell r="D1280">
            <v>1385.23</v>
          </cell>
        </row>
        <row r="1281">
          <cell r="A1281">
            <v>6350783</v>
          </cell>
          <cell r="B1281" t="str">
            <v>REGION HDQ FIXED COST LOADER</v>
          </cell>
          <cell r="C1281">
            <v>0</v>
          </cell>
          <cell r="D1281">
            <v>-19944.32</v>
          </cell>
        </row>
        <row r="1282">
          <cell r="A1282">
            <v>6350784</v>
          </cell>
          <cell r="B1282" t="str">
            <v>GCT HDQ FIXED COST LOADER</v>
          </cell>
          <cell r="C1282">
            <v>0</v>
          </cell>
          <cell r="D1282">
            <v>-7611.95</v>
          </cell>
        </row>
        <row r="1283">
          <cell r="A1283">
            <v>6350786</v>
          </cell>
          <cell r="B1283" t="str">
            <v>MERIT LOADER</v>
          </cell>
          <cell r="C1283">
            <v>0</v>
          </cell>
          <cell r="D1283">
            <v>23664</v>
          </cell>
        </row>
        <row r="1284">
          <cell r="A1284">
            <v>6350787</v>
          </cell>
          <cell r="B1284" t="str">
            <v>SUPPLEMENTAL LOADER</v>
          </cell>
          <cell r="C1284">
            <v>0</v>
          </cell>
          <cell r="D1284">
            <v>43701.2</v>
          </cell>
        </row>
        <row r="1285">
          <cell r="A1285">
            <v>6350788</v>
          </cell>
          <cell r="B1285" t="str">
            <v>MISC. NON-LABOR LOADER</v>
          </cell>
          <cell r="C1285">
            <v>0</v>
          </cell>
          <cell r="D1285">
            <v>37360.46</v>
          </cell>
        </row>
        <row r="1286">
          <cell r="A1286">
            <v>6350800</v>
          </cell>
          <cell r="B1286" t="str">
            <v>TRAN IN FR ETS</v>
          </cell>
          <cell r="C1286">
            <v>0</v>
          </cell>
          <cell r="D1286">
            <v>3687061.7</v>
          </cell>
        </row>
        <row r="1287">
          <cell r="A1287">
            <v>6350805</v>
          </cell>
          <cell r="B1287" t="str">
            <v>TRANS IN FR CORPORATE FINANCE</v>
          </cell>
          <cell r="C1287">
            <v>0</v>
          </cell>
          <cell r="D1287">
            <v>8735603.9800000004</v>
          </cell>
        </row>
        <row r="1288">
          <cell r="A1288">
            <v>6350806</v>
          </cell>
          <cell r="B1288" t="str">
            <v>TRAN IN FR CORPORATE HR</v>
          </cell>
          <cell r="C1288">
            <v>0</v>
          </cell>
          <cell r="D1288">
            <v>13973103.84</v>
          </cell>
        </row>
        <row r="1289">
          <cell r="A1289">
            <v>6350807</v>
          </cell>
          <cell r="B1289" t="str">
            <v>TRAN IN FR CORPORATE GENERAL COUNSEL</v>
          </cell>
          <cell r="C1289">
            <v>0</v>
          </cell>
          <cell r="D1289">
            <v>9101877.6799999997</v>
          </cell>
        </row>
        <row r="1290">
          <cell r="A1290">
            <v>6350808</v>
          </cell>
          <cell r="B1290" t="str">
            <v>TRAN IN FR EDS</v>
          </cell>
          <cell r="C1290">
            <v>0</v>
          </cell>
          <cell r="D1290">
            <v>14154904.6</v>
          </cell>
        </row>
        <row r="1291">
          <cell r="A1291">
            <v>6350809</v>
          </cell>
          <cell r="B1291" t="str">
            <v>TRAN IN FR SOCALGAS CORP</v>
          </cell>
          <cell r="C1291">
            <v>1744529.07</v>
          </cell>
          <cell r="D1291">
            <v>1787064.96</v>
          </cell>
        </row>
        <row r="1292">
          <cell r="A1292">
            <v>6350810</v>
          </cell>
          <cell r="B1292" t="str">
            <v>TRAN IN FR OFFICE OF CHAIRMAN</v>
          </cell>
          <cell r="C1292">
            <v>0</v>
          </cell>
          <cell r="D1292">
            <v>391746.02</v>
          </cell>
        </row>
        <row r="1293">
          <cell r="A1293">
            <v>6350811</v>
          </cell>
          <cell r="B1293" t="str">
            <v>TRAN IN FR CORPORATE EXTERNAL AFFAIRS</v>
          </cell>
          <cell r="C1293">
            <v>0</v>
          </cell>
          <cell r="D1293">
            <v>3915617.25</v>
          </cell>
        </row>
        <row r="1294">
          <cell r="A1294">
            <v>6350812</v>
          </cell>
          <cell r="B1294" t="str">
            <v>TRAN IN FR CORPORATE OTHER ADMINISTRATI</v>
          </cell>
          <cell r="C1294">
            <v>-3000</v>
          </cell>
          <cell r="D1294">
            <v>3591863.72</v>
          </cell>
        </row>
        <row r="1295">
          <cell r="A1295">
            <v>6350813</v>
          </cell>
          <cell r="B1295" t="str">
            <v>TRAN IN FR CORPORATE COMMUNICATIONS</v>
          </cell>
          <cell r="C1295">
            <v>0</v>
          </cell>
          <cell r="D1295">
            <v>3046260.46</v>
          </cell>
        </row>
        <row r="1296">
          <cell r="A1296">
            <v>6350815</v>
          </cell>
          <cell r="B1296" t="str">
            <v>TRAN IN FR CORPORATE WORK ORDER LABOR</v>
          </cell>
          <cell r="C1296">
            <v>0</v>
          </cell>
          <cell r="D1296">
            <v>4370356.8600000003</v>
          </cell>
        </row>
        <row r="1297">
          <cell r="A1297">
            <v>6350816</v>
          </cell>
          <cell r="B1297" t="str">
            <v>TRAN IN FR CORPORATE WORK ORDER PO NON-</v>
          </cell>
          <cell r="C1297">
            <v>0</v>
          </cell>
          <cell r="D1297">
            <v>1564162.01</v>
          </cell>
        </row>
        <row r="1298">
          <cell r="A1298">
            <v>6350817</v>
          </cell>
          <cell r="B1298" t="str">
            <v>TRAN IN FR CORPORATE WORK ORDER OTHER N</v>
          </cell>
          <cell r="C1298">
            <v>0</v>
          </cell>
          <cell r="D1298">
            <v>10596785.02</v>
          </cell>
        </row>
        <row r="1299">
          <cell r="A1299">
            <v>6350819</v>
          </cell>
          <cell r="B1299" t="str">
            <v>TRAN IN FR CORPORATE WORK ORDER OVERHEA</v>
          </cell>
          <cell r="C1299">
            <v>0</v>
          </cell>
          <cell r="D1299">
            <v>1957366.17</v>
          </cell>
        </row>
        <row r="1300">
          <cell r="A1300">
            <v>6350821</v>
          </cell>
          <cell r="B1300" t="str">
            <v>TRAN IN FR SDG&amp;E PLANT ACCOUNTING</v>
          </cell>
          <cell r="C1300">
            <v>0</v>
          </cell>
          <cell r="D1300">
            <v>2670.93</v>
          </cell>
        </row>
        <row r="1301">
          <cell r="A1301">
            <v>6350824</v>
          </cell>
          <cell r="B1301" t="str">
            <v>TRAN IN FR SDG&amp;E WORK ORDER LABOR</v>
          </cell>
          <cell r="C1301">
            <v>26068.07</v>
          </cell>
          <cell r="D1301">
            <v>39018.93</v>
          </cell>
        </row>
        <row r="1302">
          <cell r="A1302">
            <v>6350826</v>
          </cell>
          <cell r="B1302" t="str">
            <v>TRAN IN FR SDG&amp;E WORK ORDER OTHER NON-L</v>
          </cell>
          <cell r="C1302">
            <v>21691.66</v>
          </cell>
          <cell r="D1302">
            <v>40765.839999999997</v>
          </cell>
        </row>
        <row r="1303">
          <cell r="A1303">
            <v>6350828</v>
          </cell>
          <cell r="B1303" t="str">
            <v>TRAN IN FR SDG&amp;E WORK ORDER OVERHEADS</v>
          </cell>
          <cell r="C1303">
            <v>21849.27</v>
          </cell>
          <cell r="D1303">
            <v>39590.07</v>
          </cell>
        </row>
        <row r="1304">
          <cell r="A1304">
            <v>6350830</v>
          </cell>
          <cell r="B1304" t="str">
            <v>REASSIGN COSTS FROM EDS</v>
          </cell>
          <cell r="C1304">
            <v>0</v>
          </cell>
          <cell r="D1304">
            <v>812896.2</v>
          </cell>
        </row>
        <row r="1305">
          <cell r="A1305">
            <v>6350834</v>
          </cell>
          <cell r="B1305" t="str">
            <v>TRAN IN FR CORPORATE INFORMATION TECHNO</v>
          </cell>
          <cell r="C1305">
            <v>0</v>
          </cell>
          <cell r="D1305">
            <v>20463306.199999999</v>
          </cell>
        </row>
        <row r="1306">
          <cell r="A1306">
            <v>6350835</v>
          </cell>
          <cell r="B1306" t="str">
            <v>TRAN IN FR CORPORATE TELECOM</v>
          </cell>
          <cell r="C1306">
            <v>0</v>
          </cell>
          <cell r="D1306">
            <v>3378990.38</v>
          </cell>
        </row>
        <row r="1307">
          <cell r="A1307">
            <v>6350836</v>
          </cell>
          <cell r="B1307" t="str">
            <v>TRAN IN FR CORPORATE BLDG. &amp; RE</v>
          </cell>
          <cell r="C1307">
            <v>0</v>
          </cell>
          <cell r="D1307">
            <v>5820046.75</v>
          </cell>
        </row>
        <row r="1308">
          <cell r="A1308">
            <v>6350837</v>
          </cell>
          <cell r="B1308" t="str">
            <v>TRAN IN FR CORPORATE PROCUREMENT &amp; LOGI</v>
          </cell>
          <cell r="C1308">
            <v>0</v>
          </cell>
          <cell r="D1308">
            <v>2919726.86</v>
          </cell>
        </row>
        <row r="1309">
          <cell r="A1309">
            <v>6350838</v>
          </cell>
          <cell r="B1309" t="str">
            <v>TRAN IN FR CORPORATE ENVIRONMENTAL &amp; SA</v>
          </cell>
          <cell r="C1309">
            <v>0</v>
          </cell>
          <cell r="D1309">
            <v>1314543.48</v>
          </cell>
        </row>
        <row r="1310">
          <cell r="A1310">
            <v>6350839</v>
          </cell>
          <cell r="B1310" t="str">
            <v>TRAN IN FR CORPORATE OFFICE SERVICES</v>
          </cell>
          <cell r="C1310">
            <v>0</v>
          </cell>
          <cell r="D1310">
            <v>1475315.88</v>
          </cell>
        </row>
        <row r="1311">
          <cell r="A1311">
            <v>6350848</v>
          </cell>
          <cell r="B1311" t="str">
            <v>TRAN IN FIXED COST ALLOCATION</v>
          </cell>
          <cell r="C1311">
            <v>0</v>
          </cell>
          <cell r="D1311">
            <v>245273.25</v>
          </cell>
        </row>
        <row r="1312">
          <cell r="A1312">
            <v>6350849</v>
          </cell>
          <cell r="B1312" t="str">
            <v>TRAN IN W/O COSTS FR CHG TO PLN CC</v>
          </cell>
          <cell r="C1312">
            <v>0</v>
          </cell>
          <cell r="D1312">
            <v>154262</v>
          </cell>
        </row>
        <row r="1313">
          <cell r="A1313">
            <v>6350850</v>
          </cell>
          <cell r="B1313" t="str">
            <v>TRAN OUT TO ETS</v>
          </cell>
          <cell r="C1313">
            <v>0</v>
          </cell>
          <cell r="D1313">
            <v>-8946583.9100000001</v>
          </cell>
        </row>
        <row r="1314">
          <cell r="A1314">
            <v>6350856</v>
          </cell>
          <cell r="B1314" t="str">
            <v>TRAN OUT TO CORPORATE HR</v>
          </cell>
          <cell r="C1314">
            <v>0</v>
          </cell>
          <cell r="D1314">
            <v>-6526512.5099999998</v>
          </cell>
        </row>
        <row r="1315">
          <cell r="A1315">
            <v>6350860</v>
          </cell>
          <cell r="B1315" t="str">
            <v>TRAN OUT TO EDS</v>
          </cell>
          <cell r="C1315">
            <v>0</v>
          </cell>
          <cell r="D1315">
            <v>-10740732.02</v>
          </cell>
        </row>
        <row r="1316">
          <cell r="A1316">
            <v>6350863</v>
          </cell>
          <cell r="B1316" t="str">
            <v>TRAN OUT TO CORPORATE OTHER ADMINISTRAT</v>
          </cell>
          <cell r="C1316">
            <v>0</v>
          </cell>
          <cell r="D1316">
            <v>132.22</v>
          </cell>
        </row>
        <row r="1317">
          <cell r="A1317">
            <v>6350865</v>
          </cell>
          <cell r="B1317" t="str">
            <v>TRAN OUT TO SDG&amp;E</v>
          </cell>
          <cell r="C1317">
            <v>0</v>
          </cell>
          <cell r="D1317">
            <v>-1866474.66</v>
          </cell>
        </row>
        <row r="1318">
          <cell r="A1318">
            <v>6350870</v>
          </cell>
          <cell r="B1318" t="str">
            <v>TRAN OUT TO CORPORATE INFORMATION TECHN</v>
          </cell>
          <cell r="C1318">
            <v>0</v>
          </cell>
          <cell r="D1318">
            <v>1353.11</v>
          </cell>
        </row>
        <row r="1319">
          <cell r="A1319">
            <v>6350871</v>
          </cell>
          <cell r="B1319" t="str">
            <v>TRAN OUT TO CORPORATE TELECOM</v>
          </cell>
          <cell r="C1319">
            <v>0</v>
          </cell>
          <cell r="D1319">
            <v>-1375628.79</v>
          </cell>
        </row>
        <row r="1320">
          <cell r="A1320">
            <v>6350872</v>
          </cell>
          <cell r="B1320" t="str">
            <v>TRAN OUT TO CORPORATE BLDG &amp; RE</v>
          </cell>
          <cell r="C1320">
            <v>0</v>
          </cell>
          <cell r="D1320">
            <v>509.07</v>
          </cell>
        </row>
        <row r="1321">
          <cell r="A1321">
            <v>6350874</v>
          </cell>
          <cell r="B1321" t="str">
            <v>TRAN OUT TO CORPORATE ENVIRONMENTAL &amp; S</v>
          </cell>
          <cell r="C1321">
            <v>-995</v>
          </cell>
          <cell r="D1321">
            <v>0</v>
          </cell>
        </row>
        <row r="1322">
          <cell r="A1322">
            <v>6350875</v>
          </cell>
          <cell r="B1322" t="str">
            <v>TRANS OUT BILLING CREDIT</v>
          </cell>
          <cell r="C1322">
            <v>-3950.82</v>
          </cell>
          <cell r="D1322">
            <v>-984441.12</v>
          </cell>
        </row>
        <row r="1323">
          <cell r="A1323">
            <v>6350881</v>
          </cell>
          <cell r="B1323" t="str">
            <v>REASSIGN COSTS TO ETS</v>
          </cell>
          <cell r="C1323">
            <v>0</v>
          </cell>
          <cell r="D1323">
            <v>-812896.2</v>
          </cell>
        </row>
        <row r="1324">
          <cell r="A1324">
            <v>6350898</v>
          </cell>
          <cell r="B1324" t="str">
            <v>TRAN OUT MISC NOT IDENT BY OTHER TRAN O</v>
          </cell>
          <cell r="C1324">
            <v>0</v>
          </cell>
          <cell r="D1324">
            <v>415.6</v>
          </cell>
        </row>
        <row r="1325">
          <cell r="A1325">
            <v>6350902</v>
          </cell>
          <cell r="B1325" t="str">
            <v>PAYR TAX CHRG TO CAP NON COLL WO</v>
          </cell>
          <cell r="C1325">
            <v>-41.26</v>
          </cell>
          <cell r="D1325">
            <v>5641555.25</v>
          </cell>
        </row>
        <row r="1326">
          <cell r="A1326">
            <v>6350903</v>
          </cell>
          <cell r="B1326" t="str">
            <v>REVRS OF PTAX DUE TO WO CANCEL</v>
          </cell>
          <cell r="C1326">
            <v>0</v>
          </cell>
          <cell r="D1326">
            <v>0.91</v>
          </cell>
        </row>
        <row r="1327">
          <cell r="A1327">
            <v>6350904</v>
          </cell>
          <cell r="B1327" t="str">
            <v>PTAX CHARGEABLE TO O&amp;M MWO</v>
          </cell>
          <cell r="C1327">
            <v>0</v>
          </cell>
          <cell r="D1327">
            <v>290434.03999999998</v>
          </cell>
        </row>
        <row r="1328">
          <cell r="A1328">
            <v>6350906</v>
          </cell>
          <cell r="B1328" t="str">
            <v>PTAX CHARGE TO CAP COLLECT WO</v>
          </cell>
          <cell r="C1328">
            <v>44.18</v>
          </cell>
          <cell r="D1328">
            <v>91128.06</v>
          </cell>
        </row>
        <row r="1329">
          <cell r="A1329">
            <v>6350908</v>
          </cell>
          <cell r="B1329" t="str">
            <v>ALLOW FOR FUNDS USED DURING CONST</v>
          </cell>
          <cell r="C1329">
            <v>0</v>
          </cell>
          <cell r="D1329">
            <v>6553976.9699999997</v>
          </cell>
        </row>
        <row r="1330">
          <cell r="A1330">
            <v>6350909</v>
          </cell>
          <cell r="B1330" t="str">
            <v>AFUDC ADJUSTMENTS</v>
          </cell>
          <cell r="C1330">
            <v>0</v>
          </cell>
          <cell r="D1330">
            <v>7703.85</v>
          </cell>
        </row>
        <row r="1331">
          <cell r="A1331">
            <v>6350910</v>
          </cell>
          <cell r="B1331" t="str">
            <v>GEN CONST COSTS CHRG TO PLANT BILL LBR</v>
          </cell>
          <cell r="C1331">
            <v>0</v>
          </cell>
          <cell r="D1331">
            <v>347231.41</v>
          </cell>
        </row>
        <row r="1332">
          <cell r="A1332">
            <v>6350911</v>
          </cell>
          <cell r="B1332" t="str">
            <v>RVRSL OF A&amp;G COSTS DUE TO WO CANCEL</v>
          </cell>
          <cell r="C1332">
            <v>0</v>
          </cell>
          <cell r="D1332">
            <v>100793.48</v>
          </cell>
        </row>
        <row r="1333">
          <cell r="A1333">
            <v>6350912</v>
          </cell>
          <cell r="B1333" t="str">
            <v>P&amp;B CHARGE TO CAP NON COLLECT</v>
          </cell>
          <cell r="C1333">
            <v>-155.19999999999999</v>
          </cell>
          <cell r="D1333">
            <v>21213046.239999998</v>
          </cell>
        </row>
        <row r="1334">
          <cell r="A1334">
            <v>6350914</v>
          </cell>
          <cell r="B1334" t="str">
            <v>P&amp;B CHARGEABLE TO O&amp;M MWO</v>
          </cell>
          <cell r="C1334">
            <v>0</v>
          </cell>
          <cell r="D1334">
            <v>980772.68</v>
          </cell>
        </row>
        <row r="1335">
          <cell r="A1335">
            <v>6350915</v>
          </cell>
          <cell r="B1335" t="str">
            <v>OFFSET A&amp;G JE FOR COLLECT JOBS</v>
          </cell>
          <cell r="C1335">
            <v>0</v>
          </cell>
          <cell r="D1335">
            <v>-1276048.23</v>
          </cell>
        </row>
        <row r="1336">
          <cell r="A1336">
            <v>6350916</v>
          </cell>
          <cell r="B1336" t="str">
            <v>P&amp;B CHARGE TO CAP COLLECT WO</v>
          </cell>
          <cell r="C1336">
            <v>198.98</v>
          </cell>
          <cell r="D1336">
            <v>302417.07</v>
          </cell>
        </row>
        <row r="1337">
          <cell r="A1337">
            <v>6350917</v>
          </cell>
          <cell r="B1337" t="str">
            <v>OFFSET A&amp;G JE FOR NON COLLECT JOBS</v>
          </cell>
          <cell r="C1337">
            <v>0</v>
          </cell>
          <cell r="D1337">
            <v>-18700487.859999999</v>
          </cell>
        </row>
        <row r="1338">
          <cell r="A1338">
            <v>6350918</v>
          </cell>
          <cell r="B1338" t="str">
            <v>GCC CHARGE TO THE DEPR RESERVE</v>
          </cell>
          <cell r="C1338">
            <v>0</v>
          </cell>
          <cell r="D1338">
            <v>9986.76</v>
          </cell>
        </row>
        <row r="1339">
          <cell r="A1339">
            <v>6350919</v>
          </cell>
          <cell r="B1339" t="str">
            <v>A&amp;G OH COSTS ASSIGN TO NON MAJ CAP PROJ</v>
          </cell>
          <cell r="C1339">
            <v>9509.23</v>
          </cell>
          <cell r="D1339">
            <v>19456019.34</v>
          </cell>
        </row>
        <row r="1340">
          <cell r="A1340">
            <v>6350920</v>
          </cell>
          <cell r="B1340" t="str">
            <v>GCC CHARGE TO COLLECT WK OTH THAN COSTS</v>
          </cell>
          <cell r="C1340">
            <v>0</v>
          </cell>
          <cell r="D1340">
            <v>139246.71</v>
          </cell>
        </row>
        <row r="1341">
          <cell r="A1341">
            <v>6350921</v>
          </cell>
          <cell r="B1341" t="str">
            <v>REVRS OF S&amp;E COSTS DUE TO WO CANCEL</v>
          </cell>
          <cell r="C1341">
            <v>0</v>
          </cell>
          <cell r="D1341">
            <v>183677.17</v>
          </cell>
        </row>
        <row r="1342">
          <cell r="A1342">
            <v>6350922</v>
          </cell>
          <cell r="B1342" t="str">
            <v>S&amp;E OH COSTS TRNSF BTWN MAJ PROJ WO</v>
          </cell>
          <cell r="C1342">
            <v>0</v>
          </cell>
          <cell r="D1342">
            <v>122410.04</v>
          </cell>
        </row>
        <row r="1343">
          <cell r="A1343">
            <v>6350923</v>
          </cell>
          <cell r="B1343" t="str">
            <v>OFFSET S&amp;E JE FOR COLLECT JOBS</v>
          </cell>
          <cell r="C1343">
            <v>0</v>
          </cell>
          <cell r="D1343">
            <v>-3286058.53</v>
          </cell>
        </row>
        <row r="1344">
          <cell r="A1344">
            <v>6350924</v>
          </cell>
          <cell r="B1344" t="str">
            <v>A&amp;G OH COSTS ASSIGN TO MAJ PROJ BY SPEC</v>
          </cell>
          <cell r="C1344">
            <v>0</v>
          </cell>
          <cell r="D1344">
            <v>-156658.69</v>
          </cell>
        </row>
        <row r="1345">
          <cell r="A1345">
            <v>6350925</v>
          </cell>
          <cell r="B1345" t="str">
            <v>OFFSET S&amp;E JE FOR NONCOLL JOBS</v>
          </cell>
          <cell r="C1345">
            <v>0</v>
          </cell>
          <cell r="D1345">
            <v>-46903130.469999999</v>
          </cell>
        </row>
        <row r="1346">
          <cell r="A1346">
            <v>6350926</v>
          </cell>
          <cell r="B1346" t="str">
            <v>OH COSTS IN JE 4015 TO NON MJR BLDG PRO</v>
          </cell>
          <cell r="C1346">
            <v>0</v>
          </cell>
          <cell r="D1346">
            <v>8669.3799999999992</v>
          </cell>
        </row>
        <row r="1347">
          <cell r="A1347">
            <v>6350927</v>
          </cell>
          <cell r="B1347" t="str">
            <v>REVRS OF BLDG A&amp;G COSTS DUE TO WO CANCE</v>
          </cell>
          <cell r="C1347">
            <v>0</v>
          </cell>
          <cell r="D1347">
            <v>511.67</v>
          </cell>
        </row>
        <row r="1348">
          <cell r="A1348">
            <v>6350929</v>
          </cell>
          <cell r="B1348" t="str">
            <v>REVRS OF BLDG S&amp;E COSTS DUE TO WO CANCE</v>
          </cell>
          <cell r="C1348">
            <v>-1419.95</v>
          </cell>
          <cell r="D1348">
            <v>322.14</v>
          </cell>
        </row>
        <row r="1349">
          <cell r="A1349">
            <v>6350930</v>
          </cell>
          <cell r="B1349" t="str">
            <v>S&amp;E OH ASSIGN TO NON MAJ CAP PROJ</v>
          </cell>
          <cell r="C1349">
            <v>-7254.01</v>
          </cell>
          <cell r="D1349">
            <v>40936662.229999997</v>
          </cell>
        </row>
        <row r="1350">
          <cell r="A1350">
            <v>6350935</v>
          </cell>
          <cell r="B1350" t="str">
            <v>A&amp;G OH ASSIGNED TO MWO'S</v>
          </cell>
          <cell r="C1350">
            <v>0</v>
          </cell>
          <cell r="D1350">
            <v>42763.79</v>
          </cell>
        </row>
        <row r="1351">
          <cell r="A1351">
            <v>6350960</v>
          </cell>
          <cell r="B1351" t="str">
            <v>TRANSFER OF COSTS FROM BWO 5XX60.XXX</v>
          </cell>
          <cell r="C1351">
            <v>0</v>
          </cell>
          <cell r="D1351">
            <v>685137.55</v>
          </cell>
        </row>
        <row r="1352">
          <cell r="A1352">
            <v>6350961</v>
          </cell>
          <cell r="B1352" t="str">
            <v>TRANSFER OF COSTS FROM BWO 5XX61.XXX</v>
          </cell>
          <cell r="C1352">
            <v>0</v>
          </cell>
          <cell r="D1352">
            <v>3118224.21</v>
          </cell>
        </row>
        <row r="1353">
          <cell r="A1353">
            <v>6350962</v>
          </cell>
          <cell r="B1353" t="str">
            <v>TRANSFER OF COSTS FROM BWO 5XX62.XXX</v>
          </cell>
          <cell r="C1353">
            <v>0</v>
          </cell>
          <cell r="D1353">
            <v>877972.12</v>
          </cell>
        </row>
        <row r="1354">
          <cell r="A1354">
            <v>6350963</v>
          </cell>
          <cell r="B1354" t="str">
            <v>TRANSFER OF COSTS FROM BWO 5XX63.XXX</v>
          </cell>
          <cell r="C1354">
            <v>0</v>
          </cell>
          <cell r="D1354">
            <v>4380678.96</v>
          </cell>
        </row>
        <row r="1355">
          <cell r="A1355">
            <v>6350964</v>
          </cell>
          <cell r="B1355" t="str">
            <v>TRANSFER OF COSTS FROM B/GWO XXXXX.994(</v>
          </cell>
          <cell r="C1355">
            <v>0</v>
          </cell>
          <cell r="D1355">
            <v>205769.34</v>
          </cell>
        </row>
        <row r="1356">
          <cell r="A1356">
            <v>6350968</v>
          </cell>
          <cell r="B1356" t="str">
            <v>TRAN IN WO CSTS FROM CHRG TO PLAN COST</v>
          </cell>
          <cell r="C1356">
            <v>0</v>
          </cell>
          <cell r="D1356">
            <v>42987340.369999997</v>
          </cell>
        </row>
        <row r="1357">
          <cell r="A1357">
            <v>6350969</v>
          </cell>
          <cell r="B1357" t="str">
            <v>TRAN OUT WO CSTS FROM CHRG TO PLAN COST</v>
          </cell>
          <cell r="C1357">
            <v>0</v>
          </cell>
          <cell r="D1357">
            <v>-42991054.899999999</v>
          </cell>
        </row>
        <row r="1358">
          <cell r="A1358">
            <v>6350990</v>
          </cell>
          <cell r="B1358" t="str">
            <v>COSTS DISTRIBUTED FROM GWO'S TO PLANT A</v>
          </cell>
          <cell r="C1358">
            <v>0</v>
          </cell>
          <cell r="D1358">
            <v>-72873824.810000002</v>
          </cell>
        </row>
        <row r="1359">
          <cell r="A1359">
            <v>6350991</v>
          </cell>
          <cell r="B1359" t="str">
            <v>COSTS DISTRIBUTED FROM GWO'S &amp; BWO'S TO</v>
          </cell>
          <cell r="C1359">
            <v>0</v>
          </cell>
          <cell r="D1359">
            <v>-3472934.76</v>
          </cell>
        </row>
        <row r="1360">
          <cell r="A1360">
            <v>6350992</v>
          </cell>
          <cell r="B1360" t="str">
            <v>COSTS DIST FR GWO'S &amp; BWO'S TO GL ACCT1</v>
          </cell>
          <cell r="C1360">
            <v>0</v>
          </cell>
          <cell r="D1360">
            <v>4405870.8</v>
          </cell>
        </row>
        <row r="1361">
          <cell r="A1361">
            <v>6350993</v>
          </cell>
          <cell r="B1361" t="str">
            <v>COSTS DIST FR GWO'S &amp; BWO'S TO GL ACCT1</v>
          </cell>
          <cell r="C1361">
            <v>0</v>
          </cell>
          <cell r="D1361">
            <v>411834.97</v>
          </cell>
        </row>
        <row r="1362">
          <cell r="A1362">
            <v>6350994</v>
          </cell>
          <cell r="B1362" t="str">
            <v>COSTS DIST FR GWO'S &amp; BWO'S TO ANY O&amp;M</v>
          </cell>
          <cell r="C1362">
            <v>70</v>
          </cell>
          <cell r="D1362">
            <v>-2648428.08</v>
          </cell>
        </row>
        <row r="1363">
          <cell r="A1363">
            <v>6350995</v>
          </cell>
          <cell r="B1363" t="str">
            <v>COSTS DIST FR GWO'S &amp; BWO'S TO ALL OTHE</v>
          </cell>
          <cell r="C1363">
            <v>0</v>
          </cell>
          <cell r="D1363">
            <v>240476.95</v>
          </cell>
        </row>
        <row r="1364">
          <cell r="A1364">
            <v>6350998</v>
          </cell>
          <cell r="B1364" t="str">
            <v>GWO AND BWO COSTS DISTRIBUTED</v>
          </cell>
          <cell r="C1364">
            <v>10490.4</v>
          </cell>
          <cell r="D1364">
            <v>-43408965.329999998</v>
          </cell>
        </row>
        <row r="1365">
          <cell r="A1365">
            <v>6350999</v>
          </cell>
          <cell r="B1365" t="str">
            <v>MWO COSTS DISTRIBUTED</v>
          </cell>
          <cell r="C1365">
            <v>0</v>
          </cell>
          <cell r="D1365">
            <v>-38501823.140000001</v>
          </cell>
        </row>
        <row r="1366">
          <cell r="A1366">
            <v>6400210</v>
          </cell>
          <cell r="B1366" t="str">
            <v>A&amp;G-LAW LIBRARY</v>
          </cell>
          <cell r="C1366">
            <v>250</v>
          </cell>
          <cell r="D1366">
            <v>0</v>
          </cell>
        </row>
        <row r="1367">
          <cell r="A1367">
            <v>6400240</v>
          </cell>
          <cell r="B1367" t="str">
            <v>A&amp;G-CONTRIBUTIONS-POLITICAL</v>
          </cell>
          <cell r="C1367">
            <v>0</v>
          </cell>
          <cell r="D1367">
            <v>500</v>
          </cell>
        </row>
        <row r="1368">
          <cell r="A1368">
            <v>6400310</v>
          </cell>
          <cell r="B1368" t="str">
            <v>A&amp;G-CONTRIBUTIONS-NON-CHARITABLE</v>
          </cell>
          <cell r="C1368">
            <v>500</v>
          </cell>
          <cell r="D1368">
            <v>0</v>
          </cell>
        </row>
        <row r="1369">
          <cell r="A1369">
            <v>6400350</v>
          </cell>
          <cell r="B1369" t="str">
            <v>A&amp;G-CONTRIBUTIONS-CORPORATE MEMBERSHIPS</v>
          </cell>
          <cell r="C1369">
            <v>21649.89</v>
          </cell>
          <cell r="D1369">
            <v>269110</v>
          </cell>
        </row>
        <row r="1370">
          <cell r="A1370">
            <v>6400360</v>
          </cell>
          <cell r="B1370" t="str">
            <v>A&amp;G-STORAGE RENTAL</v>
          </cell>
          <cell r="C1370">
            <v>213170.05</v>
          </cell>
          <cell r="D1370">
            <v>216253.59</v>
          </cell>
        </row>
        <row r="1371">
          <cell r="A1371">
            <v>6400361</v>
          </cell>
          <cell r="B1371" t="str">
            <v>A&amp;G-RENTS GENERAL-GAS</v>
          </cell>
          <cell r="C1371">
            <v>17539579.190000001</v>
          </cell>
          <cell r="D1371">
            <v>35095492.439999998</v>
          </cell>
        </row>
        <row r="1372">
          <cell r="A1372">
            <v>6400365</v>
          </cell>
          <cell r="B1372" t="str">
            <v>RENTS</v>
          </cell>
          <cell r="C1372">
            <v>-455</v>
          </cell>
          <cell r="D1372">
            <v>56643.45</v>
          </cell>
        </row>
        <row r="1373">
          <cell r="A1373">
            <v>6400370</v>
          </cell>
          <cell r="B1373" t="str">
            <v>A&amp;G-LEASED RENTAL</v>
          </cell>
          <cell r="C1373">
            <v>331703.3</v>
          </cell>
          <cell r="D1373">
            <v>375402.55</v>
          </cell>
        </row>
        <row r="1374">
          <cell r="A1374">
            <v>6400375</v>
          </cell>
          <cell r="B1374" t="str">
            <v>A&amp;G-REAL PROERTY RENTAL</v>
          </cell>
          <cell r="C1374">
            <v>1970277.48</v>
          </cell>
          <cell r="D1374">
            <v>5569135.9699999997</v>
          </cell>
        </row>
        <row r="1375">
          <cell r="A1375">
            <v>6400376</v>
          </cell>
          <cell r="B1375" t="str">
            <v>A&amp;G-RIGHT-OF-WAY AND RENTAL PAYMENTS</v>
          </cell>
          <cell r="C1375">
            <v>1520048.25</v>
          </cell>
          <cell r="D1375">
            <v>618069.85</v>
          </cell>
        </row>
        <row r="1376">
          <cell r="A1376">
            <v>6400390</v>
          </cell>
          <cell r="B1376" t="str">
            <v>A&amp;G-MAINTENANCE &amp; REPAIRS</v>
          </cell>
          <cell r="C1376">
            <v>238387.75</v>
          </cell>
          <cell r="D1376">
            <v>2052078.38</v>
          </cell>
        </row>
        <row r="1377">
          <cell r="A1377">
            <v>6400391</v>
          </cell>
          <cell r="B1377" t="str">
            <v>A&amp;G-MAINTENANCE &amp; REPAIRS-STREET CUT FE</v>
          </cell>
          <cell r="C1377">
            <v>212.5</v>
          </cell>
          <cell r="D1377">
            <v>4834.1499999999996</v>
          </cell>
        </row>
        <row r="1378">
          <cell r="A1378">
            <v>6400392</v>
          </cell>
          <cell r="B1378" t="str">
            <v>A&amp;G-MAINTENANCE &amp; REPAIRS-PAVING COSTS</v>
          </cell>
          <cell r="C1378">
            <v>354554.54</v>
          </cell>
          <cell r="D1378">
            <v>3068.96</v>
          </cell>
        </row>
        <row r="1379">
          <cell r="A1379">
            <v>6400393</v>
          </cell>
          <cell r="B1379" t="str">
            <v>MAINTENANCE OF GAS STREET LIGHTS</v>
          </cell>
          <cell r="C1379">
            <v>0</v>
          </cell>
          <cell r="D1379">
            <v>490.35</v>
          </cell>
        </row>
        <row r="1380">
          <cell r="A1380">
            <v>6400400</v>
          </cell>
          <cell r="B1380" t="str">
            <v>A&amp;G-LEASED EQUIPMENT-OFFICE AND MISC</v>
          </cell>
          <cell r="C1380">
            <v>3538.94</v>
          </cell>
          <cell r="D1380">
            <v>15505.95</v>
          </cell>
        </row>
        <row r="1381">
          <cell r="A1381">
            <v>6400410</v>
          </cell>
          <cell r="B1381" t="str">
            <v>A&amp;G-MONTHLY PARKING &amp; VALIDATIONS</v>
          </cell>
          <cell r="C1381">
            <v>29989.9</v>
          </cell>
          <cell r="D1381">
            <v>8445.85</v>
          </cell>
        </row>
        <row r="1382">
          <cell r="A1382">
            <v>6400412</v>
          </cell>
          <cell r="B1382" t="str">
            <v>DIV COMMUNICATION EXPENSE</v>
          </cell>
          <cell r="C1382">
            <v>0</v>
          </cell>
          <cell r="D1382">
            <v>50693.73</v>
          </cell>
        </row>
        <row r="1383">
          <cell r="A1383">
            <v>6400414</v>
          </cell>
          <cell r="B1383" t="str">
            <v>LOSS OR DAMAGE FIDELTY</v>
          </cell>
          <cell r="C1383">
            <v>1150079.6599999999</v>
          </cell>
          <cell r="D1383">
            <v>1607096.75</v>
          </cell>
        </row>
        <row r="1384">
          <cell r="A1384">
            <v>6400416</v>
          </cell>
          <cell r="B1384" t="str">
            <v>LOSS/DAMAGE LEGAL FEES</v>
          </cell>
          <cell r="C1384">
            <v>19944.09</v>
          </cell>
          <cell r="D1384">
            <v>14559.24</v>
          </cell>
        </row>
        <row r="1385">
          <cell r="A1385">
            <v>6400430</v>
          </cell>
          <cell r="B1385" t="str">
            <v>A&amp;G-DIRECTORS EXP &amp; OTHER</v>
          </cell>
          <cell r="C1385">
            <v>58.24</v>
          </cell>
          <cell r="D1385">
            <v>0</v>
          </cell>
        </row>
        <row r="1386">
          <cell r="A1386">
            <v>6400450</v>
          </cell>
          <cell r="B1386" t="str">
            <v>A&amp;G-OTHER MISCELLANEOUS</v>
          </cell>
          <cell r="C1386">
            <v>-11305979.859999999</v>
          </cell>
          <cell r="D1386">
            <v>29931815.93</v>
          </cell>
        </row>
        <row r="1387">
          <cell r="A1387">
            <v>6400460</v>
          </cell>
          <cell r="B1387" t="str">
            <v>A&amp;G-REGULATORY COMMISSION</v>
          </cell>
          <cell r="C1387">
            <v>142.85</v>
          </cell>
          <cell r="D1387">
            <v>181216.72</v>
          </cell>
        </row>
        <row r="1388">
          <cell r="A1388">
            <v>6400470</v>
          </cell>
          <cell r="B1388" t="str">
            <v>A&amp;G-WRITE-OFF EXPENSE/BANK RECONCILIATI</v>
          </cell>
          <cell r="C1388">
            <v>-17282.669999999998</v>
          </cell>
          <cell r="D1388">
            <v>-4004.42</v>
          </cell>
        </row>
        <row r="1389">
          <cell r="A1389">
            <v>6400500</v>
          </cell>
          <cell r="B1389" t="str">
            <v>A&amp;G-QR REVERSAL-OCCUPANCY RELATED</v>
          </cell>
          <cell r="C1389">
            <v>0</v>
          </cell>
          <cell r="D1389">
            <v>570</v>
          </cell>
        </row>
        <row r="1390">
          <cell r="A1390">
            <v>6400590</v>
          </cell>
          <cell r="B1390" t="str">
            <v>A&amp;G-OTHER COST ALLOC TO/FROM BUSINESS U</v>
          </cell>
          <cell r="C1390">
            <v>1700</v>
          </cell>
          <cell r="D1390">
            <v>173679.15</v>
          </cell>
        </row>
        <row r="1391">
          <cell r="A1391">
            <v>6400650</v>
          </cell>
          <cell r="B1391" t="str">
            <v>A&amp;G-BUSINESS LICENSE FEES</v>
          </cell>
          <cell r="C1391">
            <v>130853.59</v>
          </cell>
          <cell r="D1391">
            <v>0</v>
          </cell>
        </row>
        <row r="1392">
          <cell r="A1392">
            <v>6400800</v>
          </cell>
          <cell r="B1392" t="str">
            <v>A&amp;G-A&amp;G TRANSFER</v>
          </cell>
          <cell r="C1392">
            <v>0</v>
          </cell>
          <cell r="D1392">
            <v>-1418442.15</v>
          </cell>
        </row>
        <row r="1393">
          <cell r="A1393">
            <v>6402000</v>
          </cell>
          <cell r="B1393" t="str">
            <v>A&amp;G-OUTSIDE SERVICES</v>
          </cell>
          <cell r="C1393">
            <v>7781.6</v>
          </cell>
          <cell r="D1393">
            <v>3876.45</v>
          </cell>
        </row>
        <row r="1394">
          <cell r="A1394">
            <v>6402001</v>
          </cell>
          <cell r="B1394" t="str">
            <v>A&amp;G-OUTSIDE SERVICES SPECIAL</v>
          </cell>
          <cell r="C1394">
            <v>266053.17</v>
          </cell>
          <cell r="D1394">
            <v>420485.89</v>
          </cell>
        </row>
        <row r="1395">
          <cell r="A1395">
            <v>6404000</v>
          </cell>
          <cell r="B1395" t="str">
            <v>BALANCE SHEET TRANSFER</v>
          </cell>
          <cell r="C1395">
            <v>100</v>
          </cell>
          <cell r="D1395">
            <v>6604312.1500000004</v>
          </cell>
        </row>
        <row r="1396">
          <cell r="A1396">
            <v>6405000</v>
          </cell>
          <cell r="B1396" t="str">
            <v>A&amp;G-MISC GENERAL EXPENSE</v>
          </cell>
          <cell r="C1396">
            <v>-259834.17</v>
          </cell>
          <cell r="D1396">
            <v>-11056557.470000001</v>
          </cell>
        </row>
        <row r="1397">
          <cell r="A1397">
            <v>6405050</v>
          </cell>
          <cell r="B1397" t="str">
            <v>A&amp;G-INCENTIVES</v>
          </cell>
          <cell r="C1397">
            <v>1040726.76</v>
          </cell>
          <cell r="D1397">
            <v>3136601.55</v>
          </cell>
        </row>
        <row r="1398">
          <cell r="A1398">
            <v>6511000</v>
          </cell>
          <cell r="B1398" t="str">
            <v>DEPN-GAS REGULATED TRADITIONAL</v>
          </cell>
          <cell r="C1398">
            <v>173280331.31999999</v>
          </cell>
          <cell r="D1398">
            <v>257843665.13999999</v>
          </cell>
        </row>
        <row r="1399">
          <cell r="A1399">
            <v>6511001</v>
          </cell>
          <cell r="B1399" t="str">
            <v>DEPRECIATION EXP-CAPITAL TOOL REPAIR DI</v>
          </cell>
          <cell r="C1399">
            <v>977246.35</v>
          </cell>
          <cell r="D1399">
            <v>729830.9</v>
          </cell>
        </row>
        <row r="1400">
          <cell r="A1400">
            <v>6511501</v>
          </cell>
          <cell r="B1400" t="str">
            <v>DEPREC EXP KERNMOJ WHEELER RIDGE</v>
          </cell>
          <cell r="C1400">
            <v>857551.94</v>
          </cell>
          <cell r="D1400">
            <v>1346868.98</v>
          </cell>
        </row>
        <row r="1401">
          <cell r="A1401">
            <v>6511502</v>
          </cell>
          <cell r="B1401" t="str">
            <v>DEPREC EXP ALISO CYN EXPANSION</v>
          </cell>
          <cell r="C1401">
            <v>325200.11</v>
          </cell>
          <cell r="D1401">
            <v>605760.26</v>
          </cell>
        </row>
        <row r="1402">
          <cell r="A1402">
            <v>6521000</v>
          </cell>
          <cell r="B1402" t="str">
            <v>AMORTIZATION-REGULATED  GAS</v>
          </cell>
          <cell r="C1402">
            <v>229326.07</v>
          </cell>
          <cell r="D1402">
            <v>171668.62</v>
          </cell>
        </row>
        <row r="1403">
          <cell r="A1403">
            <v>6521001</v>
          </cell>
          <cell r="B1403" t="str">
            <v>AMORT UNDR GRND STORAGE RIGHTS</v>
          </cell>
          <cell r="C1403">
            <v>0</v>
          </cell>
          <cell r="D1403">
            <v>170830.16</v>
          </cell>
        </row>
        <row r="1404">
          <cell r="A1404">
            <v>6610001</v>
          </cell>
          <cell r="B1404" t="str">
            <v>AD VALOREM TAXES</v>
          </cell>
          <cell r="C1404">
            <v>21138513.07</v>
          </cell>
          <cell r="D1404">
            <v>32726937.609999999</v>
          </cell>
        </row>
        <row r="1405">
          <cell r="A1405">
            <v>6710005</v>
          </cell>
          <cell r="B1405" t="str">
            <v>FEDERAL PAYROLL TAXES FUTA</v>
          </cell>
          <cell r="C1405">
            <v>384650.23999999999</v>
          </cell>
          <cell r="D1405">
            <v>401458.25</v>
          </cell>
        </row>
        <row r="1406">
          <cell r="A1406">
            <v>6710006</v>
          </cell>
          <cell r="B1406" t="str">
            <v>FEDERAL PAYROLL TAXES FICA</v>
          </cell>
          <cell r="C1406">
            <v>17915904.710000001</v>
          </cell>
          <cell r="D1406">
            <v>24772358.609999999</v>
          </cell>
        </row>
        <row r="1407">
          <cell r="A1407">
            <v>6710007</v>
          </cell>
          <cell r="B1407" t="str">
            <v>STATE PAYROLL TAXES</v>
          </cell>
          <cell r="C1407">
            <v>352429.44</v>
          </cell>
          <cell r="D1407">
            <v>401132.31</v>
          </cell>
        </row>
        <row r="1408">
          <cell r="A1408">
            <v>6710012</v>
          </cell>
          <cell r="B1408" t="str">
            <v>CONTRA ACCT-REASSIGNED P.T. TO CAP. (GC</v>
          </cell>
          <cell r="C1408">
            <v>0</v>
          </cell>
          <cell r="D1408">
            <v>-297184.89</v>
          </cell>
        </row>
        <row r="1409">
          <cell r="A1409">
            <v>6710013</v>
          </cell>
          <cell r="B1409" t="str">
            <v>CONTRA ACCT ALLOC OF P T TO CAP</v>
          </cell>
          <cell r="C1409">
            <v>0</v>
          </cell>
          <cell r="D1409">
            <v>-1492698.22</v>
          </cell>
        </row>
        <row r="1410">
          <cell r="A1410">
            <v>6710014</v>
          </cell>
          <cell r="B1410" t="str">
            <v>CNTRA ACCT ALLOC OF P T TO MWO O&amp;M</v>
          </cell>
          <cell r="C1410">
            <v>0</v>
          </cell>
          <cell r="D1410">
            <v>-11598947.390000001</v>
          </cell>
        </row>
        <row r="1411">
          <cell r="A1411">
            <v>6710015</v>
          </cell>
          <cell r="B1411" t="str">
            <v>P T EXP @ DETAIL CST CTR MWO O&amp;M</v>
          </cell>
          <cell r="C1411">
            <v>0</v>
          </cell>
          <cell r="D1411">
            <v>11574225.24</v>
          </cell>
        </row>
        <row r="1412">
          <cell r="A1412">
            <v>6710055</v>
          </cell>
          <cell r="B1412" t="str">
            <v>TAXES OTHER THAN INCOME TAXES</v>
          </cell>
          <cell r="C1412">
            <v>3221.02</v>
          </cell>
          <cell r="D1412">
            <v>0</v>
          </cell>
        </row>
        <row r="1413">
          <cell r="A1413">
            <v>6900001</v>
          </cell>
          <cell r="B1413" t="str">
            <v>AFUDC SETTLEMENT CLEARING A/C</v>
          </cell>
          <cell r="C1413">
            <v>2921428.48</v>
          </cell>
          <cell r="D1413">
            <v>-288436.34999999998</v>
          </cell>
        </row>
        <row r="1414">
          <cell r="A1414">
            <v>6900200</v>
          </cell>
          <cell r="B1414" t="str">
            <v>ACCOUNTING ADJ.-NO OVERHEAD APPLIED</v>
          </cell>
          <cell r="C1414">
            <v>0</v>
          </cell>
          <cell r="D1414">
            <v>37137.11</v>
          </cell>
        </row>
        <row r="1415">
          <cell r="A1415">
            <v>6980010</v>
          </cell>
          <cell r="B1415" t="str">
            <v>EXTERNAL SETTLEMENT-SALARIES</v>
          </cell>
          <cell r="C1415">
            <v>-37814424.210000001</v>
          </cell>
          <cell r="D1415">
            <v>-50804765.43</v>
          </cell>
        </row>
        <row r="1416">
          <cell r="A1416">
            <v>6980020</v>
          </cell>
          <cell r="B1416" t="str">
            <v>EXTERNAL SETTLEMENT-EMPLOYEE BENEFITS</v>
          </cell>
          <cell r="C1416">
            <v>-10024954.48</v>
          </cell>
          <cell r="D1416">
            <v>-21027206.48</v>
          </cell>
        </row>
        <row r="1417">
          <cell r="A1417">
            <v>6980030</v>
          </cell>
          <cell r="B1417" t="str">
            <v>EXTERNAL SETTLEMENT-PAYROLL TAXES</v>
          </cell>
          <cell r="C1417">
            <v>-2934491.9</v>
          </cell>
          <cell r="D1417">
            <v>-5782129.8399999999</v>
          </cell>
        </row>
        <row r="1418">
          <cell r="A1418">
            <v>6980040</v>
          </cell>
          <cell r="B1418" t="str">
            <v>EXTERNAL SETTLEMENT-EMPLOYEE EXP EXPENS</v>
          </cell>
          <cell r="C1418">
            <v>-2170349.9500000002</v>
          </cell>
          <cell r="D1418">
            <v>-1335905.3600000001</v>
          </cell>
        </row>
        <row r="1419">
          <cell r="A1419">
            <v>6980050</v>
          </cell>
          <cell r="B1419" t="str">
            <v>EXTERNAL SETTLEMENT-PURCHASED MATERIALS</v>
          </cell>
          <cell r="C1419">
            <v>-26276292.800000001</v>
          </cell>
          <cell r="D1419">
            <v>-98043234.900000006</v>
          </cell>
        </row>
        <row r="1420">
          <cell r="A1420">
            <v>6980060</v>
          </cell>
          <cell r="B1420" t="str">
            <v>EXTERNAL SETTLEMENT-PURCHASED SERVICES</v>
          </cell>
          <cell r="C1420">
            <v>-28643921.760000002</v>
          </cell>
          <cell r="D1420">
            <v>-85418259.319999993</v>
          </cell>
        </row>
        <row r="1421">
          <cell r="A1421">
            <v>6980070</v>
          </cell>
          <cell r="B1421" t="str">
            <v>EXTERNAL SETTLEMENT-FINANCIAL CHARGES</v>
          </cell>
          <cell r="C1421">
            <v>0</v>
          </cell>
          <cell r="D1421">
            <v>-486.5</v>
          </cell>
        </row>
        <row r="1422">
          <cell r="A1422">
            <v>6980080</v>
          </cell>
          <cell r="B1422" t="str">
            <v>EXTERNAL SETTLEMENT-DUES</v>
          </cell>
          <cell r="C1422">
            <v>-1247.4100000000001</v>
          </cell>
          <cell r="D1422">
            <v>-6468.9</v>
          </cell>
        </row>
        <row r="1423">
          <cell r="A1423">
            <v>6980090</v>
          </cell>
          <cell r="B1423" t="str">
            <v>EXTERNAL SETTLEMENT-FLEET</v>
          </cell>
          <cell r="C1423">
            <v>20132134.460000001</v>
          </cell>
          <cell r="D1423">
            <v>15851101.67</v>
          </cell>
        </row>
        <row r="1424">
          <cell r="A1424">
            <v>6980100</v>
          </cell>
          <cell r="B1424" t="str">
            <v>EXTERNAL SETTLEMENT-RENT</v>
          </cell>
          <cell r="C1424">
            <v>0</v>
          </cell>
          <cell r="D1424">
            <v>-994.29</v>
          </cell>
        </row>
        <row r="1425">
          <cell r="A1425">
            <v>6980110</v>
          </cell>
          <cell r="B1425" t="str">
            <v>EXTERNAL SETTLEMENT-GOVERNMENT PAYMENTS</v>
          </cell>
          <cell r="C1425">
            <v>-699147.89</v>
          </cell>
          <cell r="D1425">
            <v>-591516.74</v>
          </cell>
        </row>
        <row r="1426">
          <cell r="A1426">
            <v>6980120</v>
          </cell>
          <cell r="B1426" t="str">
            <v>EXTERNAL SETTLEMENT-CUSTOMER REFUNDS</v>
          </cell>
          <cell r="C1426">
            <v>-311.12</v>
          </cell>
          <cell r="D1426">
            <v>-831.61</v>
          </cell>
        </row>
        <row r="1427">
          <cell r="A1427">
            <v>6980130</v>
          </cell>
          <cell r="B1427" t="str">
            <v>EXTERNAL SETTLEMENT-TELEPHONE CHARGES</v>
          </cell>
          <cell r="C1427">
            <v>5151.91</v>
          </cell>
          <cell r="D1427">
            <v>-103038.16</v>
          </cell>
        </row>
        <row r="1428">
          <cell r="A1428">
            <v>6980140</v>
          </cell>
          <cell r="B1428" t="str">
            <v>EXTERNAL SETTLEMENT-MISCELLANEOUS A&amp;G</v>
          </cell>
          <cell r="C1428">
            <v>260622.22</v>
          </cell>
          <cell r="D1428">
            <v>98848.14</v>
          </cell>
        </row>
        <row r="1429">
          <cell r="A1429">
            <v>6980160</v>
          </cell>
          <cell r="B1429" t="str">
            <v>EXTERNAL SETTLEMENT-MISCLLEANEOUS CORPO</v>
          </cell>
          <cell r="C1429">
            <v>-6341924.9500000002</v>
          </cell>
          <cell r="D1429">
            <v>-14179273.66</v>
          </cell>
        </row>
        <row r="1430">
          <cell r="A1430">
            <v>6980170</v>
          </cell>
          <cell r="B1430" t="str">
            <v>EXTERNAL SETTLEMENT-DEPRECIATION &amp; AMOR</v>
          </cell>
          <cell r="C1430">
            <v>-1159575.26</v>
          </cell>
          <cell r="D1430">
            <v>-729830.9</v>
          </cell>
        </row>
        <row r="1431">
          <cell r="A1431">
            <v>6980210</v>
          </cell>
          <cell r="B1431" t="str">
            <v>EXTERNAL SETTLEMENT-ALLOCATION</v>
          </cell>
          <cell r="C1431">
            <v>60935.86</v>
          </cell>
          <cell r="D1431">
            <v>217167.91</v>
          </cell>
        </row>
        <row r="1432">
          <cell r="A1432">
            <v>6980220</v>
          </cell>
          <cell r="B1432" t="str">
            <v>EXTERNAL SETTLEMENT-SECONDARY COST</v>
          </cell>
          <cell r="C1432">
            <v>-34092246.159999996</v>
          </cell>
          <cell r="D1432">
            <v>35153578.990000002</v>
          </cell>
        </row>
        <row r="1433">
          <cell r="A1433">
            <v>6980240</v>
          </cell>
          <cell r="B1433" t="str">
            <v>EXTERNAL SETTLEMENT-AFUDC</v>
          </cell>
          <cell r="C1433">
            <v>-2712764.15</v>
          </cell>
          <cell r="D1433">
            <v>-4135151.15</v>
          </cell>
        </row>
        <row r="1434">
          <cell r="A1434">
            <v>6980250</v>
          </cell>
          <cell r="B1434" t="str">
            <v>EXTERNAL SETTLEMENT-CASH DISCOUNT</v>
          </cell>
          <cell r="C1434">
            <v>40126.11</v>
          </cell>
          <cell r="D1434">
            <v>0</v>
          </cell>
        </row>
        <row r="1435">
          <cell r="A1435">
            <v>6980260</v>
          </cell>
          <cell r="B1435" t="str">
            <v>EXTERNAL SETTLEMENT-SHOP ORDERS</v>
          </cell>
          <cell r="C1435">
            <v>392.87</v>
          </cell>
          <cell r="D1435">
            <v>0</v>
          </cell>
        </row>
        <row r="1436">
          <cell r="A1436">
            <v>6980290</v>
          </cell>
          <cell r="B1436" t="str">
            <v>EXTERNAL SETTLEMENT-MATERIAL OVERHEAD</v>
          </cell>
          <cell r="C1436">
            <v>3248.92</v>
          </cell>
          <cell r="D1436">
            <v>-5534476.0099999998</v>
          </cell>
        </row>
        <row r="1437">
          <cell r="A1437">
            <v>6980300</v>
          </cell>
          <cell r="B1437" t="str">
            <v>EXTERNAL SETTLEMENT-DEPARTMENT OVERHEAD</v>
          </cell>
          <cell r="C1437">
            <v>4783.1000000000004</v>
          </cell>
          <cell r="D1437">
            <v>-1621531.78</v>
          </cell>
        </row>
        <row r="1438">
          <cell r="A1438">
            <v>6980380</v>
          </cell>
          <cell r="B1438" t="str">
            <v>EXTERNAL SETTLEMENT-FI TRANSFERS</v>
          </cell>
          <cell r="C1438">
            <v>12355350.859999999</v>
          </cell>
          <cell r="D1438">
            <v>20684912.829999998</v>
          </cell>
        </row>
        <row r="1439">
          <cell r="A1439">
            <v>6999000</v>
          </cell>
          <cell r="B1439" t="str">
            <v>TRANSFER TO BALANCE SHEET</v>
          </cell>
          <cell r="C1439">
            <v>-3358.1</v>
          </cell>
          <cell r="D1439">
            <v>1226939.08</v>
          </cell>
        </row>
        <row r="1440">
          <cell r="A1440">
            <v>6999101</v>
          </cell>
          <cell r="B1440" t="str">
            <v>FI/CO RECON-GROUP VICE PRESIDENT</v>
          </cell>
          <cell r="C1440">
            <v>1677335.1</v>
          </cell>
          <cell r="D1440">
            <v>430322.62</v>
          </cell>
        </row>
        <row r="1441">
          <cell r="A1441">
            <v>6999102</v>
          </cell>
          <cell r="B1441" t="str">
            <v>FI/CO RECON-ADMIN. SERV.-OTHER</v>
          </cell>
          <cell r="C1441">
            <v>383141.14</v>
          </cell>
          <cell r="D1441">
            <v>491237.56</v>
          </cell>
        </row>
        <row r="1442">
          <cell r="A1442">
            <v>6999103</v>
          </cell>
          <cell r="B1442" t="str">
            <v>FI/CO RECON-OFFICES SERVICES</v>
          </cell>
          <cell r="C1442">
            <v>1209520.8</v>
          </cell>
          <cell r="D1442">
            <v>3226372.42</v>
          </cell>
        </row>
        <row r="1443">
          <cell r="A1443">
            <v>6999104</v>
          </cell>
          <cell r="B1443" t="str">
            <v>FI/CO RECON-REAL ESTATE &amp; FAC.</v>
          </cell>
          <cell r="C1443">
            <v>4300668.5999999996</v>
          </cell>
          <cell r="D1443">
            <v>2155142.48</v>
          </cell>
        </row>
        <row r="1444">
          <cell r="A1444">
            <v>6999105</v>
          </cell>
          <cell r="B1444" t="str">
            <v>FI/CO RECON-ENVIRON. &amp; SAFETY</v>
          </cell>
          <cell r="C1444">
            <v>1890003.45</v>
          </cell>
          <cell r="D1444">
            <v>1772848.83</v>
          </cell>
        </row>
        <row r="1445">
          <cell r="A1445">
            <v>6999106</v>
          </cell>
          <cell r="B1445" t="str">
            <v>FI/CO RECON-FIN. OFF. &amp; STAFF</v>
          </cell>
          <cell r="C1445">
            <v>594037.41</v>
          </cell>
          <cell r="D1445">
            <v>438944.19</v>
          </cell>
        </row>
        <row r="1446">
          <cell r="A1446">
            <v>6999107</v>
          </cell>
          <cell r="B1446" t="str">
            <v>FI/CO RECON-AUDIT SERVICES</v>
          </cell>
          <cell r="C1446">
            <v>898203.57</v>
          </cell>
          <cell r="D1446">
            <v>568302.32999999996</v>
          </cell>
        </row>
        <row r="1447">
          <cell r="A1447">
            <v>6999108</v>
          </cell>
          <cell r="B1447" t="str">
            <v>FI/CO RECON-INVESTOR RELATIONS</v>
          </cell>
          <cell r="C1447">
            <v>829501.72</v>
          </cell>
          <cell r="D1447">
            <v>319749.7</v>
          </cell>
        </row>
        <row r="1448">
          <cell r="A1448">
            <v>6999109</v>
          </cell>
          <cell r="B1448" t="str">
            <v>FI/CO RECON-CONTROLL. OFF. &amp; STF</v>
          </cell>
          <cell r="C1448">
            <v>153874.96</v>
          </cell>
          <cell r="D1448">
            <v>100423</v>
          </cell>
        </row>
        <row r="1449">
          <cell r="A1449">
            <v>6999110</v>
          </cell>
          <cell r="B1449" t="str">
            <v>FI/CO RECON-TAX SERVICES</v>
          </cell>
          <cell r="C1449">
            <v>1161736.3700000001</v>
          </cell>
          <cell r="D1449">
            <v>747988.37</v>
          </cell>
        </row>
        <row r="1450">
          <cell r="A1450">
            <v>6999111</v>
          </cell>
          <cell r="B1450" t="str">
            <v>FI/CO RECON-FINANCIAL REPORTING</v>
          </cell>
          <cell r="C1450">
            <v>457047.66</v>
          </cell>
          <cell r="D1450">
            <v>1249263.68</v>
          </cell>
        </row>
        <row r="1451">
          <cell r="A1451">
            <v>6999112</v>
          </cell>
          <cell r="B1451" t="str">
            <v>FI/CO RECON-UTILITY ACCOUNTING</v>
          </cell>
          <cell r="C1451">
            <v>720150.36</v>
          </cell>
          <cell r="D1451">
            <v>493577.61</v>
          </cell>
        </row>
        <row r="1452">
          <cell r="A1452">
            <v>6999113</v>
          </cell>
          <cell r="B1452" t="str">
            <v>FI/CO RECON-BUD/PER MEAS &amp; AF/AC</v>
          </cell>
          <cell r="C1452">
            <v>377297.97</v>
          </cell>
          <cell r="D1452">
            <v>183650.51</v>
          </cell>
        </row>
        <row r="1453">
          <cell r="A1453">
            <v>6999114</v>
          </cell>
          <cell r="B1453" t="str">
            <v>FI/CO RECON-AFFILIATE COMPLIANCE</v>
          </cell>
          <cell r="C1453">
            <v>194315.68</v>
          </cell>
          <cell r="D1453">
            <v>487839.14</v>
          </cell>
        </row>
        <row r="1454">
          <cell r="A1454">
            <v>6999116</v>
          </cell>
          <cell r="B1454" t="str">
            <v>FI/CO RECON-PAYROLL</v>
          </cell>
          <cell r="C1454">
            <v>759231.46</v>
          </cell>
          <cell r="D1454">
            <v>1322637.06</v>
          </cell>
        </row>
        <row r="1455">
          <cell r="A1455">
            <v>6999117</v>
          </cell>
          <cell r="B1455" t="str">
            <v>FI/CO RECON-ACCOUNTS PAYABLE</v>
          </cell>
          <cell r="C1455">
            <v>118861.37</v>
          </cell>
          <cell r="D1455">
            <v>57521.05</v>
          </cell>
        </row>
        <row r="1456">
          <cell r="A1456">
            <v>6999118</v>
          </cell>
          <cell r="B1456" t="str">
            <v>FI/CO RECON-CORPORATE PLANNING</v>
          </cell>
          <cell r="C1456">
            <v>0</v>
          </cell>
          <cell r="D1456">
            <v>1308724.46</v>
          </cell>
        </row>
        <row r="1457">
          <cell r="A1457">
            <v>6999119</v>
          </cell>
          <cell r="B1457" t="str">
            <v>FI/CO RECON-INFO. TECH.-OTHER</v>
          </cell>
          <cell r="C1457">
            <v>1982813.22</v>
          </cell>
          <cell r="D1457">
            <v>1824019.9</v>
          </cell>
        </row>
        <row r="1458">
          <cell r="A1458">
            <v>6999120</v>
          </cell>
          <cell r="B1458" t="str">
            <v>FI/CO RECON-SOFT DEV-CORP SH SER</v>
          </cell>
          <cell r="C1458">
            <v>2704246.06</v>
          </cell>
          <cell r="D1458">
            <v>1322894.1499999999</v>
          </cell>
        </row>
        <row r="1459">
          <cell r="A1459">
            <v>6999121</v>
          </cell>
          <cell r="B1459" t="str">
            <v>FI/CO RECON-SOFT DEV-CUST. CARE</v>
          </cell>
          <cell r="C1459">
            <v>5134842.62</v>
          </cell>
          <cell r="D1459">
            <v>1141570.8400000001</v>
          </cell>
        </row>
        <row r="1460">
          <cell r="A1460">
            <v>6999122</v>
          </cell>
          <cell r="B1460" t="str">
            <v>FI/CO RECON-SOFT DEV-DIST OPS</v>
          </cell>
          <cell r="C1460">
            <v>3682926.87</v>
          </cell>
          <cell r="D1460">
            <v>2228929</v>
          </cell>
        </row>
        <row r="1461">
          <cell r="A1461">
            <v>6999123</v>
          </cell>
          <cell r="B1461" t="str">
            <v>FI/CO RECON-INFRASTRUCTURE TECH.</v>
          </cell>
          <cell r="C1461">
            <v>3077357.42</v>
          </cell>
          <cell r="D1461">
            <v>-327417.01</v>
          </cell>
        </row>
        <row r="1462">
          <cell r="A1462">
            <v>6999124</v>
          </cell>
          <cell r="B1462" t="str">
            <v>FI/CO RECON-IT OPERATIONS</v>
          </cell>
          <cell r="C1462">
            <v>13415851.310000001</v>
          </cell>
          <cell r="D1462">
            <v>8802726.9600000009</v>
          </cell>
        </row>
        <row r="1463">
          <cell r="A1463">
            <v>6999125</v>
          </cell>
          <cell r="B1463" t="str">
            <v>FI/CO RECON-IT BUSINESS PARTNER</v>
          </cell>
          <cell r="C1463">
            <v>0</v>
          </cell>
          <cell r="D1463">
            <v>915.84</v>
          </cell>
        </row>
        <row r="1464">
          <cell r="A1464">
            <v>6999128</v>
          </cell>
          <cell r="B1464" t="str">
            <v>FI/CO RECON-TREASURY</v>
          </cell>
          <cell r="C1464">
            <v>2527559.5299999998</v>
          </cell>
          <cell r="D1464">
            <v>2040226.04</v>
          </cell>
        </row>
        <row r="1465">
          <cell r="A1465">
            <v>6999129</v>
          </cell>
          <cell r="B1465" t="str">
            <v>FI/CO RECON-HUMAN RESOURCES</v>
          </cell>
          <cell r="C1465">
            <v>-822711.21</v>
          </cell>
          <cell r="D1465">
            <v>-3149007.99</v>
          </cell>
        </row>
        <row r="1466">
          <cell r="A1466">
            <v>6999130</v>
          </cell>
          <cell r="B1466" t="str">
            <v>FI/CO RECON-LEGAL-GEN. COUNSEL</v>
          </cell>
          <cell r="C1466">
            <v>6288619.5899999999</v>
          </cell>
          <cell r="D1466">
            <v>3554464.29</v>
          </cell>
        </row>
        <row r="1467">
          <cell r="A1467">
            <v>6999131</v>
          </cell>
          <cell r="B1467" t="str">
            <v>FI/CO RECON-EXTERNAL AFFAIRS</v>
          </cell>
          <cell r="C1467">
            <v>4061522.58</v>
          </cell>
          <cell r="D1467">
            <v>3322525.09</v>
          </cell>
        </row>
        <row r="1468">
          <cell r="A1468">
            <v>6999132</v>
          </cell>
          <cell r="B1468" t="str">
            <v>FI/CO RECON-CORP. COMMUNICATIONS</v>
          </cell>
          <cell r="C1468">
            <v>2838726.32</v>
          </cell>
          <cell r="D1468">
            <v>3248167.96</v>
          </cell>
        </row>
        <row r="1469">
          <cell r="A1469">
            <v>6999146</v>
          </cell>
          <cell r="B1469" t="str">
            <v>FI/CO RECON-PROC DIRECTOR CCTR</v>
          </cell>
          <cell r="C1469">
            <v>410242.15</v>
          </cell>
          <cell r="D1469">
            <v>1585187.81</v>
          </cell>
        </row>
        <row r="1470">
          <cell r="A1470">
            <v>6999147</v>
          </cell>
          <cell r="B1470" t="str">
            <v>FI/CO RECON-STR SOURCING CCTR</v>
          </cell>
          <cell r="C1470">
            <v>190687.75</v>
          </cell>
          <cell r="D1470">
            <v>355652.08</v>
          </cell>
        </row>
        <row r="1471">
          <cell r="A1471">
            <v>6999149</v>
          </cell>
          <cell r="B1471" t="str">
            <v>FI/CO RECON-SUPPL DIVERSITY CCTR</v>
          </cell>
          <cell r="C1471">
            <v>648606.56000000006</v>
          </cell>
          <cell r="D1471">
            <v>761527.33</v>
          </cell>
        </row>
        <row r="1472">
          <cell r="A1472">
            <v>6999150</v>
          </cell>
          <cell r="B1472" t="str">
            <v>FI/CO RECON-SVC CONTRACT CCTR</v>
          </cell>
          <cell r="C1472">
            <v>1422083.04</v>
          </cell>
          <cell r="D1472">
            <v>1065501.57</v>
          </cell>
        </row>
        <row r="1473">
          <cell r="A1473">
            <v>6999152</v>
          </cell>
          <cell r="B1473" t="str">
            <v>FI/CO RECON-MP&amp;L ASSESMENT</v>
          </cell>
          <cell r="C1473">
            <v>-1925.06</v>
          </cell>
          <cell r="D1473">
            <v>464496.25</v>
          </cell>
        </row>
        <row r="1474">
          <cell r="A1474">
            <v>6999158</v>
          </cell>
          <cell r="B1474" t="str">
            <v>FI/CO RECON-CORPORATE ECONOMICS</v>
          </cell>
          <cell r="C1474">
            <v>294663.03000000003</v>
          </cell>
          <cell r="D1474">
            <v>60.45</v>
          </cell>
        </row>
        <row r="1475">
          <cell r="A1475">
            <v>6999161</v>
          </cell>
          <cell r="B1475" t="str">
            <v>FI/CO RECON-A&amp;G TO I/O POOL</v>
          </cell>
          <cell r="C1475">
            <v>327371.5</v>
          </cell>
          <cell r="D1475">
            <v>211081.94</v>
          </cell>
        </row>
        <row r="1476">
          <cell r="A1476">
            <v>6999185</v>
          </cell>
          <cell r="B1476" t="str">
            <v>FI/CO RECON-MERGER</v>
          </cell>
          <cell r="C1476">
            <v>441641.54</v>
          </cell>
          <cell r="D1476">
            <v>1276740.55</v>
          </cell>
        </row>
        <row r="1477">
          <cell r="A1477">
            <v>6999186</v>
          </cell>
          <cell r="B1477" t="str">
            <v>FI/CO RECON-DEPRECIATION ASSESS</v>
          </cell>
          <cell r="C1477">
            <v>0</v>
          </cell>
          <cell r="D1477">
            <v>1944463.1</v>
          </cell>
        </row>
        <row r="1478">
          <cell r="A1478">
            <v>6999200</v>
          </cell>
          <cell r="B1478" t="str">
            <v>FI/CO RECON ACCT-INTERNAL SETTLEMENTS</v>
          </cell>
          <cell r="C1478">
            <v>782587</v>
          </cell>
          <cell r="D1478">
            <v>-73090.02</v>
          </cell>
        </row>
        <row r="1479">
          <cell r="A1479">
            <v>6999201</v>
          </cell>
          <cell r="B1479" t="str">
            <v>FI/CO RECON-INT SETT-SALARIES</v>
          </cell>
          <cell r="C1479">
            <v>2579760.84</v>
          </cell>
          <cell r="D1479">
            <v>4767413.7</v>
          </cell>
        </row>
        <row r="1480">
          <cell r="A1480">
            <v>6999202</v>
          </cell>
          <cell r="B1480" t="str">
            <v>FI/CO RECON-INT SETT-EMP BEN</v>
          </cell>
          <cell r="C1480">
            <v>1416763.69</v>
          </cell>
          <cell r="D1480">
            <v>-305655.98</v>
          </cell>
        </row>
        <row r="1481">
          <cell r="A1481">
            <v>6999203</v>
          </cell>
          <cell r="B1481" t="str">
            <v>FI/CO RECON-INT SETT-PR TAXES</v>
          </cell>
          <cell r="C1481">
            <v>167482.79999999999</v>
          </cell>
          <cell r="D1481">
            <v>249428.69</v>
          </cell>
        </row>
        <row r="1482">
          <cell r="A1482">
            <v>6999204</v>
          </cell>
          <cell r="B1482" t="str">
            <v>FI/CO RECON-INT SETT-EMP TRAVEL</v>
          </cell>
          <cell r="C1482">
            <v>185131.09</v>
          </cell>
          <cell r="D1482">
            <v>178524.59</v>
          </cell>
        </row>
        <row r="1483">
          <cell r="A1483">
            <v>6999205</v>
          </cell>
          <cell r="B1483" t="str">
            <v>FI/CO RECON-INT SETT-PURCH MAT</v>
          </cell>
          <cell r="C1483">
            <v>4345318.76</v>
          </cell>
          <cell r="D1483">
            <v>2128612.65</v>
          </cell>
        </row>
        <row r="1484">
          <cell r="A1484">
            <v>6999206</v>
          </cell>
          <cell r="B1484" t="str">
            <v>FI/CO RECON-INT SETT-PURCH SER</v>
          </cell>
          <cell r="C1484">
            <v>10770540.300000001</v>
          </cell>
          <cell r="D1484">
            <v>13694000.58</v>
          </cell>
        </row>
        <row r="1485">
          <cell r="A1485">
            <v>6999207</v>
          </cell>
          <cell r="B1485" t="str">
            <v>FI/CO RECON-INT SETT-FIN CHRG</v>
          </cell>
          <cell r="C1485">
            <v>1358797.1</v>
          </cell>
          <cell r="D1485">
            <v>641425.68999999994</v>
          </cell>
        </row>
        <row r="1486">
          <cell r="A1486">
            <v>6999208</v>
          </cell>
          <cell r="B1486" t="str">
            <v>FI/CO RECON-INT SETT-DUES</v>
          </cell>
          <cell r="C1486">
            <v>529.75</v>
          </cell>
          <cell r="D1486">
            <v>150</v>
          </cell>
        </row>
        <row r="1487">
          <cell r="A1487">
            <v>6999209</v>
          </cell>
          <cell r="B1487" t="str">
            <v>FI/CO RECON-INT SETT-FLEET</v>
          </cell>
          <cell r="C1487">
            <v>-15061.76</v>
          </cell>
          <cell r="D1487">
            <v>59105.32</v>
          </cell>
        </row>
        <row r="1488">
          <cell r="A1488">
            <v>6999210</v>
          </cell>
          <cell r="B1488" t="str">
            <v>FI/CO RECON-INT SETT-RENT</v>
          </cell>
          <cell r="C1488">
            <v>-55425</v>
          </cell>
          <cell r="D1488">
            <v>0</v>
          </cell>
        </row>
        <row r="1489">
          <cell r="A1489">
            <v>6999211</v>
          </cell>
          <cell r="B1489" t="str">
            <v>FI/CO RECON-INT SETT-GOV PYMT</v>
          </cell>
          <cell r="C1489">
            <v>-100</v>
          </cell>
          <cell r="D1489">
            <v>0</v>
          </cell>
        </row>
        <row r="1490">
          <cell r="A1490">
            <v>6999213</v>
          </cell>
          <cell r="B1490" t="str">
            <v>FI/CO RECON-INT SETT-TEL CHRGS</v>
          </cell>
          <cell r="C1490">
            <v>102869.91</v>
          </cell>
          <cell r="D1490">
            <v>9214.56</v>
          </cell>
        </row>
        <row r="1491">
          <cell r="A1491">
            <v>6999214</v>
          </cell>
          <cell r="B1491" t="str">
            <v>FI/CO RECON-INT SETT-MISC A&amp;G</v>
          </cell>
          <cell r="C1491">
            <v>-200</v>
          </cell>
          <cell r="D1491">
            <v>28783.73</v>
          </cell>
        </row>
        <row r="1492">
          <cell r="A1492">
            <v>6999216</v>
          </cell>
          <cell r="B1492" t="str">
            <v>FI/CO RECON-INT SETT-MISC CORP</v>
          </cell>
          <cell r="C1492">
            <v>16429084.029999999</v>
          </cell>
          <cell r="D1492">
            <v>26640998.18</v>
          </cell>
        </row>
        <row r="1493">
          <cell r="A1493">
            <v>6999217</v>
          </cell>
          <cell r="B1493" t="str">
            <v>FI/CO RECON-INT SETT-DEPR&amp;AMOR</v>
          </cell>
          <cell r="C1493">
            <v>6668834.1900000004</v>
          </cell>
          <cell r="D1493">
            <v>1797952.07</v>
          </cell>
        </row>
        <row r="1494">
          <cell r="A1494">
            <v>6999218</v>
          </cell>
          <cell r="B1494" t="str">
            <v>FI/CO RECON-INT SETT-PROP TAX</v>
          </cell>
          <cell r="C1494">
            <v>106434.69</v>
          </cell>
          <cell r="D1494">
            <v>0</v>
          </cell>
        </row>
        <row r="1495">
          <cell r="A1495">
            <v>6999221</v>
          </cell>
          <cell r="B1495" t="str">
            <v>FI/CO RECON-INT SETT-TRANSFER</v>
          </cell>
          <cell r="C1495">
            <v>0</v>
          </cell>
          <cell r="D1495">
            <v>-102516.19</v>
          </cell>
        </row>
        <row r="1496">
          <cell r="A1496">
            <v>6999222</v>
          </cell>
          <cell r="B1496" t="str">
            <v>FI/CO RECON-INT SETT-SEC COSTS</v>
          </cell>
          <cell r="C1496">
            <v>-124998.72</v>
          </cell>
          <cell r="D1496">
            <v>270668.03000000003</v>
          </cell>
        </row>
        <row r="1497">
          <cell r="A1497">
            <v>6999224</v>
          </cell>
          <cell r="B1497" t="str">
            <v>FI/CO RECON-INT SETT-AFUDC</v>
          </cell>
          <cell r="C1497">
            <v>0</v>
          </cell>
          <cell r="D1497">
            <v>-70426.820000000007</v>
          </cell>
        </row>
        <row r="1498">
          <cell r="A1498">
            <v>6999225</v>
          </cell>
          <cell r="B1498" t="str">
            <v>FI/CO RECON-INT SETT-SHOP ORD</v>
          </cell>
          <cell r="C1498">
            <v>1.17</v>
          </cell>
          <cell r="D1498">
            <v>0</v>
          </cell>
        </row>
        <row r="1499">
          <cell r="A1499">
            <v>6999229</v>
          </cell>
          <cell r="B1499" t="str">
            <v>FI/CO RECON-INT SETT-MATL OH</v>
          </cell>
          <cell r="C1499">
            <v>-1448.59</v>
          </cell>
          <cell r="D1499">
            <v>0</v>
          </cell>
        </row>
        <row r="1500">
          <cell r="A1500">
            <v>6999230</v>
          </cell>
          <cell r="B1500" t="str">
            <v>FI/CO RECON-INT SETT-DEPT OH</v>
          </cell>
          <cell r="C1500">
            <v>-158472.32999999999</v>
          </cell>
          <cell r="D1500">
            <v>0</v>
          </cell>
        </row>
        <row r="1501">
          <cell r="A1501">
            <v>6999238</v>
          </cell>
          <cell r="B1501" t="str">
            <v>FI/CO RECON-INT SETT-FI TRANSFERS</v>
          </cell>
          <cell r="C1501">
            <v>85197.46</v>
          </cell>
          <cell r="D1501">
            <v>0</v>
          </cell>
        </row>
        <row r="1502">
          <cell r="A1502">
            <v>6999400</v>
          </cell>
          <cell r="B1502" t="str">
            <v>FI/CO RECON-MISCELLANEOUS</v>
          </cell>
          <cell r="C1502">
            <v>112456.03</v>
          </cell>
          <cell r="D1502">
            <v>69526.350000000006</v>
          </cell>
        </row>
        <row r="1503">
          <cell r="A1503">
            <v>7000020</v>
          </cell>
          <cell r="B1503" t="str">
            <v>ACCOUNTING ADJUSTMENTS-GAS MISC REV</v>
          </cell>
          <cell r="C1503">
            <v>0</v>
          </cell>
          <cell r="D1503">
            <v>-104760.79</v>
          </cell>
        </row>
        <row r="1504">
          <cell r="A1504">
            <v>7000025</v>
          </cell>
          <cell r="B1504" t="str">
            <v>ACCTG ADJ - INTERCOMPANY</v>
          </cell>
          <cell r="C1504">
            <v>0</v>
          </cell>
          <cell r="D1504">
            <v>24356804.289999999</v>
          </cell>
        </row>
        <row r="1505">
          <cell r="A1505">
            <v>7000100</v>
          </cell>
          <cell r="B1505" t="str">
            <v>ACCOUNTING ADJUSTMENTS-LABOR</v>
          </cell>
          <cell r="C1505">
            <v>-1468.21</v>
          </cell>
          <cell r="D1505">
            <v>1596000.5</v>
          </cell>
        </row>
        <row r="1506">
          <cell r="A1506">
            <v>7000200</v>
          </cell>
          <cell r="B1506" t="str">
            <v>ACCOUNTING ADJUSTMENTS-EMPLOYEEE BENEFI</v>
          </cell>
          <cell r="C1506">
            <v>0</v>
          </cell>
          <cell r="D1506">
            <v>-2416635</v>
          </cell>
        </row>
        <row r="1507">
          <cell r="A1507">
            <v>7000300</v>
          </cell>
          <cell r="B1507" t="str">
            <v>ACCOUNTING ADJUSTMENTS-PURCH  MATERIALS</v>
          </cell>
          <cell r="C1507">
            <v>0</v>
          </cell>
          <cell r="D1507">
            <v>647700.86</v>
          </cell>
        </row>
        <row r="1508">
          <cell r="A1508">
            <v>7000301</v>
          </cell>
          <cell r="B1508" t="str">
            <v>ACCOUNTING ADJUSTMENTS-PURCH  MATER-FER</v>
          </cell>
          <cell r="C1508">
            <v>0</v>
          </cell>
          <cell r="D1508">
            <v>-301643.96999999997</v>
          </cell>
        </row>
        <row r="1509">
          <cell r="A1509">
            <v>7000400</v>
          </cell>
          <cell r="B1509" t="str">
            <v>ACCOUNTING ADJUSTMENTS-PURCH SERVICES</v>
          </cell>
          <cell r="C1509">
            <v>-100000</v>
          </cell>
          <cell r="D1509">
            <v>100000</v>
          </cell>
        </row>
        <row r="1510">
          <cell r="A1510">
            <v>7000700</v>
          </cell>
          <cell r="B1510" t="str">
            <v>ACCOUNTING ADJUSTMENTS-A&amp;G</v>
          </cell>
          <cell r="C1510">
            <v>-3552777.02</v>
          </cell>
          <cell r="D1510">
            <v>-13382694.83</v>
          </cell>
        </row>
        <row r="1511">
          <cell r="A1511">
            <v>7000701</v>
          </cell>
          <cell r="B1511" t="str">
            <v>ACCOUNTING ADJUSTMENTS-A&amp;G-FERC OFFSET</v>
          </cell>
          <cell r="C1511">
            <v>0</v>
          </cell>
          <cell r="D1511">
            <v>319541.59000000003</v>
          </cell>
        </row>
        <row r="1512">
          <cell r="A1512">
            <v>7000707</v>
          </cell>
          <cell r="B1512" t="str">
            <v>ACCOUNTING ADJUSTMENTS-OVERHEADS</v>
          </cell>
          <cell r="C1512">
            <v>0</v>
          </cell>
          <cell r="D1512">
            <v>3550775.7</v>
          </cell>
        </row>
        <row r="1513">
          <cell r="A1513">
            <v>7000730</v>
          </cell>
          <cell r="B1513" t="str">
            <v>ACCOUNTING ADJUSTMENTS-GAS BAD DEBTS</v>
          </cell>
          <cell r="C1513">
            <v>476459.95</v>
          </cell>
          <cell r="D1513">
            <v>452130.31</v>
          </cell>
        </row>
        <row r="1514">
          <cell r="A1514">
            <v>7000800</v>
          </cell>
          <cell r="B1514" t="str">
            <v>ACCOUNTING ADJUSTMENTS-MISCELLANEOUS</v>
          </cell>
          <cell r="C1514">
            <v>0</v>
          </cell>
          <cell r="D1514">
            <v>-3328428</v>
          </cell>
        </row>
        <row r="1515">
          <cell r="A1515">
            <v>7040001</v>
          </cell>
          <cell r="B1515" t="str">
            <v>PENALTIES</v>
          </cell>
          <cell r="C1515">
            <v>56010</v>
          </cell>
          <cell r="D1515">
            <v>0</v>
          </cell>
        </row>
        <row r="1516">
          <cell r="A1516">
            <v>7050234</v>
          </cell>
          <cell r="B1516" t="str">
            <v>OTHER INC DED DONATION HEALTH AND HUMAN</v>
          </cell>
          <cell r="C1516">
            <v>-122495</v>
          </cell>
          <cell r="D1516">
            <v>1215083.95</v>
          </cell>
        </row>
        <row r="1517">
          <cell r="A1517">
            <v>7050235</v>
          </cell>
          <cell r="B1517" t="str">
            <v>OTHER INC DED DONATION-EDUCATION</v>
          </cell>
          <cell r="C1517">
            <v>508859</v>
          </cell>
          <cell r="D1517">
            <v>466302.43</v>
          </cell>
        </row>
        <row r="1518">
          <cell r="A1518">
            <v>7050236</v>
          </cell>
          <cell r="B1518" t="str">
            <v>OTHER INC DED DONATION-ARTS &amp; CULTURE</v>
          </cell>
          <cell r="C1518">
            <v>152652</v>
          </cell>
          <cell r="D1518">
            <v>152349</v>
          </cell>
        </row>
        <row r="1519">
          <cell r="A1519">
            <v>7050237</v>
          </cell>
          <cell r="B1519" t="str">
            <v>OTHER INC DED DONATION-CHARITABLE CIVIC</v>
          </cell>
          <cell r="C1519">
            <v>498596.57</v>
          </cell>
          <cell r="D1519">
            <v>513256.5</v>
          </cell>
        </row>
        <row r="1520">
          <cell r="A1520">
            <v>7050240</v>
          </cell>
          <cell r="B1520" t="str">
            <v>OTH INC DED DONATION-NON CHARITABLE CIV</v>
          </cell>
          <cell r="C1520">
            <v>291539.13</v>
          </cell>
          <cell r="D1520">
            <v>460591</v>
          </cell>
        </row>
        <row r="1521">
          <cell r="A1521">
            <v>7050241</v>
          </cell>
          <cell r="B1521" t="str">
            <v>OTH INC DED DONATION-LOBBYING RELATED T</v>
          </cell>
          <cell r="C1521">
            <v>0</v>
          </cell>
          <cell r="D1521">
            <v>33204</v>
          </cell>
        </row>
        <row r="1522">
          <cell r="A1522">
            <v>7070002</v>
          </cell>
          <cell r="B1522" t="str">
            <v>MISC CONTRIBUTIONS</v>
          </cell>
          <cell r="C1522">
            <v>0</v>
          </cell>
          <cell r="D1522">
            <v>3695000</v>
          </cell>
        </row>
        <row r="1523">
          <cell r="A1523">
            <v>7080001</v>
          </cell>
          <cell r="B1523" t="str">
            <v>AMORT CAP STCK EXP $10 SER PRF</v>
          </cell>
          <cell r="C1523">
            <v>183108.08</v>
          </cell>
          <cell r="D1523">
            <v>274662.12</v>
          </cell>
        </row>
        <row r="1524">
          <cell r="A1524">
            <v>7301001</v>
          </cell>
          <cell r="B1524" t="str">
            <v>FIT UTILITY OPERATING INCOME</v>
          </cell>
          <cell r="C1524">
            <v>64479197</v>
          </cell>
          <cell r="D1524">
            <v>33429450.27</v>
          </cell>
        </row>
        <row r="1525">
          <cell r="A1525">
            <v>7301002</v>
          </cell>
          <cell r="B1525" t="str">
            <v>FIT OTHR INCOME &amp; DEDUCTIONS</v>
          </cell>
          <cell r="C1525">
            <v>4322805</v>
          </cell>
          <cell r="D1525">
            <v>2464630.88</v>
          </cell>
        </row>
        <row r="1526">
          <cell r="A1526">
            <v>7301005</v>
          </cell>
          <cell r="B1526" t="str">
            <v>INVST TAX CR ADJ 6% INCRMNTL</v>
          </cell>
          <cell r="C1526">
            <v>-1798092</v>
          </cell>
          <cell r="D1526">
            <v>-2837450</v>
          </cell>
        </row>
        <row r="1527">
          <cell r="A1527">
            <v>7301006</v>
          </cell>
          <cell r="B1527" t="str">
            <v>INV TAX CREDIT NON OPERATING</v>
          </cell>
          <cell r="C1527">
            <v>-86805</v>
          </cell>
          <cell r="D1527">
            <v>-2</v>
          </cell>
        </row>
        <row r="1528">
          <cell r="A1528">
            <v>7302001</v>
          </cell>
          <cell r="B1528" t="str">
            <v>PROV DEF INC TAX UTIL OPER INC</v>
          </cell>
          <cell r="C1528">
            <v>41616487</v>
          </cell>
          <cell r="D1528">
            <v>132363995</v>
          </cell>
        </row>
        <row r="1529">
          <cell r="A1529">
            <v>7302002</v>
          </cell>
          <cell r="B1529" t="str">
            <v>DEFERRED FEDERAL INCOME TAXES-NON OP</v>
          </cell>
          <cell r="C1529">
            <v>1500000</v>
          </cell>
          <cell r="D1529">
            <v>2438860</v>
          </cell>
        </row>
        <row r="1530">
          <cell r="A1530">
            <v>7302003</v>
          </cell>
          <cell r="B1530" t="str">
            <v>PROV DEF INC TAX CR UTL OP INC</v>
          </cell>
          <cell r="C1530">
            <v>-12894592</v>
          </cell>
          <cell r="D1530">
            <v>-23465053</v>
          </cell>
        </row>
        <row r="1531">
          <cell r="A1531">
            <v>7302008</v>
          </cell>
          <cell r="B1531" t="str">
            <v>PROV FOR DEF FED INC CR UTL NON-OPTG</v>
          </cell>
          <cell r="C1531">
            <v>-122000</v>
          </cell>
          <cell r="D1531">
            <v>0</v>
          </cell>
        </row>
        <row r="1532">
          <cell r="A1532">
            <v>7302009</v>
          </cell>
          <cell r="B1532" t="str">
            <v>PROV FOR DEF STATE INC CR UTL NON-OPTG</v>
          </cell>
          <cell r="C1532">
            <v>-34000</v>
          </cell>
          <cell r="D1532">
            <v>0</v>
          </cell>
        </row>
        <row r="1533">
          <cell r="A1533">
            <v>7303001</v>
          </cell>
          <cell r="B1533" t="str">
            <v>STATE CORP FRANTAX UTIL OP INC</v>
          </cell>
          <cell r="C1533">
            <v>20605756</v>
          </cell>
          <cell r="D1533">
            <v>12635973.119999999</v>
          </cell>
        </row>
        <row r="1534">
          <cell r="A1534">
            <v>7303002</v>
          </cell>
          <cell r="B1534" t="str">
            <v>STATE CORP FRANTAX OTHR INC &amp;</v>
          </cell>
          <cell r="C1534">
            <v>-184000</v>
          </cell>
          <cell r="D1534">
            <v>669784.26</v>
          </cell>
        </row>
        <row r="1535">
          <cell r="A1535">
            <v>7304001</v>
          </cell>
          <cell r="B1535" t="str">
            <v>PROV DEF STATE INCOME UTL OPTG</v>
          </cell>
          <cell r="C1535">
            <v>6509077</v>
          </cell>
          <cell r="D1535">
            <v>23523076.199999999</v>
          </cell>
        </row>
        <row r="1536">
          <cell r="A1536">
            <v>7304002</v>
          </cell>
          <cell r="B1536" t="str">
            <v>DEFERRED STATE INCOME TAXES-NON OP</v>
          </cell>
          <cell r="C1536">
            <v>0</v>
          </cell>
          <cell r="D1536">
            <v>745223</v>
          </cell>
        </row>
        <row r="1537">
          <cell r="A1537">
            <v>7304003</v>
          </cell>
          <cell r="B1537" t="str">
            <v>DEFERRED SIT EXP-CREDIT-GAS</v>
          </cell>
          <cell r="C1537">
            <v>-258833</v>
          </cell>
          <cell r="D1537">
            <v>0</v>
          </cell>
        </row>
        <row r="1538">
          <cell r="A1538">
            <v>7501000</v>
          </cell>
          <cell r="B1538" t="str">
            <v>INTERCO INTEREST EXPENSE</v>
          </cell>
          <cell r="C1538">
            <v>0</v>
          </cell>
          <cell r="D1538">
            <v>168277.75</v>
          </cell>
        </row>
        <row r="1539">
          <cell r="A1539">
            <v>7502000</v>
          </cell>
          <cell r="B1539" t="str">
            <v>INTERCO INTEREST INCOME</v>
          </cell>
          <cell r="C1539">
            <v>-21610.85</v>
          </cell>
          <cell r="D1539">
            <v>-166270.04999999999</v>
          </cell>
        </row>
        <row r="1540">
          <cell r="A1540">
            <v>7502003</v>
          </cell>
          <cell r="B1540" t="str">
            <v>INTEREST FROM ASSOC COMPANIES</v>
          </cell>
          <cell r="C1540">
            <v>0</v>
          </cell>
          <cell r="D1540">
            <v>-131611.69</v>
          </cell>
        </row>
        <row r="1541">
          <cell r="A1541">
            <v>7502017</v>
          </cell>
          <cell r="B1541" t="str">
            <v>N/R INT INC-SEMPRA</v>
          </cell>
          <cell r="C1541">
            <v>-10351728.939999999</v>
          </cell>
          <cell r="D1541">
            <v>0</v>
          </cell>
        </row>
        <row r="1542">
          <cell r="A1542">
            <v>7505007</v>
          </cell>
          <cell r="B1542" t="str">
            <v>INT ON L TERM DEBT 1ST MTG BON</v>
          </cell>
          <cell r="C1542">
            <v>36354166.799999997</v>
          </cell>
          <cell r="D1542">
            <v>54531250.030000001</v>
          </cell>
        </row>
        <row r="1543">
          <cell r="A1543">
            <v>7505010</v>
          </cell>
          <cell r="B1543" t="str">
            <v>INT ON LTD SWISS FRANC BOND</v>
          </cell>
          <cell r="C1543">
            <v>334774.15999999997</v>
          </cell>
          <cell r="D1543">
            <v>742949.8</v>
          </cell>
        </row>
        <row r="1544">
          <cell r="A1544">
            <v>7505011</v>
          </cell>
          <cell r="B1544" t="str">
            <v>INTEREST ON MEDIUM TERM NOTES</v>
          </cell>
          <cell r="C1544">
            <v>9285528.0199999996</v>
          </cell>
          <cell r="D1544">
            <v>18418232.960000001</v>
          </cell>
        </row>
        <row r="1545">
          <cell r="A1545">
            <v>7509005</v>
          </cell>
          <cell r="B1545" t="str">
            <v>AMRTIZATION DEBT DISC &amp; EXPENS</v>
          </cell>
          <cell r="C1545">
            <v>575255.76</v>
          </cell>
          <cell r="D1545">
            <v>863350.1</v>
          </cell>
        </row>
        <row r="1546">
          <cell r="A1546">
            <v>7509006</v>
          </cell>
          <cell r="B1546" t="str">
            <v>AMORT OF MED TERM NOTE DIS&amp;EXP</v>
          </cell>
          <cell r="C1546">
            <v>494933.36</v>
          </cell>
          <cell r="D1546">
            <v>1117765.72</v>
          </cell>
        </row>
        <row r="1547">
          <cell r="A1547">
            <v>7509007</v>
          </cell>
          <cell r="B1547" t="str">
            <v>OTHER INTEREST EXPENSES</v>
          </cell>
          <cell r="C1547">
            <v>2723207.98</v>
          </cell>
          <cell r="D1547">
            <v>-16364085.199999999</v>
          </cell>
        </row>
        <row r="1548">
          <cell r="A1548">
            <v>7509009</v>
          </cell>
          <cell r="B1548" t="str">
            <v>INT ON SHORTTERM DEBT MKT SEC</v>
          </cell>
          <cell r="C1548">
            <v>0</v>
          </cell>
          <cell r="D1548">
            <v>-52942.35</v>
          </cell>
        </row>
        <row r="1549">
          <cell r="A1549">
            <v>7510000</v>
          </cell>
          <cell r="B1549" t="str">
            <v>ALLOW FOR FUNDS USED DURING CONSTRUCTIO</v>
          </cell>
          <cell r="C1549">
            <v>-1290998.03</v>
          </cell>
          <cell r="D1549">
            <v>-1957001.14</v>
          </cell>
        </row>
        <row r="1550">
          <cell r="A1550">
            <v>7513002</v>
          </cell>
          <cell r="B1550" t="str">
            <v>REGULATORY RESERVE INTEREST</v>
          </cell>
          <cell r="C1550">
            <v>410690</v>
          </cell>
          <cell r="D1550">
            <v>758401</v>
          </cell>
        </row>
        <row r="1551">
          <cell r="A1551">
            <v>7513004</v>
          </cell>
          <cell r="B1551" t="str">
            <v>INTEREST ON GAS STORED UNDERGR</v>
          </cell>
          <cell r="C1551">
            <v>-752871</v>
          </cell>
          <cell r="D1551">
            <v>-1889043</v>
          </cell>
        </row>
        <row r="1552">
          <cell r="A1552">
            <v>7513005</v>
          </cell>
          <cell r="B1552" t="str">
            <v>ACAP CPGA NPGA CORE</v>
          </cell>
          <cell r="C1552">
            <v>-566612</v>
          </cell>
          <cell r="D1552">
            <v>1067151</v>
          </cell>
        </row>
        <row r="1553">
          <cell r="A1553">
            <v>7513006</v>
          </cell>
          <cell r="B1553" t="str">
            <v>ACAP CFCA NFCA CORE</v>
          </cell>
          <cell r="C1553">
            <v>13956652.949999999</v>
          </cell>
          <cell r="D1553">
            <v>7921938.0199999996</v>
          </cell>
        </row>
        <row r="1554">
          <cell r="A1554">
            <v>7513009</v>
          </cell>
          <cell r="B1554" t="str">
            <v>INT ON CORE STANDBY SVC PGA AC</v>
          </cell>
          <cell r="C1554">
            <v>0</v>
          </cell>
          <cell r="D1554">
            <v>34652</v>
          </cell>
        </row>
        <row r="1555">
          <cell r="A1555">
            <v>7513011</v>
          </cell>
          <cell r="B1555" t="str">
            <v>OTH REGULATORY ACT INTEREST CEA</v>
          </cell>
          <cell r="C1555">
            <v>1570054.3</v>
          </cell>
          <cell r="D1555">
            <v>1226000</v>
          </cell>
        </row>
        <row r="1556">
          <cell r="A1556">
            <v>7513012</v>
          </cell>
          <cell r="B1556" t="str">
            <v>PCBEA INTEREST</v>
          </cell>
          <cell r="C1556">
            <v>33040.5</v>
          </cell>
          <cell r="D1556">
            <v>27044.9</v>
          </cell>
        </row>
        <row r="1557">
          <cell r="A1557">
            <v>7513013</v>
          </cell>
          <cell r="B1557" t="str">
            <v>OTH REGULATORY ACT INTEREST RDD</v>
          </cell>
          <cell r="C1557">
            <v>432016</v>
          </cell>
          <cell r="D1557">
            <v>-66677</v>
          </cell>
        </row>
        <row r="1558">
          <cell r="A1558">
            <v>7513014</v>
          </cell>
          <cell r="B1558" t="str">
            <v>OTH REGULATORY ACT INTEREST NGVOA</v>
          </cell>
          <cell r="C1558">
            <v>-665176</v>
          </cell>
          <cell r="D1558">
            <v>-636767</v>
          </cell>
        </row>
        <row r="1559">
          <cell r="A1559">
            <v>7513015</v>
          </cell>
          <cell r="B1559" t="str">
            <v>OTH REGULATORY ACT INTEREST NGVRA</v>
          </cell>
          <cell r="C1559">
            <v>272132.96999999997</v>
          </cell>
          <cell r="D1559">
            <v>30997.119999999999</v>
          </cell>
        </row>
        <row r="1560">
          <cell r="A1560">
            <v>7513016</v>
          </cell>
          <cell r="B1560" t="str">
            <v>OTH REGULATORY ACT INTEREST DSMT</v>
          </cell>
          <cell r="C1560">
            <v>-24989.73</v>
          </cell>
          <cell r="D1560">
            <v>0</v>
          </cell>
        </row>
        <row r="1561">
          <cell r="A1561">
            <v>7513018</v>
          </cell>
          <cell r="B1561" t="str">
            <v>OTH REGULATORY ACT INTEREST CEMA</v>
          </cell>
          <cell r="C1561">
            <v>-197318</v>
          </cell>
          <cell r="D1561">
            <v>43698</v>
          </cell>
        </row>
        <row r="1562">
          <cell r="A1562">
            <v>7513019</v>
          </cell>
          <cell r="B1562" t="str">
            <v>OTH REGULATORY ACT INTEREST RRMA</v>
          </cell>
          <cell r="C1562">
            <v>14940</v>
          </cell>
          <cell r="D1562">
            <v>15820</v>
          </cell>
        </row>
        <row r="1563">
          <cell r="A1563">
            <v>7513020</v>
          </cell>
          <cell r="B1563" t="str">
            <v>OTH REGULATORY ACT INTEREST ICMA</v>
          </cell>
          <cell r="C1563">
            <v>-48333.95</v>
          </cell>
          <cell r="D1563">
            <v>-96909</v>
          </cell>
        </row>
        <row r="1564">
          <cell r="A1564">
            <v>7513024</v>
          </cell>
          <cell r="B1564" t="str">
            <v>OTH REGULATORY ACT INTEREST NCRMA</v>
          </cell>
          <cell r="C1564">
            <v>1237966.3999999999</v>
          </cell>
          <cell r="D1564">
            <v>86991.360000000001</v>
          </cell>
        </row>
        <row r="1565">
          <cell r="A1565">
            <v>7513027</v>
          </cell>
          <cell r="B1565" t="str">
            <v>OTH REGULATORY ACT INTEREST ITCSA</v>
          </cell>
          <cell r="C1565">
            <v>-9209891.3800000008</v>
          </cell>
          <cell r="D1565">
            <v>749020.75</v>
          </cell>
        </row>
        <row r="1566">
          <cell r="A1566">
            <v>7513028</v>
          </cell>
          <cell r="B1566" t="str">
            <v>OTH REGULATORY ACT INTEREST RDD NGV</v>
          </cell>
          <cell r="C1566">
            <v>-18448</v>
          </cell>
          <cell r="D1566">
            <v>-42462</v>
          </cell>
        </row>
        <row r="1567">
          <cell r="A1567">
            <v>7513037</v>
          </cell>
          <cell r="B1567" t="str">
            <v>INT ON NONCORE FIXED COST BAL</v>
          </cell>
          <cell r="C1567">
            <v>-37518.47</v>
          </cell>
          <cell r="D1567">
            <v>-76991.759999999995</v>
          </cell>
        </row>
        <row r="1568">
          <cell r="A1568">
            <v>7513038</v>
          </cell>
          <cell r="B1568" t="str">
            <v>INT ON NONCORE STANDBY SVC PGA</v>
          </cell>
          <cell r="C1568">
            <v>0</v>
          </cell>
          <cell r="D1568">
            <v>482204</v>
          </cell>
        </row>
        <row r="1569">
          <cell r="A1569">
            <v>7513043</v>
          </cell>
          <cell r="B1569" t="str">
            <v>ACAP EORA NON CORE</v>
          </cell>
          <cell r="C1569">
            <v>-2824021.85</v>
          </cell>
          <cell r="D1569">
            <v>-484973.73</v>
          </cell>
        </row>
        <row r="1570">
          <cell r="A1570">
            <v>7513046</v>
          </cell>
          <cell r="B1570" t="str">
            <v>BCAP INT ON BROKERAGE FEE BAL</v>
          </cell>
          <cell r="C1570">
            <v>-41904</v>
          </cell>
          <cell r="D1570">
            <v>-40923</v>
          </cell>
        </row>
        <row r="1571">
          <cell r="A1571">
            <v>7513048</v>
          </cell>
          <cell r="B1571" t="str">
            <v>ACAP LIRA PROG ACCT INTEREST</v>
          </cell>
          <cell r="C1571">
            <v>1072247.56</v>
          </cell>
          <cell r="D1571">
            <v>993010.25</v>
          </cell>
        </row>
        <row r="1572">
          <cell r="A1572">
            <v>7513050</v>
          </cell>
          <cell r="B1572" t="str">
            <v>INT ON NONCORE STGE BAL AC 75%</v>
          </cell>
          <cell r="C1572">
            <v>-39040</v>
          </cell>
          <cell r="D1572">
            <v>-66874</v>
          </cell>
        </row>
        <row r="1573">
          <cell r="A1573">
            <v>7513051</v>
          </cell>
          <cell r="B1573" t="str">
            <v>INT ON NONCORE STGE BAL AC 100%</v>
          </cell>
          <cell r="C1573">
            <v>59689.24</v>
          </cell>
          <cell r="D1573">
            <v>162566.10999999999</v>
          </cell>
        </row>
        <row r="1574">
          <cell r="A1574">
            <v>7513055</v>
          </cell>
          <cell r="B1574" t="str">
            <v>INT HZRDOUS SBSTNCE CST REC ACCT</v>
          </cell>
          <cell r="C1574">
            <v>834576.93</v>
          </cell>
          <cell r="D1574">
            <v>1012389</v>
          </cell>
        </row>
        <row r="1575">
          <cell r="A1575">
            <v>7513167</v>
          </cell>
          <cell r="B1575" t="str">
            <v>INTEREST DSM ENERGY EFFICIENCY</v>
          </cell>
          <cell r="C1575">
            <v>-9219</v>
          </cell>
          <cell r="D1575">
            <v>-1341</v>
          </cell>
        </row>
        <row r="1576">
          <cell r="A1576">
            <v>7513178</v>
          </cell>
          <cell r="B1576" t="str">
            <v>INTEREST-WHEELER RIDGE FIRM ACC CHG MEM</v>
          </cell>
          <cell r="C1576">
            <v>-8573.27</v>
          </cell>
          <cell r="D1576">
            <v>0</v>
          </cell>
        </row>
        <row r="1577">
          <cell r="A1577">
            <v>7513179</v>
          </cell>
          <cell r="B1577" t="str">
            <v>INTEREST-NONCORE STRGE POST BCAP</v>
          </cell>
          <cell r="C1577">
            <v>27139</v>
          </cell>
          <cell r="D1577">
            <v>0</v>
          </cell>
        </row>
        <row r="1578">
          <cell r="A1578">
            <v>7514007</v>
          </cell>
          <cell r="B1578" t="str">
            <v>INTEREST AND DIVIDEND INCOME</v>
          </cell>
          <cell r="C1578">
            <v>-135851.84</v>
          </cell>
          <cell r="D1578">
            <v>-5724818.3300000001</v>
          </cell>
        </row>
        <row r="1579">
          <cell r="A1579">
            <v>7514009</v>
          </cell>
          <cell r="B1579" t="str">
            <v>INT INC S T INV MKT SECURITIES</v>
          </cell>
          <cell r="C1579">
            <v>-5568102.0899999999</v>
          </cell>
          <cell r="D1579">
            <v>-8265135.29</v>
          </cell>
        </row>
        <row r="1580">
          <cell r="A1580">
            <v>7600000</v>
          </cell>
          <cell r="B1580" t="str">
            <v>OTHER REGULATORY INTEREST-PITCO/POPCO</v>
          </cell>
          <cell r="C1580">
            <v>1324078.58</v>
          </cell>
          <cell r="D1580">
            <v>462714.04</v>
          </cell>
        </row>
        <row r="1581">
          <cell r="A1581">
            <v>7600003</v>
          </cell>
          <cell r="B1581" t="str">
            <v>INTEREST AFTMA</v>
          </cell>
          <cell r="C1581">
            <v>14165</v>
          </cell>
          <cell r="D1581">
            <v>9625</v>
          </cell>
        </row>
        <row r="1582">
          <cell r="A1582">
            <v>7600005</v>
          </cell>
          <cell r="B1582" t="str">
            <v>OTHER REGULATORY INTEREST-ZRCTA</v>
          </cell>
          <cell r="C1582">
            <v>99666</v>
          </cell>
          <cell r="D1582">
            <v>103104</v>
          </cell>
        </row>
        <row r="1583">
          <cell r="A1583">
            <v>7701001</v>
          </cell>
          <cell r="B1583" t="str">
            <v>ALLOW OTH FUNDS USED DUR CONST</v>
          </cell>
          <cell r="C1583">
            <v>-1630394.13</v>
          </cell>
          <cell r="D1583">
            <v>206221.78</v>
          </cell>
        </row>
        <row r="1584">
          <cell r="A1584">
            <v>7702003</v>
          </cell>
          <cell r="B1584" t="str">
            <v>GAIN/LOSS ON SALE</v>
          </cell>
          <cell r="C1584">
            <v>0</v>
          </cell>
          <cell r="D1584">
            <v>500</v>
          </cell>
        </row>
        <row r="1585">
          <cell r="A1585">
            <v>7702004</v>
          </cell>
          <cell r="B1585" t="str">
            <v>LOSS ON DISPOSITION OF PROPRTY</v>
          </cell>
          <cell r="C1585">
            <v>480185.35</v>
          </cell>
          <cell r="D1585">
            <v>0</v>
          </cell>
        </row>
        <row r="1586">
          <cell r="A1586">
            <v>7702005</v>
          </cell>
          <cell r="B1586" t="str">
            <v>GAIN ON DISPOSITION OF PROPRTY</v>
          </cell>
          <cell r="C1586">
            <v>-480222.27</v>
          </cell>
          <cell r="D1586">
            <v>0</v>
          </cell>
        </row>
        <row r="1587">
          <cell r="A1587">
            <v>7703003</v>
          </cell>
          <cell r="B1587" t="str">
            <v>TAXES OTHR THAN INCM OTHR DEDS</v>
          </cell>
          <cell r="C1587">
            <v>164974.39999999999</v>
          </cell>
          <cell r="D1587">
            <v>234134.64</v>
          </cell>
        </row>
        <row r="1588">
          <cell r="A1588">
            <v>7703020</v>
          </cell>
          <cell r="B1588" t="str">
            <v>NONOPERATING RENTAL INCOME 00418000</v>
          </cell>
          <cell r="C1588">
            <v>0</v>
          </cell>
          <cell r="D1588">
            <v>49893.29</v>
          </cell>
        </row>
        <row r="1589">
          <cell r="A1589">
            <v>7703021</v>
          </cell>
          <cell r="B1589" t="str">
            <v>NONOPERATING RENTAL INCOME OLYMPIC BASE</v>
          </cell>
          <cell r="C1589">
            <v>-62100</v>
          </cell>
          <cell r="D1589">
            <v>-78700</v>
          </cell>
        </row>
        <row r="1590">
          <cell r="A1590">
            <v>7703022</v>
          </cell>
          <cell r="B1590" t="str">
            <v>MISC NONOPERATING INCOME</v>
          </cell>
          <cell r="C1590">
            <v>-1119079.51</v>
          </cell>
          <cell r="D1590">
            <v>-1093138.02</v>
          </cell>
        </row>
        <row r="1591">
          <cell r="A1591">
            <v>7703024</v>
          </cell>
          <cell r="B1591" t="str">
            <v>INT AMORT OF LOSS ON REAC DEBT</v>
          </cell>
          <cell r="C1591">
            <v>1663689.6</v>
          </cell>
          <cell r="D1591">
            <v>2495534.38</v>
          </cell>
        </row>
        <row r="1592">
          <cell r="A1592">
            <v>7703025</v>
          </cell>
          <cell r="B1592" t="str">
            <v>INT AMORT OF GAIN ON REAC DEBT</v>
          </cell>
          <cell r="C1592">
            <v>-48418.080000000002</v>
          </cell>
          <cell r="D1592">
            <v>-72627.12</v>
          </cell>
        </row>
        <row r="1593">
          <cell r="A1593">
            <v>7704018</v>
          </cell>
          <cell r="B1593" t="str">
            <v>DEPRECIATION EXPENSE-NON UTILITY PLANT</v>
          </cell>
          <cell r="C1593">
            <v>584430.18000000005</v>
          </cell>
          <cell r="D1593">
            <v>351642.8</v>
          </cell>
        </row>
        <row r="1594">
          <cell r="A1594">
            <v>7704020</v>
          </cell>
          <cell r="B1594" t="str">
            <v>O/S LEGAL/SETTLEMENT EXPENSE (ECOTRANS)</v>
          </cell>
          <cell r="C1594">
            <v>0</v>
          </cell>
          <cell r="D1594">
            <v>154349</v>
          </cell>
        </row>
        <row r="1595">
          <cell r="A1595">
            <v>7804000</v>
          </cell>
          <cell r="B1595" t="str">
            <v>DIVIDEND DECLARED PREFD STOCK</v>
          </cell>
          <cell r="C1595">
            <v>862043.02</v>
          </cell>
          <cell r="D1595">
            <v>1294630.76</v>
          </cell>
        </row>
        <row r="1596">
          <cell r="A1596">
            <v>7805000</v>
          </cell>
          <cell r="B1596" t="str">
            <v>DIVIDEND DECLARED COMN STOCK</v>
          </cell>
          <cell r="C1596">
            <v>100000000</v>
          </cell>
          <cell r="D1596">
            <v>278338358.56</v>
          </cell>
        </row>
      </sheetData>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dimension ref="A1:M20"/>
  <sheetViews>
    <sheetView zoomScale="90" zoomScaleNormal="90" workbookViewId="0">
      <selection activeCell="E34" sqref="E34"/>
    </sheetView>
  </sheetViews>
  <sheetFormatPr defaultRowHeight="12.75"/>
  <cols>
    <col min="1" max="1" width="47.140625" bestFit="1" customWidth="1"/>
    <col min="2" max="2" width="7.85546875" bestFit="1" customWidth="1"/>
    <col min="3" max="4" width="14.5703125" bestFit="1" customWidth="1"/>
    <col min="5" max="5" width="7.85546875" bestFit="1" customWidth="1"/>
    <col min="6" max="7" width="13.28515625" bestFit="1" customWidth="1"/>
    <col min="8" max="8" width="7.85546875" bestFit="1" customWidth="1"/>
    <col min="9" max="10" width="14.5703125" bestFit="1" customWidth="1"/>
    <col min="11" max="11" width="7.85546875" bestFit="1" customWidth="1"/>
    <col min="12" max="12" width="8.28515625" customWidth="1"/>
    <col min="13" max="13" width="7.5703125" customWidth="1"/>
  </cols>
  <sheetData>
    <row r="1" spans="1:13" ht="15.75">
      <c r="A1" s="1029" t="s">
        <v>0</v>
      </c>
      <c r="B1" s="1029"/>
      <c r="C1" s="1029"/>
      <c r="D1" s="1029"/>
      <c r="E1" s="1029"/>
      <c r="F1" s="1029"/>
      <c r="G1" s="1029"/>
      <c r="H1" s="1029"/>
      <c r="I1" s="1029"/>
      <c r="J1" s="1029"/>
      <c r="K1" s="1029"/>
      <c r="L1" s="1029"/>
      <c r="M1" s="1029"/>
    </row>
    <row r="2" spans="1:13" ht="15.75">
      <c r="A2" s="1029" t="s">
        <v>1</v>
      </c>
      <c r="B2" s="1030"/>
      <c r="C2" s="1030"/>
      <c r="D2" s="1030"/>
      <c r="E2" s="1030"/>
      <c r="F2" s="1030"/>
      <c r="G2" s="1030"/>
      <c r="H2" s="1030"/>
      <c r="I2" s="1030"/>
      <c r="J2" s="1030"/>
      <c r="K2" s="1030"/>
      <c r="L2" s="1030"/>
      <c r="M2" s="1030"/>
    </row>
    <row r="3" spans="1:13" ht="15.75">
      <c r="A3" s="1031" t="s">
        <v>2</v>
      </c>
      <c r="B3" s="1032"/>
      <c r="C3" s="1032"/>
      <c r="D3" s="1032"/>
      <c r="E3" s="1032"/>
      <c r="F3" s="1032"/>
      <c r="G3" s="1032"/>
      <c r="H3" s="1032"/>
      <c r="I3" s="1032"/>
      <c r="J3" s="1032"/>
      <c r="K3" s="1032"/>
      <c r="L3" s="1032"/>
      <c r="M3" s="1032"/>
    </row>
    <row r="4" spans="1:13" ht="16.5" thickBot="1">
      <c r="A4" s="544"/>
      <c r="B4" s="545"/>
      <c r="C4" s="545"/>
      <c r="D4" s="545"/>
      <c r="E4" s="545"/>
      <c r="F4" s="545"/>
      <c r="G4" s="545"/>
      <c r="H4" s="545"/>
      <c r="I4" s="545"/>
      <c r="J4" s="545"/>
      <c r="K4" s="545"/>
      <c r="L4" s="545"/>
      <c r="M4" s="545"/>
    </row>
    <row r="5" spans="1:13" ht="14.25">
      <c r="A5" s="235"/>
      <c r="B5" s="1033" t="s">
        <v>3</v>
      </c>
      <c r="C5" s="1034"/>
      <c r="D5" s="1035"/>
      <c r="E5" s="1033" t="s">
        <v>4</v>
      </c>
      <c r="F5" s="1034"/>
      <c r="G5" s="1035"/>
      <c r="H5" s="1033" t="s">
        <v>5</v>
      </c>
      <c r="I5" s="1034"/>
      <c r="J5" s="1035"/>
      <c r="K5" s="1036" t="s">
        <v>6</v>
      </c>
      <c r="L5" s="1034"/>
      <c r="M5" s="1035"/>
    </row>
    <row r="6" spans="1:13" ht="13.5" thickBot="1">
      <c r="A6" s="129" t="s">
        <v>7</v>
      </c>
      <c r="B6" s="130" t="s">
        <v>8</v>
      </c>
      <c r="C6" s="131" t="s">
        <v>9</v>
      </c>
      <c r="D6" s="132" t="s">
        <v>10</v>
      </c>
      <c r="E6" s="130" t="s">
        <v>8</v>
      </c>
      <c r="F6" s="131" t="s">
        <v>9</v>
      </c>
      <c r="G6" s="132" t="s">
        <v>10</v>
      </c>
      <c r="H6" s="130" t="s">
        <v>8</v>
      </c>
      <c r="I6" s="131" t="s">
        <v>9</v>
      </c>
      <c r="J6" s="132" t="s">
        <v>10</v>
      </c>
      <c r="K6" s="130" t="s">
        <v>8</v>
      </c>
      <c r="L6" s="131" t="s">
        <v>9</v>
      </c>
      <c r="M6" s="132" t="s">
        <v>10</v>
      </c>
    </row>
    <row r="7" spans="1:13" ht="13.5" thickBot="1">
      <c r="A7" s="129"/>
      <c r="B7" s="478"/>
      <c r="C7" s="479"/>
      <c r="D7" s="480"/>
      <c r="E7" s="136"/>
      <c r="F7" s="481"/>
      <c r="G7" s="137"/>
      <c r="H7" s="133"/>
      <c r="I7" s="134"/>
      <c r="J7" s="135"/>
      <c r="K7" s="136"/>
      <c r="L7" s="481"/>
      <c r="M7" s="137"/>
    </row>
    <row r="8" spans="1:13">
      <c r="A8" s="482" t="s">
        <v>11</v>
      </c>
      <c r="B8" s="551" t="s">
        <v>12</v>
      </c>
      <c r="C8" s="483">
        <f>94685883+21605889</f>
        <v>116291772</v>
      </c>
      <c r="D8" s="484">
        <f>SUM(B8:C8)</f>
        <v>116291772</v>
      </c>
      <c r="E8" s="551" t="s">
        <v>12</v>
      </c>
      <c r="F8" s="1008">
        <v>12512061.399999999</v>
      </c>
      <c r="G8" s="1009">
        <v>12512061.399999999</v>
      </c>
      <c r="H8" s="551" t="s">
        <v>12</v>
      </c>
      <c r="I8" s="483">
        <v>100919517.83000004</v>
      </c>
      <c r="J8" s="484">
        <v>100919517.83000004</v>
      </c>
      <c r="K8" s="551" t="s">
        <v>12</v>
      </c>
      <c r="L8" s="956">
        <f>I8/C8</f>
        <v>0.86781305413421717</v>
      </c>
      <c r="M8" s="957">
        <f>J8/D8</f>
        <v>0.86781305413421717</v>
      </c>
    </row>
    <row r="9" spans="1:13" ht="14.25">
      <c r="A9" s="443" t="s">
        <v>13</v>
      </c>
      <c r="B9" s="552" t="s">
        <v>12</v>
      </c>
      <c r="C9" s="485">
        <v>10660000</v>
      </c>
      <c r="D9" s="486">
        <f>SUM(B9:C9)</f>
        <v>10660000</v>
      </c>
      <c r="E9" s="552" t="s">
        <v>12</v>
      </c>
      <c r="F9" s="485">
        <v>321714.95999999996</v>
      </c>
      <c r="G9" s="486">
        <v>321714.95999999996</v>
      </c>
      <c r="H9" s="552" t="s">
        <v>12</v>
      </c>
      <c r="I9" s="485">
        <v>2658869.61</v>
      </c>
      <c r="J9" s="486">
        <v>2658869.61</v>
      </c>
      <c r="K9" s="552" t="s">
        <v>12</v>
      </c>
      <c r="L9" s="487">
        <f>I9/C9</f>
        <v>0.24942491651031895</v>
      </c>
      <c r="M9" s="488">
        <f>J9/D9</f>
        <v>0.24942491651031895</v>
      </c>
    </row>
    <row r="10" spans="1:13">
      <c r="A10" s="482" t="s">
        <v>14</v>
      </c>
      <c r="B10" s="552" t="s">
        <v>12</v>
      </c>
      <c r="C10" s="485">
        <v>0</v>
      </c>
      <c r="D10" s="486">
        <v>0</v>
      </c>
      <c r="E10" s="552" t="s">
        <v>12</v>
      </c>
      <c r="F10" s="485">
        <v>0</v>
      </c>
      <c r="G10" s="486">
        <v>0</v>
      </c>
      <c r="H10" s="552" t="s">
        <v>12</v>
      </c>
      <c r="I10" s="485">
        <v>0</v>
      </c>
      <c r="J10" s="486">
        <v>0</v>
      </c>
      <c r="K10" s="552" t="s">
        <v>12</v>
      </c>
      <c r="L10" s="487">
        <v>0</v>
      </c>
      <c r="M10" s="488">
        <v>0</v>
      </c>
    </row>
    <row r="11" spans="1:13">
      <c r="A11" s="482" t="s">
        <v>15</v>
      </c>
      <c r="B11" s="552" t="s">
        <v>12</v>
      </c>
      <c r="C11" s="485">
        <v>6510545</v>
      </c>
      <c r="D11" s="486">
        <f t="shared" ref="D11:D12" si="0">SUM(B11:C11)</f>
        <v>6510545</v>
      </c>
      <c r="E11" s="552" t="s">
        <v>12</v>
      </c>
      <c r="F11" s="485">
        <v>1891.8099999999993</v>
      </c>
      <c r="G11" s="486">
        <v>1891.8099999999993</v>
      </c>
      <c r="H11" s="552" t="s">
        <v>12</v>
      </c>
      <c r="I11" s="485">
        <v>27206.76</v>
      </c>
      <c r="J11" s="486">
        <v>27206.76</v>
      </c>
      <c r="K11" s="552" t="s">
        <v>12</v>
      </c>
      <c r="L11" s="1007">
        <f t="shared" ref="L11" si="1">I11/C11</f>
        <v>4.178875961997037E-3</v>
      </c>
      <c r="M11" s="488">
        <f t="shared" ref="M11" si="2">J11/D11</f>
        <v>4.178875961997037E-3</v>
      </c>
    </row>
    <row r="12" spans="1:13">
      <c r="A12" s="482" t="s">
        <v>16</v>
      </c>
      <c r="B12" s="552" t="s">
        <v>12</v>
      </c>
      <c r="C12" s="485">
        <v>0</v>
      </c>
      <c r="D12" s="486">
        <f t="shared" si="0"/>
        <v>0</v>
      </c>
      <c r="E12" s="552" t="s">
        <v>12</v>
      </c>
      <c r="F12" s="485">
        <v>0</v>
      </c>
      <c r="G12" s="486">
        <f t="shared" ref="G12:G16" si="3">SUM(E12:F12)</f>
        <v>0</v>
      </c>
      <c r="H12" s="552" t="s">
        <v>12</v>
      </c>
      <c r="I12" s="485">
        <v>0</v>
      </c>
      <c r="J12" s="486">
        <f t="shared" ref="J12:J16" si="4">SUM(H12:I12)</f>
        <v>0</v>
      </c>
      <c r="K12" s="552" t="s">
        <v>12</v>
      </c>
      <c r="L12" s="487">
        <v>0</v>
      </c>
      <c r="M12" s="488">
        <v>0</v>
      </c>
    </row>
    <row r="13" spans="1:13">
      <c r="A13" s="549" t="s">
        <v>17</v>
      </c>
      <c r="B13" s="553" t="s">
        <v>12</v>
      </c>
      <c r="C13" s="841" t="s">
        <v>12</v>
      </c>
      <c r="D13" s="842" t="s">
        <v>12</v>
      </c>
      <c r="E13" s="553" t="s">
        <v>12</v>
      </c>
      <c r="F13" s="841" t="s">
        <v>12</v>
      </c>
      <c r="G13" s="842" t="s">
        <v>12</v>
      </c>
      <c r="H13" s="553" t="s">
        <v>12</v>
      </c>
      <c r="I13" s="841" t="s">
        <v>12</v>
      </c>
      <c r="J13" s="842" t="s">
        <v>12</v>
      </c>
      <c r="K13" s="553" t="s">
        <v>12</v>
      </c>
      <c r="L13" s="843" t="s">
        <v>12</v>
      </c>
      <c r="M13" s="844" t="s">
        <v>12</v>
      </c>
    </row>
    <row r="14" spans="1:13">
      <c r="A14" s="550" t="s">
        <v>18</v>
      </c>
      <c r="B14" s="553" t="s">
        <v>12</v>
      </c>
      <c r="C14" s="841" t="s">
        <v>12</v>
      </c>
      <c r="D14" s="842" t="s">
        <v>12</v>
      </c>
      <c r="E14" s="553" t="s">
        <v>12</v>
      </c>
      <c r="F14" s="841" t="s">
        <v>12</v>
      </c>
      <c r="G14" s="842" t="s">
        <v>12</v>
      </c>
      <c r="H14" s="553" t="s">
        <v>12</v>
      </c>
      <c r="I14" s="841" t="s">
        <v>12</v>
      </c>
      <c r="J14" s="842" t="s">
        <v>12</v>
      </c>
      <c r="K14" s="553" t="s">
        <v>12</v>
      </c>
      <c r="L14" s="843" t="s">
        <v>12</v>
      </c>
      <c r="M14" s="844" t="s">
        <v>12</v>
      </c>
    </row>
    <row r="15" spans="1:13">
      <c r="A15" s="482"/>
      <c r="B15" s="552"/>
      <c r="C15" s="485"/>
      <c r="D15" s="486">
        <f t="shared" ref="D15:D16" si="5">B15+C15</f>
        <v>0</v>
      </c>
      <c r="E15" s="552"/>
      <c r="F15" s="485">
        <v>0</v>
      </c>
      <c r="G15" s="486">
        <f t="shared" si="3"/>
        <v>0</v>
      </c>
      <c r="H15" s="552"/>
      <c r="I15" s="485">
        <v>0</v>
      </c>
      <c r="J15" s="486">
        <f t="shared" si="4"/>
        <v>0</v>
      </c>
      <c r="K15" s="552"/>
      <c r="L15" s="487"/>
      <c r="M15" s="488"/>
    </row>
    <row r="16" spans="1:13">
      <c r="A16" s="489"/>
      <c r="B16" s="552"/>
      <c r="C16" s="485"/>
      <c r="D16" s="486">
        <f t="shared" si="5"/>
        <v>0</v>
      </c>
      <c r="E16" s="552"/>
      <c r="F16" s="485">
        <v>0</v>
      </c>
      <c r="G16" s="486">
        <f t="shared" si="3"/>
        <v>0</v>
      </c>
      <c r="H16" s="552"/>
      <c r="I16" s="485">
        <v>0</v>
      </c>
      <c r="J16" s="486">
        <f t="shared" si="4"/>
        <v>0</v>
      </c>
      <c r="K16" s="552"/>
      <c r="L16" s="487"/>
      <c r="M16" s="488"/>
    </row>
    <row r="17" spans="1:13" ht="13.5" thickBot="1">
      <c r="A17" s="490" t="s">
        <v>19</v>
      </c>
      <c r="B17" s="554" t="s">
        <v>12</v>
      </c>
      <c r="C17" s="255">
        <f>SUM(C7:C16)</f>
        <v>133462317</v>
      </c>
      <c r="D17" s="256">
        <f>SUM(B17:C17)</f>
        <v>133462317</v>
      </c>
      <c r="E17" s="554" t="s">
        <v>12</v>
      </c>
      <c r="F17" s="255">
        <f t="shared" ref="F17:J17" si="6">SUM(F8:F16)</f>
        <v>12835668.17</v>
      </c>
      <c r="G17" s="256">
        <f t="shared" si="6"/>
        <v>12835668.17</v>
      </c>
      <c r="H17" s="554" t="s">
        <v>12</v>
      </c>
      <c r="I17" s="255">
        <f t="shared" si="6"/>
        <v>103605594.20000005</v>
      </c>
      <c r="J17" s="256">
        <f t="shared" si="6"/>
        <v>103605594.20000005</v>
      </c>
      <c r="K17" s="554" t="s">
        <v>12</v>
      </c>
      <c r="L17" s="491">
        <f>I17/C17</f>
        <v>0.77629099006276092</v>
      </c>
      <c r="M17" s="492">
        <f>J17/D17</f>
        <v>0.77629099006276092</v>
      </c>
    </row>
    <row r="18" spans="1:13">
      <c r="A18" s="353"/>
      <c r="B18" s="353"/>
      <c r="C18" s="353"/>
      <c r="D18" s="353"/>
      <c r="E18" s="353"/>
      <c r="F18" s="353"/>
      <c r="G18" s="353"/>
      <c r="H18" s="353"/>
      <c r="I18" s="353"/>
      <c r="J18" s="353"/>
      <c r="K18" s="353"/>
      <c r="L18" s="353"/>
      <c r="M18" s="353"/>
    </row>
    <row r="19" spans="1:13" ht="14.25">
      <c r="A19" s="1277" t="s">
        <v>20</v>
      </c>
      <c r="B19" s="1277"/>
      <c r="C19" s="1277"/>
      <c r="D19" s="1277"/>
      <c r="E19" s="1277"/>
      <c r="F19" s="1277"/>
      <c r="G19" s="1277"/>
      <c r="H19" s="1277"/>
      <c r="I19" s="1277"/>
      <c r="J19" s="1277"/>
      <c r="K19" s="1277"/>
      <c r="L19" s="1277"/>
      <c r="M19" s="1277"/>
    </row>
    <row r="20" spans="1:13" ht="14.25">
      <c r="A20" s="1277" t="s">
        <v>21</v>
      </c>
      <c r="B20" s="1277"/>
      <c r="C20" s="1277"/>
      <c r="D20" s="1277"/>
      <c r="E20" s="1277"/>
      <c r="F20" s="1277"/>
      <c r="G20" s="1277"/>
      <c r="H20" s="1277"/>
      <c r="I20" s="1277"/>
      <c r="J20" s="1277"/>
      <c r="K20" s="1277"/>
      <c r="L20" s="1277"/>
      <c r="M20" s="1277"/>
    </row>
  </sheetData>
  <mergeCells count="9">
    <mergeCell ref="A19:M19"/>
    <mergeCell ref="A20:M20"/>
    <mergeCell ref="A1:M1"/>
    <mergeCell ref="A2:M2"/>
    <mergeCell ref="A3:M3"/>
    <mergeCell ref="B5:D5"/>
    <mergeCell ref="E5:G5"/>
    <mergeCell ref="H5:J5"/>
    <mergeCell ref="K5:M5"/>
  </mergeCells>
  <printOptions horizontalCentered="1" verticalCentered="1"/>
  <pageMargins left="0" right="0" top="0.5" bottom="0.5" header="0.3" footer="0.3"/>
  <pageSetup paperSize="5" scale="95"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82"/>
  <sheetViews>
    <sheetView topLeftCell="A60" zoomScale="110" zoomScaleNormal="110" workbookViewId="0">
      <selection activeCell="I78" sqref="I78"/>
    </sheetView>
  </sheetViews>
  <sheetFormatPr defaultColWidth="8.5703125" defaultRowHeight="12.75"/>
  <cols>
    <col min="1" max="1" width="17.42578125" customWidth="1"/>
    <col min="2" max="2" width="8.7109375" bestFit="1" customWidth="1"/>
    <col min="3" max="4" width="9.28515625" bestFit="1" customWidth="1"/>
    <col min="5" max="6" width="8.5703125" customWidth="1"/>
    <col min="7" max="7" width="8.42578125" customWidth="1"/>
  </cols>
  <sheetData>
    <row r="1" spans="1:11">
      <c r="A1" s="1109" t="s">
        <v>280</v>
      </c>
      <c r="B1" s="1110"/>
      <c r="C1" s="1110"/>
      <c r="D1" s="1110"/>
      <c r="E1" s="1110"/>
      <c r="F1" s="1110"/>
      <c r="G1" s="1111"/>
    </row>
    <row r="2" spans="1:11">
      <c r="A2" s="1112" t="s">
        <v>1</v>
      </c>
      <c r="B2" s="1113"/>
      <c r="C2" s="1113"/>
      <c r="D2" s="1113"/>
      <c r="E2" s="1113"/>
      <c r="F2" s="1113"/>
      <c r="G2" s="1114"/>
    </row>
    <row r="3" spans="1:11">
      <c r="A3" s="1115" t="s">
        <v>2</v>
      </c>
      <c r="B3" s="1113"/>
      <c r="C3" s="1113"/>
      <c r="D3" s="1113"/>
      <c r="E3" s="1113"/>
      <c r="F3" s="1113"/>
      <c r="G3" s="1114"/>
    </row>
    <row r="4" spans="1:11" ht="13.5" thickBot="1">
      <c r="A4" s="450"/>
      <c r="B4" s="4"/>
      <c r="C4" s="4"/>
      <c r="D4" s="4"/>
      <c r="E4" s="4"/>
      <c r="F4" s="4"/>
      <c r="G4" s="4"/>
    </row>
    <row r="5" spans="1:11">
      <c r="A5" s="1118" t="s">
        <v>281</v>
      </c>
      <c r="B5" s="1119"/>
      <c r="C5" s="1119"/>
      <c r="D5" s="1119"/>
      <c r="E5" s="1119"/>
      <c r="F5" s="1119"/>
      <c r="G5" s="1120"/>
    </row>
    <row r="6" spans="1:11" ht="13.5" thickBot="1">
      <c r="A6" s="58"/>
      <c r="B6" s="1116" t="s">
        <v>282</v>
      </c>
      <c r="C6" s="1116"/>
      <c r="D6" s="1116"/>
      <c r="E6" s="1116" t="s">
        <v>283</v>
      </c>
      <c r="F6" s="1116"/>
      <c r="G6" s="1117"/>
    </row>
    <row r="7" spans="1:11">
      <c r="A7" s="7" t="s">
        <v>284</v>
      </c>
      <c r="B7" s="546" t="s">
        <v>285</v>
      </c>
      <c r="C7" s="547" t="s">
        <v>286</v>
      </c>
      <c r="D7" s="548" t="s">
        <v>10</v>
      </c>
      <c r="E7" s="687" t="s">
        <v>287</v>
      </c>
      <c r="F7" s="449" t="s">
        <v>286</v>
      </c>
      <c r="G7" s="194" t="s">
        <v>10</v>
      </c>
      <c r="K7" s="79"/>
    </row>
    <row r="8" spans="1:11">
      <c r="A8" s="561" t="s">
        <v>288</v>
      </c>
      <c r="B8" s="1002">
        <v>10</v>
      </c>
      <c r="C8" s="920">
        <v>13398</v>
      </c>
      <c r="D8" s="924">
        <f>SUM(B8:C8)</f>
        <v>13408</v>
      </c>
      <c r="E8" s="272">
        <v>4</v>
      </c>
      <c r="F8" s="250">
        <v>295</v>
      </c>
      <c r="G8" s="852">
        <f>SUM(E8:F8)</f>
        <v>299</v>
      </c>
      <c r="K8" s="79"/>
    </row>
    <row r="9" spans="1:11">
      <c r="A9" s="332" t="s">
        <v>289</v>
      </c>
      <c r="B9" s="1003">
        <v>23906</v>
      </c>
      <c r="C9" s="921">
        <v>0</v>
      </c>
      <c r="D9" s="924">
        <f t="shared" ref="D9:D19" si="0">SUM(B9:C9)</f>
        <v>23906</v>
      </c>
      <c r="E9" s="571">
        <v>626</v>
      </c>
      <c r="F9" s="271">
        <v>2</v>
      </c>
      <c r="G9" s="852">
        <f t="shared" ref="G9:G19" si="1">SUM(E9:F9)</f>
        <v>628</v>
      </c>
      <c r="K9" s="79"/>
    </row>
    <row r="10" spans="1:11">
      <c r="A10" s="332" t="s">
        <v>290</v>
      </c>
      <c r="B10" s="1003">
        <v>38075</v>
      </c>
      <c r="C10" s="921">
        <v>18835</v>
      </c>
      <c r="D10" s="924">
        <f t="shared" si="0"/>
        <v>56910</v>
      </c>
      <c r="E10" s="571">
        <v>3120</v>
      </c>
      <c r="F10" s="271">
        <v>278</v>
      </c>
      <c r="G10" s="852">
        <f t="shared" si="1"/>
        <v>3398</v>
      </c>
      <c r="K10" s="79"/>
    </row>
    <row r="11" spans="1:11">
      <c r="A11" s="332" t="s">
        <v>291</v>
      </c>
      <c r="B11" s="1003">
        <v>16336</v>
      </c>
      <c r="C11" s="921">
        <v>13</v>
      </c>
      <c r="D11" s="924">
        <f t="shared" si="0"/>
        <v>16349</v>
      </c>
      <c r="E11" s="571">
        <v>647</v>
      </c>
      <c r="F11" s="271">
        <v>0</v>
      </c>
      <c r="G11" s="852">
        <f t="shared" si="1"/>
        <v>647</v>
      </c>
      <c r="K11" s="79"/>
    </row>
    <row r="12" spans="1:11">
      <c r="A12" s="332" t="s">
        <v>292</v>
      </c>
      <c r="B12" s="1003">
        <v>3268</v>
      </c>
      <c r="C12" s="921">
        <v>1206568</v>
      </c>
      <c r="D12" s="924">
        <f t="shared" si="0"/>
        <v>1209836</v>
      </c>
      <c r="E12" s="571">
        <v>323</v>
      </c>
      <c r="F12" s="271">
        <v>47425</v>
      </c>
      <c r="G12" s="852">
        <f t="shared" si="1"/>
        <v>47748</v>
      </c>
      <c r="K12" s="79"/>
    </row>
    <row r="13" spans="1:11">
      <c r="A13" s="332" t="s">
        <v>293</v>
      </c>
      <c r="B13" s="1003">
        <v>15</v>
      </c>
      <c r="C13" s="921">
        <v>297484</v>
      </c>
      <c r="D13" s="924">
        <f t="shared" si="0"/>
        <v>297499</v>
      </c>
      <c r="E13" s="571">
        <v>0</v>
      </c>
      <c r="F13" s="271">
        <v>7164</v>
      </c>
      <c r="G13" s="852">
        <f t="shared" si="1"/>
        <v>7164</v>
      </c>
      <c r="K13" s="79"/>
    </row>
    <row r="14" spans="1:11">
      <c r="A14" s="332" t="s">
        <v>294</v>
      </c>
      <c r="B14" s="1003">
        <v>157644</v>
      </c>
      <c r="C14" s="921">
        <v>126193</v>
      </c>
      <c r="D14" s="924">
        <f t="shared" si="0"/>
        <v>283837</v>
      </c>
      <c r="E14" s="571">
        <v>1576</v>
      </c>
      <c r="F14" s="271">
        <v>11510</v>
      </c>
      <c r="G14" s="852">
        <f t="shared" si="1"/>
        <v>13086</v>
      </c>
      <c r="K14" s="79"/>
    </row>
    <row r="15" spans="1:11">
      <c r="A15" s="332" t="s">
        <v>295</v>
      </c>
      <c r="B15" s="1003">
        <v>1081</v>
      </c>
      <c r="C15" s="921">
        <v>214725</v>
      </c>
      <c r="D15" s="924">
        <f t="shared" si="0"/>
        <v>215806</v>
      </c>
      <c r="E15" s="571">
        <v>116</v>
      </c>
      <c r="F15" s="271">
        <v>14240</v>
      </c>
      <c r="G15" s="852">
        <f t="shared" si="1"/>
        <v>14356</v>
      </c>
      <c r="K15" s="79"/>
    </row>
    <row r="16" spans="1:11">
      <c r="A16" s="332" t="s">
        <v>296</v>
      </c>
      <c r="B16" s="1003">
        <v>18047</v>
      </c>
      <c r="C16" s="921">
        <v>11350</v>
      </c>
      <c r="D16" s="924">
        <f t="shared" si="0"/>
        <v>29397</v>
      </c>
      <c r="E16" s="571">
        <v>377</v>
      </c>
      <c r="F16" s="271">
        <v>0</v>
      </c>
      <c r="G16" s="852">
        <f t="shared" si="1"/>
        <v>377</v>
      </c>
      <c r="K16" s="79"/>
    </row>
    <row r="17" spans="1:11">
      <c r="A17" s="332" t="s">
        <v>297</v>
      </c>
      <c r="B17" s="1003">
        <v>1301</v>
      </c>
      <c r="C17" s="921">
        <v>45163</v>
      </c>
      <c r="D17" s="924">
        <f t="shared" si="0"/>
        <v>46464</v>
      </c>
      <c r="E17" s="571">
        <v>993</v>
      </c>
      <c r="F17" s="271">
        <v>431</v>
      </c>
      <c r="G17" s="852">
        <f t="shared" si="1"/>
        <v>1424</v>
      </c>
      <c r="K17" s="79"/>
    </row>
    <row r="18" spans="1:11">
      <c r="A18" s="332" t="s">
        <v>298</v>
      </c>
      <c r="B18" s="1003">
        <v>49504</v>
      </c>
      <c r="C18" s="921">
        <v>13290</v>
      </c>
      <c r="D18" s="924">
        <f t="shared" si="0"/>
        <v>62794</v>
      </c>
      <c r="E18" s="571">
        <v>1842</v>
      </c>
      <c r="F18" s="271">
        <v>565</v>
      </c>
      <c r="G18" s="852">
        <f t="shared" si="1"/>
        <v>2407</v>
      </c>
      <c r="K18" s="79"/>
    </row>
    <row r="19" spans="1:11" ht="13.5" thickBot="1">
      <c r="A19" s="332" t="s">
        <v>299</v>
      </c>
      <c r="B19" s="1003">
        <v>3358</v>
      </c>
      <c r="C19" s="922">
        <v>77124</v>
      </c>
      <c r="D19" s="924">
        <f t="shared" si="0"/>
        <v>80482</v>
      </c>
      <c r="E19" s="571">
        <v>212</v>
      </c>
      <c r="F19" s="271">
        <v>1833</v>
      </c>
      <c r="G19" s="852">
        <f t="shared" si="1"/>
        <v>2045</v>
      </c>
    </row>
    <row r="20" spans="1:11" ht="13.5" thickBot="1">
      <c r="A20" s="444" t="s">
        <v>10</v>
      </c>
      <c r="B20" s="926">
        <f>SUM(B8:B19)</f>
        <v>312545</v>
      </c>
      <c r="C20" s="923">
        <f>SUM(C8:C19)</f>
        <v>2024143</v>
      </c>
      <c r="D20" s="925">
        <f>SUM(B20:C20)</f>
        <v>2336688</v>
      </c>
      <c r="E20" s="875">
        <f>SUM(E8:E19)</f>
        <v>9836</v>
      </c>
      <c r="F20" s="226">
        <f>SUM(F8:F19)</f>
        <v>83743</v>
      </c>
      <c r="G20" s="873">
        <f t="shared" ref="G20" si="2">SUM(E20:F20)</f>
        <v>93579</v>
      </c>
      <c r="H20" s="19" t="s">
        <v>146</v>
      </c>
    </row>
    <row r="21" spans="1:11">
      <c r="D21" s="42"/>
    </row>
    <row r="22" spans="1:11" ht="17.25" customHeight="1" thickBot="1">
      <c r="A22" s="1057"/>
      <c r="B22" s="1057"/>
      <c r="C22" s="1057"/>
      <c r="D22" s="1057"/>
      <c r="E22" s="1057"/>
      <c r="F22" s="1057"/>
      <c r="G22" s="1057"/>
    </row>
    <row r="23" spans="1:11">
      <c r="A23" s="1118" t="s">
        <v>300</v>
      </c>
      <c r="B23" s="1119"/>
      <c r="C23" s="1119"/>
      <c r="D23" s="1119"/>
      <c r="E23" s="1119"/>
      <c r="F23" s="1119"/>
      <c r="G23" s="1120"/>
    </row>
    <row r="24" spans="1:11" ht="13.5" thickBot="1">
      <c r="A24" s="59"/>
      <c r="B24" s="1116"/>
      <c r="C24" s="1116"/>
      <c r="D24" s="1116"/>
      <c r="E24" s="1116" t="s">
        <v>283</v>
      </c>
      <c r="F24" s="1116"/>
      <c r="G24" s="1117"/>
    </row>
    <row r="25" spans="1:11">
      <c r="A25" s="193" t="s">
        <v>284</v>
      </c>
      <c r="B25" s="449"/>
      <c r="C25" s="449"/>
      <c r="D25" s="688"/>
      <c r="E25" s="546" t="s">
        <v>287</v>
      </c>
      <c r="F25" s="547" t="s">
        <v>286</v>
      </c>
      <c r="G25" s="548" t="s">
        <v>10</v>
      </c>
    </row>
    <row r="26" spans="1:11">
      <c r="A26" s="113" t="s">
        <v>288</v>
      </c>
      <c r="B26" s="115"/>
      <c r="C26" s="115"/>
      <c r="D26" s="689"/>
      <c r="E26" s="693"/>
      <c r="F26" s="114"/>
      <c r="G26" s="196"/>
    </row>
    <row r="27" spans="1:11">
      <c r="A27" s="195" t="s">
        <v>289</v>
      </c>
      <c r="B27" s="572"/>
      <c r="C27" s="572"/>
      <c r="D27" s="690"/>
      <c r="E27" s="694"/>
      <c r="F27" s="573"/>
      <c r="G27" s="574"/>
    </row>
    <row r="28" spans="1:11">
      <c r="A28" s="195" t="s">
        <v>290</v>
      </c>
      <c r="B28" s="572"/>
      <c r="C28" s="572"/>
      <c r="D28" s="690"/>
      <c r="E28" s="694"/>
      <c r="F28" s="573"/>
      <c r="G28" s="574"/>
    </row>
    <row r="29" spans="1:11">
      <c r="A29" s="195" t="s">
        <v>291</v>
      </c>
      <c r="B29" s="572"/>
      <c r="C29" s="572"/>
      <c r="D29" s="690"/>
      <c r="E29" s="694"/>
      <c r="F29" s="573"/>
      <c r="G29" s="574"/>
    </row>
    <row r="30" spans="1:11">
      <c r="A30" s="195" t="s">
        <v>292</v>
      </c>
      <c r="B30" s="572"/>
      <c r="C30" s="572"/>
      <c r="D30" s="690"/>
      <c r="E30" s="694"/>
      <c r="F30" s="573"/>
      <c r="G30" s="574"/>
    </row>
    <row r="31" spans="1:11">
      <c r="A31" s="195" t="s">
        <v>293</v>
      </c>
      <c r="B31" s="572"/>
      <c r="C31" s="572"/>
      <c r="D31" s="690"/>
      <c r="E31" s="694"/>
      <c r="F31" s="573"/>
      <c r="G31" s="574"/>
    </row>
    <row r="32" spans="1:11">
      <c r="A32" s="195" t="s">
        <v>294</v>
      </c>
      <c r="B32" s="572"/>
      <c r="C32" s="572"/>
      <c r="D32" s="690"/>
      <c r="E32" s="694"/>
      <c r="F32" s="573"/>
      <c r="G32" s="574"/>
    </row>
    <row r="33" spans="1:7">
      <c r="A33" s="195" t="s">
        <v>295</v>
      </c>
      <c r="B33" s="572"/>
      <c r="C33" s="572"/>
      <c r="D33" s="690"/>
      <c r="E33" s="694"/>
      <c r="F33" s="573"/>
      <c r="G33" s="574"/>
    </row>
    <row r="34" spans="1:7">
      <c r="A34" s="195" t="s">
        <v>296</v>
      </c>
      <c r="B34" s="572"/>
      <c r="C34" s="572"/>
      <c r="D34" s="690"/>
      <c r="E34" s="694"/>
      <c r="F34" s="573"/>
      <c r="G34" s="574"/>
    </row>
    <row r="35" spans="1:7">
      <c r="A35" s="195" t="s">
        <v>297</v>
      </c>
      <c r="B35" s="572"/>
      <c r="C35" s="572"/>
      <c r="D35" s="690"/>
      <c r="E35" s="694"/>
      <c r="F35" s="573"/>
      <c r="G35" s="574"/>
    </row>
    <row r="36" spans="1:7">
      <c r="A36" s="195" t="s">
        <v>298</v>
      </c>
      <c r="B36" s="572"/>
      <c r="C36" s="572"/>
      <c r="D36" s="690"/>
      <c r="E36" s="694"/>
      <c r="F36" s="573"/>
      <c r="G36" s="574"/>
    </row>
    <row r="37" spans="1:7" ht="13.5" thickBot="1">
      <c r="A37" s="197" t="s">
        <v>299</v>
      </c>
      <c r="B37" s="57"/>
      <c r="C37" s="57"/>
      <c r="D37" s="691"/>
      <c r="E37" s="695"/>
      <c r="F37" s="10"/>
      <c r="G37" s="198"/>
    </row>
    <row r="38" spans="1:7" ht="13.5" thickBot="1">
      <c r="A38" s="199" t="s">
        <v>10</v>
      </c>
      <c r="B38" s="200"/>
      <c r="C38" s="200"/>
      <c r="D38" s="692"/>
      <c r="E38" s="696">
        <f>SUM(E26:E37)</f>
        <v>0</v>
      </c>
      <c r="F38" s="191">
        <f>SUM(F26:F37)</f>
        <v>0</v>
      </c>
      <c r="G38" s="201">
        <f t="shared" ref="G38" si="3">SUM(E38:F38)</f>
        <v>0</v>
      </c>
    </row>
    <row r="40" spans="1:7" ht="13.5" thickBot="1"/>
    <row r="41" spans="1:7">
      <c r="A41" s="1131" t="s">
        <v>301</v>
      </c>
      <c r="B41" s="1132"/>
      <c r="C41" s="1132"/>
      <c r="D41" s="1132"/>
      <c r="E41" s="1132"/>
      <c r="F41" s="1132"/>
      <c r="G41" s="1133"/>
    </row>
    <row r="42" spans="1:7" ht="13.5" thickBot="1">
      <c r="A42" s="58"/>
      <c r="B42" s="1128" t="s">
        <v>302</v>
      </c>
      <c r="C42" s="1129"/>
      <c r="D42" s="1130"/>
      <c r="E42" s="1116" t="s">
        <v>303</v>
      </c>
      <c r="F42" s="1116"/>
      <c r="G42" s="1117"/>
    </row>
    <row r="43" spans="1:7">
      <c r="A43" s="193" t="s">
        <v>191</v>
      </c>
      <c r="B43" s="449"/>
      <c r="C43" s="449"/>
      <c r="D43" s="688"/>
      <c r="E43" s="546" t="s">
        <v>287</v>
      </c>
      <c r="F43" s="700" t="s">
        <v>286</v>
      </c>
      <c r="G43" s="701" t="s">
        <v>10</v>
      </c>
    </row>
    <row r="44" spans="1:7">
      <c r="A44" s="113" t="s">
        <v>288</v>
      </c>
      <c r="B44" s="581"/>
      <c r="C44" s="581"/>
      <c r="D44" s="697"/>
      <c r="E44" s="1017">
        <v>0</v>
      </c>
      <c r="F44" s="1018">
        <v>0</v>
      </c>
      <c r="G44" s="1019">
        <f>E44+F44</f>
        <v>0</v>
      </c>
    </row>
    <row r="45" spans="1:7">
      <c r="A45" s="195" t="s">
        <v>289</v>
      </c>
      <c r="B45" s="582"/>
      <c r="C45" s="582"/>
      <c r="D45" s="698"/>
      <c r="E45" s="1020">
        <v>0</v>
      </c>
      <c r="F45" s="1021">
        <v>0</v>
      </c>
      <c r="G45" s="1019">
        <f t="shared" ref="G45:G55" si="4">E45+F45</f>
        <v>0</v>
      </c>
    </row>
    <row r="46" spans="1:7">
      <c r="A46" s="195" t="s">
        <v>290</v>
      </c>
      <c r="B46" s="582"/>
      <c r="C46" s="582"/>
      <c r="D46" s="698"/>
      <c r="E46" s="1020">
        <v>0</v>
      </c>
      <c r="F46" s="1021">
        <v>0</v>
      </c>
      <c r="G46" s="1019">
        <f t="shared" si="4"/>
        <v>0</v>
      </c>
    </row>
    <row r="47" spans="1:7">
      <c r="A47" s="195" t="s">
        <v>291</v>
      </c>
      <c r="B47" s="582"/>
      <c r="C47" s="582"/>
      <c r="D47" s="698"/>
      <c r="E47" s="1020">
        <v>0</v>
      </c>
      <c r="F47" s="1021">
        <v>0</v>
      </c>
      <c r="G47" s="1019">
        <f t="shared" si="4"/>
        <v>0</v>
      </c>
    </row>
    <row r="48" spans="1:7">
      <c r="A48" s="195" t="s">
        <v>292</v>
      </c>
      <c r="B48" s="582"/>
      <c r="C48" s="582"/>
      <c r="D48" s="698"/>
      <c r="E48" s="1020">
        <v>0</v>
      </c>
      <c r="F48" s="1021">
        <v>22</v>
      </c>
      <c r="G48" s="1019">
        <f t="shared" si="4"/>
        <v>22</v>
      </c>
    </row>
    <row r="49" spans="1:7">
      <c r="A49" s="195" t="s">
        <v>293</v>
      </c>
      <c r="B49" s="582"/>
      <c r="C49" s="582"/>
      <c r="D49" s="698"/>
      <c r="E49" s="1020">
        <v>0</v>
      </c>
      <c r="F49" s="1021">
        <v>4</v>
      </c>
      <c r="G49" s="1019">
        <f t="shared" si="4"/>
        <v>4</v>
      </c>
    </row>
    <row r="50" spans="1:7">
      <c r="A50" s="195" t="s">
        <v>294</v>
      </c>
      <c r="B50" s="582"/>
      <c r="C50" s="582"/>
      <c r="D50" s="698"/>
      <c r="E50" s="1020">
        <v>0</v>
      </c>
      <c r="F50" s="1021">
        <v>3</v>
      </c>
      <c r="G50" s="1019">
        <f t="shared" si="4"/>
        <v>3</v>
      </c>
    </row>
    <row r="51" spans="1:7">
      <c r="A51" s="195" t="s">
        <v>295</v>
      </c>
      <c r="B51" s="582"/>
      <c r="C51" s="582"/>
      <c r="D51" s="698"/>
      <c r="E51" s="1020">
        <v>0</v>
      </c>
      <c r="F51" s="1021">
        <v>1</v>
      </c>
      <c r="G51" s="1019">
        <f t="shared" si="4"/>
        <v>1</v>
      </c>
    </row>
    <row r="52" spans="1:7">
      <c r="A52" s="195" t="s">
        <v>296</v>
      </c>
      <c r="B52" s="582"/>
      <c r="C52" s="582"/>
      <c r="D52" s="698"/>
      <c r="E52" s="1020">
        <v>0</v>
      </c>
      <c r="F52" s="1021">
        <v>0</v>
      </c>
      <c r="G52" s="1019">
        <f t="shared" si="4"/>
        <v>0</v>
      </c>
    </row>
    <row r="53" spans="1:7">
      <c r="A53" s="195" t="s">
        <v>297</v>
      </c>
      <c r="B53" s="582"/>
      <c r="C53" s="582"/>
      <c r="D53" s="698"/>
      <c r="E53" s="1020">
        <v>0</v>
      </c>
      <c r="F53" s="1021">
        <v>0</v>
      </c>
      <c r="G53" s="1019">
        <f t="shared" si="4"/>
        <v>0</v>
      </c>
    </row>
    <row r="54" spans="1:7">
      <c r="A54" s="195" t="s">
        <v>298</v>
      </c>
      <c r="B54" s="582"/>
      <c r="C54" s="582"/>
      <c r="D54" s="698"/>
      <c r="E54" s="1020">
        <v>0</v>
      </c>
      <c r="F54" s="1021">
        <v>0</v>
      </c>
      <c r="G54" s="1019">
        <f t="shared" si="4"/>
        <v>0</v>
      </c>
    </row>
    <row r="55" spans="1:7" ht="13.5" thickBot="1">
      <c r="A55" s="195" t="s">
        <v>299</v>
      </c>
      <c r="B55" s="582"/>
      <c r="C55" s="582"/>
      <c r="D55" s="698"/>
      <c r="E55" s="1020">
        <v>0</v>
      </c>
      <c r="F55" s="1022">
        <v>0</v>
      </c>
      <c r="G55" s="1023">
        <f t="shared" si="4"/>
        <v>0</v>
      </c>
    </row>
    <row r="56" spans="1:7" ht="13.5" thickBot="1">
      <c r="A56" s="577" t="s">
        <v>10</v>
      </c>
      <c r="B56" s="578"/>
      <c r="C56" s="578"/>
      <c r="D56" s="699"/>
      <c r="E56" s="704">
        <v>0</v>
      </c>
      <c r="F56" s="579">
        <f>SUM(F44:F55)</f>
        <v>30</v>
      </c>
      <c r="G56" s="580">
        <f t="shared" ref="G56" si="5">SUM(E56:F56)</f>
        <v>30</v>
      </c>
    </row>
    <row r="57" spans="1:7">
      <c r="A57" s="410"/>
      <c r="B57" s="411"/>
      <c r="C57" s="411"/>
      <c r="D57" s="411"/>
      <c r="E57" s="411"/>
      <c r="F57" s="412"/>
      <c r="G57" s="412"/>
    </row>
    <row r="58" spans="1:7">
      <c r="A58" s="410"/>
      <c r="B58" s="411"/>
      <c r="C58" s="411"/>
      <c r="D58" s="411"/>
      <c r="E58" s="411"/>
      <c r="F58" s="412"/>
      <c r="G58" s="412"/>
    </row>
    <row r="59" spans="1:7" ht="13.5" thickBot="1">
      <c r="A59" s="1121" t="s">
        <v>304</v>
      </c>
      <c r="B59" s="1122"/>
      <c r="C59" s="1122"/>
      <c r="D59" s="1122"/>
      <c r="E59" s="1122"/>
      <c r="F59" s="1122"/>
      <c r="G59" s="1123"/>
    </row>
    <row r="60" spans="1:7" ht="13.5" thickBot="1">
      <c r="A60" s="413"/>
      <c r="B60" s="1124" t="s">
        <v>305</v>
      </c>
      <c r="C60" s="1125"/>
      <c r="D60" s="1126"/>
      <c r="E60" s="1116" t="s">
        <v>283</v>
      </c>
      <c r="F60" s="1116"/>
      <c r="G60" s="1117"/>
    </row>
    <row r="61" spans="1:7">
      <c r="A61" s="705"/>
      <c r="B61" s="707" t="s">
        <v>285</v>
      </c>
      <c r="C61" s="414" t="s">
        <v>286</v>
      </c>
      <c r="D61" s="708" t="s">
        <v>10</v>
      </c>
      <c r="E61" s="546" t="s">
        <v>287</v>
      </c>
      <c r="F61" s="547" t="s">
        <v>286</v>
      </c>
      <c r="G61" s="548" t="s">
        <v>10</v>
      </c>
    </row>
    <row r="62" spans="1:7">
      <c r="A62" s="561" t="s">
        <v>288</v>
      </c>
      <c r="B62" s="702"/>
      <c r="C62" s="156"/>
      <c r="D62" s="709"/>
      <c r="E62" s="702"/>
      <c r="F62" s="214"/>
      <c r="G62" s="576"/>
    </row>
    <row r="63" spans="1:7">
      <c r="A63" s="332" t="s">
        <v>289</v>
      </c>
      <c r="B63" s="703"/>
      <c r="C63" s="192"/>
      <c r="D63" s="710"/>
      <c r="E63" s="703"/>
      <c r="F63" s="575"/>
      <c r="G63" s="713"/>
    </row>
    <row r="64" spans="1:7">
      <c r="A64" s="332" t="s">
        <v>290</v>
      </c>
      <c r="B64" s="703"/>
      <c r="C64" s="192"/>
      <c r="D64" s="710"/>
      <c r="E64" s="703"/>
      <c r="F64" s="575"/>
      <c r="G64" s="713"/>
    </row>
    <row r="65" spans="1:7">
      <c r="A65" s="332" t="s">
        <v>291</v>
      </c>
      <c r="B65" s="703"/>
      <c r="C65" s="192"/>
      <c r="D65" s="710"/>
      <c r="E65" s="703"/>
      <c r="F65" s="575"/>
      <c r="G65" s="713"/>
    </row>
    <row r="66" spans="1:7">
      <c r="A66" s="332" t="s">
        <v>292</v>
      </c>
      <c r="B66" s="703"/>
      <c r="C66" s="192"/>
      <c r="D66" s="710"/>
      <c r="E66" s="703"/>
      <c r="F66" s="575"/>
      <c r="G66" s="713"/>
    </row>
    <row r="67" spans="1:7">
      <c r="A67" s="332" t="s">
        <v>293</v>
      </c>
      <c r="B67" s="703"/>
      <c r="C67" s="192"/>
      <c r="D67" s="710"/>
      <c r="E67" s="703"/>
      <c r="F67" s="575"/>
      <c r="G67" s="713"/>
    </row>
    <row r="68" spans="1:7">
      <c r="A68" s="332" t="s">
        <v>294</v>
      </c>
      <c r="B68" s="703"/>
      <c r="C68" s="192"/>
      <c r="D68" s="710"/>
      <c r="E68" s="703"/>
      <c r="F68" s="575"/>
      <c r="G68" s="713"/>
    </row>
    <row r="69" spans="1:7">
      <c r="A69" s="332" t="s">
        <v>295</v>
      </c>
      <c r="B69" s="703"/>
      <c r="C69" s="192"/>
      <c r="D69" s="710"/>
      <c r="E69" s="703"/>
      <c r="F69" s="575"/>
      <c r="G69" s="713"/>
    </row>
    <row r="70" spans="1:7">
      <c r="A70" s="332" t="s">
        <v>296</v>
      </c>
      <c r="B70" s="703"/>
      <c r="C70" s="192"/>
      <c r="D70" s="710"/>
      <c r="E70" s="703"/>
      <c r="F70" s="575"/>
      <c r="G70" s="713"/>
    </row>
    <row r="71" spans="1:7">
      <c r="A71" s="332" t="s">
        <v>297</v>
      </c>
      <c r="B71" s="703"/>
      <c r="C71" s="192"/>
      <c r="D71" s="710"/>
      <c r="E71" s="703"/>
      <c r="F71" s="575"/>
      <c r="G71" s="713"/>
    </row>
    <row r="72" spans="1:7">
      <c r="A72" s="332" t="s">
        <v>298</v>
      </c>
      <c r="B72" s="703"/>
      <c r="C72" s="192"/>
      <c r="D72" s="710"/>
      <c r="E72" s="703"/>
      <c r="F72" s="575"/>
      <c r="G72" s="713"/>
    </row>
    <row r="73" spans="1:7" ht="13.5" thickBot="1">
      <c r="A73" s="332" t="s">
        <v>299</v>
      </c>
      <c r="B73" s="703"/>
      <c r="C73" s="192"/>
      <c r="D73" s="710"/>
      <c r="E73" s="703"/>
      <c r="F73" s="192"/>
      <c r="G73" s="710"/>
    </row>
    <row r="74" spans="1:7" ht="13.5" thickBot="1">
      <c r="A74" s="706" t="s">
        <v>10</v>
      </c>
      <c r="B74" s="711"/>
      <c r="C74" s="578"/>
      <c r="D74" s="712"/>
      <c r="E74" s="704">
        <v>0</v>
      </c>
      <c r="F74" s="579">
        <f>SUM(F62:F73)</f>
        <v>0</v>
      </c>
      <c r="G74" s="714">
        <f t="shared" ref="G74" si="6">SUM(E74:F74)</f>
        <v>0</v>
      </c>
    </row>
    <row r="76" spans="1:7" ht="39" customHeight="1">
      <c r="A76" s="1287" t="s">
        <v>683</v>
      </c>
      <c r="B76" s="1286"/>
      <c r="C76" s="1286"/>
      <c r="D76" s="1286"/>
      <c r="E76" s="1286"/>
      <c r="F76" s="1286"/>
      <c r="G76" s="1286"/>
    </row>
    <row r="77" spans="1:7">
      <c r="A77" s="1284"/>
      <c r="B77" s="1284"/>
      <c r="C77" s="1284"/>
      <c r="D77" s="1284"/>
      <c r="E77" s="1284"/>
      <c r="F77" s="1284"/>
      <c r="G77" s="1284"/>
    </row>
    <row r="78" spans="1:7" ht="12.75" customHeight="1">
      <c r="A78" s="1127" t="s">
        <v>306</v>
      </c>
      <c r="B78" s="1127"/>
      <c r="C78" s="1127"/>
      <c r="D78" s="1127"/>
      <c r="E78" s="1127"/>
      <c r="F78" s="1127"/>
      <c r="G78" s="1127"/>
    </row>
    <row r="79" spans="1:7" ht="16.350000000000001" customHeight="1">
      <c r="A79" s="1127" t="s">
        <v>307</v>
      </c>
      <c r="B79" s="1127"/>
      <c r="C79" s="1127"/>
      <c r="D79" s="1127"/>
      <c r="E79" s="1127"/>
      <c r="F79" s="1127"/>
      <c r="G79" s="1127"/>
    </row>
    <row r="80" spans="1:7">
      <c r="A80" s="1285" t="s">
        <v>308</v>
      </c>
      <c r="B80" s="1285"/>
      <c r="C80" s="1285"/>
      <c r="D80" s="1285"/>
      <c r="E80" s="1285"/>
      <c r="F80" s="1285"/>
      <c r="G80" s="1285"/>
    </row>
    <row r="81" spans="1:7">
      <c r="A81" s="1277"/>
      <c r="B81" s="1277"/>
      <c r="C81" s="1277"/>
      <c r="D81" s="1277"/>
      <c r="E81" s="1277"/>
      <c r="F81" s="1277"/>
      <c r="G81" s="1277"/>
    </row>
    <row r="82" spans="1:7" ht="25.5" customHeight="1">
      <c r="A82" s="1127" t="s">
        <v>309</v>
      </c>
      <c r="B82" s="1127"/>
      <c r="C82" s="1127"/>
      <c r="D82" s="1127"/>
      <c r="E82" s="1127"/>
      <c r="F82" s="1127"/>
      <c r="G82" s="1127"/>
    </row>
  </sheetData>
  <mergeCells count="23">
    <mergeCell ref="A77:G77"/>
    <mergeCell ref="A80:G80"/>
    <mergeCell ref="A81:G81"/>
    <mergeCell ref="A59:G59"/>
    <mergeCell ref="B60:D60"/>
    <mergeCell ref="E60:G60"/>
    <mergeCell ref="A82:G82"/>
    <mergeCell ref="A22:G22"/>
    <mergeCell ref="A23:G23"/>
    <mergeCell ref="A78:G78"/>
    <mergeCell ref="A79:G79"/>
    <mergeCell ref="B24:D24"/>
    <mergeCell ref="E24:G24"/>
    <mergeCell ref="B42:D42"/>
    <mergeCell ref="E42:G42"/>
    <mergeCell ref="A41:G41"/>
    <mergeCell ref="A76:G76"/>
    <mergeCell ref="A1:G1"/>
    <mergeCell ref="A2:G2"/>
    <mergeCell ref="A3:G3"/>
    <mergeCell ref="B6:D6"/>
    <mergeCell ref="E6:G6"/>
    <mergeCell ref="A5:G5"/>
  </mergeCells>
  <printOptions horizontalCentered="1" verticalCentered="1"/>
  <pageMargins left="0" right="0" top="0.5" bottom="0.5" header="0.3" footer="0.3"/>
  <pageSetup paperSize="5" scale="86"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topLeftCell="A70" zoomScale="90" zoomScaleNormal="90" workbookViewId="0">
      <selection activeCell="K100" sqref="K100"/>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10" customWidth="1"/>
    <col min="8" max="8" width="9.42578125" customWidth="1"/>
    <col min="9" max="9" width="6.5703125" customWidth="1"/>
    <col min="10" max="10" width="11.5703125" customWidth="1"/>
    <col min="11" max="11" width="6.5703125" customWidth="1"/>
    <col min="12" max="12" width="10.42578125" customWidth="1"/>
    <col min="13" max="13" width="6.5703125" customWidth="1"/>
    <col min="14" max="14" width="11.5703125" customWidth="1"/>
    <col min="15" max="15" width="10.5703125" customWidth="1"/>
    <col min="16" max="16" width="11.5703125" bestFit="1" customWidth="1"/>
    <col min="17" max="17" width="9.5703125" customWidth="1"/>
  </cols>
  <sheetData>
    <row r="1" spans="1:17" ht="15.75">
      <c r="A1" s="1054" t="s">
        <v>310</v>
      </c>
      <c r="B1" s="1054"/>
      <c r="C1" s="1054"/>
      <c r="D1" s="1054"/>
      <c r="E1" s="1054"/>
      <c r="F1" s="1054"/>
      <c r="G1" s="1054"/>
      <c r="H1" s="1054"/>
      <c r="I1" s="1054"/>
      <c r="J1" s="1054"/>
      <c r="K1" s="1054"/>
      <c r="L1" s="1054"/>
      <c r="M1" s="1054"/>
      <c r="N1" s="1054"/>
      <c r="O1" s="1054"/>
      <c r="P1" s="1054"/>
      <c r="Q1" s="1054"/>
    </row>
    <row r="2" spans="1:17" ht="15.75">
      <c r="A2" s="1054" t="s">
        <v>1</v>
      </c>
      <c r="B2" s="1108"/>
      <c r="C2" s="1108"/>
      <c r="D2" s="1108"/>
      <c r="E2" s="1108"/>
      <c r="F2" s="1108"/>
      <c r="G2" s="1108"/>
      <c r="H2" s="1108"/>
      <c r="I2" s="1108"/>
      <c r="J2" s="1108"/>
      <c r="K2" s="1108"/>
      <c r="L2" s="1108"/>
      <c r="M2" s="1108"/>
      <c r="N2" s="1108"/>
      <c r="O2" s="1108"/>
      <c r="P2" s="1108"/>
      <c r="Q2" s="1108"/>
    </row>
    <row r="3" spans="1:17" ht="15.75">
      <c r="A3" s="1107" t="s">
        <v>2</v>
      </c>
      <c r="B3" s="1150"/>
      <c r="C3" s="1150"/>
      <c r="D3" s="1150"/>
      <c r="E3" s="1150"/>
      <c r="F3" s="1150"/>
      <c r="G3" s="1150"/>
      <c r="H3" s="1150"/>
      <c r="I3" s="1150"/>
      <c r="J3" s="1150"/>
      <c r="K3" s="1150"/>
      <c r="L3" s="1150"/>
      <c r="M3" s="1150"/>
      <c r="N3" s="1150"/>
      <c r="O3" s="1150"/>
      <c r="P3" s="1150"/>
      <c r="Q3" s="1150"/>
    </row>
    <row r="4" spans="1:17" ht="15.75">
      <c r="A4" s="371"/>
      <c r="B4" s="372"/>
      <c r="C4" s="372"/>
      <c r="D4" s="372"/>
      <c r="E4" s="372"/>
      <c r="F4" s="372"/>
      <c r="G4" s="372"/>
      <c r="H4" s="372"/>
      <c r="I4" s="372"/>
      <c r="J4" s="372"/>
      <c r="K4" s="372"/>
      <c r="L4" s="372"/>
      <c r="M4" s="372"/>
      <c r="N4" s="372"/>
      <c r="O4" s="372"/>
      <c r="P4" s="372"/>
      <c r="Q4" s="372"/>
    </row>
    <row r="5" spans="1:17" ht="15.75">
      <c r="A5" s="1134" t="s">
        <v>311</v>
      </c>
      <c r="B5" s="1135"/>
      <c r="C5" s="1135"/>
      <c r="D5" s="1135"/>
      <c r="E5" s="1135"/>
      <c r="F5" s="1135"/>
      <c r="G5" s="1135"/>
      <c r="H5" s="1135"/>
      <c r="I5" s="1136"/>
      <c r="J5" s="372"/>
      <c r="K5" s="372"/>
      <c r="L5" s="372"/>
      <c r="M5" s="372"/>
      <c r="N5" s="372"/>
      <c r="O5" s="372"/>
      <c r="P5" s="372"/>
      <c r="Q5" s="372"/>
    </row>
    <row r="6" spans="1:17">
      <c r="A6" s="1145" t="s">
        <v>312</v>
      </c>
      <c r="B6" s="1148" t="s">
        <v>313</v>
      </c>
      <c r="C6" s="1148"/>
      <c r="D6" s="1148"/>
      <c r="E6" s="1149"/>
      <c r="F6" s="1148" t="s">
        <v>314</v>
      </c>
      <c r="G6" s="1148"/>
      <c r="H6" s="1148"/>
      <c r="I6" s="1148"/>
      <c r="J6" s="1138" t="s">
        <v>315</v>
      </c>
      <c r="K6" s="1138"/>
      <c r="L6" s="1138"/>
      <c r="M6" s="1138"/>
      <c r="N6" s="1138" t="s">
        <v>10</v>
      </c>
      <c r="O6" s="1138"/>
      <c r="P6" s="1138"/>
      <c r="Q6" s="1138"/>
    </row>
    <row r="7" spans="1:17" ht="36" customHeight="1">
      <c r="A7" s="1146"/>
      <c r="B7" s="1137" t="s">
        <v>316</v>
      </c>
      <c r="C7" s="1138" t="s">
        <v>317</v>
      </c>
      <c r="D7" s="1138"/>
      <c r="E7" s="1138"/>
      <c r="F7" s="1137" t="s">
        <v>316</v>
      </c>
      <c r="G7" s="1138" t="s">
        <v>317</v>
      </c>
      <c r="H7" s="1138"/>
      <c r="I7" s="1138"/>
      <c r="J7" s="1137" t="s">
        <v>316</v>
      </c>
      <c r="K7" s="1138" t="s">
        <v>317</v>
      </c>
      <c r="L7" s="1138"/>
      <c r="M7" s="1138"/>
      <c r="N7" s="1137" t="s">
        <v>316</v>
      </c>
      <c r="O7" s="1151" t="s">
        <v>317</v>
      </c>
      <c r="P7" s="1152"/>
      <c r="Q7" s="1153"/>
    </row>
    <row r="8" spans="1:17" ht="27" customHeight="1">
      <c r="A8" s="1147"/>
      <c r="B8" s="1137"/>
      <c r="C8" s="369" t="s">
        <v>318</v>
      </c>
      <c r="D8" s="369" t="s">
        <v>319</v>
      </c>
      <c r="E8" s="369" t="s">
        <v>320</v>
      </c>
      <c r="F8" s="1137"/>
      <c r="G8" s="369" t="s">
        <v>318</v>
      </c>
      <c r="H8" s="369" t="s">
        <v>319</v>
      </c>
      <c r="I8" s="369" t="s">
        <v>320</v>
      </c>
      <c r="J8" s="1137"/>
      <c r="K8" s="369" t="s">
        <v>318</v>
      </c>
      <c r="L8" s="369" t="s">
        <v>319</v>
      </c>
      <c r="M8" s="369" t="s">
        <v>320</v>
      </c>
      <c r="N8" s="1137"/>
      <c r="O8" s="369" t="s">
        <v>318</v>
      </c>
      <c r="P8" s="369" t="s">
        <v>319</v>
      </c>
      <c r="Q8" s="369" t="s">
        <v>320</v>
      </c>
    </row>
    <row r="9" spans="1:17">
      <c r="A9" s="100" t="s">
        <v>321</v>
      </c>
      <c r="B9" s="583">
        <v>0</v>
      </c>
      <c r="C9" s="584">
        <v>0</v>
      </c>
      <c r="D9" s="585">
        <v>0</v>
      </c>
      <c r="E9" s="584">
        <v>0</v>
      </c>
      <c r="F9" s="510">
        <v>0</v>
      </c>
      <c r="G9" s="510">
        <v>0</v>
      </c>
      <c r="H9" s="510">
        <v>0</v>
      </c>
      <c r="I9" s="510">
        <v>0</v>
      </c>
      <c r="J9" s="583">
        <v>0</v>
      </c>
      <c r="K9" s="584">
        <v>0</v>
      </c>
      <c r="L9" s="585">
        <v>0</v>
      </c>
      <c r="M9" s="584">
        <v>0</v>
      </c>
      <c r="N9" s="169">
        <f>J9+B9</f>
        <v>0</v>
      </c>
      <c r="O9" s="839">
        <v>0</v>
      </c>
      <c r="P9" s="839">
        <v>0</v>
      </c>
      <c r="Q9" s="170">
        <f t="shared" ref="Q9:Q10" si="0">K9+C9</f>
        <v>0</v>
      </c>
    </row>
    <row r="10" spans="1:17">
      <c r="A10" s="100" t="s">
        <v>322</v>
      </c>
      <c r="B10" s="583">
        <v>0</v>
      </c>
      <c r="C10" s="584">
        <v>0</v>
      </c>
      <c r="D10" s="585">
        <v>0</v>
      </c>
      <c r="E10" s="584">
        <v>0</v>
      </c>
      <c r="F10" s="510">
        <v>7278</v>
      </c>
      <c r="G10" s="510">
        <v>42421</v>
      </c>
      <c r="H10" s="510">
        <v>0</v>
      </c>
      <c r="I10" s="510">
        <v>0</v>
      </c>
      <c r="J10" s="583">
        <v>0</v>
      </c>
      <c r="K10" s="584">
        <v>0</v>
      </c>
      <c r="L10" s="585">
        <v>0</v>
      </c>
      <c r="M10" s="584">
        <v>0</v>
      </c>
      <c r="N10" s="169">
        <f>F10</f>
        <v>7278</v>
      </c>
      <c r="O10" s="839">
        <f>G10</f>
        <v>42421</v>
      </c>
      <c r="P10" s="839">
        <v>0</v>
      </c>
      <c r="Q10" s="170">
        <f t="shared" si="0"/>
        <v>0</v>
      </c>
    </row>
    <row r="11" spans="1:17">
      <c r="A11" s="100" t="s">
        <v>323</v>
      </c>
      <c r="B11" s="586">
        <v>0</v>
      </c>
      <c r="C11" s="586">
        <v>0</v>
      </c>
      <c r="D11" s="586">
        <v>0</v>
      </c>
      <c r="E11" s="586">
        <v>0</v>
      </c>
      <c r="F11" s="510">
        <v>8011</v>
      </c>
      <c r="G11" s="510">
        <v>61209</v>
      </c>
      <c r="H11" s="510">
        <v>0</v>
      </c>
      <c r="I11" s="510">
        <v>0</v>
      </c>
      <c r="J11" s="586">
        <v>0</v>
      </c>
      <c r="K11" s="586">
        <v>0</v>
      </c>
      <c r="L11" s="586">
        <v>0</v>
      </c>
      <c r="M11" s="586">
        <v>0</v>
      </c>
      <c r="N11" s="169">
        <f t="shared" ref="N11:N20" si="1">F11</f>
        <v>8011</v>
      </c>
      <c r="O11" s="839">
        <f t="shared" ref="O11:O20" si="2">G11</f>
        <v>61209</v>
      </c>
      <c r="P11" s="840">
        <v>0</v>
      </c>
      <c r="Q11" s="170">
        <f t="shared" ref="Q11:Q13" si="3">K11+C11</f>
        <v>0</v>
      </c>
    </row>
    <row r="12" spans="1:17">
      <c r="A12" s="100" t="s">
        <v>324</v>
      </c>
      <c r="B12" s="586">
        <v>0</v>
      </c>
      <c r="C12" s="586">
        <v>0</v>
      </c>
      <c r="D12" s="586">
        <v>0</v>
      </c>
      <c r="E12" s="586">
        <v>0</v>
      </c>
      <c r="F12" s="510">
        <v>8167</v>
      </c>
      <c r="G12" s="510">
        <v>43580</v>
      </c>
      <c r="H12" s="510">
        <v>0</v>
      </c>
      <c r="I12" s="510">
        <v>0</v>
      </c>
      <c r="J12" s="586">
        <v>0</v>
      </c>
      <c r="K12" s="586">
        <v>0</v>
      </c>
      <c r="L12" s="586">
        <v>0</v>
      </c>
      <c r="M12" s="586">
        <v>0</v>
      </c>
      <c r="N12" s="169">
        <f t="shared" si="1"/>
        <v>8167</v>
      </c>
      <c r="O12" s="839">
        <f t="shared" si="2"/>
        <v>43580</v>
      </c>
      <c r="P12" s="840">
        <v>0</v>
      </c>
      <c r="Q12" s="170">
        <f t="shared" si="3"/>
        <v>0</v>
      </c>
    </row>
    <row r="13" spans="1:17">
      <c r="A13" s="100" t="s">
        <v>325</v>
      </c>
      <c r="B13" s="586">
        <v>0</v>
      </c>
      <c r="C13" s="586">
        <v>0</v>
      </c>
      <c r="D13" s="586">
        <v>0</v>
      </c>
      <c r="E13" s="586">
        <v>0</v>
      </c>
      <c r="F13" s="510">
        <v>9881</v>
      </c>
      <c r="G13" s="510">
        <v>57787</v>
      </c>
      <c r="H13" s="510">
        <v>0</v>
      </c>
      <c r="I13" s="510">
        <v>0</v>
      </c>
      <c r="J13" s="586">
        <v>0</v>
      </c>
      <c r="K13" s="586">
        <v>0</v>
      </c>
      <c r="L13" s="586">
        <v>0</v>
      </c>
      <c r="M13" s="586">
        <v>0</v>
      </c>
      <c r="N13" s="169">
        <f t="shared" si="1"/>
        <v>9881</v>
      </c>
      <c r="O13" s="839">
        <f t="shared" si="2"/>
        <v>57787</v>
      </c>
      <c r="P13" s="840">
        <v>0</v>
      </c>
      <c r="Q13" s="170">
        <f t="shared" si="3"/>
        <v>0</v>
      </c>
    </row>
    <row r="14" spans="1:17">
      <c r="A14" s="100" t="s">
        <v>326</v>
      </c>
      <c r="B14" s="586">
        <v>0</v>
      </c>
      <c r="C14" s="586">
        <v>0</v>
      </c>
      <c r="D14" s="586">
        <v>0</v>
      </c>
      <c r="E14" s="586">
        <v>0</v>
      </c>
      <c r="F14" s="510">
        <v>7419</v>
      </c>
      <c r="G14" s="510">
        <v>36750</v>
      </c>
      <c r="H14" s="510">
        <v>0</v>
      </c>
      <c r="I14" s="510">
        <v>0</v>
      </c>
      <c r="J14" s="586">
        <v>0</v>
      </c>
      <c r="K14" s="586">
        <v>0</v>
      </c>
      <c r="L14" s="586">
        <v>0</v>
      </c>
      <c r="M14" s="586">
        <v>0</v>
      </c>
      <c r="N14" s="169">
        <f t="shared" si="1"/>
        <v>7419</v>
      </c>
      <c r="O14" s="839">
        <f t="shared" si="2"/>
        <v>36750</v>
      </c>
      <c r="P14" s="840">
        <v>0</v>
      </c>
      <c r="Q14" s="170">
        <v>0</v>
      </c>
    </row>
    <row r="15" spans="1:17">
      <c r="A15" s="100" t="s">
        <v>327</v>
      </c>
      <c r="B15" s="586">
        <v>0</v>
      </c>
      <c r="C15" s="586">
        <v>0</v>
      </c>
      <c r="D15" s="586">
        <v>0</v>
      </c>
      <c r="E15" s="586">
        <v>0</v>
      </c>
      <c r="F15" s="510">
        <v>8909</v>
      </c>
      <c r="G15" s="510">
        <v>47241</v>
      </c>
      <c r="H15" s="510">
        <v>0</v>
      </c>
      <c r="I15" s="510">
        <v>0</v>
      </c>
      <c r="J15" s="586">
        <v>0</v>
      </c>
      <c r="K15" s="586">
        <v>0</v>
      </c>
      <c r="L15" s="586">
        <v>0</v>
      </c>
      <c r="M15" s="586">
        <v>0</v>
      </c>
      <c r="N15" s="169">
        <f t="shared" si="1"/>
        <v>8909</v>
      </c>
      <c r="O15" s="839">
        <f t="shared" si="2"/>
        <v>47241</v>
      </c>
      <c r="P15" s="840">
        <v>0</v>
      </c>
      <c r="Q15" s="170">
        <v>0</v>
      </c>
    </row>
    <row r="16" spans="1:17">
      <c r="A16" s="100" t="s">
        <v>328</v>
      </c>
      <c r="B16" s="586">
        <v>0</v>
      </c>
      <c r="C16" s="586">
        <v>0</v>
      </c>
      <c r="D16" s="586">
        <v>0</v>
      </c>
      <c r="E16" s="586">
        <v>0</v>
      </c>
      <c r="F16" s="510">
        <v>9015</v>
      </c>
      <c r="G16" s="510">
        <v>47554</v>
      </c>
      <c r="H16" s="510">
        <v>0</v>
      </c>
      <c r="I16" s="510">
        <v>0</v>
      </c>
      <c r="J16" s="586">
        <v>0</v>
      </c>
      <c r="K16" s="586">
        <v>0</v>
      </c>
      <c r="L16" s="586">
        <v>0</v>
      </c>
      <c r="M16" s="586">
        <v>0</v>
      </c>
      <c r="N16" s="169">
        <f t="shared" si="1"/>
        <v>9015</v>
      </c>
      <c r="O16" s="839">
        <f t="shared" si="2"/>
        <v>47554</v>
      </c>
      <c r="P16" s="840">
        <v>0</v>
      </c>
      <c r="Q16" s="170">
        <v>0</v>
      </c>
    </row>
    <row r="17" spans="1:18">
      <c r="A17" s="100" t="s">
        <v>329</v>
      </c>
      <c r="B17" s="586">
        <v>0</v>
      </c>
      <c r="C17" s="586">
        <v>0</v>
      </c>
      <c r="D17" s="586">
        <v>0</v>
      </c>
      <c r="E17" s="586">
        <v>0</v>
      </c>
      <c r="F17" s="510">
        <v>12527</v>
      </c>
      <c r="G17" s="510">
        <v>66712</v>
      </c>
      <c r="H17" s="510">
        <v>0</v>
      </c>
      <c r="I17" s="510">
        <v>0</v>
      </c>
      <c r="J17" s="586">
        <v>0</v>
      </c>
      <c r="K17" s="586">
        <v>0</v>
      </c>
      <c r="L17" s="586">
        <v>0</v>
      </c>
      <c r="M17" s="586">
        <v>0</v>
      </c>
      <c r="N17" s="169">
        <f t="shared" si="1"/>
        <v>12527</v>
      </c>
      <c r="O17" s="839">
        <f t="shared" si="2"/>
        <v>66712</v>
      </c>
      <c r="P17" s="840">
        <v>0</v>
      </c>
      <c r="Q17" s="170">
        <v>0</v>
      </c>
      <c r="R17" t="s">
        <v>146</v>
      </c>
    </row>
    <row r="18" spans="1:18">
      <c r="A18" s="100" t="s">
        <v>330</v>
      </c>
      <c r="B18" s="587">
        <v>0</v>
      </c>
      <c r="C18" s="586">
        <v>0</v>
      </c>
      <c r="D18" s="586">
        <v>0</v>
      </c>
      <c r="E18" s="586">
        <v>0</v>
      </c>
      <c r="F18" s="510">
        <v>10471</v>
      </c>
      <c r="G18" s="510">
        <v>53051</v>
      </c>
      <c r="H18" s="510">
        <v>0</v>
      </c>
      <c r="I18" s="510">
        <v>0</v>
      </c>
      <c r="J18" s="586">
        <v>0</v>
      </c>
      <c r="K18" s="586">
        <v>0</v>
      </c>
      <c r="L18" s="586">
        <v>0</v>
      </c>
      <c r="M18" s="586">
        <v>0</v>
      </c>
      <c r="N18" s="169">
        <f t="shared" si="1"/>
        <v>10471</v>
      </c>
      <c r="O18" s="839">
        <f t="shared" si="2"/>
        <v>53051</v>
      </c>
      <c r="P18" s="840">
        <v>0</v>
      </c>
      <c r="Q18" s="170">
        <v>0</v>
      </c>
    </row>
    <row r="19" spans="1:18">
      <c r="A19" s="100" t="s">
        <v>331</v>
      </c>
      <c r="B19" s="588">
        <v>0</v>
      </c>
      <c r="C19" s="588">
        <v>0</v>
      </c>
      <c r="D19" s="588">
        <v>0</v>
      </c>
      <c r="E19" s="588">
        <v>0</v>
      </c>
      <c r="F19" s="510">
        <v>6410</v>
      </c>
      <c r="G19" s="510">
        <v>44482</v>
      </c>
      <c r="H19" s="511"/>
      <c r="I19" s="511"/>
      <c r="J19" s="586">
        <v>0</v>
      </c>
      <c r="K19" s="586">
        <v>0</v>
      </c>
      <c r="L19" s="588">
        <v>0</v>
      </c>
      <c r="M19" s="588">
        <v>0</v>
      </c>
      <c r="N19" s="169">
        <f t="shared" si="1"/>
        <v>6410</v>
      </c>
      <c r="O19" s="839">
        <f t="shared" si="2"/>
        <v>44482</v>
      </c>
      <c r="P19" s="840">
        <v>0</v>
      </c>
      <c r="Q19" s="170">
        <f t="shared" ref="Q19" si="4">K19+C19</f>
        <v>0</v>
      </c>
    </row>
    <row r="20" spans="1:18">
      <c r="A20" s="12" t="s">
        <v>332</v>
      </c>
      <c r="B20" s="589">
        <v>0</v>
      </c>
      <c r="C20" s="589">
        <v>0</v>
      </c>
      <c r="D20" s="589">
        <v>0</v>
      </c>
      <c r="E20" s="589">
        <v>0</v>
      </c>
      <c r="F20" s="1005">
        <v>5491</v>
      </c>
      <c r="G20" s="1005">
        <v>41852</v>
      </c>
      <c r="H20" s="512"/>
      <c r="I20" s="512"/>
      <c r="J20" s="600">
        <v>0</v>
      </c>
      <c r="K20" s="600">
        <v>0</v>
      </c>
      <c r="L20" s="589">
        <v>0</v>
      </c>
      <c r="M20" s="589">
        <v>0</v>
      </c>
      <c r="N20" s="169">
        <f t="shared" si="1"/>
        <v>5491</v>
      </c>
      <c r="O20" s="839">
        <f t="shared" si="2"/>
        <v>41852</v>
      </c>
      <c r="P20" s="245">
        <v>0</v>
      </c>
      <c r="Q20" s="246">
        <f t="shared" ref="Q20" si="5">K20+C20</f>
        <v>0</v>
      </c>
    </row>
    <row r="21" spans="1:18">
      <c r="A21" s="9" t="s">
        <v>333</v>
      </c>
      <c r="B21" s="590">
        <f>SUM(B9:B20)</f>
        <v>0</v>
      </c>
      <c r="C21" s="590">
        <f t="shared" ref="C21:O21" si="6">SUM(C9:C20)</f>
        <v>0</v>
      </c>
      <c r="D21" s="590">
        <f t="shared" si="6"/>
        <v>0</v>
      </c>
      <c r="E21" s="590">
        <f t="shared" si="6"/>
        <v>0</v>
      </c>
      <c r="F21" s="11">
        <f t="shared" si="6"/>
        <v>93579</v>
      </c>
      <c r="G21" s="876">
        <f t="shared" si="6"/>
        <v>542639</v>
      </c>
      <c r="H21" s="11">
        <f t="shared" si="6"/>
        <v>0</v>
      </c>
      <c r="I21" s="11">
        <f t="shared" si="6"/>
        <v>0</v>
      </c>
      <c r="J21" s="590">
        <f t="shared" si="6"/>
        <v>0</v>
      </c>
      <c r="K21" s="590">
        <f t="shared" si="6"/>
        <v>0</v>
      </c>
      <c r="L21" s="590">
        <f>SUM(L9:L20)</f>
        <v>0</v>
      </c>
      <c r="M21" s="590">
        <f t="shared" si="6"/>
        <v>0</v>
      </c>
      <c r="N21" s="429">
        <f t="shared" si="6"/>
        <v>93579</v>
      </c>
      <c r="O21" s="877">
        <f t="shared" si="6"/>
        <v>542639</v>
      </c>
      <c r="P21" s="429">
        <v>0</v>
      </c>
      <c r="Q21" s="429">
        <f>SUM(Q9:Q20)</f>
        <v>0</v>
      </c>
    </row>
    <row r="23" spans="1:18" ht="12.75" customHeight="1">
      <c r="A23" s="1142" t="s">
        <v>334</v>
      </c>
      <c r="B23" s="1143"/>
      <c r="C23" s="1143"/>
      <c r="D23" s="1143"/>
      <c r="E23" s="1143"/>
      <c r="F23" s="1143"/>
      <c r="G23" s="1143"/>
      <c r="H23" s="1143"/>
      <c r="I23" s="1143"/>
      <c r="J23" s="1143"/>
      <c r="K23" s="1143"/>
      <c r="L23" s="1143"/>
      <c r="M23" s="1143"/>
      <c r="N23" s="1143"/>
      <c r="O23" s="1143"/>
      <c r="P23" s="1143"/>
      <c r="Q23" s="1144"/>
    </row>
    <row r="24" spans="1:18" ht="12.75" customHeight="1">
      <c r="A24" s="1127" t="s">
        <v>309</v>
      </c>
      <c r="B24" s="1127"/>
      <c r="C24" s="1127"/>
      <c r="D24" s="1127"/>
      <c r="E24" s="1127"/>
      <c r="F24" s="1127"/>
      <c r="G24" s="1127"/>
      <c r="H24" s="1127"/>
      <c r="I24" s="1127"/>
      <c r="J24" s="1127"/>
      <c r="K24" s="1127"/>
      <c r="L24" s="1127"/>
      <c r="M24" s="1127"/>
      <c r="N24" s="1127"/>
      <c r="O24" s="1127"/>
      <c r="P24" s="365"/>
      <c r="Q24" s="365"/>
    </row>
    <row r="25" spans="1:18" ht="31.5" customHeight="1">
      <c r="A25" s="1127"/>
      <c r="B25" s="1057"/>
      <c r="C25" s="1057"/>
      <c r="D25" s="1057"/>
      <c r="E25" s="1057"/>
      <c r="F25" s="1057"/>
      <c r="G25" s="1057"/>
      <c r="H25" s="1057"/>
      <c r="I25" s="1057"/>
      <c r="J25" s="1057"/>
      <c r="K25" s="1057"/>
      <c r="L25" s="1057"/>
      <c r="M25" s="1057"/>
      <c r="N25" s="1057"/>
      <c r="O25" s="1057"/>
      <c r="P25" s="365"/>
      <c r="Q25" s="365"/>
    </row>
    <row r="26" spans="1:18" ht="16.5" customHeight="1"/>
    <row r="27" spans="1:18" ht="15" customHeight="1">
      <c r="A27" s="1134" t="s">
        <v>335</v>
      </c>
      <c r="B27" s="1135"/>
      <c r="C27" s="1135"/>
      <c r="D27" s="1135"/>
      <c r="E27" s="1135"/>
      <c r="F27" s="1135"/>
      <c r="G27" s="1135"/>
      <c r="H27" s="1135"/>
      <c r="I27" s="1136"/>
      <c r="J27" s="372"/>
      <c r="K27" s="372"/>
      <c r="L27" s="372"/>
      <c r="M27" s="372"/>
      <c r="N27" s="372"/>
      <c r="O27" s="372"/>
      <c r="P27" s="372"/>
      <c r="Q27" s="372"/>
    </row>
    <row r="28" spans="1:18">
      <c r="A28" s="448"/>
      <c r="B28" s="1148" t="s">
        <v>313</v>
      </c>
      <c r="C28" s="1148"/>
      <c r="D28" s="1148"/>
      <c r="E28" s="1149"/>
      <c r="F28" s="1148" t="s">
        <v>314</v>
      </c>
      <c r="G28" s="1148"/>
      <c r="H28" s="1148"/>
      <c r="I28" s="1148"/>
      <c r="J28" s="1138" t="s">
        <v>315</v>
      </c>
      <c r="K28" s="1138"/>
      <c r="L28" s="1138"/>
      <c r="M28" s="1138"/>
      <c r="N28" s="1138" t="s">
        <v>10</v>
      </c>
      <c r="O28" s="1138"/>
      <c r="P28" s="1138"/>
      <c r="Q28" s="1138"/>
    </row>
    <row r="29" spans="1:18">
      <c r="A29" s="1154" t="s">
        <v>312</v>
      </c>
      <c r="B29" s="1139" t="s">
        <v>316</v>
      </c>
      <c r="C29" s="26"/>
      <c r="D29" s="27"/>
      <c r="E29" s="28"/>
      <c r="F29" s="1139" t="s">
        <v>316</v>
      </c>
      <c r="G29" s="26"/>
      <c r="H29" s="27"/>
      <c r="I29" s="28"/>
      <c r="J29" s="1139" t="s">
        <v>316</v>
      </c>
      <c r="K29" s="26"/>
      <c r="L29" s="27"/>
      <c r="M29" s="28"/>
      <c r="N29" s="1139" t="s">
        <v>316</v>
      </c>
      <c r="O29" s="26"/>
      <c r="P29" s="27"/>
      <c r="Q29" s="28"/>
    </row>
    <row r="30" spans="1:18" ht="13.5" customHeight="1">
      <c r="A30" s="1155"/>
      <c r="B30" s="1140"/>
      <c r="C30" s="1148" t="s">
        <v>317</v>
      </c>
      <c r="D30" s="1148"/>
      <c r="E30" s="1148"/>
      <c r="F30" s="1140"/>
      <c r="G30" s="1148" t="s">
        <v>317</v>
      </c>
      <c r="H30" s="1148"/>
      <c r="I30" s="1148"/>
      <c r="J30" s="1140"/>
      <c r="K30" s="1148" t="s">
        <v>317</v>
      </c>
      <c r="L30" s="1148"/>
      <c r="M30" s="1148"/>
      <c r="N30" s="1140"/>
      <c r="O30" s="1148" t="s">
        <v>317</v>
      </c>
      <c r="P30" s="1148"/>
      <c r="Q30" s="1148"/>
    </row>
    <row r="31" spans="1:18" ht="25.5" customHeight="1">
      <c r="A31" s="1156"/>
      <c r="B31" s="1141"/>
      <c r="C31" s="29" t="s">
        <v>318</v>
      </c>
      <c r="D31" s="369" t="s">
        <v>319</v>
      </c>
      <c r="E31" s="369" t="s">
        <v>320</v>
      </c>
      <c r="F31" s="1141"/>
      <c r="G31" s="29" t="s">
        <v>318</v>
      </c>
      <c r="H31" s="369" t="s">
        <v>319</v>
      </c>
      <c r="I31" s="369" t="s">
        <v>320</v>
      </c>
      <c r="J31" s="1141"/>
      <c r="K31" s="29" t="s">
        <v>318</v>
      </c>
      <c r="L31" s="369" t="s">
        <v>319</v>
      </c>
      <c r="M31" s="369" t="s">
        <v>320</v>
      </c>
      <c r="N31" s="1141"/>
      <c r="O31" s="29" t="s">
        <v>318</v>
      </c>
      <c r="P31" s="369" t="s">
        <v>319</v>
      </c>
      <c r="Q31" s="369" t="s">
        <v>320</v>
      </c>
    </row>
    <row r="32" spans="1:18">
      <c r="A32" s="100" t="s">
        <v>321</v>
      </c>
      <c r="B32" s="591"/>
      <c r="C32" s="592"/>
      <c r="D32" s="592"/>
      <c r="E32" s="592"/>
      <c r="F32" s="116"/>
      <c r="G32" s="116"/>
      <c r="H32" s="116"/>
      <c r="I32" s="116"/>
      <c r="J32" s="592"/>
      <c r="K32" s="592"/>
      <c r="L32" s="592"/>
      <c r="M32" s="592"/>
      <c r="N32" s="116"/>
      <c r="O32" s="116"/>
      <c r="P32" s="116"/>
      <c r="Q32" s="116"/>
    </row>
    <row r="33" spans="1:17">
      <c r="A33" s="100" t="s">
        <v>322</v>
      </c>
      <c r="B33" s="591"/>
      <c r="C33" s="592"/>
      <c r="D33" s="592"/>
      <c r="E33" s="592"/>
      <c r="F33" s="116"/>
      <c r="G33" s="116"/>
      <c r="H33" s="116"/>
      <c r="I33" s="116"/>
      <c r="J33" s="592"/>
      <c r="K33" s="592"/>
      <c r="L33" s="592"/>
      <c r="M33" s="592"/>
      <c r="N33" s="116"/>
      <c r="O33" s="116"/>
      <c r="P33" s="116"/>
      <c r="Q33" s="116"/>
    </row>
    <row r="34" spans="1:17">
      <c r="A34" s="100" t="s">
        <v>323</v>
      </c>
      <c r="B34" s="591"/>
      <c r="C34" s="592"/>
      <c r="D34" s="592"/>
      <c r="E34" s="592"/>
      <c r="F34" s="116"/>
      <c r="G34" s="116"/>
      <c r="H34" s="116"/>
      <c r="I34" s="116"/>
      <c r="J34" s="592"/>
      <c r="K34" s="592"/>
      <c r="L34" s="592"/>
      <c r="M34" s="592"/>
      <c r="N34" s="116"/>
      <c r="O34" s="116"/>
      <c r="P34" s="116"/>
      <c r="Q34" s="116"/>
    </row>
    <row r="35" spans="1:17">
      <c r="A35" s="100" t="s">
        <v>324</v>
      </c>
      <c r="B35" s="591"/>
      <c r="C35" s="592"/>
      <c r="D35" s="592"/>
      <c r="E35" s="592"/>
      <c r="F35" s="116"/>
      <c r="G35" s="116"/>
      <c r="H35" s="116"/>
      <c r="I35" s="116"/>
      <c r="J35" s="592"/>
      <c r="K35" s="592"/>
      <c r="L35" s="592"/>
      <c r="M35" s="592"/>
      <c r="N35" s="116"/>
      <c r="O35" s="116"/>
      <c r="P35" s="116"/>
      <c r="Q35" s="116"/>
    </row>
    <row r="36" spans="1:17">
      <c r="A36" s="100" t="s">
        <v>325</v>
      </c>
      <c r="B36" s="591"/>
      <c r="C36" s="592"/>
      <c r="D36" s="592"/>
      <c r="E36" s="592"/>
      <c r="F36" s="116"/>
      <c r="G36" s="116"/>
      <c r="H36" s="116"/>
      <c r="I36" s="116"/>
      <c r="J36" s="592"/>
      <c r="K36" s="592"/>
      <c r="L36" s="592"/>
      <c r="M36" s="592"/>
      <c r="N36" s="116"/>
      <c r="O36" s="116"/>
      <c r="P36" s="116"/>
      <c r="Q36" s="116"/>
    </row>
    <row r="37" spans="1:17">
      <c r="A37" s="100" t="s">
        <v>326</v>
      </c>
      <c r="B37" s="591"/>
      <c r="C37" s="592"/>
      <c r="D37" s="592"/>
      <c r="E37" s="592"/>
      <c r="F37" s="116"/>
      <c r="G37" s="116"/>
      <c r="H37" s="116"/>
      <c r="I37" s="116"/>
      <c r="J37" s="592"/>
      <c r="K37" s="592"/>
      <c r="L37" s="592"/>
      <c r="M37" s="592"/>
      <c r="N37" s="116"/>
      <c r="O37" s="116"/>
      <c r="P37" s="116"/>
      <c r="Q37" s="116"/>
    </row>
    <row r="38" spans="1:17">
      <c r="A38" s="100" t="s">
        <v>327</v>
      </c>
      <c r="B38" s="591"/>
      <c r="C38" s="592"/>
      <c r="D38" s="592"/>
      <c r="E38" s="592"/>
      <c r="F38" s="116"/>
      <c r="G38" s="116"/>
      <c r="H38" s="116"/>
      <c r="I38" s="116"/>
      <c r="J38" s="592"/>
      <c r="K38" s="592"/>
      <c r="L38" s="592"/>
      <c r="M38" s="592"/>
      <c r="N38" s="116"/>
      <c r="O38" s="116"/>
      <c r="P38" s="116"/>
      <c r="Q38" s="116"/>
    </row>
    <row r="39" spans="1:17">
      <c r="A39" s="100" t="s">
        <v>328</v>
      </c>
      <c r="B39" s="591"/>
      <c r="C39" s="592"/>
      <c r="D39" s="592"/>
      <c r="E39" s="592"/>
      <c r="F39" s="116"/>
      <c r="G39" s="116"/>
      <c r="H39" s="116"/>
      <c r="I39" s="116"/>
      <c r="J39" s="592"/>
      <c r="K39" s="592"/>
      <c r="L39" s="592"/>
      <c r="M39" s="592"/>
      <c r="N39" s="116"/>
      <c r="O39" s="116"/>
      <c r="P39" s="116"/>
      <c r="Q39" s="116"/>
    </row>
    <row r="40" spans="1:17">
      <c r="A40" s="100" t="s">
        <v>329</v>
      </c>
      <c r="B40" s="591"/>
      <c r="C40" s="592"/>
      <c r="D40" s="592"/>
      <c r="E40" s="592"/>
      <c r="F40" s="116"/>
      <c r="G40" s="116"/>
      <c r="H40" s="116"/>
      <c r="I40" s="116"/>
      <c r="J40" s="592"/>
      <c r="K40" s="592"/>
      <c r="L40" s="592"/>
      <c r="M40" s="592"/>
      <c r="N40" s="116"/>
      <c r="O40" s="116"/>
      <c r="P40" s="116"/>
      <c r="Q40" s="116"/>
    </row>
    <row r="41" spans="1:17">
      <c r="A41" s="100" t="s">
        <v>330</v>
      </c>
      <c r="B41" s="592"/>
      <c r="C41" s="592"/>
      <c r="D41" s="592"/>
      <c r="E41" s="592"/>
      <c r="F41" s="116"/>
      <c r="G41" s="116"/>
      <c r="H41" s="116"/>
      <c r="I41" s="116"/>
      <c r="J41" s="592"/>
      <c r="K41" s="592"/>
      <c r="L41" s="592"/>
      <c r="M41" s="592"/>
      <c r="N41" s="116"/>
      <c r="O41" s="116"/>
      <c r="P41" s="116"/>
      <c r="Q41" s="116"/>
    </row>
    <row r="42" spans="1:17">
      <c r="A42" s="100" t="s">
        <v>331</v>
      </c>
      <c r="B42" s="592"/>
      <c r="C42" s="592"/>
      <c r="D42" s="592"/>
      <c r="E42" s="592"/>
      <c r="F42" s="116"/>
      <c r="G42" s="116"/>
      <c r="H42" s="116"/>
      <c r="I42" s="116"/>
      <c r="J42" s="592"/>
      <c r="K42" s="592"/>
      <c r="L42" s="592"/>
      <c r="M42" s="592"/>
      <c r="N42" s="116"/>
      <c r="O42" s="116"/>
      <c r="P42" s="116"/>
      <c r="Q42" s="116"/>
    </row>
    <row r="43" spans="1:17" ht="13.5" thickBot="1">
      <c r="A43" s="12" t="s">
        <v>332</v>
      </c>
      <c r="B43" s="593"/>
      <c r="C43" s="593"/>
      <c r="D43" s="593"/>
      <c r="E43" s="593"/>
      <c r="F43" s="25"/>
      <c r="G43" s="25"/>
      <c r="H43" s="25"/>
      <c r="I43" s="25"/>
      <c r="J43" s="593"/>
      <c r="K43" s="593"/>
      <c r="L43" s="593"/>
      <c r="M43" s="593"/>
      <c r="N43" s="25"/>
      <c r="O43" s="25"/>
      <c r="P43" s="25"/>
      <c r="Q43" s="25"/>
    </row>
    <row r="44" spans="1:17">
      <c r="A44" s="9" t="s">
        <v>333</v>
      </c>
      <c r="B44" s="590">
        <f>SUM(B32:B43)</f>
        <v>0</v>
      </c>
      <c r="C44" s="590">
        <f t="shared" ref="C44:Q44" si="7">SUM(C32:C43)</f>
        <v>0</v>
      </c>
      <c r="D44" s="590">
        <f t="shared" si="7"/>
        <v>0</v>
      </c>
      <c r="E44" s="590">
        <f t="shared" si="7"/>
        <v>0</v>
      </c>
      <c r="F44" s="11">
        <f t="shared" si="7"/>
        <v>0</v>
      </c>
      <c r="G44" s="11">
        <f t="shared" si="7"/>
        <v>0</v>
      </c>
      <c r="H44" s="11">
        <f t="shared" si="7"/>
        <v>0</v>
      </c>
      <c r="I44" s="11">
        <f t="shared" si="7"/>
        <v>0</v>
      </c>
      <c r="J44" s="590">
        <f t="shared" si="7"/>
        <v>0</v>
      </c>
      <c r="K44" s="590">
        <f t="shared" si="7"/>
        <v>0</v>
      </c>
      <c r="L44" s="590">
        <f t="shared" si="7"/>
        <v>0</v>
      </c>
      <c r="M44" s="590">
        <f t="shared" si="7"/>
        <v>0</v>
      </c>
      <c r="N44" s="11">
        <f t="shared" si="7"/>
        <v>0</v>
      </c>
      <c r="O44" s="11">
        <f t="shared" si="7"/>
        <v>0</v>
      </c>
      <c r="P44" s="11">
        <f t="shared" si="7"/>
        <v>0</v>
      </c>
      <c r="Q44" s="11">
        <f t="shared" si="7"/>
        <v>0</v>
      </c>
    </row>
    <row r="45" spans="1:17">
      <c r="A45" s="8"/>
      <c r="B45" s="30"/>
      <c r="C45" s="30"/>
      <c r="D45" s="30"/>
      <c r="E45" s="30"/>
      <c r="F45" s="30"/>
      <c r="G45" s="30"/>
      <c r="H45" s="30"/>
      <c r="I45" s="30"/>
      <c r="J45" s="30"/>
      <c r="K45" s="30"/>
      <c r="L45" s="30"/>
      <c r="M45" s="30"/>
      <c r="N45" s="30"/>
      <c r="O45" s="30"/>
      <c r="P45" s="30"/>
      <c r="Q45" s="31"/>
    </row>
    <row r="46" spans="1:17">
      <c r="A46" s="1142" t="s">
        <v>336</v>
      </c>
      <c r="B46" s="1143"/>
      <c r="C46" s="1143"/>
      <c r="D46" s="1143"/>
      <c r="E46" s="1143"/>
      <c r="F46" s="1143"/>
      <c r="G46" s="1143"/>
      <c r="H46" s="1143"/>
      <c r="I46" s="1143"/>
      <c r="J46" s="1143"/>
      <c r="K46" s="1143"/>
      <c r="L46" s="1143"/>
      <c r="M46" s="1143"/>
      <c r="N46" s="1143"/>
      <c r="O46" s="1143"/>
      <c r="P46" s="1143"/>
      <c r="Q46" s="1144"/>
    </row>
    <row r="47" spans="1:17">
      <c r="A47" s="1127" t="s">
        <v>309</v>
      </c>
      <c r="B47" s="1127"/>
      <c r="C47" s="1127"/>
      <c r="D47" s="1127"/>
      <c r="E47" s="1127"/>
      <c r="F47" s="1127"/>
      <c r="G47" s="1127"/>
      <c r="H47" s="1127"/>
      <c r="I47" s="1127"/>
      <c r="J47" s="1127"/>
      <c r="K47" s="1127"/>
      <c r="L47" s="1127"/>
      <c r="M47" s="1127"/>
      <c r="N47" s="1127"/>
      <c r="O47" s="1127"/>
    </row>
    <row r="48" spans="1:17">
      <c r="A48" s="447"/>
      <c r="B48" s="447"/>
      <c r="C48" s="447"/>
      <c r="D48" s="447"/>
      <c r="E48" s="447"/>
      <c r="F48" s="447"/>
      <c r="G48" s="447"/>
      <c r="H48" s="447"/>
      <c r="I48" s="447"/>
      <c r="J48" s="447"/>
      <c r="K48" s="447"/>
      <c r="L48" s="447"/>
      <c r="M48" s="447"/>
      <c r="N48" s="447"/>
      <c r="O48" s="447"/>
    </row>
    <row r="49" spans="1:17" ht="15.75">
      <c r="A49" s="1134" t="s">
        <v>337</v>
      </c>
      <c r="B49" s="1135"/>
      <c r="C49" s="1135"/>
      <c r="D49" s="1135"/>
      <c r="E49" s="1135"/>
      <c r="F49" s="1135"/>
      <c r="G49" s="1135"/>
      <c r="H49" s="1135"/>
      <c r="I49" s="1136"/>
      <c r="J49" s="372"/>
      <c r="K49" s="372"/>
      <c r="L49" s="372"/>
      <c r="M49" s="372"/>
      <c r="N49" s="372"/>
      <c r="O49" s="372"/>
      <c r="P49" s="372"/>
      <c r="Q49" s="372"/>
    </row>
    <row r="50" spans="1:17">
      <c r="A50" s="1145" t="s">
        <v>312</v>
      </c>
      <c r="B50" s="1148" t="s">
        <v>313</v>
      </c>
      <c r="C50" s="1148"/>
      <c r="D50" s="1148"/>
      <c r="E50" s="1149"/>
      <c r="F50" s="1148" t="s">
        <v>314</v>
      </c>
      <c r="G50" s="1148"/>
      <c r="H50" s="1148"/>
      <c r="I50" s="1148"/>
      <c r="J50" s="1138" t="s">
        <v>315</v>
      </c>
      <c r="K50" s="1138"/>
      <c r="L50" s="1138"/>
      <c r="M50" s="1138"/>
      <c r="N50" s="1138" t="s">
        <v>10</v>
      </c>
      <c r="O50" s="1138"/>
      <c r="P50" s="1138"/>
      <c r="Q50" s="1138"/>
    </row>
    <row r="51" spans="1:17" ht="13.5" customHeight="1">
      <c r="A51" s="1146"/>
      <c r="B51" s="1137" t="s">
        <v>338</v>
      </c>
      <c r="C51" s="1138" t="s">
        <v>317</v>
      </c>
      <c r="D51" s="1138"/>
      <c r="E51" s="1138"/>
      <c r="F51" s="1137" t="s">
        <v>338</v>
      </c>
      <c r="G51" s="1138" t="s">
        <v>317</v>
      </c>
      <c r="H51" s="1138"/>
      <c r="I51" s="1138"/>
      <c r="J51" s="1137" t="s">
        <v>338</v>
      </c>
      <c r="K51" s="1138" t="s">
        <v>317</v>
      </c>
      <c r="L51" s="1138"/>
      <c r="M51" s="1138"/>
      <c r="N51" s="1137" t="s">
        <v>338</v>
      </c>
      <c r="O51" s="1138" t="s">
        <v>317</v>
      </c>
      <c r="P51" s="1138"/>
      <c r="Q51" s="1138"/>
    </row>
    <row r="52" spans="1:17" ht="39.75" customHeight="1">
      <c r="A52" s="1147"/>
      <c r="B52" s="1137"/>
      <c r="C52" s="369" t="s">
        <v>318</v>
      </c>
      <c r="D52" s="369" t="s">
        <v>319</v>
      </c>
      <c r="E52" s="369" t="s">
        <v>320</v>
      </c>
      <c r="F52" s="1137"/>
      <c r="G52" s="369" t="s">
        <v>318</v>
      </c>
      <c r="H52" s="369" t="s">
        <v>319</v>
      </c>
      <c r="I52" s="369" t="s">
        <v>320</v>
      </c>
      <c r="J52" s="1137"/>
      <c r="K52" s="369" t="s">
        <v>318</v>
      </c>
      <c r="L52" s="369" t="s">
        <v>319</v>
      </c>
      <c r="M52" s="369" t="s">
        <v>320</v>
      </c>
      <c r="N52" s="1137"/>
      <c r="O52" s="369" t="s">
        <v>318</v>
      </c>
      <c r="P52" s="369" t="s">
        <v>319</v>
      </c>
      <c r="Q52" s="369" t="s">
        <v>320</v>
      </c>
    </row>
    <row r="53" spans="1:17">
      <c r="A53" s="100" t="s">
        <v>321</v>
      </c>
      <c r="B53" s="594"/>
      <c r="C53" s="592"/>
      <c r="D53" s="592"/>
      <c r="E53" s="592"/>
      <c r="F53" s="116">
        <v>0</v>
      </c>
      <c r="G53" s="116">
        <v>0</v>
      </c>
      <c r="H53" s="116"/>
      <c r="I53" s="116"/>
      <c r="J53" s="592"/>
      <c r="K53" s="592"/>
      <c r="L53" s="592"/>
      <c r="M53" s="592"/>
      <c r="N53" s="116">
        <f>F53</f>
        <v>0</v>
      </c>
      <c r="O53" s="116">
        <f>G53</f>
        <v>0</v>
      </c>
      <c r="P53" s="116"/>
      <c r="Q53" s="116"/>
    </row>
    <row r="54" spans="1:17">
      <c r="A54" s="100" t="s">
        <v>322</v>
      </c>
      <c r="B54" s="594"/>
      <c r="C54" s="592"/>
      <c r="D54" s="592"/>
      <c r="E54" s="592"/>
      <c r="F54" s="116">
        <v>1</v>
      </c>
      <c r="G54" s="116">
        <v>2987</v>
      </c>
      <c r="H54" s="116"/>
      <c r="I54" s="116"/>
      <c r="J54" s="592"/>
      <c r="K54" s="592"/>
      <c r="L54" s="592"/>
      <c r="M54" s="592"/>
      <c r="N54" s="116">
        <f t="shared" ref="N54:N64" si="8">F54</f>
        <v>1</v>
      </c>
      <c r="O54" s="116">
        <f t="shared" ref="O54:O64" si="9">G54</f>
        <v>2987</v>
      </c>
      <c r="P54" s="116"/>
      <c r="Q54" s="116"/>
    </row>
    <row r="55" spans="1:17">
      <c r="A55" s="100" t="s">
        <v>323</v>
      </c>
      <c r="B55" s="594"/>
      <c r="C55" s="592"/>
      <c r="D55" s="592"/>
      <c r="E55" s="592"/>
      <c r="F55" s="116">
        <v>2</v>
      </c>
      <c r="G55" s="116">
        <v>5974</v>
      </c>
      <c r="H55" s="116"/>
      <c r="I55" s="116"/>
      <c r="J55" s="592"/>
      <c r="K55" s="595"/>
      <c r="L55" s="596"/>
      <c r="M55" s="596"/>
      <c r="N55" s="116">
        <f t="shared" si="8"/>
        <v>2</v>
      </c>
      <c r="O55" s="116">
        <f t="shared" si="9"/>
        <v>5974</v>
      </c>
      <c r="P55" s="116"/>
      <c r="Q55" s="116"/>
    </row>
    <row r="56" spans="1:17">
      <c r="A56" s="100" t="s">
        <v>324</v>
      </c>
      <c r="B56" s="594"/>
      <c r="C56" s="592"/>
      <c r="D56" s="592"/>
      <c r="E56" s="592"/>
      <c r="F56" s="116">
        <v>5</v>
      </c>
      <c r="G56" s="116">
        <v>42159</v>
      </c>
      <c r="H56" s="116"/>
      <c r="I56" s="116"/>
      <c r="J56" s="592"/>
      <c r="K56" s="595"/>
      <c r="L56" s="595"/>
      <c r="M56" s="595"/>
      <c r="N56" s="116">
        <f t="shared" si="8"/>
        <v>5</v>
      </c>
      <c r="O56" s="116">
        <f t="shared" si="9"/>
        <v>42159</v>
      </c>
      <c r="P56" s="116"/>
      <c r="Q56" s="116"/>
    </row>
    <row r="57" spans="1:17">
      <c r="A57" s="100" t="s">
        <v>325</v>
      </c>
      <c r="B57" s="594"/>
      <c r="C57" s="592"/>
      <c r="D57" s="592"/>
      <c r="E57" s="592"/>
      <c r="F57" s="116">
        <v>3</v>
      </c>
      <c r="G57" s="116">
        <v>10479</v>
      </c>
      <c r="H57" s="116"/>
      <c r="I57" s="116"/>
      <c r="J57" s="594"/>
      <c r="K57" s="597"/>
      <c r="L57" s="597"/>
      <c r="M57" s="597"/>
      <c r="N57" s="116">
        <f t="shared" si="8"/>
        <v>3</v>
      </c>
      <c r="O57" s="116">
        <f t="shared" si="9"/>
        <v>10479</v>
      </c>
      <c r="P57" s="116"/>
      <c r="Q57" s="116"/>
    </row>
    <row r="58" spans="1:17">
      <c r="A58" s="100" t="s">
        <v>326</v>
      </c>
      <c r="B58" s="594"/>
      <c r="C58" s="592"/>
      <c r="D58" s="592"/>
      <c r="E58" s="592"/>
      <c r="F58" s="116">
        <v>1</v>
      </c>
      <c r="G58" s="116">
        <v>8961</v>
      </c>
      <c r="H58" s="116"/>
      <c r="I58" s="116"/>
      <c r="J58" s="592"/>
      <c r="K58" s="595"/>
      <c r="L58" s="595"/>
      <c r="M58" s="595"/>
      <c r="N58" s="116">
        <f t="shared" si="8"/>
        <v>1</v>
      </c>
      <c r="O58" s="116">
        <f t="shared" si="9"/>
        <v>8961</v>
      </c>
      <c r="P58" s="116"/>
      <c r="Q58" s="116"/>
    </row>
    <row r="59" spans="1:17">
      <c r="A59" s="100" t="s">
        <v>327</v>
      </c>
      <c r="B59" s="594"/>
      <c r="C59" s="592"/>
      <c r="D59" s="592"/>
      <c r="E59" s="592"/>
      <c r="F59" s="116">
        <v>1</v>
      </c>
      <c r="G59" s="116">
        <v>2987</v>
      </c>
      <c r="H59" s="116"/>
      <c r="I59" s="116"/>
      <c r="J59" s="592"/>
      <c r="K59" s="592"/>
      <c r="L59" s="592"/>
      <c r="M59" s="592"/>
      <c r="N59" s="116">
        <f t="shared" si="8"/>
        <v>1</v>
      </c>
      <c r="O59" s="116">
        <f t="shared" si="9"/>
        <v>2987</v>
      </c>
      <c r="P59" s="116"/>
      <c r="Q59" s="116"/>
    </row>
    <row r="60" spans="1:17">
      <c r="A60" s="100" t="s">
        <v>328</v>
      </c>
      <c r="B60" s="594"/>
      <c r="C60" s="592"/>
      <c r="D60" s="592"/>
      <c r="E60" s="592"/>
      <c r="F60" s="116">
        <v>1</v>
      </c>
      <c r="G60" s="116">
        <v>11948</v>
      </c>
      <c r="H60" s="116"/>
      <c r="I60" s="116"/>
      <c r="J60" s="592"/>
      <c r="K60" s="592"/>
      <c r="L60" s="592"/>
      <c r="M60" s="592"/>
      <c r="N60" s="116">
        <f t="shared" si="8"/>
        <v>1</v>
      </c>
      <c r="O60" s="116">
        <f t="shared" si="9"/>
        <v>11948</v>
      </c>
      <c r="P60" s="116"/>
      <c r="Q60" s="116"/>
    </row>
    <row r="61" spans="1:17">
      <c r="A61" s="100" t="s">
        <v>329</v>
      </c>
      <c r="B61" s="594"/>
      <c r="C61" s="592"/>
      <c r="D61" s="592"/>
      <c r="E61" s="592"/>
      <c r="F61" s="116">
        <v>5</v>
      </c>
      <c r="G61" s="116">
        <v>8961</v>
      </c>
      <c r="H61" s="116"/>
      <c r="I61" s="116"/>
      <c r="J61" s="592"/>
      <c r="K61" s="592"/>
      <c r="L61" s="592"/>
      <c r="M61" s="592"/>
      <c r="N61" s="116">
        <f t="shared" si="8"/>
        <v>5</v>
      </c>
      <c r="O61" s="116">
        <f t="shared" si="9"/>
        <v>8961</v>
      </c>
      <c r="P61" s="116"/>
      <c r="Q61" s="116"/>
    </row>
    <row r="62" spans="1:17">
      <c r="A62" s="100" t="s">
        <v>330</v>
      </c>
      <c r="B62" s="592"/>
      <c r="C62" s="592"/>
      <c r="D62" s="592"/>
      <c r="E62" s="592"/>
      <c r="F62" s="202">
        <v>3</v>
      </c>
      <c r="G62" s="202">
        <v>2987</v>
      </c>
      <c r="H62" s="202"/>
      <c r="I62" s="202"/>
      <c r="J62" s="592"/>
      <c r="K62" s="592"/>
      <c r="L62" s="592"/>
      <c r="M62" s="592"/>
      <c r="N62" s="116">
        <f t="shared" si="8"/>
        <v>3</v>
      </c>
      <c r="O62" s="116">
        <f t="shared" si="9"/>
        <v>2987</v>
      </c>
      <c r="P62" s="116"/>
      <c r="Q62" s="116"/>
    </row>
    <row r="63" spans="1:17">
      <c r="A63" s="100" t="s">
        <v>331</v>
      </c>
      <c r="B63" s="592"/>
      <c r="C63" s="592"/>
      <c r="D63" s="592"/>
      <c r="E63" s="592"/>
      <c r="F63" s="202">
        <v>1</v>
      </c>
      <c r="G63" s="202">
        <v>2987</v>
      </c>
      <c r="H63" s="202"/>
      <c r="I63" s="202"/>
      <c r="J63" s="592"/>
      <c r="K63" s="592"/>
      <c r="L63" s="592"/>
      <c r="M63" s="592"/>
      <c r="N63" s="116">
        <f t="shared" si="8"/>
        <v>1</v>
      </c>
      <c r="O63" s="116">
        <f t="shared" si="9"/>
        <v>2987</v>
      </c>
      <c r="P63" s="116"/>
      <c r="Q63" s="116"/>
    </row>
    <row r="64" spans="1:17" ht="13.5" thickBot="1">
      <c r="A64" s="12" t="s">
        <v>332</v>
      </c>
      <c r="B64" s="593"/>
      <c r="C64" s="593"/>
      <c r="D64" s="593"/>
      <c r="E64" s="593"/>
      <c r="F64" s="80">
        <v>7</v>
      </c>
      <c r="G64" s="80">
        <v>20909</v>
      </c>
      <c r="H64" s="80"/>
      <c r="I64" s="80"/>
      <c r="J64" s="593"/>
      <c r="K64" s="593"/>
      <c r="L64" s="593"/>
      <c r="M64" s="598"/>
      <c r="N64" s="269">
        <f t="shared" si="8"/>
        <v>7</v>
      </c>
      <c r="O64" s="269">
        <f t="shared" si="9"/>
        <v>20909</v>
      </c>
      <c r="P64" s="269"/>
      <c r="Q64" s="269"/>
    </row>
    <row r="65" spans="1:17">
      <c r="A65" s="9" t="s">
        <v>333</v>
      </c>
      <c r="B65" s="590">
        <f>SUM(B53:B64)</f>
        <v>0</v>
      </c>
      <c r="C65" s="590">
        <f t="shared" ref="C65:Q65" si="10">SUM(C53:C64)</f>
        <v>0</v>
      </c>
      <c r="D65" s="590">
        <f t="shared" si="10"/>
        <v>0</v>
      </c>
      <c r="E65" s="590">
        <f t="shared" si="10"/>
        <v>0</v>
      </c>
      <c r="F65" s="11">
        <f t="shared" si="10"/>
        <v>30</v>
      </c>
      <c r="G65" s="11">
        <f t="shared" si="10"/>
        <v>121339</v>
      </c>
      <c r="H65" s="11">
        <f t="shared" si="10"/>
        <v>0</v>
      </c>
      <c r="I65" s="11">
        <f t="shared" si="10"/>
        <v>0</v>
      </c>
      <c r="J65" s="590">
        <f t="shared" si="10"/>
        <v>0</v>
      </c>
      <c r="K65" s="590">
        <f t="shared" si="10"/>
        <v>0</v>
      </c>
      <c r="L65" s="590">
        <f t="shared" si="10"/>
        <v>0</v>
      </c>
      <c r="M65" s="599">
        <f t="shared" si="10"/>
        <v>0</v>
      </c>
      <c r="N65" s="429">
        <f>SUM(N53:N64)</f>
        <v>30</v>
      </c>
      <c r="O65" s="429">
        <f t="shared" si="10"/>
        <v>121339</v>
      </c>
      <c r="P65" s="429">
        <f t="shared" si="10"/>
        <v>0</v>
      </c>
      <c r="Q65" s="429">
        <f t="shared" si="10"/>
        <v>0</v>
      </c>
    </row>
    <row r="66" spans="1:17">
      <c r="A66" s="8"/>
      <c r="B66" s="30"/>
      <c r="C66" s="30"/>
      <c r="D66" s="30"/>
      <c r="E66" s="30"/>
      <c r="F66" s="30"/>
      <c r="G66" s="30"/>
      <c r="H66" s="30"/>
      <c r="I66" s="30"/>
      <c r="J66" s="30"/>
      <c r="K66" s="30"/>
      <c r="L66" s="30"/>
      <c r="M66" s="30"/>
      <c r="N66" s="30"/>
      <c r="O66" s="30"/>
      <c r="P66" s="30"/>
      <c r="Q66" s="31"/>
    </row>
    <row r="67" spans="1:17">
      <c r="A67" s="8"/>
      <c r="B67" s="30"/>
      <c r="C67" s="30"/>
      <c r="D67" s="30"/>
      <c r="E67" s="30"/>
      <c r="F67" s="30"/>
      <c r="G67" s="30"/>
      <c r="H67" s="30"/>
      <c r="I67" s="30"/>
      <c r="J67" s="30"/>
      <c r="K67" s="30"/>
      <c r="L67" s="30"/>
      <c r="M67" s="30"/>
      <c r="N67" s="30"/>
      <c r="O67" s="30"/>
      <c r="P67" s="30"/>
      <c r="Q67" s="31"/>
    </row>
    <row r="68" spans="1:17" ht="15.75">
      <c r="A68" s="1134" t="s">
        <v>339</v>
      </c>
      <c r="B68" s="1135"/>
      <c r="C68" s="1135"/>
      <c r="D68" s="1135"/>
      <c r="E68" s="1135"/>
      <c r="F68" s="1135"/>
      <c r="G68" s="1135"/>
      <c r="H68" s="1135"/>
      <c r="I68" s="1136"/>
      <c r="J68" s="372"/>
      <c r="K68" s="372"/>
      <c r="L68" s="372"/>
      <c r="M68" s="372"/>
      <c r="N68" s="372"/>
      <c r="O68" s="372"/>
      <c r="P68" s="372"/>
      <c r="Q68" s="372"/>
    </row>
    <row r="69" spans="1:17">
      <c r="A69" s="448"/>
      <c r="B69" s="1148" t="s">
        <v>313</v>
      </c>
      <c r="C69" s="1148"/>
      <c r="D69" s="1148"/>
      <c r="E69" s="1149"/>
      <c r="F69" s="1148" t="s">
        <v>314</v>
      </c>
      <c r="G69" s="1148"/>
      <c r="H69" s="1148"/>
      <c r="I69" s="1148"/>
      <c r="J69" s="1138" t="s">
        <v>315</v>
      </c>
      <c r="K69" s="1138"/>
      <c r="L69" s="1138"/>
      <c r="M69" s="1138"/>
      <c r="N69" s="1138" t="s">
        <v>10</v>
      </c>
      <c r="O69" s="1138"/>
      <c r="P69" s="1138"/>
      <c r="Q69" s="1138"/>
    </row>
    <row r="70" spans="1:17">
      <c r="A70" s="1154" t="s">
        <v>312</v>
      </c>
      <c r="B70" s="1139" t="s">
        <v>316</v>
      </c>
      <c r="C70" s="26"/>
      <c r="D70" s="27"/>
      <c r="E70" s="28"/>
      <c r="F70" s="1139" t="s">
        <v>316</v>
      </c>
      <c r="G70" s="26"/>
      <c r="H70" s="27"/>
      <c r="I70" s="28"/>
      <c r="J70" s="1139" t="s">
        <v>316</v>
      </c>
      <c r="K70" s="26"/>
      <c r="L70" s="27"/>
      <c r="M70" s="28"/>
      <c r="N70" s="1139" t="s">
        <v>316</v>
      </c>
      <c r="O70" s="26"/>
      <c r="P70" s="27"/>
      <c r="Q70" s="28"/>
    </row>
    <row r="71" spans="1:17">
      <c r="A71" s="1155"/>
      <c r="B71" s="1140"/>
      <c r="C71" s="1148" t="s">
        <v>317</v>
      </c>
      <c r="D71" s="1148"/>
      <c r="E71" s="1148"/>
      <c r="F71" s="1140"/>
      <c r="G71" s="1148" t="s">
        <v>317</v>
      </c>
      <c r="H71" s="1148"/>
      <c r="I71" s="1148"/>
      <c r="J71" s="1140"/>
      <c r="K71" s="1148" t="s">
        <v>317</v>
      </c>
      <c r="L71" s="1148"/>
      <c r="M71" s="1148"/>
      <c r="N71" s="1140"/>
      <c r="O71" s="1148" t="s">
        <v>317</v>
      </c>
      <c r="P71" s="1148"/>
      <c r="Q71" s="1148"/>
    </row>
    <row r="72" spans="1:17">
      <c r="A72" s="1156"/>
      <c r="B72" s="1141"/>
      <c r="C72" s="29" t="s">
        <v>318</v>
      </c>
      <c r="D72" s="369" t="s">
        <v>319</v>
      </c>
      <c r="E72" s="369" t="s">
        <v>320</v>
      </c>
      <c r="F72" s="1141"/>
      <c r="G72" s="29" t="s">
        <v>318</v>
      </c>
      <c r="H72" s="369" t="s">
        <v>319</v>
      </c>
      <c r="I72" s="369" t="s">
        <v>320</v>
      </c>
      <c r="J72" s="1141"/>
      <c r="K72" s="29" t="s">
        <v>318</v>
      </c>
      <c r="L72" s="369" t="s">
        <v>319</v>
      </c>
      <c r="M72" s="369" t="s">
        <v>320</v>
      </c>
      <c r="N72" s="1141"/>
      <c r="O72" s="29" t="s">
        <v>318</v>
      </c>
      <c r="P72" s="369" t="s">
        <v>319</v>
      </c>
      <c r="Q72" s="369" t="s">
        <v>320</v>
      </c>
    </row>
    <row r="73" spans="1:17">
      <c r="A73" s="100" t="s">
        <v>321</v>
      </c>
      <c r="B73" s="591"/>
      <c r="C73" s="592"/>
      <c r="D73" s="592"/>
      <c r="E73" s="592"/>
      <c r="F73" s="116"/>
      <c r="G73" s="116"/>
      <c r="H73" s="116"/>
      <c r="I73" s="116"/>
      <c r="J73" s="592"/>
      <c r="K73" s="592"/>
      <c r="L73" s="592"/>
      <c r="M73" s="592"/>
      <c r="N73" s="116"/>
      <c r="O73" s="116"/>
      <c r="P73" s="116"/>
      <c r="Q73" s="116"/>
    </row>
    <row r="74" spans="1:17">
      <c r="A74" s="100" t="s">
        <v>322</v>
      </c>
      <c r="B74" s="591"/>
      <c r="C74" s="592"/>
      <c r="D74" s="592"/>
      <c r="E74" s="592"/>
      <c r="F74" s="116"/>
      <c r="G74" s="116"/>
      <c r="H74" s="116"/>
      <c r="I74" s="116"/>
      <c r="J74" s="592"/>
      <c r="K74" s="592"/>
      <c r="L74" s="592"/>
      <c r="M74" s="592"/>
      <c r="N74" s="116"/>
      <c r="O74" s="116"/>
      <c r="P74" s="116"/>
      <c r="Q74" s="116"/>
    </row>
    <row r="75" spans="1:17">
      <c r="A75" s="100" t="s">
        <v>323</v>
      </c>
      <c r="B75" s="591"/>
      <c r="C75" s="592"/>
      <c r="D75" s="592"/>
      <c r="E75" s="592"/>
      <c r="F75" s="116"/>
      <c r="G75" s="116"/>
      <c r="H75" s="116"/>
      <c r="I75" s="116"/>
      <c r="J75" s="592"/>
      <c r="K75" s="592"/>
      <c r="L75" s="592"/>
      <c r="M75" s="592"/>
      <c r="N75" s="116"/>
      <c r="O75" s="116"/>
      <c r="P75" s="116"/>
      <c r="Q75" s="116"/>
    </row>
    <row r="76" spans="1:17">
      <c r="A76" s="100" t="s">
        <v>324</v>
      </c>
      <c r="B76" s="591"/>
      <c r="C76" s="592"/>
      <c r="D76" s="592"/>
      <c r="E76" s="592"/>
      <c r="F76" s="116"/>
      <c r="G76" s="116"/>
      <c r="H76" s="116"/>
      <c r="I76" s="116"/>
      <c r="J76" s="592"/>
      <c r="K76" s="592"/>
      <c r="L76" s="592"/>
      <c r="M76" s="592"/>
      <c r="N76" s="116"/>
      <c r="O76" s="116"/>
      <c r="P76" s="116"/>
      <c r="Q76" s="116"/>
    </row>
    <row r="77" spans="1:17">
      <c r="A77" s="100" t="s">
        <v>325</v>
      </c>
      <c r="B77" s="591"/>
      <c r="C77" s="592"/>
      <c r="D77" s="592"/>
      <c r="E77" s="592"/>
      <c r="F77" s="116"/>
      <c r="G77" s="116"/>
      <c r="H77" s="116"/>
      <c r="I77" s="116"/>
      <c r="J77" s="592"/>
      <c r="K77" s="592"/>
      <c r="L77" s="592"/>
      <c r="M77" s="592"/>
      <c r="N77" s="116"/>
      <c r="O77" s="116"/>
      <c r="P77" s="116"/>
      <c r="Q77" s="116"/>
    </row>
    <row r="78" spans="1:17">
      <c r="A78" s="100" t="s">
        <v>326</v>
      </c>
      <c r="B78" s="591"/>
      <c r="C78" s="592"/>
      <c r="D78" s="592"/>
      <c r="E78" s="592"/>
      <c r="F78" s="116"/>
      <c r="G78" s="116"/>
      <c r="H78" s="116"/>
      <c r="I78" s="116"/>
      <c r="J78" s="592"/>
      <c r="K78" s="592"/>
      <c r="L78" s="592"/>
      <c r="M78" s="592"/>
      <c r="N78" s="116"/>
      <c r="O78" s="116"/>
      <c r="P78" s="116"/>
      <c r="Q78" s="116"/>
    </row>
    <row r="79" spans="1:17">
      <c r="A79" s="100" t="s">
        <v>327</v>
      </c>
      <c r="B79" s="591"/>
      <c r="C79" s="592"/>
      <c r="D79" s="592"/>
      <c r="E79" s="592"/>
      <c r="F79" s="116"/>
      <c r="G79" s="116"/>
      <c r="H79" s="116"/>
      <c r="I79" s="116"/>
      <c r="J79" s="592"/>
      <c r="K79" s="592"/>
      <c r="L79" s="592"/>
      <c r="M79" s="592"/>
      <c r="N79" s="116"/>
      <c r="O79" s="116"/>
      <c r="P79" s="116"/>
      <c r="Q79" s="116"/>
    </row>
    <row r="80" spans="1:17">
      <c r="A80" s="100" t="s">
        <v>328</v>
      </c>
      <c r="B80" s="591"/>
      <c r="C80" s="592"/>
      <c r="D80" s="592"/>
      <c r="E80" s="592"/>
      <c r="F80" s="116"/>
      <c r="G80" s="116"/>
      <c r="H80" s="116"/>
      <c r="I80" s="116"/>
      <c r="J80" s="592"/>
      <c r="K80" s="592"/>
      <c r="L80" s="592"/>
      <c r="M80" s="592"/>
      <c r="N80" s="116"/>
      <c r="O80" s="116"/>
      <c r="P80" s="116"/>
      <c r="Q80" s="116"/>
    </row>
    <row r="81" spans="1:17">
      <c r="A81" s="100" t="s">
        <v>329</v>
      </c>
      <c r="B81" s="591"/>
      <c r="C81" s="592"/>
      <c r="D81" s="592"/>
      <c r="E81" s="592"/>
      <c r="F81" s="116"/>
      <c r="G81" s="116"/>
      <c r="H81" s="116"/>
      <c r="I81" s="116"/>
      <c r="J81" s="592"/>
      <c r="K81" s="592"/>
      <c r="L81" s="592"/>
      <c r="M81" s="592"/>
      <c r="N81" s="116"/>
      <c r="O81" s="116"/>
      <c r="P81" s="116"/>
      <c r="Q81" s="116"/>
    </row>
    <row r="82" spans="1:17">
      <c r="A82" s="100" t="s">
        <v>330</v>
      </c>
      <c r="B82" s="592"/>
      <c r="C82" s="592"/>
      <c r="D82" s="592"/>
      <c r="E82" s="592"/>
      <c r="F82" s="116"/>
      <c r="G82" s="116"/>
      <c r="H82" s="116"/>
      <c r="I82" s="116"/>
      <c r="J82" s="592"/>
      <c r="K82" s="592"/>
      <c r="L82" s="592"/>
      <c r="M82" s="592"/>
      <c r="N82" s="116"/>
      <c r="O82" s="116"/>
      <c r="P82" s="116"/>
      <c r="Q82" s="116"/>
    </row>
    <row r="83" spans="1:17">
      <c r="A83" s="100" t="s">
        <v>331</v>
      </c>
      <c r="B83" s="592"/>
      <c r="C83" s="592"/>
      <c r="D83" s="592"/>
      <c r="E83" s="592"/>
      <c r="F83" s="116"/>
      <c r="G83" s="116"/>
      <c r="H83" s="116"/>
      <c r="I83" s="116"/>
      <c r="J83" s="592"/>
      <c r="K83" s="592"/>
      <c r="L83" s="592"/>
      <c r="M83" s="592"/>
      <c r="N83" s="116"/>
      <c r="O83" s="116"/>
      <c r="P83" s="116"/>
      <c r="Q83" s="116"/>
    </row>
    <row r="84" spans="1:17" ht="13.5" thickBot="1">
      <c r="A84" s="12" t="s">
        <v>332</v>
      </c>
      <c r="B84" s="593"/>
      <c r="C84" s="593"/>
      <c r="D84" s="593"/>
      <c r="E84" s="593"/>
      <c r="F84" s="25"/>
      <c r="G84" s="25"/>
      <c r="H84" s="25"/>
      <c r="I84" s="25"/>
      <c r="J84" s="593"/>
      <c r="K84" s="593"/>
      <c r="L84" s="593"/>
      <c r="M84" s="593"/>
      <c r="N84" s="25"/>
      <c r="O84" s="25"/>
      <c r="P84" s="25"/>
      <c r="Q84" s="25"/>
    </row>
    <row r="85" spans="1:17">
      <c r="A85" s="9" t="s">
        <v>333</v>
      </c>
      <c r="B85" s="590">
        <f>SUM(B73:B84)</f>
        <v>0</v>
      </c>
      <c r="C85" s="590">
        <f t="shared" ref="C85:Q85" si="11">SUM(C73:C84)</f>
        <v>0</v>
      </c>
      <c r="D85" s="590">
        <f t="shared" si="11"/>
        <v>0</v>
      </c>
      <c r="E85" s="590">
        <f t="shared" si="11"/>
        <v>0</v>
      </c>
      <c r="F85" s="11">
        <f t="shared" si="11"/>
        <v>0</v>
      </c>
      <c r="G85" s="11">
        <f t="shared" si="11"/>
        <v>0</v>
      </c>
      <c r="H85" s="11">
        <f t="shared" si="11"/>
        <v>0</v>
      </c>
      <c r="I85" s="11">
        <f t="shared" si="11"/>
        <v>0</v>
      </c>
      <c r="J85" s="590">
        <f t="shared" si="11"/>
        <v>0</v>
      </c>
      <c r="K85" s="590">
        <f t="shared" si="11"/>
        <v>0</v>
      </c>
      <c r="L85" s="590">
        <f t="shared" si="11"/>
        <v>0</v>
      </c>
      <c r="M85" s="590">
        <f t="shared" si="11"/>
        <v>0</v>
      </c>
      <c r="N85" s="11">
        <f t="shared" si="11"/>
        <v>0</v>
      </c>
      <c r="O85" s="11">
        <f t="shared" si="11"/>
        <v>0</v>
      </c>
      <c r="P85" s="11">
        <f t="shared" si="11"/>
        <v>0</v>
      </c>
      <c r="Q85" s="11">
        <f t="shared" si="11"/>
        <v>0</v>
      </c>
    </row>
    <row r="86" spans="1:17">
      <c r="A86" s="8"/>
      <c r="B86" s="30"/>
      <c r="C86" s="30"/>
      <c r="D86" s="30"/>
      <c r="E86" s="30"/>
      <c r="F86" s="30"/>
      <c r="G86" s="30"/>
      <c r="H86" s="30"/>
      <c r="I86" s="30"/>
      <c r="J86" s="30"/>
      <c r="K86" s="30"/>
      <c r="L86" s="30"/>
      <c r="M86" s="30"/>
      <c r="N86" s="30"/>
      <c r="O86" s="30"/>
      <c r="P86" s="30"/>
      <c r="Q86" s="31"/>
    </row>
    <row r="87" spans="1:17" ht="25.5" customHeight="1">
      <c r="A87" s="1142" t="s">
        <v>684</v>
      </c>
      <c r="B87" s="1143"/>
      <c r="C87" s="1143"/>
      <c r="D87" s="1143"/>
      <c r="E87" s="1143"/>
      <c r="F87" s="1143"/>
      <c r="G87" s="1143"/>
      <c r="H87" s="1143"/>
      <c r="I87" s="1143"/>
      <c r="J87" s="1143"/>
      <c r="K87" s="1143"/>
      <c r="L87" s="1143"/>
      <c r="M87" s="1143"/>
      <c r="N87" s="1143"/>
      <c r="O87" s="1143"/>
      <c r="P87" s="1143"/>
      <c r="Q87" s="1144"/>
    </row>
    <row r="88" spans="1:17">
      <c r="A88" s="1127" t="s">
        <v>309</v>
      </c>
      <c r="B88" s="1127"/>
      <c r="C88" s="1127"/>
      <c r="D88" s="1127"/>
      <c r="E88" s="1127"/>
      <c r="F88" s="1127"/>
      <c r="G88" s="1127"/>
      <c r="H88" s="1127"/>
      <c r="I88" s="1127"/>
      <c r="J88" s="1127"/>
      <c r="K88" s="1127"/>
      <c r="L88" s="1127"/>
      <c r="M88" s="1127"/>
      <c r="N88" s="1127"/>
      <c r="O88" s="1127"/>
    </row>
  </sheetData>
  <mergeCells count="66">
    <mergeCell ref="O71:Q71"/>
    <mergeCell ref="A70:A72"/>
    <mergeCell ref="B70:B72"/>
    <mergeCell ref="F70:F72"/>
    <mergeCell ref="J70:J72"/>
    <mergeCell ref="N70:N72"/>
    <mergeCell ref="C71:E71"/>
    <mergeCell ref="G71:I71"/>
    <mergeCell ref="K71:M71"/>
    <mergeCell ref="A68:I68"/>
    <mergeCell ref="B69:E69"/>
    <mergeCell ref="F69:I69"/>
    <mergeCell ref="J69:M69"/>
    <mergeCell ref="N69:Q69"/>
    <mergeCell ref="A24:O24"/>
    <mergeCell ref="A25:O25"/>
    <mergeCell ref="A27:I27"/>
    <mergeCell ref="B28:E28"/>
    <mergeCell ref="F28:I28"/>
    <mergeCell ref="J28:M28"/>
    <mergeCell ref="A88:O88"/>
    <mergeCell ref="C30:E30"/>
    <mergeCell ref="G30:I30"/>
    <mergeCell ref="K30:M30"/>
    <mergeCell ref="O30:Q30"/>
    <mergeCell ref="A29:A31"/>
    <mergeCell ref="A46:Q46"/>
    <mergeCell ref="A50:A52"/>
    <mergeCell ref="B50:E50"/>
    <mergeCell ref="F50:I50"/>
    <mergeCell ref="J50:M50"/>
    <mergeCell ref="N50:Q50"/>
    <mergeCell ref="A87:Q87"/>
    <mergeCell ref="B51:B52"/>
    <mergeCell ref="A1:Q1"/>
    <mergeCell ref="A6:A8"/>
    <mergeCell ref="J7:J8"/>
    <mergeCell ref="N7:N8"/>
    <mergeCell ref="G7:I7"/>
    <mergeCell ref="K7:M7"/>
    <mergeCell ref="C7:E7"/>
    <mergeCell ref="F7:F8"/>
    <mergeCell ref="B6:E6"/>
    <mergeCell ref="J6:M6"/>
    <mergeCell ref="F6:I6"/>
    <mergeCell ref="A2:Q2"/>
    <mergeCell ref="A3:Q3"/>
    <mergeCell ref="N6:Q6"/>
    <mergeCell ref="B7:B8"/>
    <mergeCell ref="O7:Q7"/>
    <mergeCell ref="A5:I5"/>
    <mergeCell ref="N51:N52"/>
    <mergeCell ref="A47:O47"/>
    <mergeCell ref="A49:I49"/>
    <mergeCell ref="F51:F52"/>
    <mergeCell ref="G51:I51"/>
    <mergeCell ref="J51:J52"/>
    <mergeCell ref="K51:M51"/>
    <mergeCell ref="B29:B31"/>
    <mergeCell ref="F29:F31"/>
    <mergeCell ref="J29:J31"/>
    <mergeCell ref="N29:N31"/>
    <mergeCell ref="A23:Q23"/>
    <mergeCell ref="C51:E51"/>
    <mergeCell ref="O51:Q51"/>
    <mergeCell ref="N28:Q28"/>
  </mergeCells>
  <printOptions horizontalCentered="1" verticalCentered="1"/>
  <pageMargins left="0" right="0" top="0.5" bottom="0.5" header="0.3" footer="0.3"/>
  <pageSetup paperSize="17" scale="85"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39"/>
  <sheetViews>
    <sheetView zoomScale="85" zoomScaleNormal="85" workbookViewId="0">
      <selection activeCell="A18" sqref="A18"/>
    </sheetView>
  </sheetViews>
  <sheetFormatPr defaultColWidth="9.42578125" defaultRowHeight="12.75"/>
  <cols>
    <col min="1" max="1" width="52.7109375" customWidth="1"/>
    <col min="2" max="2" width="7.85546875" bestFit="1" customWidth="1"/>
    <col min="3" max="4" width="12.5703125" bestFit="1" customWidth="1"/>
    <col min="5" max="5" width="7.85546875" bestFit="1" customWidth="1"/>
    <col min="6" max="7" width="8" bestFit="1" customWidth="1"/>
    <col min="8" max="8" width="7.85546875" bestFit="1" customWidth="1"/>
    <col min="9" max="10" width="9" bestFit="1" customWidth="1"/>
    <col min="11" max="11" width="7.85546875" bestFit="1" customWidth="1"/>
    <col min="12" max="13" width="9" bestFit="1" customWidth="1"/>
    <col min="14" max="14" width="7.85546875" bestFit="1" customWidth="1"/>
    <col min="15" max="16" width="8.42578125" customWidth="1"/>
  </cols>
  <sheetData>
    <row r="1" spans="1:16">
      <c r="A1" s="1160" t="s">
        <v>340</v>
      </c>
      <c r="B1" s="1160"/>
      <c r="C1" s="1160"/>
      <c r="D1" s="1160"/>
      <c r="E1" s="1160"/>
      <c r="F1" s="1160"/>
      <c r="G1" s="1160"/>
      <c r="H1" s="1160"/>
      <c r="I1" s="1160"/>
      <c r="J1" s="1160"/>
      <c r="K1" s="1160"/>
      <c r="L1" s="1160"/>
      <c r="M1" s="1160"/>
      <c r="N1" s="1160"/>
      <c r="O1" s="1160"/>
      <c r="P1" s="1160"/>
    </row>
    <row r="2" spans="1:16">
      <c r="A2" s="1160" t="s">
        <v>1</v>
      </c>
      <c r="B2" s="1108"/>
      <c r="C2" s="1108"/>
      <c r="D2" s="1108"/>
      <c r="E2" s="1108"/>
      <c r="F2" s="1108"/>
      <c r="G2" s="1108"/>
      <c r="H2" s="1108"/>
      <c r="I2" s="1108"/>
      <c r="J2" s="1108"/>
      <c r="K2" s="1108"/>
      <c r="L2" s="1108"/>
      <c r="M2" s="1108"/>
      <c r="N2" s="1108"/>
      <c r="O2" s="1108"/>
      <c r="P2" s="1108"/>
    </row>
    <row r="3" spans="1:16">
      <c r="A3" s="1161" t="s">
        <v>2</v>
      </c>
      <c r="B3" s="1150"/>
      <c r="C3" s="1150"/>
      <c r="D3" s="1150"/>
      <c r="E3" s="1150"/>
      <c r="F3" s="1150"/>
      <c r="G3" s="1150"/>
      <c r="H3" s="1150"/>
      <c r="I3" s="1150"/>
      <c r="J3" s="1150"/>
      <c r="K3" s="1150"/>
      <c r="L3" s="1150"/>
      <c r="M3" s="1150"/>
      <c r="N3" s="1150"/>
      <c r="O3" s="1150"/>
      <c r="P3" s="1150"/>
    </row>
    <row r="4" spans="1:16" ht="13.5" thickBot="1">
      <c r="A4" s="450"/>
      <c r="B4" s="372"/>
      <c r="C4" s="372"/>
      <c r="D4" s="372"/>
      <c r="E4" s="372"/>
      <c r="F4" s="372"/>
      <c r="G4" s="372"/>
      <c r="H4" s="372"/>
      <c r="I4" s="372"/>
      <c r="J4" s="372"/>
      <c r="K4" s="372"/>
      <c r="L4" s="372"/>
      <c r="M4" s="372"/>
      <c r="N4" s="372"/>
      <c r="O4" s="372"/>
      <c r="P4" s="372"/>
    </row>
    <row r="5" spans="1:16">
      <c r="A5" s="240"/>
      <c r="B5" s="1162" t="s">
        <v>341</v>
      </c>
      <c r="C5" s="1062"/>
      <c r="D5" s="1063"/>
      <c r="E5" s="1061" t="s">
        <v>4</v>
      </c>
      <c r="F5" s="1062"/>
      <c r="G5" s="1063"/>
      <c r="H5" s="1033" t="s">
        <v>5</v>
      </c>
      <c r="I5" s="1034"/>
      <c r="J5" s="1035"/>
      <c r="K5" s="1157" t="s">
        <v>342</v>
      </c>
      <c r="L5" s="1158"/>
      <c r="M5" s="1159"/>
      <c r="N5" s="1163" t="s">
        <v>343</v>
      </c>
      <c r="O5" s="1164"/>
      <c r="P5" s="1165"/>
    </row>
    <row r="6" spans="1:16">
      <c r="A6" s="7"/>
      <c r="B6" s="117" t="s">
        <v>8</v>
      </c>
      <c r="C6" s="369" t="s">
        <v>9</v>
      </c>
      <c r="D6" s="446" t="s">
        <v>10</v>
      </c>
      <c r="E6" s="117" t="s">
        <v>8</v>
      </c>
      <c r="F6" s="369" t="s">
        <v>9</v>
      </c>
      <c r="G6" s="446" t="s">
        <v>10</v>
      </c>
      <c r="H6" s="117" t="s">
        <v>8</v>
      </c>
      <c r="I6" s="369" t="s">
        <v>9</v>
      </c>
      <c r="J6" s="446" t="s">
        <v>10</v>
      </c>
      <c r="K6" s="117" t="s">
        <v>8</v>
      </c>
      <c r="L6" s="369" t="s">
        <v>9</v>
      </c>
      <c r="M6" s="446" t="s">
        <v>10</v>
      </c>
      <c r="N6" s="117" t="s">
        <v>8</v>
      </c>
      <c r="O6" s="369" t="s">
        <v>9</v>
      </c>
      <c r="P6" s="446" t="s">
        <v>10</v>
      </c>
    </row>
    <row r="7" spans="1:16">
      <c r="A7" s="118" t="s">
        <v>116</v>
      </c>
      <c r="B7" s="91"/>
      <c r="C7" s="92"/>
      <c r="D7" s="93"/>
      <c r="E7" s="91"/>
      <c r="F7" s="92"/>
      <c r="G7" s="93"/>
      <c r="H7" s="91"/>
      <c r="I7" s="92"/>
      <c r="J7" s="93"/>
      <c r="K7" s="513"/>
      <c r="L7" s="513"/>
      <c r="M7" s="513"/>
      <c r="N7" s="91"/>
      <c r="O7" s="92"/>
      <c r="P7" s="93"/>
    </row>
    <row r="8" spans="1:16">
      <c r="A8" s="17" t="s">
        <v>344</v>
      </c>
      <c r="B8" s="748" t="s">
        <v>12</v>
      </c>
      <c r="C8" s="244">
        <v>32552726</v>
      </c>
      <c r="D8" s="203">
        <f>SUM(B8:C8)</f>
        <v>32552726</v>
      </c>
      <c r="E8" s="749" t="s">
        <v>12</v>
      </c>
      <c r="F8" s="159">
        <v>1891.8099999999993</v>
      </c>
      <c r="G8" s="160">
        <f>SUM(E8:F8)</f>
        <v>1891.8099999999993</v>
      </c>
      <c r="H8" s="757" t="s">
        <v>12</v>
      </c>
      <c r="I8" s="157">
        <v>27206.76</v>
      </c>
      <c r="J8" s="161">
        <f>SUM(H8:I8)</f>
        <v>27206.76</v>
      </c>
      <c r="K8" s="879" t="s">
        <v>12</v>
      </c>
      <c r="L8" s="452">
        <v>27206.76</v>
      </c>
      <c r="M8" s="452">
        <f>SUM(K8:L8)</f>
        <v>27206.76</v>
      </c>
      <c r="N8" s="759" t="s">
        <v>12</v>
      </c>
      <c r="O8" s="120">
        <f>I8/C8</f>
        <v>8.3577516672490035E-4</v>
      </c>
      <c r="P8" s="121">
        <f>J8/D8</f>
        <v>8.3577516672490035E-4</v>
      </c>
    </row>
    <row r="9" spans="1:16">
      <c r="A9" s="477"/>
      <c r="B9" s="749"/>
      <c r="C9" s="159"/>
      <c r="D9" s="203"/>
      <c r="E9" s="749"/>
      <c r="F9" s="159"/>
      <c r="G9" s="203"/>
      <c r="H9" s="749"/>
      <c r="I9" s="159"/>
      <c r="J9" s="203"/>
      <c r="K9" s="880"/>
      <c r="L9" s="158"/>
      <c r="M9" s="158"/>
      <c r="N9" s="759"/>
      <c r="O9" s="120"/>
      <c r="P9" s="121"/>
    </row>
    <row r="10" spans="1:16" ht="13.5" thickBot="1">
      <c r="A10" s="381"/>
      <c r="B10" s="750"/>
      <c r="C10" s="205"/>
      <c r="D10" s="206"/>
      <c r="E10" s="750"/>
      <c r="F10" s="205"/>
      <c r="G10" s="206"/>
      <c r="H10" s="750"/>
      <c r="I10" s="205"/>
      <c r="J10" s="206"/>
      <c r="K10" s="881"/>
      <c r="L10" s="453"/>
      <c r="M10" s="453"/>
      <c r="N10" s="760"/>
      <c r="O10" s="207"/>
      <c r="P10" s="208"/>
    </row>
    <row r="11" spans="1:16" ht="13.5" thickBot="1">
      <c r="A11" s="444" t="s">
        <v>345</v>
      </c>
      <c r="B11" s="751" t="s">
        <v>12</v>
      </c>
      <c r="C11" s="227">
        <f t="shared" ref="C11:D11" si="0">SUM(C8:C10)</f>
        <v>32552726</v>
      </c>
      <c r="D11" s="228">
        <f t="shared" si="0"/>
        <v>32552726</v>
      </c>
      <c r="E11" s="751" t="s">
        <v>12</v>
      </c>
      <c r="F11" s="227"/>
      <c r="G11" s="228">
        <f t="shared" ref="G11" si="1">SUM(G8:G10)</f>
        <v>1891.8099999999993</v>
      </c>
      <c r="H11" s="751" t="s">
        <v>12</v>
      </c>
      <c r="I11" s="227"/>
      <c r="J11" s="228">
        <f t="shared" ref="J11" si="2">SUM(J8:J10)</f>
        <v>27206.76</v>
      </c>
      <c r="K11" s="882" t="s">
        <v>12</v>
      </c>
      <c r="L11" s="454">
        <f>SUM(L8:L10)</f>
        <v>27206.76</v>
      </c>
      <c r="M11" s="454">
        <f>SUM(K11:L11)</f>
        <v>27206.76</v>
      </c>
      <c r="N11" s="761" t="s">
        <v>12</v>
      </c>
      <c r="O11" s="229">
        <v>0</v>
      </c>
      <c r="P11" s="230">
        <v>0</v>
      </c>
    </row>
    <row r="12" spans="1:16">
      <c r="A12" s="382"/>
      <c r="B12" s="162"/>
      <c r="C12" s="163"/>
      <c r="D12" s="164"/>
      <c r="E12" s="162"/>
      <c r="F12" s="163"/>
      <c r="G12" s="164"/>
      <c r="H12" s="162"/>
      <c r="I12" s="163"/>
      <c r="J12" s="164"/>
      <c r="K12" s="455"/>
      <c r="L12" s="455"/>
      <c r="M12" s="455"/>
      <c r="N12" s="119"/>
      <c r="O12" s="120"/>
      <c r="P12" s="121"/>
    </row>
    <row r="13" spans="1:16">
      <c r="A13" s="380"/>
      <c r="B13" s="162"/>
      <c r="C13" s="163"/>
      <c r="D13" s="164"/>
      <c r="E13" s="162"/>
      <c r="F13" s="163"/>
      <c r="G13" s="164"/>
      <c r="H13" s="162"/>
      <c r="I13" s="163"/>
      <c r="J13" s="164"/>
      <c r="K13" s="455"/>
      <c r="L13" s="455"/>
      <c r="M13" s="455"/>
      <c r="N13" s="119"/>
      <c r="O13" s="120"/>
      <c r="P13" s="121"/>
    </row>
    <row r="14" spans="1:16" ht="18" customHeight="1">
      <c r="A14" s="118" t="s">
        <v>346</v>
      </c>
      <c r="B14" s="165"/>
      <c r="C14" s="166"/>
      <c r="D14" s="167"/>
      <c r="E14" s="204"/>
      <c r="F14" s="166"/>
      <c r="G14" s="167"/>
      <c r="H14" s="165"/>
      <c r="I14" s="166"/>
      <c r="J14" s="167"/>
      <c r="K14" s="456"/>
      <c r="L14" s="456"/>
      <c r="M14" s="456"/>
      <c r="N14" s="123"/>
      <c r="O14" s="124"/>
      <c r="P14" s="125"/>
    </row>
    <row r="15" spans="1:16" s="4" customFormat="1" ht="14.25">
      <c r="A15" s="853" t="s">
        <v>347</v>
      </c>
      <c r="B15" s="748" t="s">
        <v>12</v>
      </c>
      <c r="C15" s="437">
        <f>125000/2</f>
        <v>62500</v>
      </c>
      <c r="D15" s="438">
        <f>SUM(B15:C15)</f>
        <v>62500</v>
      </c>
      <c r="E15" s="854" t="s">
        <v>12</v>
      </c>
      <c r="F15" s="437">
        <v>0</v>
      </c>
      <c r="G15" s="439">
        <f>SUM(E15:F15)</f>
        <v>0</v>
      </c>
      <c r="H15" s="748" t="s">
        <v>12</v>
      </c>
      <c r="I15" s="159">
        <v>42803.53</v>
      </c>
      <c r="J15" s="440">
        <f>SUM(H15:I15)</f>
        <v>42803.53</v>
      </c>
      <c r="K15" s="883" t="s">
        <v>12</v>
      </c>
      <c r="L15" s="457">
        <v>78216.239999999991</v>
      </c>
      <c r="M15" s="439">
        <f>SUM(K15:L15)</f>
        <v>78216.239999999991</v>
      </c>
      <c r="N15" s="759" t="s">
        <v>12</v>
      </c>
      <c r="O15" s="441">
        <f>L15/C15</f>
        <v>1.2514598399999999</v>
      </c>
      <c r="P15" s="442">
        <f>M15/D15</f>
        <v>1.2514598399999999</v>
      </c>
    </row>
    <row r="16" spans="1:16" s="4" customFormat="1" ht="14.25">
      <c r="A16" s="409" t="s">
        <v>348</v>
      </c>
      <c r="B16" s="748" t="s">
        <v>12</v>
      </c>
      <c r="C16" s="244">
        <v>75000</v>
      </c>
      <c r="D16" s="438">
        <f t="shared" ref="D16:D17" si="3">SUM(B16:C16)</f>
        <v>75000</v>
      </c>
      <c r="E16" s="755" t="s">
        <v>12</v>
      </c>
      <c r="F16" s="157">
        <v>0</v>
      </c>
      <c r="G16" s="439">
        <f t="shared" ref="G16:G17" si="4">SUM(E16:F16)</f>
        <v>0</v>
      </c>
      <c r="H16" s="748" t="s">
        <v>12</v>
      </c>
      <c r="I16" s="159">
        <v>-639.36999999999898</v>
      </c>
      <c r="J16" s="440">
        <f t="shared" ref="J16:J17" si="5">SUM(H16:I16)</f>
        <v>-639.36999999999898</v>
      </c>
      <c r="K16" s="883" t="s">
        <v>12</v>
      </c>
      <c r="L16" s="457">
        <v>23760.63</v>
      </c>
      <c r="M16" s="439">
        <f t="shared" ref="M16:M17" si="6">SUM(K16:L16)</f>
        <v>23760.63</v>
      </c>
      <c r="N16" s="759" t="s">
        <v>12</v>
      </c>
      <c r="O16" s="120">
        <v>0</v>
      </c>
      <c r="P16" s="121">
        <v>0</v>
      </c>
    </row>
    <row r="17" spans="1:16" s="4" customFormat="1" ht="14.25">
      <c r="A17" s="866" t="s">
        <v>349</v>
      </c>
      <c r="B17" s="748" t="s">
        <v>12</v>
      </c>
      <c r="C17" s="244"/>
      <c r="D17" s="438">
        <f t="shared" si="3"/>
        <v>0</v>
      </c>
      <c r="E17" s="854" t="s">
        <v>12</v>
      </c>
      <c r="F17" s="244">
        <v>0</v>
      </c>
      <c r="G17" s="439">
        <f t="shared" si="4"/>
        <v>0</v>
      </c>
      <c r="H17" s="748" t="s">
        <v>12</v>
      </c>
      <c r="I17" s="159">
        <v>0</v>
      </c>
      <c r="J17" s="440">
        <f t="shared" si="5"/>
        <v>0</v>
      </c>
      <c r="K17" s="883" t="s">
        <v>12</v>
      </c>
      <c r="L17" s="457">
        <v>1337.87</v>
      </c>
      <c r="M17" s="439">
        <f t="shared" si="6"/>
        <v>1337.87</v>
      </c>
      <c r="N17" s="759" t="s">
        <v>12</v>
      </c>
      <c r="O17" s="120">
        <v>0</v>
      </c>
      <c r="P17" s="121">
        <v>0</v>
      </c>
    </row>
    <row r="18" spans="1:16" s="4" customFormat="1">
      <c r="A18" s="855"/>
      <c r="B18" s="856"/>
      <c r="C18" s="857"/>
      <c r="D18" s="858"/>
      <c r="E18" s="859"/>
      <c r="F18" s="857"/>
      <c r="G18" s="860"/>
      <c r="H18" s="856"/>
      <c r="I18" s="861"/>
      <c r="J18" s="862"/>
      <c r="K18" s="884"/>
      <c r="L18" s="863"/>
      <c r="M18" s="860"/>
      <c r="N18" s="864"/>
      <c r="O18" s="837"/>
      <c r="P18" s="865"/>
    </row>
    <row r="19" spans="1:16">
      <c r="A19" s="436" t="s">
        <v>350</v>
      </c>
      <c r="B19" s="748" t="s">
        <v>12</v>
      </c>
      <c r="C19" s="437">
        <v>62500</v>
      </c>
      <c r="D19" s="438">
        <f>SUM(B19:C19)</f>
        <v>62500</v>
      </c>
      <c r="E19" s="854" t="s">
        <v>12</v>
      </c>
      <c r="F19" s="437">
        <v>0</v>
      </c>
      <c r="G19" s="439">
        <f>SUM(E19:F19)</f>
        <v>0</v>
      </c>
      <c r="H19" s="748" t="s">
        <v>12</v>
      </c>
      <c r="I19" s="159">
        <v>0</v>
      </c>
      <c r="J19" s="440">
        <f>SUM(H19:I19)</f>
        <v>0</v>
      </c>
      <c r="K19" s="883" t="s">
        <v>12</v>
      </c>
      <c r="L19" s="457"/>
      <c r="M19" s="439">
        <f>SUM(K19:L19)</f>
        <v>0</v>
      </c>
      <c r="N19" s="759" t="s">
        <v>12</v>
      </c>
      <c r="O19" s="441">
        <f>L19/C19</f>
        <v>0</v>
      </c>
      <c r="P19" s="442">
        <f>M19/D19</f>
        <v>0</v>
      </c>
    </row>
    <row r="20" spans="1:16">
      <c r="A20" s="415" t="s">
        <v>351</v>
      </c>
      <c r="B20" s="748" t="s">
        <v>12</v>
      </c>
      <c r="C20" s="244">
        <v>62500</v>
      </c>
      <c r="D20" s="438">
        <f t="shared" ref="D20:D27" si="7">SUM(B20:C20)</f>
        <v>62500</v>
      </c>
      <c r="E20" s="755" t="s">
        <v>12</v>
      </c>
      <c r="F20" s="157">
        <v>0</v>
      </c>
      <c r="G20" s="439">
        <f t="shared" ref="G20:G27" si="8">SUM(E20:F20)</f>
        <v>0</v>
      </c>
      <c r="H20" s="748" t="s">
        <v>12</v>
      </c>
      <c r="I20" s="159">
        <v>0</v>
      </c>
      <c r="J20" s="440">
        <f t="shared" ref="J20:J27" si="9">SUM(H20:I20)</f>
        <v>0</v>
      </c>
      <c r="K20" s="883" t="s">
        <v>12</v>
      </c>
      <c r="L20" s="457">
        <v>0</v>
      </c>
      <c r="M20" s="439">
        <f t="shared" ref="M20:M27" si="10">SUM(K20:L20)</f>
        <v>0</v>
      </c>
      <c r="N20" s="759" t="s">
        <v>12</v>
      </c>
      <c r="O20" s="120">
        <v>0</v>
      </c>
      <c r="P20" s="121">
        <v>0</v>
      </c>
    </row>
    <row r="21" spans="1:16">
      <c r="A21" s="415" t="s">
        <v>352</v>
      </c>
      <c r="B21" s="748" t="s">
        <v>12</v>
      </c>
      <c r="C21" s="244">
        <v>0</v>
      </c>
      <c r="D21" s="438">
        <f t="shared" si="7"/>
        <v>0</v>
      </c>
      <c r="E21" s="755" t="s">
        <v>12</v>
      </c>
      <c r="F21" s="157">
        <v>0</v>
      </c>
      <c r="G21" s="439">
        <f t="shared" si="8"/>
        <v>0</v>
      </c>
      <c r="H21" s="748" t="s">
        <v>12</v>
      </c>
      <c r="I21" s="159">
        <v>0</v>
      </c>
      <c r="J21" s="440">
        <f t="shared" si="9"/>
        <v>0</v>
      </c>
      <c r="K21" s="883" t="s">
        <v>12</v>
      </c>
      <c r="L21" s="457">
        <v>0</v>
      </c>
      <c r="M21" s="439">
        <f t="shared" si="10"/>
        <v>0</v>
      </c>
      <c r="N21" s="759" t="s">
        <v>12</v>
      </c>
      <c r="O21" s="120">
        <v>0</v>
      </c>
      <c r="P21" s="121">
        <v>0</v>
      </c>
    </row>
    <row r="22" spans="1:16">
      <c r="A22" s="416" t="s">
        <v>353</v>
      </c>
      <c r="B22" s="748" t="s">
        <v>12</v>
      </c>
      <c r="C22" s="244">
        <v>18750</v>
      </c>
      <c r="D22" s="438">
        <f t="shared" si="7"/>
        <v>18750</v>
      </c>
      <c r="E22" s="755" t="s">
        <v>12</v>
      </c>
      <c r="F22" s="157">
        <v>1851.4499999999998</v>
      </c>
      <c r="G22" s="439">
        <f t="shared" si="8"/>
        <v>1851.4499999999998</v>
      </c>
      <c r="H22" s="748" t="s">
        <v>12</v>
      </c>
      <c r="I22" s="159">
        <v>8068.52</v>
      </c>
      <c r="J22" s="440">
        <f t="shared" si="9"/>
        <v>8068.52</v>
      </c>
      <c r="K22" s="883" t="s">
        <v>12</v>
      </c>
      <c r="L22" s="457">
        <v>8068.52</v>
      </c>
      <c r="M22" s="439">
        <f t="shared" si="10"/>
        <v>8068.52</v>
      </c>
      <c r="N22" s="759" t="s">
        <v>12</v>
      </c>
      <c r="O22" s="120">
        <f>I22/C22</f>
        <v>0.4303210666666667</v>
      </c>
      <c r="P22" s="121">
        <f>J22/D22</f>
        <v>0.4303210666666667</v>
      </c>
    </row>
    <row r="23" spans="1:16">
      <c r="A23" s="417" t="s">
        <v>354</v>
      </c>
      <c r="B23" s="748" t="s">
        <v>12</v>
      </c>
      <c r="C23" s="244">
        <v>375000</v>
      </c>
      <c r="D23" s="438">
        <f t="shared" si="7"/>
        <v>375000</v>
      </c>
      <c r="E23" s="755" t="s">
        <v>12</v>
      </c>
      <c r="F23" s="157">
        <v>0</v>
      </c>
      <c r="G23" s="439">
        <f t="shared" si="8"/>
        <v>0</v>
      </c>
      <c r="H23" s="748" t="s">
        <v>12</v>
      </c>
      <c r="I23" s="159">
        <v>0</v>
      </c>
      <c r="J23" s="440">
        <f t="shared" si="9"/>
        <v>0</v>
      </c>
      <c r="K23" s="883" t="s">
        <v>12</v>
      </c>
      <c r="L23" s="457">
        <v>0</v>
      </c>
      <c r="M23" s="439">
        <f t="shared" si="10"/>
        <v>0</v>
      </c>
      <c r="N23" s="759" t="s">
        <v>12</v>
      </c>
      <c r="O23" s="120">
        <v>0</v>
      </c>
      <c r="P23" s="121">
        <v>0</v>
      </c>
    </row>
    <row r="24" spans="1:16">
      <c r="A24" s="417" t="s">
        <v>355</v>
      </c>
      <c r="B24" s="748" t="s">
        <v>12</v>
      </c>
      <c r="C24" s="244">
        <v>125000</v>
      </c>
      <c r="D24" s="438">
        <f t="shared" si="7"/>
        <v>125000</v>
      </c>
      <c r="E24" s="755" t="s">
        <v>12</v>
      </c>
      <c r="F24" s="157">
        <v>0</v>
      </c>
      <c r="G24" s="439">
        <f t="shared" si="8"/>
        <v>0</v>
      </c>
      <c r="H24" s="748" t="s">
        <v>12</v>
      </c>
      <c r="I24" s="159">
        <v>0</v>
      </c>
      <c r="J24" s="440">
        <f t="shared" si="9"/>
        <v>0</v>
      </c>
      <c r="K24" s="883" t="s">
        <v>12</v>
      </c>
      <c r="L24" s="457">
        <v>0</v>
      </c>
      <c r="M24" s="439">
        <f t="shared" si="10"/>
        <v>0</v>
      </c>
      <c r="N24" s="759" t="s">
        <v>12</v>
      </c>
      <c r="O24" s="120">
        <f>L24/C24</f>
        <v>0</v>
      </c>
      <c r="P24" s="121">
        <f>M24/D24</f>
        <v>0</v>
      </c>
    </row>
    <row r="25" spans="1:16">
      <c r="A25" s="417" t="s">
        <v>356</v>
      </c>
      <c r="B25" s="748" t="s">
        <v>12</v>
      </c>
      <c r="C25" s="244">
        <v>0</v>
      </c>
      <c r="D25" s="438">
        <f t="shared" si="7"/>
        <v>0</v>
      </c>
      <c r="E25" s="755" t="s">
        <v>12</v>
      </c>
      <c r="F25" s="157">
        <v>0</v>
      </c>
      <c r="G25" s="439">
        <f t="shared" si="8"/>
        <v>0</v>
      </c>
      <c r="H25" s="748" t="s">
        <v>12</v>
      </c>
      <c r="I25" s="159">
        <v>0</v>
      </c>
      <c r="J25" s="440">
        <f t="shared" si="9"/>
        <v>0</v>
      </c>
      <c r="K25" s="883" t="s">
        <v>12</v>
      </c>
      <c r="L25" s="457">
        <v>0</v>
      </c>
      <c r="M25" s="439">
        <f t="shared" si="10"/>
        <v>0</v>
      </c>
      <c r="N25" s="759" t="s">
        <v>12</v>
      </c>
      <c r="O25" s="120">
        <v>0</v>
      </c>
      <c r="P25" s="121">
        <v>0</v>
      </c>
    </row>
    <row r="26" spans="1:16">
      <c r="A26" s="409" t="s">
        <v>357</v>
      </c>
      <c r="B26" s="752" t="s">
        <v>12</v>
      </c>
      <c r="C26" s="244">
        <v>125000</v>
      </c>
      <c r="D26" s="438">
        <f t="shared" si="7"/>
        <v>125000</v>
      </c>
      <c r="E26" s="755" t="s">
        <v>12</v>
      </c>
      <c r="F26" s="157">
        <v>0</v>
      </c>
      <c r="G26" s="439">
        <f t="shared" si="8"/>
        <v>0</v>
      </c>
      <c r="H26" s="748" t="s">
        <v>12</v>
      </c>
      <c r="I26" s="159">
        <v>0</v>
      </c>
      <c r="J26" s="440">
        <f t="shared" si="9"/>
        <v>0</v>
      </c>
      <c r="K26" s="883" t="s">
        <v>12</v>
      </c>
      <c r="L26" s="457">
        <v>0</v>
      </c>
      <c r="M26" s="439">
        <f t="shared" si="10"/>
        <v>0</v>
      </c>
      <c r="N26" s="759" t="s">
        <v>12</v>
      </c>
      <c r="O26" s="120">
        <v>0</v>
      </c>
      <c r="P26" s="121">
        <v>0</v>
      </c>
    </row>
    <row r="27" spans="1:16">
      <c r="A27" s="32" t="s">
        <v>358</v>
      </c>
      <c r="B27" s="752" t="s">
        <v>12</v>
      </c>
      <c r="C27" s="244">
        <v>300000</v>
      </c>
      <c r="D27" s="438">
        <f t="shared" si="7"/>
        <v>300000</v>
      </c>
      <c r="E27" s="755" t="s">
        <v>12</v>
      </c>
      <c r="F27" s="157">
        <v>0</v>
      </c>
      <c r="G27" s="439">
        <f t="shared" si="8"/>
        <v>0</v>
      </c>
      <c r="H27" s="748" t="s">
        <v>12</v>
      </c>
      <c r="I27" s="159">
        <v>0</v>
      </c>
      <c r="J27" s="440">
        <f t="shared" si="9"/>
        <v>0</v>
      </c>
      <c r="K27" s="883" t="s">
        <v>12</v>
      </c>
      <c r="L27" s="457">
        <v>0</v>
      </c>
      <c r="M27" s="439">
        <f t="shared" si="10"/>
        <v>0</v>
      </c>
      <c r="N27" s="759" t="s">
        <v>12</v>
      </c>
      <c r="O27" s="120">
        <v>0</v>
      </c>
      <c r="P27" s="121">
        <v>0</v>
      </c>
    </row>
    <row r="28" spans="1:16" ht="13.5" thickBot="1">
      <c r="A28" s="32"/>
      <c r="B28" s="753"/>
      <c r="C28" s="209"/>
      <c r="D28" s="210"/>
      <c r="E28" s="756"/>
      <c r="F28" s="209"/>
      <c r="G28" s="210"/>
      <c r="H28" s="758"/>
      <c r="I28" s="36"/>
      <c r="J28" s="37"/>
      <c r="K28" s="35"/>
      <c r="L28" s="35"/>
      <c r="M28" s="35"/>
      <c r="N28" s="760"/>
      <c r="O28" s="207"/>
      <c r="P28" s="208"/>
    </row>
    <row r="29" spans="1:16" ht="15" thickBot="1">
      <c r="A29" s="231" t="s">
        <v>359</v>
      </c>
      <c r="B29" s="754" t="s">
        <v>12</v>
      </c>
      <c r="C29" s="232">
        <f>SUM(C19:C28)</f>
        <v>1068750</v>
      </c>
      <c r="D29" s="233">
        <f>SUM(D19:D28)</f>
        <v>1068750</v>
      </c>
      <c r="E29" s="754" t="s">
        <v>12</v>
      </c>
      <c r="F29" s="232">
        <f t="shared" ref="F29:G29" si="11">SUM(F19:F28)</f>
        <v>1851.4499999999998</v>
      </c>
      <c r="G29" s="233">
        <f t="shared" si="11"/>
        <v>1851.4499999999998</v>
      </c>
      <c r="H29" s="754" t="s">
        <v>12</v>
      </c>
      <c r="I29" s="232">
        <f t="shared" ref="I29:J29" si="12">SUM(I19:I28)</f>
        <v>8068.52</v>
      </c>
      <c r="J29" s="233">
        <f t="shared" si="12"/>
        <v>8068.52</v>
      </c>
      <c r="K29" s="867" t="s">
        <v>12</v>
      </c>
      <c r="L29" s="458">
        <f t="shared" ref="L29:M29" si="13">SUM(L19:L28)</f>
        <v>8068.52</v>
      </c>
      <c r="M29" s="458">
        <f t="shared" si="13"/>
        <v>8068.52</v>
      </c>
      <c r="N29" s="762" t="s">
        <v>12</v>
      </c>
      <c r="O29" s="217">
        <f>L29/C29</f>
        <v>7.5494923976608189E-3</v>
      </c>
      <c r="P29" s="218">
        <f>M29/D29</f>
        <v>7.5494923976608189E-3</v>
      </c>
    </row>
    <row r="30" spans="1:16">
      <c r="A30" s="8"/>
    </row>
    <row r="31" spans="1:16" ht="14.25">
      <c r="A31" s="1277" t="s">
        <v>360</v>
      </c>
      <c r="B31" s="1277"/>
      <c r="C31" s="1277"/>
      <c r="D31" s="1277"/>
      <c r="E31" s="1277"/>
      <c r="F31" s="1277"/>
      <c r="G31" s="1277"/>
      <c r="H31" s="1277"/>
      <c r="I31" s="1277"/>
      <c r="J31" s="1277"/>
      <c r="K31" s="1277"/>
      <c r="L31" s="1277"/>
      <c r="M31" s="1277"/>
      <c r="N31" s="1277"/>
      <c r="O31" s="1277"/>
      <c r="P31" s="1277"/>
    </row>
    <row r="32" spans="1:16" ht="14.25" customHeight="1">
      <c r="A32" s="1277" t="s">
        <v>361</v>
      </c>
      <c r="B32" s="1277"/>
      <c r="C32" s="1277"/>
      <c r="D32" s="1277"/>
      <c r="E32" s="1277"/>
      <c r="F32" s="1277"/>
      <c r="G32" s="1277"/>
      <c r="H32" s="1277"/>
      <c r="I32" s="1277"/>
      <c r="J32" s="1277"/>
      <c r="K32" s="1277"/>
      <c r="L32" s="1277"/>
      <c r="M32" s="1277"/>
      <c r="N32" s="1277"/>
      <c r="O32" s="1277"/>
      <c r="P32" s="1277"/>
    </row>
    <row r="33" spans="1:17" ht="14.25">
      <c r="A33" s="1277" t="s">
        <v>362</v>
      </c>
      <c r="B33" s="1277"/>
      <c r="C33" s="1277"/>
      <c r="D33" s="1277"/>
      <c r="E33" s="1277"/>
      <c r="F33" s="1277"/>
      <c r="G33" s="1277"/>
      <c r="H33" s="1277"/>
      <c r="I33" s="1277"/>
      <c r="J33" s="1277"/>
      <c r="K33" s="1277"/>
      <c r="L33" s="1277"/>
      <c r="M33" s="1277"/>
      <c r="N33" s="1277"/>
      <c r="O33" s="1277"/>
      <c r="P33" s="1277"/>
    </row>
    <row r="34" spans="1:17" ht="14.25">
      <c r="A34" s="1277" t="s">
        <v>363</v>
      </c>
      <c r="B34" s="1277"/>
      <c r="C34" s="1277"/>
      <c r="D34" s="1277"/>
      <c r="E34" s="1277"/>
      <c r="F34" s="1277"/>
      <c r="G34" s="1277"/>
      <c r="H34" s="1277"/>
      <c r="I34" s="1277"/>
      <c r="J34" s="1277"/>
      <c r="K34" s="1277"/>
      <c r="L34" s="1277"/>
      <c r="M34" s="1277"/>
      <c r="N34" s="1277"/>
      <c r="O34" s="1277"/>
      <c r="P34" s="1277"/>
    </row>
    <row r="35" spans="1:17">
      <c r="A35" s="1288" t="s">
        <v>309</v>
      </c>
      <c r="B35" s="1288"/>
      <c r="C35" s="1288"/>
      <c r="D35" s="1288"/>
      <c r="E35" s="1288"/>
      <c r="F35" s="1288"/>
      <c r="G35" s="1288"/>
      <c r="H35" s="1288"/>
      <c r="I35" s="1288"/>
      <c r="J35" s="1288"/>
      <c r="K35" s="1288"/>
      <c r="L35" s="1288"/>
      <c r="M35" s="1288"/>
      <c r="N35" s="1288"/>
      <c r="O35" s="1288"/>
      <c r="P35" s="1288"/>
      <c r="Q35" s="2"/>
    </row>
    <row r="36" spans="1:17">
      <c r="B36" s="56"/>
      <c r="C36" s="56"/>
      <c r="D36" s="56"/>
      <c r="E36" s="56"/>
      <c r="F36" s="56"/>
      <c r="G36" s="56"/>
      <c r="H36" s="56"/>
      <c r="I36" s="56"/>
      <c r="J36" s="56"/>
      <c r="K36" s="56"/>
      <c r="L36" s="56"/>
      <c r="M36" s="56"/>
      <c r="N36" s="56"/>
      <c r="O36" s="56"/>
      <c r="P36" s="56"/>
      <c r="Q36" s="2"/>
    </row>
    <row r="37" spans="1:17">
      <c r="B37" s="2"/>
      <c r="C37" s="2"/>
      <c r="D37" s="2"/>
      <c r="E37" s="2"/>
      <c r="F37" s="2"/>
      <c r="G37" s="2"/>
      <c r="H37" s="2"/>
      <c r="I37" s="2"/>
      <c r="J37" s="2"/>
      <c r="K37" s="2"/>
      <c r="L37" s="2"/>
      <c r="M37" s="2"/>
      <c r="N37" s="2"/>
      <c r="O37" s="2"/>
      <c r="P37" s="2"/>
    </row>
    <row r="38" spans="1:17">
      <c r="B38" s="2"/>
      <c r="C38" s="2"/>
      <c r="D38" s="2"/>
      <c r="E38" s="2"/>
      <c r="F38" s="2"/>
      <c r="G38" s="2"/>
      <c r="H38" s="2"/>
      <c r="I38" s="2"/>
      <c r="J38" s="2"/>
      <c r="K38" s="2"/>
      <c r="L38" s="2"/>
      <c r="M38" s="2"/>
      <c r="N38" s="2"/>
      <c r="O38" s="2"/>
      <c r="P38" s="2"/>
    </row>
    <row r="39" spans="1:17">
      <c r="A39" s="2"/>
    </row>
  </sheetData>
  <mergeCells count="13">
    <mergeCell ref="A31:P31"/>
    <mergeCell ref="A32:P32"/>
    <mergeCell ref="A33:P33"/>
    <mergeCell ref="A34:P34"/>
    <mergeCell ref="A35:P35"/>
    <mergeCell ref="K5:M5"/>
    <mergeCell ref="A1:P1"/>
    <mergeCell ref="A3:P3"/>
    <mergeCell ref="A2:P2"/>
    <mergeCell ref="B5:D5"/>
    <mergeCell ref="E5:G5"/>
    <mergeCell ref="H5:J5"/>
    <mergeCell ref="N5:P5"/>
  </mergeCells>
  <printOptions horizontalCentered="1" verticalCentered="1"/>
  <pageMargins left="0" right="0" top="0.5" bottom="0.5" header="0.3" footer="0.3"/>
  <pageSetup scale="75"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5BDB-F415-41D8-804F-38711E2BE1D4}">
  <dimension ref="A1:M129"/>
  <sheetViews>
    <sheetView topLeftCell="A93" zoomScale="80" zoomScaleNormal="80" workbookViewId="0">
      <pane xSplit="1" topLeftCell="B1" activePane="topRight" state="frozen"/>
      <selection activeCell="A28" sqref="A28"/>
      <selection pane="topRight" activeCell="H118" sqref="H118"/>
    </sheetView>
  </sheetViews>
  <sheetFormatPr defaultRowHeight="12.75"/>
  <cols>
    <col min="1" max="1" width="22.28515625" customWidth="1"/>
    <col min="2" max="2" width="15.140625" customWidth="1"/>
    <col min="3" max="5" width="14.5703125" customWidth="1"/>
    <col min="6" max="6" width="12.5703125" customWidth="1"/>
    <col min="7" max="9" width="18.140625" customWidth="1"/>
    <col min="10" max="11" width="20.28515625" customWidth="1"/>
    <col min="12" max="12" width="18.140625" customWidth="1"/>
    <col min="13" max="13" width="13.42578125" customWidth="1"/>
    <col min="14" max="14" width="23" customWidth="1"/>
    <col min="15" max="15" width="15.5703125" customWidth="1"/>
    <col min="16" max="16" width="12.5703125" customWidth="1"/>
    <col min="17" max="17" width="14.42578125" customWidth="1"/>
    <col min="18" max="18" width="10.5703125" customWidth="1"/>
    <col min="19" max="20" width="14.5703125" customWidth="1"/>
    <col min="21" max="21" width="15.140625" customWidth="1"/>
    <col min="22" max="22" width="14.5703125" customWidth="1"/>
    <col min="23" max="23" width="16.140625" customWidth="1"/>
    <col min="24" max="24" width="14.140625" customWidth="1"/>
    <col min="25" max="25" width="14.42578125" customWidth="1"/>
    <col min="27" max="27" width="13.5703125" customWidth="1"/>
    <col min="28" max="28" width="14.42578125" customWidth="1"/>
    <col min="29" max="29" width="12.42578125" customWidth="1"/>
    <col min="30" max="30" width="11.5703125" customWidth="1"/>
    <col min="31" max="31" width="13.5703125" customWidth="1"/>
    <col min="32" max="32" width="12.5703125" customWidth="1"/>
    <col min="33" max="33" width="11.5703125" customWidth="1"/>
    <col min="35" max="35" width="12.140625" customWidth="1"/>
    <col min="36" max="36" width="13" customWidth="1"/>
    <col min="37" max="37" width="12.140625" customWidth="1"/>
    <col min="38" max="38" width="16.28515625" customWidth="1"/>
    <col min="39" max="40" width="12.42578125" customWidth="1"/>
    <col min="41" max="41" width="13" customWidth="1"/>
    <col min="42" max="42" width="11.5703125" customWidth="1"/>
    <col min="43" max="43" width="13.5703125" customWidth="1"/>
    <col min="44" max="44" width="12.42578125" customWidth="1"/>
    <col min="45" max="45" width="12.140625" customWidth="1"/>
    <col min="46" max="46" width="14.5703125" customWidth="1"/>
    <col min="47" max="47" width="12.42578125" customWidth="1"/>
    <col min="48" max="48" width="15.140625" customWidth="1"/>
    <col min="49" max="49" width="12.5703125" customWidth="1"/>
    <col min="50" max="50" width="9.5703125" customWidth="1"/>
    <col min="51" max="51" width="12.28515625" customWidth="1"/>
    <col min="52" max="53" width="12.5703125" customWidth="1"/>
    <col min="54" max="54" width="13.5703125" customWidth="1"/>
    <col min="55" max="55" width="13" customWidth="1"/>
    <col min="56" max="56" width="15.42578125" customWidth="1"/>
    <col min="57" max="57" width="12.5703125" customWidth="1"/>
    <col min="58" max="58" width="10" customWidth="1"/>
  </cols>
  <sheetData>
    <row r="1" spans="1:13" ht="30.75" customHeight="1">
      <c r="A1" s="1166" t="s">
        <v>364</v>
      </c>
      <c r="B1" s="1166"/>
      <c r="C1" s="1166"/>
      <c r="D1" s="1166"/>
      <c r="E1" s="1166"/>
      <c r="F1" s="1166"/>
      <c r="G1" s="1166"/>
      <c r="H1" s="1166"/>
      <c r="I1" s="1166"/>
      <c r="J1" s="1166"/>
      <c r="K1" s="1166"/>
      <c r="L1" s="1166"/>
      <c r="M1" s="390"/>
    </row>
    <row r="2" spans="1:13" ht="15.75">
      <c r="A2" s="1167" t="s">
        <v>1</v>
      </c>
      <c r="B2" s="1167"/>
      <c r="C2" s="1167"/>
      <c r="D2" s="1167"/>
      <c r="E2" s="1167"/>
      <c r="F2" s="1167"/>
      <c r="G2" s="1167"/>
      <c r="H2" s="1167"/>
      <c r="I2" s="1167"/>
      <c r="J2" s="1167"/>
      <c r="K2" s="1167"/>
      <c r="L2" s="1167"/>
    </row>
    <row r="3" spans="1:13" ht="15.75">
      <c r="A3" s="1168" t="s">
        <v>2</v>
      </c>
      <c r="B3" s="1168"/>
      <c r="C3" s="1168"/>
      <c r="D3" s="1168"/>
      <c r="E3" s="1168"/>
      <c r="F3" s="1168"/>
      <c r="G3" s="1168"/>
      <c r="H3" s="1168"/>
      <c r="I3" s="1168"/>
      <c r="J3" s="1168"/>
      <c r="K3" s="1168"/>
      <c r="L3" s="1168"/>
    </row>
    <row r="5" spans="1:13" ht="13.5" thickBot="1">
      <c r="A5" s="8" t="s">
        <v>365</v>
      </c>
    </row>
    <row r="6" spans="1:13" ht="102.75" customHeight="1" thickBot="1">
      <c r="A6" s="515" t="s">
        <v>366</v>
      </c>
      <c r="B6" s="1289" t="s">
        <v>367</v>
      </c>
      <c r="C6" s="1289" t="s">
        <v>368</v>
      </c>
      <c r="D6" s="1289" t="s">
        <v>369</v>
      </c>
      <c r="E6" s="1289" t="s">
        <v>370</v>
      </c>
      <c r="F6" s="1289" t="s">
        <v>371</v>
      </c>
      <c r="G6" s="1289" t="s">
        <v>372</v>
      </c>
      <c r="H6" s="1289" t="s">
        <v>373</v>
      </c>
      <c r="I6" s="1289" t="s">
        <v>374</v>
      </c>
      <c r="J6" s="1289" t="s">
        <v>375</v>
      </c>
      <c r="K6" s="1289" t="s">
        <v>376</v>
      </c>
      <c r="L6" s="1289" t="s">
        <v>377</v>
      </c>
    </row>
    <row r="7" spans="1:13">
      <c r="A7" s="516" t="s">
        <v>378</v>
      </c>
      <c r="B7" s="927"/>
      <c r="C7" s="927"/>
      <c r="D7" s="927"/>
      <c r="E7" s="927"/>
      <c r="F7" s="927"/>
      <c r="G7" s="927"/>
      <c r="H7" s="927"/>
      <c r="I7" s="927"/>
      <c r="J7" s="918"/>
      <c r="K7" s="918"/>
      <c r="L7" s="927"/>
    </row>
    <row r="8" spans="1:13">
      <c r="A8" s="517" t="s">
        <v>379</v>
      </c>
      <c r="B8" s="17"/>
      <c r="C8" s="849"/>
      <c r="D8" s="518"/>
      <c r="E8" s="174"/>
      <c r="F8" s="518"/>
      <c r="G8" s="733"/>
      <c r="H8" s="733"/>
      <c r="I8" s="733"/>
      <c r="J8" s="971"/>
      <c r="K8" s="919"/>
      <c r="L8" s="972"/>
    </row>
    <row r="9" spans="1:13">
      <c r="A9" s="517" t="s">
        <v>380</v>
      </c>
      <c r="B9" s="939">
        <v>1144281.4169999999</v>
      </c>
      <c r="C9" s="849">
        <v>61011</v>
      </c>
      <c r="D9" s="928">
        <f>C9/B9</f>
        <v>5.3318177760812144E-2</v>
      </c>
      <c r="E9" s="174">
        <v>623163</v>
      </c>
      <c r="F9" s="991">
        <f>IFERROR(C9/E9,0)</f>
        <v>9.7905363444235297E-2</v>
      </c>
      <c r="G9" s="733"/>
      <c r="H9" s="733"/>
      <c r="I9" s="733"/>
      <c r="J9" s="976">
        <v>6.7890675451967679</v>
      </c>
      <c r="K9" s="976">
        <v>9.9109932635098588</v>
      </c>
      <c r="L9" s="973">
        <v>760.99940617265747</v>
      </c>
    </row>
    <row r="10" spans="1:13">
      <c r="A10" s="517" t="s">
        <v>381</v>
      </c>
      <c r="B10" s="939">
        <v>127607.8403</v>
      </c>
      <c r="C10" s="850">
        <v>4497</v>
      </c>
      <c r="D10" s="928">
        <f t="shared" ref="D10:D63" si="0">C10/B10</f>
        <v>3.52407813613001E-2</v>
      </c>
      <c r="E10" s="985">
        <v>675</v>
      </c>
      <c r="F10" s="991">
        <f t="shared" ref="F10:F64" si="1">IFERROR(C10/E10,0)</f>
        <v>6.6622222222222218</v>
      </c>
      <c r="G10" s="733"/>
      <c r="H10" s="733"/>
      <c r="I10" s="733"/>
      <c r="J10" s="976">
        <v>5.2630175672670667</v>
      </c>
      <c r="K10" s="976">
        <v>8.7075694907716255</v>
      </c>
      <c r="L10" s="973">
        <v>646.06451856793421</v>
      </c>
    </row>
    <row r="11" spans="1:13">
      <c r="A11" s="517" t="s">
        <v>382</v>
      </c>
      <c r="B11" s="939">
        <v>802673.28200000001</v>
      </c>
      <c r="C11" s="850">
        <v>28071</v>
      </c>
      <c r="D11" s="928">
        <f t="shared" si="0"/>
        <v>3.4971887852123622E-2</v>
      </c>
      <c r="E11" s="985">
        <v>215463</v>
      </c>
      <c r="F11" s="991">
        <f t="shared" si="1"/>
        <v>0.13028222943150333</v>
      </c>
      <c r="G11" s="733"/>
      <c r="H11" s="733"/>
      <c r="I11" s="733"/>
      <c r="J11" s="976">
        <v>3.7320758932706353</v>
      </c>
      <c r="K11" s="976">
        <v>3.8557391044138076</v>
      </c>
      <c r="L11" s="973">
        <v>153.9123084321898</v>
      </c>
    </row>
    <row r="12" spans="1:13">
      <c r="A12" s="517" t="s">
        <v>383</v>
      </c>
      <c r="B12" s="522"/>
      <c r="C12" s="850"/>
      <c r="D12" s="928"/>
      <c r="E12" s="986"/>
      <c r="F12" s="991"/>
      <c r="G12" s="733"/>
      <c r="H12" s="733"/>
      <c r="I12" s="733"/>
      <c r="J12" s="976"/>
      <c r="K12" s="976"/>
      <c r="L12" s="973"/>
    </row>
    <row r="13" spans="1:13">
      <c r="A13" s="517" t="s">
        <v>384</v>
      </c>
      <c r="B13" s="939">
        <v>868031.54599999997</v>
      </c>
      <c r="C13" s="850">
        <v>47568</v>
      </c>
      <c r="D13" s="928">
        <f t="shared" si="0"/>
        <v>5.4799851709536836E-2</v>
      </c>
      <c r="E13" s="986"/>
      <c r="F13" s="991">
        <f t="shared" si="1"/>
        <v>0</v>
      </c>
      <c r="G13" s="733"/>
      <c r="H13" s="733"/>
      <c r="I13" s="733"/>
      <c r="J13" s="976">
        <v>6.4863901803733608</v>
      </c>
      <c r="K13" s="976">
        <v>11.078140516733939</v>
      </c>
      <c r="L13" s="973">
        <v>916.52284455936763</v>
      </c>
    </row>
    <row r="14" spans="1:13">
      <c r="A14" s="517" t="s">
        <v>385</v>
      </c>
      <c r="B14" s="939">
        <v>1452047.821</v>
      </c>
      <c r="C14" s="850">
        <v>46003</v>
      </c>
      <c r="D14" s="928">
        <f t="shared" si="0"/>
        <v>3.1681463471580802E-2</v>
      </c>
      <c r="E14" s="986"/>
      <c r="F14" s="991">
        <f t="shared" si="1"/>
        <v>0</v>
      </c>
      <c r="G14" s="733"/>
      <c r="H14" s="733"/>
      <c r="I14" s="733"/>
      <c r="J14" s="976">
        <v>5.0878311044931852</v>
      </c>
      <c r="K14" s="976">
        <v>4.8923123339782189</v>
      </c>
      <c r="L14" s="973">
        <v>218.58857444079732</v>
      </c>
    </row>
    <row r="15" spans="1:13" s="870" customFormat="1">
      <c r="A15" s="868" t="s">
        <v>386</v>
      </c>
      <c r="B15" s="522"/>
      <c r="C15" s="850">
        <v>8</v>
      </c>
      <c r="D15" s="928"/>
      <c r="E15" s="987"/>
      <c r="F15" s="991">
        <f t="shared" si="1"/>
        <v>0</v>
      </c>
      <c r="G15" s="869"/>
      <c r="H15" s="869"/>
      <c r="I15" s="869"/>
      <c r="J15" s="976">
        <v>4.8237500000000004</v>
      </c>
      <c r="K15" s="976">
        <v>5.7462499999999999</v>
      </c>
      <c r="L15" s="973">
        <v>283.8075</v>
      </c>
      <c r="M15"/>
    </row>
    <row r="16" spans="1:13" ht="25.5">
      <c r="A16" s="517" t="s">
        <v>387</v>
      </c>
      <c r="B16" s="522"/>
      <c r="C16" s="850"/>
      <c r="D16" s="928"/>
      <c r="E16" s="986"/>
      <c r="F16" s="991"/>
      <c r="G16" s="733"/>
      <c r="H16" s="733"/>
      <c r="I16" s="733"/>
      <c r="J16" s="976"/>
      <c r="K16" s="976"/>
      <c r="L16" s="973"/>
    </row>
    <row r="17" spans="1:12">
      <c r="A17" s="868" t="s">
        <v>388</v>
      </c>
      <c r="B17" s="522"/>
      <c r="C17" s="850">
        <v>36175</v>
      </c>
      <c r="D17" s="1000"/>
      <c r="E17" s="174">
        <v>294220</v>
      </c>
      <c r="F17" s="991">
        <f t="shared" si="1"/>
        <v>0.12295221263000476</v>
      </c>
      <c r="G17" s="733"/>
      <c r="H17" s="733"/>
      <c r="I17" s="733"/>
      <c r="J17" s="976">
        <v>6.2768584740843121</v>
      </c>
      <c r="K17" s="976">
        <v>8.327729794056669</v>
      </c>
      <c r="L17" s="973">
        <v>556.77472978576372</v>
      </c>
    </row>
    <row r="18" spans="1:12">
      <c r="A18" s="868" t="s">
        <v>389</v>
      </c>
      <c r="B18" s="522"/>
      <c r="C18" s="850">
        <v>57404</v>
      </c>
      <c r="D18" s="1000"/>
      <c r="E18" s="985">
        <v>545634</v>
      </c>
      <c r="F18" s="991">
        <f t="shared" si="1"/>
        <v>0.10520605387494181</v>
      </c>
      <c r="G18" s="733"/>
      <c r="H18" s="733"/>
      <c r="I18" s="733"/>
      <c r="J18" s="976">
        <v>5.4974102362204729</v>
      </c>
      <c r="K18" s="976">
        <v>7.8533965786356346</v>
      </c>
      <c r="L18" s="973">
        <v>583.82400999930314</v>
      </c>
    </row>
    <row r="19" spans="1:12">
      <c r="A19" s="517" t="s">
        <v>390</v>
      </c>
      <c r="B19" s="939">
        <v>956433.27370000002</v>
      </c>
      <c r="C19" s="850">
        <v>22195</v>
      </c>
      <c r="D19" s="518">
        <f t="shared" si="0"/>
        <v>2.3206009881000651E-2</v>
      </c>
      <c r="E19" s="985"/>
      <c r="F19" s="991">
        <f t="shared" si="1"/>
        <v>0</v>
      </c>
      <c r="G19" s="733"/>
      <c r="H19" s="733"/>
      <c r="I19" s="733"/>
      <c r="J19" s="976">
        <v>5.9477287497184053</v>
      </c>
      <c r="K19" s="976">
        <v>9.3174115611624231</v>
      </c>
      <c r="L19" s="973">
        <v>727.48072043252989</v>
      </c>
    </row>
    <row r="20" spans="1:12">
      <c r="A20" s="517" t="s">
        <v>391</v>
      </c>
      <c r="B20" s="939">
        <v>148976.90919999999</v>
      </c>
      <c r="C20" s="850">
        <v>185</v>
      </c>
      <c r="D20" s="518">
        <f t="shared" si="0"/>
        <v>1.2418031827445108E-3</v>
      </c>
      <c r="E20" s="174"/>
      <c r="F20" s="991">
        <f t="shared" si="1"/>
        <v>0</v>
      </c>
      <c r="G20" s="733"/>
      <c r="H20" s="733"/>
      <c r="I20" s="733"/>
      <c r="J20" s="976">
        <v>5.4948648648648648</v>
      </c>
      <c r="K20" s="976">
        <v>7.7228648648648646</v>
      </c>
      <c r="L20" s="973">
        <v>678.24535135135136</v>
      </c>
    </row>
    <row r="21" spans="1:12">
      <c r="A21" s="517" t="s">
        <v>392</v>
      </c>
      <c r="B21" s="939">
        <v>860498</v>
      </c>
      <c r="C21" s="850">
        <v>54372</v>
      </c>
      <c r="D21" s="518">
        <f t="shared" si="0"/>
        <v>6.3186666325778795E-2</v>
      </c>
      <c r="E21" s="985">
        <v>325972</v>
      </c>
      <c r="F21" s="991">
        <f t="shared" si="1"/>
        <v>0.16679960241983974</v>
      </c>
      <c r="G21" s="733"/>
      <c r="H21" s="733"/>
      <c r="I21" s="733"/>
      <c r="J21" s="976">
        <v>4.9846223846832931</v>
      </c>
      <c r="K21" s="976">
        <v>6.2872595876554103</v>
      </c>
      <c r="L21" s="973">
        <v>397.31665324063857</v>
      </c>
    </row>
    <row r="22" spans="1:12">
      <c r="A22" s="517" t="s">
        <v>393</v>
      </c>
      <c r="B22" s="939">
        <v>1482526</v>
      </c>
      <c r="C22" s="850">
        <v>85919</v>
      </c>
      <c r="D22" s="518">
        <f t="shared" si="0"/>
        <v>5.7954464205012254E-2</v>
      </c>
      <c r="E22" s="985">
        <v>773772</v>
      </c>
      <c r="F22" s="991">
        <f t="shared" si="1"/>
        <v>0.11103916916094146</v>
      </c>
      <c r="G22" s="733"/>
      <c r="H22" s="733"/>
      <c r="I22" s="733"/>
      <c r="J22" s="976">
        <v>5.5681440449725912</v>
      </c>
      <c r="K22" s="976">
        <v>7.718481455789755</v>
      </c>
      <c r="L22" s="973">
        <v>545.78043645759374</v>
      </c>
    </row>
    <row r="23" spans="1:12">
      <c r="A23" s="520" t="s">
        <v>394</v>
      </c>
      <c r="B23" s="521"/>
      <c r="C23" s="521"/>
      <c r="D23" s="521"/>
      <c r="E23" s="988"/>
      <c r="F23" s="992"/>
      <c r="G23" s="521"/>
      <c r="H23" s="521"/>
      <c r="I23" s="521"/>
      <c r="J23" s="977"/>
      <c r="K23" s="977"/>
      <c r="L23" s="974"/>
    </row>
    <row r="24" spans="1:12">
      <c r="A24" s="929" t="s">
        <v>395</v>
      </c>
      <c r="B24" s="850">
        <v>1438213</v>
      </c>
      <c r="C24" s="850">
        <v>83916</v>
      </c>
      <c r="D24" s="518">
        <f t="shared" si="0"/>
        <v>5.8347407511961026E-2</v>
      </c>
      <c r="E24" s="985">
        <v>759344</v>
      </c>
      <c r="F24" s="991">
        <f t="shared" si="1"/>
        <v>0.11051117806949157</v>
      </c>
      <c r="G24" s="734"/>
      <c r="H24" s="734"/>
      <c r="I24" s="734"/>
      <c r="J24" s="976">
        <v>5.5400226905476906</v>
      </c>
      <c r="K24" s="976">
        <v>7.6782724879641551</v>
      </c>
      <c r="L24" s="973">
        <v>541.22668001334671</v>
      </c>
    </row>
    <row r="25" spans="1:12">
      <c r="A25" s="930" t="s">
        <v>287</v>
      </c>
      <c r="B25" s="940">
        <v>312545</v>
      </c>
      <c r="C25" s="874">
        <v>9836</v>
      </c>
      <c r="D25" s="518">
        <f>C25/B25</f>
        <v>3.1470668223775776E-2</v>
      </c>
      <c r="E25" s="174">
        <v>70719</v>
      </c>
      <c r="F25" s="991">
        <f t="shared" si="1"/>
        <v>0.13908567711647507</v>
      </c>
      <c r="G25" s="735"/>
      <c r="H25" s="735"/>
      <c r="I25" s="735"/>
      <c r="J25" s="976">
        <v>9.2050402785685232</v>
      </c>
      <c r="K25" s="976">
        <v>11.215831252541685</v>
      </c>
      <c r="L25" s="973">
        <v>801.14475498169986</v>
      </c>
    </row>
    <row r="26" spans="1:12">
      <c r="A26" s="930" t="s">
        <v>396</v>
      </c>
      <c r="B26" s="940">
        <v>4892</v>
      </c>
      <c r="C26" s="849">
        <v>35</v>
      </c>
      <c r="D26" s="518">
        <f t="shared" si="0"/>
        <v>7.1545380212591986E-3</v>
      </c>
      <c r="E26" s="174">
        <v>505</v>
      </c>
      <c r="F26" s="991">
        <f t="shared" si="1"/>
        <v>6.9306930693069313E-2</v>
      </c>
      <c r="G26" s="735"/>
      <c r="H26" s="735"/>
      <c r="I26" s="735"/>
      <c r="J26" s="976">
        <v>5.8682857142857143</v>
      </c>
      <c r="K26" s="976">
        <v>8.7899999999999991</v>
      </c>
      <c r="L26" s="973">
        <v>891.26114285714289</v>
      </c>
    </row>
    <row r="27" spans="1:12">
      <c r="A27" s="930" t="s">
        <v>397</v>
      </c>
      <c r="B27" s="1001" t="s">
        <v>12</v>
      </c>
      <c r="C27" s="1001" t="s">
        <v>12</v>
      </c>
      <c r="D27" s="1001" t="s">
        <v>12</v>
      </c>
      <c r="E27" s="1001" t="s">
        <v>12</v>
      </c>
      <c r="F27" s="1001" t="s">
        <v>12</v>
      </c>
      <c r="G27" s="735"/>
      <c r="H27" s="735"/>
      <c r="I27" s="735"/>
      <c r="J27" s="976"/>
      <c r="K27" s="976"/>
      <c r="L27" s="973"/>
    </row>
    <row r="28" spans="1:12">
      <c r="A28" s="930" t="s">
        <v>398</v>
      </c>
      <c r="B28" s="940">
        <v>1007391</v>
      </c>
      <c r="C28" s="849">
        <v>38097</v>
      </c>
      <c r="D28" s="518">
        <f t="shared" si="0"/>
        <v>3.7817490924576452E-2</v>
      </c>
      <c r="E28" s="174">
        <v>370509</v>
      </c>
      <c r="F28" s="991">
        <f t="shared" si="1"/>
        <v>0.10282341319644057</v>
      </c>
      <c r="G28" s="735"/>
      <c r="H28" s="735"/>
      <c r="I28" s="735"/>
      <c r="J28" s="976">
        <v>7.0556176155602808</v>
      </c>
      <c r="K28" s="976">
        <v>9.336002422762947</v>
      </c>
      <c r="L28" s="973">
        <v>662.75599863506318</v>
      </c>
    </row>
    <row r="29" spans="1:12">
      <c r="A29" s="930" t="s">
        <v>399</v>
      </c>
      <c r="B29" s="17"/>
      <c r="C29" s="849"/>
      <c r="D29" s="17"/>
      <c r="E29" s="174"/>
      <c r="F29" s="991"/>
      <c r="G29" s="735"/>
      <c r="H29" s="735"/>
      <c r="I29" s="735"/>
      <c r="J29" s="976"/>
      <c r="K29" s="976"/>
      <c r="L29" s="973"/>
    </row>
    <row r="30" spans="1:12">
      <c r="A30" s="931">
        <v>4</v>
      </c>
      <c r="B30" s="940">
        <v>12320</v>
      </c>
      <c r="C30" s="849">
        <v>172</v>
      </c>
      <c r="D30" s="518">
        <f t="shared" si="0"/>
        <v>1.396103896103896E-2</v>
      </c>
      <c r="E30" s="174">
        <v>582</v>
      </c>
      <c r="F30" s="991">
        <f t="shared" si="1"/>
        <v>0.29553264604810997</v>
      </c>
      <c r="G30" s="735"/>
      <c r="H30" s="735"/>
      <c r="I30" s="735"/>
      <c r="J30" s="976">
        <v>5.8239894186046515</v>
      </c>
      <c r="K30" s="976">
        <v>6.7619545348837216</v>
      </c>
      <c r="L30" s="973">
        <v>545.17959302325585</v>
      </c>
    </row>
    <row r="31" spans="1:12">
      <c r="A31" s="931">
        <v>5</v>
      </c>
      <c r="B31" s="940">
        <v>44102</v>
      </c>
      <c r="C31" s="849">
        <v>1615</v>
      </c>
      <c r="D31" s="518">
        <f t="shared" si="0"/>
        <v>3.6619654437440481E-2</v>
      </c>
      <c r="E31" s="174">
        <v>9316</v>
      </c>
      <c r="F31" s="991">
        <f t="shared" si="1"/>
        <v>0.17335766423357665</v>
      </c>
      <c r="G31" s="735"/>
      <c r="H31" s="735"/>
      <c r="I31" s="735"/>
      <c r="J31" s="976">
        <v>7.7162538699690399</v>
      </c>
      <c r="K31" s="976">
        <v>12.292439628482972</v>
      </c>
      <c r="L31" s="973">
        <v>970.11452012383893</v>
      </c>
    </row>
    <row r="32" spans="1:12">
      <c r="A32" s="931">
        <v>6</v>
      </c>
      <c r="B32" s="940">
        <v>209415</v>
      </c>
      <c r="C32" s="849">
        <v>4123</v>
      </c>
      <c r="D32" s="518">
        <f t="shared" si="0"/>
        <v>1.9688178974763031E-2</v>
      </c>
      <c r="E32" s="174">
        <v>24553</v>
      </c>
      <c r="F32" s="991">
        <f t="shared" si="1"/>
        <v>0.16792245346800799</v>
      </c>
      <c r="G32" s="735"/>
      <c r="H32" s="735"/>
      <c r="I32" s="735"/>
      <c r="J32" s="976">
        <v>4.4235774921173903</v>
      </c>
      <c r="K32" s="976">
        <v>6.6722386611690512</v>
      </c>
      <c r="L32" s="973">
        <v>402.85008731506184</v>
      </c>
    </row>
    <row r="33" spans="1:12">
      <c r="A33" s="931">
        <v>8</v>
      </c>
      <c r="B33" s="940">
        <v>475858</v>
      </c>
      <c r="C33" s="849">
        <v>28842</v>
      </c>
      <c r="D33" s="518">
        <f t="shared" si="0"/>
        <v>6.0610518263851824E-2</v>
      </c>
      <c r="E33" s="174">
        <v>248262</v>
      </c>
      <c r="F33" s="991">
        <f t="shared" si="1"/>
        <v>0.11617565314063369</v>
      </c>
      <c r="G33" s="735"/>
      <c r="H33" s="735"/>
      <c r="I33" s="735"/>
      <c r="J33" s="976">
        <v>2.9353352749462589</v>
      </c>
      <c r="K33" s="976">
        <v>5.9611254420636568</v>
      </c>
      <c r="L33" s="973">
        <v>439.55385479509044</v>
      </c>
    </row>
    <row r="34" spans="1:12">
      <c r="A34" s="931">
        <v>9</v>
      </c>
      <c r="B34" s="940">
        <v>640547</v>
      </c>
      <c r="C34" s="849">
        <v>21614</v>
      </c>
      <c r="D34" s="518">
        <f t="shared" si="0"/>
        <v>3.3743035249560141E-2</v>
      </c>
      <c r="E34" s="174">
        <v>186842</v>
      </c>
      <c r="F34" s="991">
        <f t="shared" si="1"/>
        <v>0.11568062855246679</v>
      </c>
      <c r="G34" s="735"/>
      <c r="H34" s="735"/>
      <c r="I34" s="735"/>
      <c r="J34" s="976">
        <v>5.8835333580086981</v>
      </c>
      <c r="K34" s="976">
        <v>6.48214953271028</v>
      </c>
      <c r="L34" s="973">
        <v>428.24987415563982</v>
      </c>
    </row>
    <row r="35" spans="1:12">
      <c r="A35" s="931">
        <v>10</v>
      </c>
      <c r="B35" s="940">
        <v>362539</v>
      </c>
      <c r="C35" s="849">
        <v>23280</v>
      </c>
      <c r="D35" s="518">
        <f t="shared" si="0"/>
        <v>6.4213781138029294E-2</v>
      </c>
      <c r="E35" s="174">
        <v>252574</v>
      </c>
      <c r="F35" s="991">
        <f t="shared" si="1"/>
        <v>9.2171007308749123E-2</v>
      </c>
      <c r="G35" s="735"/>
      <c r="H35" s="735"/>
      <c r="I35" s="735"/>
      <c r="J35" s="976">
        <v>7.4383926116838488</v>
      </c>
      <c r="K35" s="976">
        <v>10.036298969072165</v>
      </c>
      <c r="L35" s="973">
        <v>737.81154467353963</v>
      </c>
    </row>
    <row r="36" spans="1:12">
      <c r="A36" s="932">
        <v>13</v>
      </c>
      <c r="B36" s="940">
        <v>143641</v>
      </c>
      <c r="C36" s="849">
        <v>6630</v>
      </c>
      <c r="D36" s="518">
        <f t="shared" si="0"/>
        <v>4.6156737978710817E-2</v>
      </c>
      <c r="E36" s="174">
        <v>40316</v>
      </c>
      <c r="F36" s="991">
        <f t="shared" si="1"/>
        <v>0.16445083837682309</v>
      </c>
      <c r="G36" s="735"/>
      <c r="H36" s="735"/>
      <c r="I36" s="735"/>
      <c r="J36" s="976">
        <v>10.414104072398189</v>
      </c>
      <c r="K36" s="976">
        <v>12.085298642533937</v>
      </c>
      <c r="L36" s="973">
        <v>876.10412971342384</v>
      </c>
    </row>
    <row r="37" spans="1:12">
      <c r="A37" s="932">
        <v>14</v>
      </c>
      <c r="B37" s="940">
        <v>65736</v>
      </c>
      <c r="C37" s="849">
        <v>2267</v>
      </c>
      <c r="D37" s="518">
        <f t="shared" si="0"/>
        <v>3.4486430570767918E-2</v>
      </c>
      <c r="E37" s="174">
        <v>31358</v>
      </c>
      <c r="F37" s="991">
        <f t="shared" si="1"/>
        <v>7.2294151412717653E-2</v>
      </c>
      <c r="G37" s="735"/>
      <c r="H37" s="735"/>
      <c r="I37" s="735"/>
      <c r="J37" s="976">
        <v>11.706318526687252</v>
      </c>
      <c r="K37" s="976">
        <v>14.407624217026909</v>
      </c>
      <c r="L37" s="973">
        <v>876.47724305249221</v>
      </c>
    </row>
    <row r="38" spans="1:12">
      <c r="A38" s="932">
        <v>15</v>
      </c>
      <c r="B38" s="940">
        <v>102386</v>
      </c>
      <c r="C38" s="849">
        <v>3085</v>
      </c>
      <c r="D38" s="518">
        <f t="shared" si="0"/>
        <v>3.0131072607583069E-2</v>
      </c>
      <c r="E38" s="174">
        <v>20683</v>
      </c>
      <c r="F38" s="991">
        <f t="shared" si="1"/>
        <v>0.14915631194700962</v>
      </c>
      <c r="G38" s="735"/>
      <c r="H38" s="735"/>
      <c r="I38" s="735"/>
      <c r="J38" s="976">
        <v>6.477449643435981</v>
      </c>
      <c r="K38" s="976">
        <v>8.3581660129659632</v>
      </c>
      <c r="L38" s="973">
        <v>666.78241166936789</v>
      </c>
    </row>
    <row r="39" spans="1:12">
      <c r="A39" s="932">
        <v>16</v>
      </c>
      <c r="B39" s="940">
        <v>32086</v>
      </c>
      <c r="C39" s="849">
        <v>1951</v>
      </c>
      <c r="D39" s="518">
        <f t="shared" si="0"/>
        <v>6.0805335660412643E-2</v>
      </c>
      <c r="E39" s="174">
        <v>24657</v>
      </c>
      <c r="F39" s="991">
        <f t="shared" si="1"/>
        <v>7.9125603276959888E-2</v>
      </c>
      <c r="G39" s="735"/>
      <c r="H39" s="735"/>
      <c r="I39" s="735"/>
      <c r="J39" s="976">
        <v>5.3186724756535106</v>
      </c>
      <c r="K39" s="976">
        <v>9.8890107637109175</v>
      </c>
      <c r="L39" s="973">
        <v>702.75587903639155</v>
      </c>
    </row>
    <row r="40" spans="1:12">
      <c r="A40" s="933" t="s">
        <v>400</v>
      </c>
      <c r="B40" s="940">
        <v>270239</v>
      </c>
      <c r="C40" s="849">
        <v>22703</v>
      </c>
      <c r="D40" s="518">
        <f t="shared" si="0"/>
        <v>8.401082005188E-2</v>
      </c>
      <c r="E40" s="174">
        <v>193313</v>
      </c>
      <c r="F40" s="991">
        <f t="shared" si="1"/>
        <v>0.11744166196789663</v>
      </c>
      <c r="G40" s="735"/>
      <c r="H40" s="735"/>
      <c r="I40" s="735"/>
      <c r="J40" s="976">
        <v>23.901629405805402</v>
      </c>
      <c r="K40" s="976">
        <v>33.126547258071618</v>
      </c>
      <c r="L40" s="973">
        <v>2363.3510690217154</v>
      </c>
    </row>
    <row r="41" spans="1:12">
      <c r="A41" s="516" t="s">
        <v>401</v>
      </c>
      <c r="B41" s="523"/>
      <c r="C41" s="524"/>
      <c r="D41" s="524"/>
      <c r="E41" s="989"/>
      <c r="F41" s="993"/>
      <c r="G41" s="524"/>
      <c r="H41" s="524"/>
      <c r="I41" s="524"/>
      <c r="J41" s="978"/>
      <c r="K41" s="978"/>
      <c r="L41" s="975"/>
    </row>
    <row r="42" spans="1:12">
      <c r="A42" s="930" t="s">
        <v>402</v>
      </c>
      <c r="B42" s="849">
        <v>1605166</v>
      </c>
      <c r="C42" s="849">
        <v>62356</v>
      </c>
      <c r="D42" s="518">
        <f t="shared" si="0"/>
        <v>3.8847072514618428E-2</v>
      </c>
      <c r="E42" s="174">
        <v>470654</v>
      </c>
      <c r="F42" s="991">
        <f t="shared" si="1"/>
        <v>0.13248798480412363</v>
      </c>
      <c r="G42" s="735"/>
      <c r="H42" s="735"/>
      <c r="I42" s="735"/>
      <c r="J42" s="976">
        <v>6.1620405446147926</v>
      </c>
      <c r="K42" s="976">
        <v>8.5661772756430832</v>
      </c>
      <c r="L42" s="973">
        <v>623.14525210084037</v>
      </c>
    </row>
    <row r="43" spans="1:12">
      <c r="A43" s="930" t="s">
        <v>403</v>
      </c>
      <c r="B43" s="849">
        <v>0</v>
      </c>
      <c r="C43" s="849">
        <v>0</v>
      </c>
      <c r="D43" s="17"/>
      <c r="E43" s="174">
        <v>0</v>
      </c>
      <c r="F43" s="991">
        <f t="shared" si="1"/>
        <v>0</v>
      </c>
      <c r="G43" s="735"/>
      <c r="H43" s="735"/>
      <c r="I43" s="735"/>
      <c r="J43" s="976"/>
      <c r="K43" s="976"/>
      <c r="L43" s="973"/>
    </row>
    <row r="44" spans="1:12">
      <c r="A44" s="930" t="s">
        <v>404</v>
      </c>
      <c r="B44" s="849">
        <v>760850</v>
      </c>
      <c r="C44" s="849">
        <v>49473</v>
      </c>
      <c r="D44" s="518">
        <f t="shared" si="0"/>
        <v>6.5023329171321545E-2</v>
      </c>
      <c r="E44" s="174">
        <v>403208</v>
      </c>
      <c r="F44" s="991">
        <f t="shared" si="1"/>
        <v>0.12269845836392135</v>
      </c>
      <c r="G44" s="735"/>
      <c r="H44" s="735"/>
      <c r="I44" s="735"/>
      <c r="J44" s="976">
        <v>5.5374273320801244</v>
      </c>
      <c r="K44" s="976">
        <v>7.3946995815899585</v>
      </c>
      <c r="L44" s="973">
        <v>505.95892971924076</v>
      </c>
    </row>
    <row r="45" spans="1:12">
      <c r="A45" s="930" t="s">
        <v>405</v>
      </c>
      <c r="B45" s="849">
        <v>691102</v>
      </c>
      <c r="C45" s="849">
        <v>30506</v>
      </c>
      <c r="D45" s="1000">
        <f t="shared" si="0"/>
        <v>4.4141096393875291E-2</v>
      </c>
      <c r="E45" s="174">
        <v>285694</v>
      </c>
      <c r="F45" s="991">
        <f t="shared" si="1"/>
        <v>0.10677858127927083</v>
      </c>
      <c r="G45" s="735"/>
      <c r="H45" s="735"/>
      <c r="I45" s="735"/>
      <c r="J45" s="976">
        <v>5.9598027732249399</v>
      </c>
      <c r="K45" s="976">
        <v>8.7016984658755661</v>
      </c>
      <c r="L45" s="973">
        <v>650.87352848619946</v>
      </c>
    </row>
    <row r="46" spans="1:12">
      <c r="A46" s="930" t="s">
        <v>406</v>
      </c>
      <c r="B46" s="874"/>
      <c r="C46" s="849">
        <v>849</v>
      </c>
      <c r="D46" s="1000"/>
      <c r="E46" s="174"/>
      <c r="F46" s="991">
        <f t="shared" si="1"/>
        <v>0</v>
      </c>
      <c r="G46" s="735"/>
      <c r="H46" s="735"/>
      <c r="I46" s="735"/>
      <c r="J46" s="976">
        <v>6.5219081272084809</v>
      </c>
      <c r="K46" s="976">
        <v>8.7612603062426384</v>
      </c>
      <c r="L46" s="973">
        <v>667.46751472320386</v>
      </c>
    </row>
    <row r="47" spans="1:12">
      <c r="A47" s="930" t="s">
        <v>407</v>
      </c>
      <c r="B47" s="849"/>
      <c r="C47" s="849"/>
      <c r="D47" s="17"/>
      <c r="E47" s="174"/>
      <c r="F47" s="991"/>
      <c r="G47" s="735"/>
      <c r="H47" s="735"/>
      <c r="I47" s="735"/>
      <c r="J47" s="976"/>
      <c r="K47" s="976"/>
      <c r="L47" s="973"/>
    </row>
    <row r="48" spans="1:12">
      <c r="A48" s="934" t="s">
        <v>408</v>
      </c>
      <c r="B48" s="849">
        <v>571</v>
      </c>
      <c r="C48" s="849">
        <v>1</v>
      </c>
      <c r="D48" s="518">
        <f t="shared" si="0"/>
        <v>1.7513134851138354E-3</v>
      </c>
      <c r="E48" s="174">
        <v>16</v>
      </c>
      <c r="F48" s="991">
        <f t="shared" si="1"/>
        <v>6.25E-2</v>
      </c>
      <c r="G48" s="735"/>
      <c r="H48" s="735"/>
      <c r="I48" s="735"/>
      <c r="J48" s="976">
        <v>0</v>
      </c>
      <c r="K48" s="976">
        <v>0</v>
      </c>
      <c r="L48" s="973">
        <v>97.15</v>
      </c>
    </row>
    <row r="49" spans="1:12">
      <c r="A49" s="934" t="s">
        <v>409</v>
      </c>
      <c r="B49" s="849">
        <v>0</v>
      </c>
      <c r="C49" s="849"/>
      <c r="D49" s="17"/>
      <c r="E49" s="174"/>
      <c r="F49" s="991">
        <f t="shared" si="1"/>
        <v>0</v>
      </c>
      <c r="G49" s="735"/>
      <c r="H49" s="735"/>
      <c r="I49" s="735"/>
      <c r="J49" s="976"/>
      <c r="K49" s="976"/>
      <c r="L49" s="973"/>
    </row>
    <row r="50" spans="1:12">
      <c r="A50" s="934" t="s">
        <v>410</v>
      </c>
      <c r="B50" s="849">
        <v>1181494</v>
      </c>
      <c r="C50" s="849">
        <v>37338</v>
      </c>
      <c r="D50" s="518">
        <f t="shared" si="0"/>
        <v>3.1602361078431208E-2</v>
      </c>
      <c r="E50" s="174">
        <v>400423</v>
      </c>
      <c r="F50" s="991">
        <f t="shared" si="1"/>
        <v>9.3246391940522894E-2</v>
      </c>
      <c r="G50" s="735"/>
      <c r="H50" s="735"/>
      <c r="I50" s="735"/>
      <c r="J50" s="976">
        <v>6.6075426723445281</v>
      </c>
      <c r="K50" s="976">
        <v>9.5003690154802083</v>
      </c>
      <c r="L50" s="973">
        <v>712.00438239862876</v>
      </c>
    </row>
    <row r="51" spans="1:12">
      <c r="A51" s="934" t="s">
        <v>411</v>
      </c>
      <c r="B51" s="849">
        <v>465748</v>
      </c>
      <c r="C51" s="849">
        <v>40329</v>
      </c>
      <c r="D51" s="518">
        <f t="shared" si="0"/>
        <v>8.658974380995732E-2</v>
      </c>
      <c r="E51" s="174">
        <v>292772</v>
      </c>
      <c r="F51" s="991">
        <f t="shared" si="1"/>
        <v>0.13774882843987812</v>
      </c>
      <c r="G51" s="735"/>
      <c r="H51" s="735"/>
      <c r="I51" s="735"/>
      <c r="J51" s="976">
        <v>4.6112470951424536</v>
      </c>
      <c r="K51" s="976">
        <v>6.1940961615710783</v>
      </c>
      <c r="L51" s="973">
        <v>413.1452426293734</v>
      </c>
    </row>
    <row r="52" spans="1:12">
      <c r="A52" s="930" t="s">
        <v>412</v>
      </c>
      <c r="B52" s="849"/>
      <c r="C52" s="17"/>
      <c r="D52" s="17"/>
      <c r="E52" s="174"/>
      <c r="F52" s="991"/>
      <c r="G52" s="735"/>
      <c r="H52" s="735"/>
      <c r="I52" s="735"/>
      <c r="J52" s="976"/>
      <c r="K52" s="976"/>
      <c r="L52" s="973"/>
    </row>
    <row r="53" spans="1:12">
      <c r="A53" s="935" t="s">
        <v>408</v>
      </c>
      <c r="B53" s="849">
        <v>1538139</v>
      </c>
      <c r="C53" s="849">
        <v>69663</v>
      </c>
      <c r="D53" s="518">
        <f t="shared" si="0"/>
        <v>4.5290445141823982E-2</v>
      </c>
      <c r="E53" s="174">
        <v>627369</v>
      </c>
      <c r="F53" s="991">
        <f t="shared" si="1"/>
        <v>0.11103991430880392</v>
      </c>
      <c r="G53" s="735"/>
      <c r="H53" s="735"/>
      <c r="I53" s="735"/>
      <c r="J53" s="976">
        <v>5.8526271105177781</v>
      </c>
      <c r="K53" s="976">
        <v>0.38824024230940385</v>
      </c>
      <c r="L53" s="973">
        <v>585.99155850307909</v>
      </c>
    </row>
    <row r="54" spans="1:12">
      <c r="A54" s="935" t="s">
        <v>409</v>
      </c>
      <c r="B54" s="849">
        <v>16540</v>
      </c>
      <c r="C54" s="849">
        <v>2057</v>
      </c>
      <c r="D54" s="518">
        <f t="shared" si="0"/>
        <v>0.12436517533252721</v>
      </c>
      <c r="E54" s="174">
        <v>11563</v>
      </c>
      <c r="F54" s="991">
        <f t="shared" si="1"/>
        <v>0.17789500994551588</v>
      </c>
      <c r="G54" s="735"/>
      <c r="H54" s="735"/>
      <c r="I54" s="735"/>
      <c r="J54" s="976">
        <v>3.7370053475935832</v>
      </c>
      <c r="K54" s="976">
        <v>275.57288400583377</v>
      </c>
      <c r="L54" s="973">
        <v>292.15224112785614</v>
      </c>
    </row>
    <row r="55" spans="1:12">
      <c r="A55" s="935" t="s">
        <v>410</v>
      </c>
      <c r="B55" s="849">
        <v>1395</v>
      </c>
      <c r="C55" s="849">
        <v>65</v>
      </c>
      <c r="D55" s="518">
        <f t="shared" si="0"/>
        <v>4.6594982078853049E-2</v>
      </c>
      <c r="E55" s="174">
        <v>1007</v>
      </c>
      <c r="F55" s="991">
        <f t="shared" si="1"/>
        <v>6.4548162859980135E-2</v>
      </c>
      <c r="G55" s="735"/>
      <c r="H55" s="735"/>
      <c r="I55" s="735"/>
      <c r="J55" s="976">
        <v>5.741538461538461</v>
      </c>
      <c r="K55" s="976">
        <v>158.3749230769231</v>
      </c>
      <c r="L55" s="973">
        <v>429.90415384615386</v>
      </c>
    </row>
    <row r="56" spans="1:12">
      <c r="A56" s="935" t="s">
        <v>411</v>
      </c>
      <c r="B56" s="849">
        <v>91737</v>
      </c>
      <c r="C56" s="849">
        <v>5883</v>
      </c>
      <c r="D56" s="518">
        <f t="shared" si="0"/>
        <v>6.4128977402792761E-2</v>
      </c>
      <c r="E56" s="174">
        <v>53271</v>
      </c>
      <c r="F56" s="991">
        <f t="shared" si="1"/>
        <v>0.11043532128174804</v>
      </c>
      <c r="G56" s="735"/>
      <c r="H56" s="735"/>
      <c r="I56" s="735"/>
      <c r="J56" s="976">
        <v>2.8739809620941696</v>
      </c>
      <c r="K56" s="976">
        <v>5.6554479007309193E-2</v>
      </c>
      <c r="L56" s="973">
        <v>305.25588985211624</v>
      </c>
    </row>
    <row r="57" spans="1:12">
      <c r="A57" s="516" t="s">
        <v>413</v>
      </c>
      <c r="B57" s="523"/>
      <c r="C57" s="524"/>
      <c r="D57" s="524"/>
      <c r="E57" s="989"/>
      <c r="F57" s="993"/>
      <c r="G57" s="524"/>
      <c r="H57" s="524"/>
      <c r="I57" s="524"/>
      <c r="J57" s="978"/>
      <c r="K57" s="978"/>
      <c r="L57" s="975"/>
    </row>
    <row r="58" spans="1:12">
      <c r="A58" s="930" t="s">
        <v>414</v>
      </c>
      <c r="B58" s="849">
        <v>9587</v>
      </c>
      <c r="C58" s="849">
        <v>1210</v>
      </c>
      <c r="D58" s="518">
        <f t="shared" si="0"/>
        <v>0.12621257953478668</v>
      </c>
      <c r="E58" s="174">
        <v>5050</v>
      </c>
      <c r="F58" s="991">
        <f t="shared" si="1"/>
        <v>0.23960396039603959</v>
      </c>
      <c r="G58" s="735"/>
      <c r="H58" s="735"/>
      <c r="I58" s="735"/>
      <c r="J58" s="976">
        <v>6.6570330578512396</v>
      </c>
      <c r="K58" s="976">
        <v>10.142611570247933</v>
      </c>
      <c r="L58" s="973">
        <v>803.83542975206615</v>
      </c>
    </row>
    <row r="59" spans="1:12">
      <c r="A59" s="930" t="s">
        <v>415</v>
      </c>
      <c r="B59" s="849"/>
      <c r="C59" s="849"/>
      <c r="D59" s="17"/>
      <c r="E59" s="174"/>
      <c r="F59" s="991"/>
      <c r="G59" s="735"/>
      <c r="H59" s="735"/>
      <c r="I59" s="735"/>
      <c r="J59" s="976"/>
      <c r="K59" s="976"/>
      <c r="L59" s="973"/>
    </row>
    <row r="60" spans="1:12">
      <c r="A60" s="982" t="s">
        <v>408</v>
      </c>
      <c r="B60" s="849">
        <v>272610</v>
      </c>
      <c r="C60" s="980">
        <v>2498</v>
      </c>
      <c r="D60" s="518">
        <f t="shared" si="0"/>
        <v>9.1632735409559445E-3</v>
      </c>
      <c r="E60" s="990">
        <v>16356</v>
      </c>
      <c r="F60" s="991">
        <f t="shared" si="1"/>
        <v>0.15272682807532403</v>
      </c>
      <c r="G60" s="981"/>
      <c r="H60" s="981"/>
      <c r="I60" s="981"/>
      <c r="J60" s="976">
        <v>6.2323515012009603</v>
      </c>
      <c r="K60" s="976">
        <v>8.5837406124899918</v>
      </c>
      <c r="L60" s="973">
        <v>626.06057646116892</v>
      </c>
    </row>
    <row r="61" spans="1:12">
      <c r="A61" s="982" t="s">
        <v>409</v>
      </c>
      <c r="B61" s="849">
        <v>433249</v>
      </c>
      <c r="C61" s="980">
        <v>13594</v>
      </c>
      <c r="D61" s="518">
        <f t="shared" si="0"/>
        <v>3.1376875653492564E-2</v>
      </c>
      <c r="E61" s="990">
        <v>114747</v>
      </c>
      <c r="F61" s="991">
        <f t="shared" si="1"/>
        <v>0.11846932817415706</v>
      </c>
      <c r="G61" s="981"/>
      <c r="H61" s="981"/>
      <c r="I61" s="981"/>
      <c r="J61" s="976">
        <v>6.1406873657495957</v>
      </c>
      <c r="K61" s="976">
        <v>8.2570350154479915</v>
      </c>
      <c r="L61" s="973">
        <v>572.24942548183026</v>
      </c>
    </row>
    <row r="62" spans="1:12">
      <c r="A62" s="982" t="s">
        <v>410</v>
      </c>
      <c r="B62" s="849">
        <v>505591</v>
      </c>
      <c r="C62" s="980">
        <v>30408</v>
      </c>
      <c r="D62" s="518">
        <f t="shared" si="0"/>
        <v>6.0143475655223294E-2</v>
      </c>
      <c r="E62" s="990">
        <v>286594</v>
      </c>
      <c r="F62" s="991">
        <f t="shared" si="1"/>
        <v>0.10610131405402765</v>
      </c>
      <c r="G62" s="981"/>
      <c r="H62" s="981"/>
      <c r="I62" s="981"/>
      <c r="J62" s="976">
        <v>5.4949651473296504</v>
      </c>
      <c r="K62" s="976">
        <v>7.6320465074980266</v>
      </c>
      <c r="L62" s="973">
        <v>558.92279465930017</v>
      </c>
    </row>
    <row r="63" spans="1:12">
      <c r="A63" s="982" t="s">
        <v>411</v>
      </c>
      <c r="B63" s="849">
        <v>436361</v>
      </c>
      <c r="C63" s="980">
        <v>31168</v>
      </c>
      <c r="D63" s="518">
        <f t="shared" si="0"/>
        <v>7.1427098205384995E-2</v>
      </c>
      <c r="E63" s="990">
        <v>275513</v>
      </c>
      <c r="F63" s="991">
        <f t="shared" si="1"/>
        <v>0.11312714826523612</v>
      </c>
      <c r="G63" s="981"/>
      <c r="H63" s="981"/>
      <c r="I63" s="981"/>
      <c r="J63" s="976">
        <v>5.3434161351386029</v>
      </c>
      <c r="K63" s="976">
        <v>7.6605137994096513</v>
      </c>
      <c r="L63" s="973">
        <v>542.475260523614</v>
      </c>
    </row>
    <row r="64" spans="1:12">
      <c r="A64" s="936" t="s">
        <v>416</v>
      </c>
      <c r="B64" s="999">
        <v>684789.56850000005</v>
      </c>
      <c r="C64" s="851">
        <v>7415</v>
      </c>
      <c r="D64" s="888">
        <f>C64/B64</f>
        <v>1.0828143916155462E-2</v>
      </c>
      <c r="E64" s="179"/>
      <c r="F64" s="996">
        <f t="shared" si="1"/>
        <v>0</v>
      </c>
      <c r="G64" s="736"/>
      <c r="H64" s="736"/>
      <c r="I64" s="736"/>
      <c r="J64" s="997">
        <v>6.3480485502360082</v>
      </c>
      <c r="K64" s="997">
        <v>9.0471233985165203</v>
      </c>
      <c r="L64" s="998">
        <v>703.55313958192858</v>
      </c>
    </row>
    <row r="65" spans="1:12">
      <c r="A65" s="937"/>
    </row>
    <row r="66" spans="1:12">
      <c r="A66" s="941" t="s">
        <v>417</v>
      </c>
      <c r="B66" s="353"/>
      <c r="C66" s="353"/>
      <c r="D66" s="353"/>
      <c r="E66" s="353"/>
      <c r="F66" s="353"/>
      <c r="G66" s="353"/>
      <c r="H66" s="353"/>
      <c r="I66" s="353"/>
      <c r="J66" s="353"/>
      <c r="K66" s="353"/>
      <c r="L66" s="353"/>
    </row>
    <row r="67" spans="1:12">
      <c r="A67" s="941" t="s">
        <v>418</v>
      </c>
      <c r="B67" s="353"/>
      <c r="C67" s="353"/>
      <c r="D67" s="353"/>
      <c r="E67" s="353"/>
      <c r="F67" s="353"/>
      <c r="G67" s="353"/>
      <c r="H67" s="353"/>
      <c r="I67" s="353"/>
      <c r="J67" s="353"/>
      <c r="K67" s="353"/>
      <c r="L67" s="353"/>
    </row>
    <row r="68" spans="1:12">
      <c r="A68" s="937" t="s">
        <v>419</v>
      </c>
    </row>
    <row r="69" spans="1:12">
      <c r="A69" s="937" t="s">
        <v>420</v>
      </c>
    </row>
    <row r="70" spans="1:12">
      <c r="A70" s="937" t="s">
        <v>421</v>
      </c>
    </row>
    <row r="71" spans="1:12">
      <c r="A71" s="937" t="s">
        <v>422</v>
      </c>
    </row>
    <row r="72" spans="1:12">
      <c r="A72" s="937" t="s">
        <v>423</v>
      </c>
    </row>
    <row r="73" spans="1:12">
      <c r="A73" s="937" t="s">
        <v>424</v>
      </c>
    </row>
    <row r="74" spans="1:12">
      <c r="A74" s="937" t="s">
        <v>425</v>
      </c>
    </row>
    <row r="75" spans="1:12">
      <c r="A75" s="937" t="s">
        <v>426</v>
      </c>
    </row>
    <row r="76" spans="1:12">
      <c r="A76" s="937" t="s">
        <v>427</v>
      </c>
    </row>
    <row r="77" spans="1:12">
      <c r="A77" s="937" t="s">
        <v>428</v>
      </c>
    </row>
    <row r="78" spans="1:12">
      <c r="A78" s="937" t="s">
        <v>429</v>
      </c>
    </row>
    <row r="79" spans="1:12">
      <c r="A79" s="937" t="s">
        <v>430</v>
      </c>
    </row>
    <row r="80" spans="1:12">
      <c r="A80" s="937" t="s">
        <v>431</v>
      </c>
    </row>
    <row r="81" spans="1:12">
      <c r="A81" s="937" t="s">
        <v>432</v>
      </c>
    </row>
    <row r="82" spans="1:12">
      <c r="A82" s="937" t="s">
        <v>433</v>
      </c>
    </row>
    <row r="83" spans="1:12">
      <c r="A83" s="937" t="s">
        <v>434</v>
      </c>
    </row>
    <row r="84" spans="1:12">
      <c r="A84" s="937" t="s">
        <v>435</v>
      </c>
    </row>
    <row r="85" spans="1:12">
      <c r="A85" s="937" t="s">
        <v>436</v>
      </c>
    </row>
    <row r="86" spans="1:12">
      <c r="A86" s="937" t="s">
        <v>437</v>
      </c>
    </row>
    <row r="87" spans="1:12">
      <c r="A87" s="937" t="s">
        <v>438</v>
      </c>
    </row>
    <row r="88" spans="1:12">
      <c r="A88" s="937"/>
    </row>
    <row r="90" spans="1:12" ht="13.5" thickBot="1">
      <c r="A90" s="938" t="s">
        <v>439</v>
      </c>
    </row>
    <row r="91" spans="1:12" ht="104.25" customHeight="1" thickBot="1">
      <c r="A91" s="515" t="s">
        <v>366</v>
      </c>
      <c r="B91" s="1289" t="s">
        <v>440</v>
      </c>
      <c r="C91" s="1289" t="s">
        <v>441</v>
      </c>
      <c r="D91" s="1289" t="s">
        <v>369</v>
      </c>
      <c r="E91" s="1289" t="s">
        <v>370</v>
      </c>
      <c r="F91" s="1289" t="s">
        <v>371</v>
      </c>
      <c r="G91" s="1289" t="s">
        <v>372</v>
      </c>
      <c r="H91" s="1289" t="s">
        <v>373</v>
      </c>
      <c r="I91" s="1289" t="s">
        <v>442</v>
      </c>
      <c r="J91" s="1289" t="s">
        <v>375</v>
      </c>
      <c r="K91" s="1289" t="s">
        <v>443</v>
      </c>
      <c r="L91" s="1289" t="s">
        <v>377</v>
      </c>
    </row>
    <row r="92" spans="1:12">
      <c r="A92" s="516" t="s">
        <v>378</v>
      </c>
      <c r="B92" s="927"/>
      <c r="C92" s="927"/>
      <c r="D92" s="927"/>
      <c r="E92" s="927"/>
      <c r="F92" s="741"/>
      <c r="G92" s="740"/>
      <c r="H92" s="740"/>
      <c r="I92" s="740"/>
      <c r="J92" s="740"/>
      <c r="K92" s="740"/>
      <c r="L92" s="740"/>
    </row>
    <row r="93" spans="1:12">
      <c r="A93" s="517" t="s">
        <v>379</v>
      </c>
      <c r="B93" s="17"/>
      <c r="C93" s="17"/>
      <c r="D93" s="518"/>
      <c r="E93" s="17"/>
      <c r="F93" s="737"/>
      <c r="G93" s="747"/>
      <c r="H93" s="747"/>
      <c r="I93" s="747"/>
      <c r="J93" s="745"/>
      <c r="K93" s="745"/>
      <c r="L93" s="745"/>
    </row>
    <row r="94" spans="1:12">
      <c r="A94" s="517" t="s">
        <v>380</v>
      </c>
      <c r="B94" s="17"/>
      <c r="C94" s="17"/>
      <c r="D94" s="518"/>
      <c r="E94" s="17"/>
      <c r="F94" s="737"/>
      <c r="G94" s="747"/>
      <c r="H94" s="747"/>
      <c r="I94" s="747"/>
      <c r="J94" s="745"/>
      <c r="K94" s="745"/>
      <c r="L94" s="745"/>
    </row>
    <row r="95" spans="1:12">
      <c r="A95" s="517" t="s">
        <v>381</v>
      </c>
      <c r="B95" s="522"/>
      <c r="C95" s="522"/>
      <c r="D95" s="526"/>
      <c r="E95" s="522"/>
      <c r="F95" s="738"/>
      <c r="G95" s="747"/>
      <c r="H95" s="747"/>
      <c r="I95" s="747"/>
      <c r="J95" s="745"/>
      <c r="K95" s="745"/>
      <c r="L95" s="745"/>
    </row>
    <row r="96" spans="1:12">
      <c r="A96" s="517" t="s">
        <v>382</v>
      </c>
      <c r="B96" s="522"/>
      <c r="C96" s="522"/>
      <c r="D96" s="526"/>
      <c r="E96" s="522"/>
      <c r="F96" s="738"/>
      <c r="G96" s="747"/>
      <c r="H96" s="747"/>
      <c r="I96" s="747"/>
      <c r="J96" s="745"/>
      <c r="K96" s="745"/>
      <c r="L96" s="745"/>
    </row>
    <row r="97" spans="1:12">
      <c r="A97" s="517" t="s">
        <v>383</v>
      </c>
      <c r="B97" s="522"/>
      <c r="C97" s="522"/>
      <c r="D97" s="526"/>
      <c r="E97" s="522"/>
      <c r="F97" s="738"/>
      <c r="G97" s="747"/>
      <c r="H97" s="747"/>
      <c r="I97" s="747"/>
      <c r="J97" s="745"/>
      <c r="K97" s="745"/>
      <c r="L97" s="745"/>
    </row>
    <row r="98" spans="1:12">
      <c r="A98" s="517" t="s">
        <v>384</v>
      </c>
      <c r="B98" s="522"/>
      <c r="C98" s="522"/>
      <c r="D98" s="526"/>
      <c r="E98" s="522"/>
      <c r="F98" s="738"/>
      <c r="G98" s="747"/>
      <c r="H98" s="747"/>
      <c r="I98" s="747"/>
      <c r="J98" s="745"/>
      <c r="K98" s="745"/>
      <c r="L98" s="745"/>
    </row>
    <row r="99" spans="1:12">
      <c r="A99" s="517" t="s">
        <v>385</v>
      </c>
      <c r="B99" s="519"/>
      <c r="C99" s="519"/>
      <c r="D99" s="519"/>
      <c r="E99" s="519"/>
      <c r="F99" s="739"/>
      <c r="G99" s="747"/>
      <c r="H99" s="747"/>
      <c r="I99" s="747"/>
      <c r="J99" s="745"/>
      <c r="K99" s="745"/>
      <c r="L99" s="745"/>
    </row>
    <row r="100" spans="1:12" ht="25.5">
      <c r="A100" s="517" t="s">
        <v>387</v>
      </c>
      <c r="B100" s="519"/>
      <c r="C100" s="519"/>
      <c r="D100" s="519"/>
      <c r="E100" s="519"/>
      <c r="F100" s="739"/>
      <c r="G100" s="747"/>
      <c r="H100" s="747"/>
      <c r="I100" s="747"/>
      <c r="J100" s="745"/>
      <c r="K100" s="745"/>
      <c r="L100" s="745"/>
    </row>
    <row r="101" spans="1:12">
      <c r="A101" s="517" t="s">
        <v>444</v>
      </c>
      <c r="B101" s="519"/>
      <c r="C101" s="519"/>
      <c r="D101" s="519"/>
      <c r="E101" s="519"/>
      <c r="F101" s="739"/>
      <c r="G101" s="747"/>
      <c r="H101" s="747"/>
      <c r="I101" s="747"/>
      <c r="J101" s="745"/>
      <c r="K101" s="745"/>
      <c r="L101" s="745"/>
    </row>
    <row r="102" spans="1:12">
      <c r="A102" s="517" t="s">
        <v>445</v>
      </c>
      <c r="B102" s="519"/>
      <c r="C102" s="519"/>
      <c r="D102" s="519"/>
      <c r="E102" s="519"/>
      <c r="F102" s="739"/>
      <c r="G102" s="747"/>
      <c r="H102" s="747"/>
      <c r="I102" s="747"/>
      <c r="J102" s="745"/>
      <c r="K102" s="745"/>
      <c r="L102" s="745"/>
    </row>
    <row r="103" spans="1:12">
      <c r="A103" s="517" t="s">
        <v>446</v>
      </c>
      <c r="B103" s="519"/>
      <c r="C103" s="519"/>
      <c r="D103" s="519"/>
      <c r="E103" s="519"/>
      <c r="F103" s="739"/>
      <c r="G103" s="747"/>
      <c r="H103" s="747"/>
      <c r="I103" s="747"/>
      <c r="J103" s="745"/>
      <c r="K103" s="745"/>
      <c r="L103" s="745"/>
    </row>
    <row r="104" spans="1:12">
      <c r="A104" s="517" t="s">
        <v>447</v>
      </c>
      <c r="B104" s="519"/>
      <c r="C104" s="519"/>
      <c r="D104" s="519"/>
      <c r="E104" s="519"/>
      <c r="F104" s="739"/>
      <c r="G104" s="747"/>
      <c r="H104" s="747"/>
      <c r="I104" s="747"/>
      <c r="J104" s="745"/>
      <c r="K104" s="745"/>
      <c r="L104" s="745"/>
    </row>
    <row r="105" spans="1:12">
      <c r="A105" s="516" t="s">
        <v>394</v>
      </c>
      <c r="B105" s="516"/>
      <c r="C105" s="516"/>
      <c r="D105" s="516"/>
      <c r="E105" s="516"/>
      <c r="F105" s="516"/>
      <c r="G105" s="746"/>
      <c r="H105" s="746"/>
      <c r="I105" s="746"/>
      <c r="J105" s="746"/>
      <c r="K105" s="746"/>
      <c r="L105" s="746"/>
    </row>
    <row r="106" spans="1:12">
      <c r="A106" s="929" t="s">
        <v>448</v>
      </c>
      <c r="B106" s="522"/>
      <c r="C106" s="522"/>
      <c r="D106" s="522"/>
      <c r="E106" s="522"/>
      <c r="F106" s="742"/>
      <c r="G106" s="734"/>
      <c r="H106" s="734"/>
      <c r="I106" s="734"/>
      <c r="J106" s="522"/>
      <c r="K106" s="522"/>
      <c r="L106" s="522"/>
    </row>
    <row r="107" spans="1:12">
      <c r="A107" s="930" t="s">
        <v>287</v>
      </c>
      <c r="B107" s="522"/>
      <c r="C107" s="522"/>
      <c r="D107" s="525"/>
      <c r="E107" s="522"/>
      <c r="F107" s="743"/>
      <c r="G107" s="734"/>
      <c r="H107" s="734"/>
      <c r="I107" s="734"/>
      <c r="J107" s="17"/>
      <c r="K107" s="17"/>
      <c r="L107" s="17"/>
    </row>
    <row r="108" spans="1:12">
      <c r="A108" s="930" t="s">
        <v>449</v>
      </c>
      <c r="B108" s="17"/>
      <c r="C108" s="17"/>
      <c r="D108" s="17"/>
      <c r="E108" s="17"/>
      <c r="F108" s="122"/>
      <c r="G108" s="735"/>
      <c r="H108" s="735"/>
      <c r="I108" s="735"/>
      <c r="J108" s="17"/>
      <c r="K108" s="17"/>
      <c r="L108" s="17"/>
    </row>
    <row r="109" spans="1:12">
      <c r="A109" s="930" t="s">
        <v>397</v>
      </c>
      <c r="B109" s="17"/>
      <c r="C109" s="17"/>
      <c r="D109" s="17"/>
      <c r="E109" s="17"/>
      <c r="F109" s="122"/>
      <c r="G109" s="735"/>
      <c r="H109" s="735"/>
      <c r="I109" s="735"/>
      <c r="J109" s="17"/>
      <c r="K109" s="17"/>
      <c r="L109" s="17"/>
    </row>
    <row r="110" spans="1:12">
      <c r="A110" s="930" t="s">
        <v>450</v>
      </c>
      <c r="B110" s="17"/>
      <c r="C110" s="17"/>
      <c r="D110" s="17"/>
      <c r="E110" s="17"/>
      <c r="F110" s="122"/>
      <c r="G110" s="735"/>
      <c r="H110" s="735"/>
      <c r="I110" s="735"/>
      <c r="J110" s="17"/>
      <c r="K110" s="17"/>
      <c r="L110" s="17"/>
    </row>
    <row r="111" spans="1:12" ht="25.5">
      <c r="A111" s="933" t="s">
        <v>451</v>
      </c>
      <c r="B111" s="17"/>
      <c r="C111" s="17"/>
      <c r="D111" s="17"/>
      <c r="E111" s="17"/>
      <c r="F111" s="122"/>
      <c r="G111" s="735"/>
      <c r="H111" s="735"/>
      <c r="I111" s="735"/>
      <c r="J111" s="17"/>
      <c r="K111" s="17"/>
      <c r="L111" s="17"/>
    </row>
    <row r="112" spans="1:12" ht="25.5">
      <c r="A112" s="933" t="s">
        <v>452</v>
      </c>
      <c r="B112" s="17"/>
      <c r="C112" s="17"/>
      <c r="D112" s="17"/>
      <c r="E112" s="17"/>
      <c r="F112" s="122"/>
      <c r="G112" s="735"/>
      <c r="H112" s="735"/>
      <c r="I112" s="735"/>
      <c r="J112" s="17"/>
      <c r="K112" s="17"/>
      <c r="L112" s="17"/>
    </row>
    <row r="113" spans="1:12" ht="25.5">
      <c r="A113" s="933" t="s">
        <v>453</v>
      </c>
      <c r="B113" s="17"/>
      <c r="C113" s="17"/>
      <c r="D113" s="17"/>
      <c r="E113" s="17"/>
      <c r="F113" s="122"/>
      <c r="G113" s="735"/>
      <c r="H113" s="735"/>
      <c r="I113" s="735"/>
      <c r="J113" s="17"/>
      <c r="K113" s="17"/>
      <c r="L113" s="17"/>
    </row>
    <row r="114" spans="1:12" ht="25.5">
      <c r="A114" s="933" t="s">
        <v>454</v>
      </c>
      <c r="B114" s="17"/>
      <c r="C114" s="17"/>
      <c r="D114" s="17"/>
      <c r="E114" s="17"/>
      <c r="F114" s="122"/>
      <c r="G114" s="735"/>
      <c r="H114" s="735"/>
      <c r="I114" s="735"/>
      <c r="J114" s="17"/>
      <c r="K114" s="17"/>
      <c r="L114" s="17"/>
    </row>
    <row r="115" spans="1:12">
      <c r="A115" s="933" t="s">
        <v>455</v>
      </c>
      <c r="B115" s="17"/>
      <c r="C115" s="17"/>
      <c r="D115" s="17"/>
      <c r="E115" s="17"/>
      <c r="F115" s="122"/>
      <c r="G115" s="735"/>
      <c r="H115" s="735"/>
      <c r="I115" s="735"/>
      <c r="J115" s="17"/>
      <c r="K115" s="17"/>
      <c r="L115" s="17"/>
    </row>
    <row r="116" spans="1:12">
      <c r="A116" s="516" t="s">
        <v>401</v>
      </c>
      <c r="B116" s="516"/>
      <c r="C116" s="516"/>
      <c r="D116" s="516"/>
      <c r="E116" s="516"/>
      <c r="F116" s="516"/>
      <c r="G116" s="746"/>
      <c r="H116" s="746"/>
      <c r="I116" s="746"/>
      <c r="J116" s="746"/>
      <c r="K116" s="746"/>
      <c r="L116" s="746"/>
    </row>
    <row r="117" spans="1:12">
      <c r="A117" s="930" t="s">
        <v>402</v>
      </c>
      <c r="B117" s="17"/>
      <c r="C117" s="17"/>
      <c r="D117" s="17"/>
      <c r="E117" s="17"/>
      <c r="F117" s="122"/>
      <c r="G117" s="735"/>
      <c r="H117" s="735"/>
      <c r="I117" s="735"/>
      <c r="J117" s="17"/>
      <c r="K117" s="17"/>
      <c r="L117" s="17"/>
    </row>
    <row r="118" spans="1:12">
      <c r="A118" s="930" t="s">
        <v>456</v>
      </c>
      <c r="B118" s="17"/>
      <c r="C118" s="17"/>
      <c r="D118" s="17"/>
      <c r="E118" s="17"/>
      <c r="F118" s="122"/>
      <c r="G118" s="735"/>
      <c r="H118" s="735"/>
      <c r="I118" s="735"/>
      <c r="J118" s="17"/>
      <c r="K118" s="17"/>
      <c r="L118" s="17"/>
    </row>
    <row r="119" spans="1:12">
      <c r="A119" s="930" t="s">
        <v>457</v>
      </c>
      <c r="B119" s="17"/>
      <c r="C119" s="17"/>
      <c r="D119" s="17"/>
      <c r="E119" s="17"/>
      <c r="F119" s="122"/>
      <c r="G119" s="735"/>
      <c r="H119" s="735"/>
      <c r="I119" s="735"/>
      <c r="J119" s="17"/>
      <c r="K119" s="17"/>
      <c r="L119" s="17"/>
    </row>
    <row r="120" spans="1:12">
      <c r="A120" s="930" t="s">
        <v>458</v>
      </c>
      <c r="B120" s="17"/>
      <c r="C120" s="17"/>
      <c r="D120" s="17"/>
      <c r="E120" s="17"/>
      <c r="F120" s="122"/>
      <c r="G120" s="735"/>
      <c r="H120" s="735"/>
      <c r="I120" s="735"/>
      <c r="J120" s="17"/>
      <c r="K120" s="17"/>
      <c r="L120" s="17"/>
    </row>
    <row r="121" spans="1:12">
      <c r="A121" s="930" t="s">
        <v>459</v>
      </c>
      <c r="B121" s="17"/>
      <c r="C121" s="17"/>
      <c r="D121" s="17"/>
      <c r="E121" s="17"/>
      <c r="F121" s="122"/>
      <c r="G121" s="735"/>
      <c r="H121" s="735"/>
      <c r="I121" s="735"/>
      <c r="J121" s="17"/>
      <c r="K121" s="17"/>
      <c r="L121" s="17"/>
    </row>
    <row r="122" spans="1:12">
      <c r="A122" s="930" t="s">
        <v>460</v>
      </c>
      <c r="B122" s="17"/>
      <c r="C122" s="17"/>
      <c r="D122" s="17"/>
      <c r="E122" s="17"/>
      <c r="F122" s="122"/>
      <c r="G122" s="735"/>
      <c r="H122" s="735"/>
      <c r="I122" s="735"/>
      <c r="J122" s="17"/>
      <c r="K122" s="17"/>
      <c r="L122" s="17"/>
    </row>
    <row r="123" spans="1:12">
      <c r="A123" s="930" t="s">
        <v>461</v>
      </c>
      <c r="B123" s="17"/>
      <c r="C123" s="17"/>
      <c r="D123" s="17"/>
      <c r="E123" s="17"/>
      <c r="F123" s="122"/>
      <c r="G123" s="735"/>
      <c r="H123" s="735"/>
      <c r="I123" s="735"/>
      <c r="J123" s="17"/>
      <c r="K123" s="17"/>
      <c r="L123" s="17"/>
    </row>
    <row r="124" spans="1:12">
      <c r="A124" s="516" t="s">
        <v>413</v>
      </c>
      <c r="B124" s="516"/>
      <c r="C124" s="516"/>
      <c r="D124" s="516"/>
      <c r="E124" s="516"/>
      <c r="F124" s="516"/>
      <c r="G124" s="746"/>
      <c r="H124" s="746"/>
      <c r="I124" s="746"/>
      <c r="J124" s="746"/>
      <c r="K124" s="746"/>
      <c r="L124" s="746"/>
    </row>
    <row r="125" spans="1:12">
      <c r="A125" s="930" t="s">
        <v>414</v>
      </c>
      <c r="B125" s="17"/>
      <c r="C125" s="17"/>
      <c r="D125" s="17"/>
      <c r="E125" s="17"/>
      <c r="F125" s="122"/>
      <c r="G125" s="735"/>
      <c r="H125" s="735"/>
      <c r="I125" s="735"/>
      <c r="J125" s="17"/>
      <c r="K125" s="17"/>
      <c r="L125" s="17"/>
    </row>
    <row r="126" spans="1:12">
      <c r="A126" s="930" t="s">
        <v>462</v>
      </c>
      <c r="B126" s="17"/>
      <c r="C126" s="17"/>
      <c r="D126" s="17"/>
      <c r="E126" s="17"/>
      <c r="F126" s="122"/>
      <c r="G126" s="735"/>
      <c r="H126" s="735"/>
      <c r="I126" s="735"/>
      <c r="J126" s="17"/>
      <c r="K126" s="17"/>
      <c r="L126" s="17"/>
    </row>
    <row r="127" spans="1:12" ht="13.5" thickBot="1">
      <c r="A127" s="936" t="s">
        <v>463</v>
      </c>
      <c r="B127" s="102"/>
      <c r="C127" s="102"/>
      <c r="D127" s="102"/>
      <c r="E127" s="102"/>
      <c r="F127" s="744"/>
      <c r="G127" s="736"/>
      <c r="H127" s="736"/>
      <c r="I127" s="736"/>
      <c r="J127" s="102"/>
      <c r="K127" s="102"/>
      <c r="L127" s="102"/>
    </row>
    <row r="129" spans="1:1">
      <c r="A129" s="74"/>
    </row>
  </sheetData>
  <mergeCells count="3">
    <mergeCell ref="A1:L1"/>
    <mergeCell ref="A2:L2"/>
    <mergeCell ref="A3:L3"/>
  </mergeCells>
  <printOptions horizontalCentered="1" verticalCentered="1"/>
  <pageMargins left="0" right="0" top="0.5" bottom="0.5" header="0.3" footer="0.3"/>
  <pageSetup paperSize="17"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H20"/>
  <sheetViews>
    <sheetView zoomScaleNormal="100" workbookViewId="0">
      <selection activeCell="E20" sqref="E20"/>
    </sheetView>
  </sheetViews>
  <sheetFormatPr defaultColWidth="17.5703125" defaultRowHeight="14.25"/>
  <cols>
    <col min="1" max="1" width="20.140625" style="385" customWidth="1"/>
    <col min="2" max="2" width="57.140625" style="385" customWidth="1"/>
    <col min="3" max="3" width="13.5703125" style="385" customWidth="1"/>
    <col min="4" max="4" width="11.5703125" style="385" customWidth="1"/>
    <col min="5" max="5" width="13.42578125" style="385" customWidth="1"/>
    <col min="6" max="6" width="10.42578125" style="385" customWidth="1"/>
    <col min="7" max="7" width="12" style="385" customWidth="1"/>
    <col min="8" max="16384" width="17.5703125" style="385"/>
  </cols>
  <sheetData>
    <row r="1" spans="1:8" ht="15.75" customHeight="1">
      <c r="A1" s="1166" t="s">
        <v>464</v>
      </c>
      <c r="B1" s="1166"/>
      <c r="C1" s="1166"/>
      <c r="D1" s="1166"/>
      <c r="E1" s="1166"/>
      <c r="F1" s="1166"/>
      <c r="G1" s="1166"/>
    </row>
    <row r="2" spans="1:8" ht="15.75" customHeight="1">
      <c r="A2" s="1166" t="s">
        <v>1</v>
      </c>
      <c r="B2" s="1166"/>
      <c r="C2" s="1166"/>
      <c r="D2" s="1166"/>
      <c r="E2" s="1166"/>
      <c r="F2" s="1166"/>
      <c r="G2" s="1166"/>
    </row>
    <row r="3" spans="1:8" ht="15.75">
      <c r="A3" s="1171" t="s">
        <v>2</v>
      </c>
      <c r="B3" s="1171"/>
      <c r="C3" s="1171"/>
      <c r="D3" s="1171"/>
      <c r="E3" s="1171"/>
      <c r="F3" s="1171"/>
      <c r="G3" s="1171"/>
    </row>
    <row r="4" spans="1:8" ht="21" thickBot="1">
      <c r="A4" s="528"/>
      <c r="B4"/>
      <c r="C4" s="384"/>
      <c r="D4" s="527"/>
    </row>
    <row r="5" spans="1:8" ht="41.25" customHeight="1" thickBot="1">
      <c r="A5" s="809" t="s">
        <v>465</v>
      </c>
      <c r="B5" s="810" t="s">
        <v>466</v>
      </c>
      <c r="C5" s="810" t="s">
        <v>467</v>
      </c>
      <c r="D5" s="810" t="s">
        <v>468</v>
      </c>
      <c r="E5" s="810" t="s">
        <v>469</v>
      </c>
      <c r="F5" s="810" t="s">
        <v>470</v>
      </c>
      <c r="G5" s="811" t="s">
        <v>471</v>
      </c>
    </row>
    <row r="6" spans="1:8">
      <c r="A6" s="807" t="s">
        <v>402</v>
      </c>
      <c r="B6" s="942" t="s">
        <v>472</v>
      </c>
      <c r="C6" s="808"/>
      <c r="D6" s="530"/>
      <c r="E6" s="530"/>
      <c r="F6" s="1006">
        <v>11651</v>
      </c>
      <c r="G6" s="960">
        <v>3435</v>
      </c>
    </row>
    <row r="7" spans="1:8" ht="25.5">
      <c r="A7" s="802" t="s">
        <v>473</v>
      </c>
      <c r="B7" s="942" t="s">
        <v>474</v>
      </c>
      <c r="C7" s="467"/>
      <c r="D7" s="962" t="s">
        <v>475</v>
      </c>
      <c r="E7" s="464"/>
      <c r="F7" s="464"/>
      <c r="G7" s="960">
        <v>17532</v>
      </c>
    </row>
    <row r="8" spans="1:8" ht="25.5">
      <c r="A8" s="802" t="s">
        <v>476</v>
      </c>
      <c r="B8" s="942" t="s">
        <v>477</v>
      </c>
      <c r="C8" s="467"/>
      <c r="D8" s="962" t="s">
        <v>478</v>
      </c>
      <c r="E8" s="466"/>
      <c r="F8" s="955"/>
      <c r="G8" s="960">
        <v>1434</v>
      </c>
    </row>
    <row r="9" spans="1:8" ht="25.5">
      <c r="A9" s="802" t="s">
        <v>479</v>
      </c>
      <c r="B9" s="942" t="s">
        <v>480</v>
      </c>
      <c r="C9" s="467"/>
      <c r="D9" s="465"/>
      <c r="E9" s="464"/>
      <c r="F9" s="969">
        <v>25</v>
      </c>
      <c r="G9" s="970">
        <v>16</v>
      </c>
    </row>
    <row r="10" spans="1:8" ht="15.75" thickBot="1">
      <c r="A10" s="803"/>
      <c r="B10" s="804"/>
      <c r="C10" s="805"/>
      <c r="D10" s="805"/>
      <c r="E10" s="805"/>
      <c r="F10" s="805"/>
      <c r="G10" s="806"/>
    </row>
    <row r="11" spans="1:8" ht="15">
      <c r="A11" s="386"/>
      <c r="B11" s="386"/>
    </row>
    <row r="12" spans="1:8">
      <c r="A12" s="1277" t="s">
        <v>481</v>
      </c>
      <c r="B12" s="1277"/>
      <c r="C12" s="1277"/>
      <c r="D12" s="1277"/>
      <c r="E12" s="1277"/>
      <c r="F12" s="1277"/>
      <c r="G12" s="1277"/>
    </row>
    <row r="13" spans="1:8" ht="15.75" customHeight="1">
      <c r="A13" s="1277" t="s">
        <v>482</v>
      </c>
      <c r="B13" s="1277"/>
      <c r="C13" s="1277"/>
      <c r="D13" s="1277"/>
      <c r="E13" s="1277"/>
      <c r="F13" s="1277"/>
      <c r="G13" s="1277"/>
      <c r="H13" s="463"/>
    </row>
    <row r="14" spans="1:8" ht="15.75" customHeight="1">
      <c r="A14" s="1057" t="s">
        <v>483</v>
      </c>
      <c r="B14" s="1057"/>
      <c r="C14" s="1057"/>
      <c r="D14" s="1057"/>
      <c r="E14" s="1057"/>
      <c r="F14" s="1057"/>
      <c r="G14" s="1057"/>
    </row>
    <row r="15" spans="1:8">
      <c r="A15" s="1280" t="s">
        <v>484</v>
      </c>
      <c r="B15" s="1280"/>
      <c r="C15" s="1280"/>
      <c r="D15" s="1280"/>
      <c r="E15" s="1280"/>
      <c r="F15" s="1280"/>
      <c r="G15" s="1280"/>
    </row>
    <row r="16" spans="1:8" ht="39" customHeight="1">
      <c r="A16" s="1057" t="s">
        <v>685</v>
      </c>
      <c r="B16" s="1057"/>
      <c r="C16" s="1057"/>
      <c r="D16" s="1057"/>
      <c r="E16" s="1057"/>
      <c r="F16" s="1057"/>
      <c r="G16" s="1057"/>
    </row>
    <row r="17" spans="1:7" ht="15.75" customHeight="1">
      <c r="A17" s="1280" t="s">
        <v>485</v>
      </c>
      <c r="B17" s="1280"/>
      <c r="C17" s="1280"/>
      <c r="D17" s="1280"/>
      <c r="E17" s="1280"/>
      <c r="F17" s="1280"/>
      <c r="G17" s="1280"/>
    </row>
    <row r="18" spans="1:7" ht="15">
      <c r="A18" s="1169"/>
      <c r="B18" s="1169"/>
      <c r="C18" s="387"/>
    </row>
    <row r="19" spans="1:7" ht="15.75">
      <c r="A19" s="1170"/>
      <c r="B19" s="1170"/>
      <c r="C19" s="387"/>
    </row>
    <row r="20" spans="1:7" ht="15">
      <c r="A20" s="388"/>
      <c r="B20" s="388"/>
      <c r="C20" s="389"/>
    </row>
  </sheetData>
  <mergeCells count="11">
    <mergeCell ref="A1:G1"/>
    <mergeCell ref="A18:B18"/>
    <mergeCell ref="A19:B19"/>
    <mergeCell ref="A14:G14"/>
    <mergeCell ref="A16:G16"/>
    <mergeCell ref="A2:G2"/>
    <mergeCell ref="A3:G3"/>
    <mergeCell ref="A12:G12"/>
    <mergeCell ref="A13:G13"/>
    <mergeCell ref="A15:G15"/>
    <mergeCell ref="A17:G17"/>
  </mergeCells>
  <printOptions horizontalCentered="1" verticalCentered="1"/>
  <pageMargins left="0" right="0" top="0.5" bottom="0.5" header="0.3" footer="0.3"/>
  <pageSetup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4"/>
  <sheetViews>
    <sheetView zoomScale="85" zoomScaleNormal="85" workbookViewId="0">
      <selection activeCell="F7" sqref="F7"/>
    </sheetView>
  </sheetViews>
  <sheetFormatPr defaultColWidth="9.140625" defaultRowHeight="12.75"/>
  <cols>
    <col min="1" max="1" width="51.85546875" customWidth="1"/>
    <col min="2" max="2" width="10.140625" customWidth="1"/>
    <col min="3" max="3" width="42" customWidth="1"/>
  </cols>
  <sheetData>
    <row r="1" spans="1:10" ht="30" customHeight="1">
      <c r="A1" s="1166" t="s">
        <v>486</v>
      </c>
      <c r="B1" s="1166"/>
      <c r="C1" s="1166"/>
      <c r="D1" s="529"/>
      <c r="E1" s="529"/>
      <c r="F1" s="529"/>
      <c r="G1" s="529"/>
      <c r="H1" s="529"/>
      <c r="I1" s="529"/>
      <c r="J1" s="529"/>
    </row>
    <row r="2" spans="1:10" ht="15.75">
      <c r="A2" s="1172" t="s">
        <v>1</v>
      </c>
      <c r="B2" s="1172"/>
      <c r="C2" s="1172"/>
      <c r="D2" s="451"/>
      <c r="E2" s="451"/>
      <c r="F2" s="451"/>
      <c r="G2" s="451"/>
      <c r="H2" s="451"/>
      <c r="I2" s="451"/>
      <c r="J2" s="451"/>
    </row>
    <row r="3" spans="1:10" ht="15.75">
      <c r="A3" s="1173" t="s">
        <v>2</v>
      </c>
      <c r="B3" s="1173"/>
      <c r="C3" s="1173"/>
      <c r="D3" s="451"/>
      <c r="E3" s="451"/>
      <c r="F3" s="451"/>
      <c r="G3" s="451"/>
      <c r="H3" s="451"/>
      <c r="I3" s="451"/>
      <c r="J3" s="451"/>
    </row>
    <row r="4" spans="1:10" ht="17.25" customHeight="1" thickBot="1"/>
    <row r="5" spans="1:10" ht="64.5" thickBot="1">
      <c r="A5" s="601" t="s">
        <v>487</v>
      </c>
      <c r="B5" s="602" t="s">
        <v>488</v>
      </c>
      <c r="C5" s="603" t="s">
        <v>489</v>
      </c>
    </row>
    <row r="6" spans="1:10" s="55" customFormat="1">
      <c r="A6" s="1012" t="s">
        <v>490</v>
      </c>
      <c r="B6" s="983">
        <v>0</v>
      </c>
      <c r="C6" s="871"/>
    </row>
    <row r="7" spans="1:10" s="55" customFormat="1" ht="151.69999999999999" customHeight="1">
      <c r="A7" s="871" t="s">
        <v>677</v>
      </c>
      <c r="B7" s="1015">
        <v>6</v>
      </c>
      <c r="C7" s="1014" t="s">
        <v>676</v>
      </c>
    </row>
    <row r="8" spans="1:10" s="55" customFormat="1" ht="28.5" customHeight="1">
      <c r="A8" s="871" t="s">
        <v>492</v>
      </c>
      <c r="B8" s="983">
        <v>0</v>
      </c>
      <c r="C8" s="871" t="s">
        <v>491</v>
      </c>
    </row>
    <row r="9" spans="1:10" s="55" customFormat="1" ht="76.5">
      <c r="A9" s="871" t="s">
        <v>493</v>
      </c>
      <c r="B9" s="983">
        <v>3</v>
      </c>
      <c r="C9" s="871" t="s">
        <v>674</v>
      </c>
    </row>
    <row r="10" spans="1:10" s="55" customFormat="1" ht="25.5">
      <c r="A10" s="871" t="s">
        <v>494</v>
      </c>
      <c r="B10" s="983">
        <v>0</v>
      </c>
      <c r="C10" s="871"/>
    </row>
    <row r="11" spans="1:10" s="55" customFormat="1" ht="161.1" customHeight="1">
      <c r="A11" s="871" t="s">
        <v>495</v>
      </c>
      <c r="B11" s="983">
        <v>12</v>
      </c>
      <c r="C11" s="871" t="s">
        <v>675</v>
      </c>
    </row>
    <row r="12" spans="1:10" s="55" customFormat="1" ht="24" customHeight="1">
      <c r="A12" s="871" t="s">
        <v>496</v>
      </c>
      <c r="B12" s="983">
        <v>0</v>
      </c>
      <c r="C12" s="871" t="s">
        <v>491</v>
      </c>
    </row>
    <row r="13" spans="1:10" s="55" customFormat="1"/>
    <row r="14" spans="1:10" s="55" customFormat="1">
      <c r="A14" s="1013"/>
    </row>
  </sheetData>
  <mergeCells count="3">
    <mergeCell ref="A1:C1"/>
    <mergeCell ref="A2:C2"/>
    <mergeCell ref="A3:C3"/>
  </mergeCells>
  <printOptions horizontalCentered="1" verticalCentered="1"/>
  <pageMargins left="0" right="0" top="0.5" bottom="0.5" header="0.3" footer="0.3"/>
  <pageSetup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2"/>
  <sheetViews>
    <sheetView zoomScale="90" zoomScaleNormal="90" workbookViewId="0">
      <selection activeCell="I15" sqref="I15"/>
    </sheetView>
  </sheetViews>
  <sheetFormatPr defaultColWidth="8.5703125" defaultRowHeight="12.75"/>
  <cols>
    <col min="1" max="1" width="38.140625" customWidth="1"/>
    <col min="2" max="2" width="7.85546875" bestFit="1" customWidth="1"/>
    <col min="3" max="4" width="14.5703125" bestFit="1" customWidth="1"/>
    <col min="5" max="5" width="7.85546875" bestFit="1" customWidth="1"/>
    <col min="6" max="7" width="13.28515625" bestFit="1" customWidth="1"/>
    <col min="8" max="8" width="7.85546875" bestFit="1" customWidth="1"/>
    <col min="9" max="10" width="14.5703125" bestFit="1" customWidth="1"/>
    <col min="11" max="11" width="9.5703125" customWidth="1"/>
    <col min="12" max="12" width="8.5703125" customWidth="1"/>
    <col min="13" max="13" width="8.28515625" customWidth="1"/>
    <col min="14" max="14" width="12.5703125" customWidth="1"/>
    <col min="15" max="15" width="10.5703125" bestFit="1" customWidth="1"/>
    <col min="16" max="16" width="9.5703125" bestFit="1" customWidth="1"/>
  </cols>
  <sheetData>
    <row r="1" spans="1:14" ht="15.75">
      <c r="A1" s="1054" t="s">
        <v>497</v>
      </c>
      <c r="B1" s="1054"/>
      <c r="C1" s="1054"/>
      <c r="D1" s="1054"/>
      <c r="E1" s="1054"/>
      <c r="F1" s="1054"/>
      <c r="G1" s="1054"/>
      <c r="H1" s="1054"/>
      <c r="I1" s="1054"/>
      <c r="J1" s="1054"/>
      <c r="K1" s="1054"/>
      <c r="L1" s="1054"/>
      <c r="M1" s="1054"/>
    </row>
    <row r="2" spans="1:14" ht="15.75">
      <c r="A2" s="1054" t="s">
        <v>1</v>
      </c>
      <c r="B2" s="1054"/>
      <c r="C2" s="1054"/>
      <c r="D2" s="1054"/>
      <c r="E2" s="1054"/>
      <c r="F2" s="1054"/>
      <c r="G2" s="1054"/>
      <c r="H2" s="1054"/>
      <c r="I2" s="1054"/>
      <c r="J2" s="1054"/>
      <c r="K2" s="1054"/>
      <c r="L2" s="1054"/>
      <c r="M2" s="1054"/>
    </row>
    <row r="3" spans="1:14" ht="15.75">
      <c r="A3" s="1175" t="s">
        <v>2</v>
      </c>
      <c r="B3" s="1176"/>
      <c r="C3" s="1176"/>
      <c r="D3" s="1176"/>
      <c r="E3" s="1176"/>
      <c r="F3" s="1176"/>
      <c r="G3" s="1176"/>
      <c r="H3" s="1176"/>
      <c r="I3" s="1176"/>
      <c r="J3" s="1176"/>
      <c r="K3" s="1176"/>
      <c r="L3" s="1176"/>
      <c r="M3" s="1177"/>
    </row>
    <row r="4" spans="1:14" ht="15.75">
      <c r="A4" s="616"/>
      <c r="B4" s="371"/>
      <c r="C4" s="371"/>
      <c r="D4" s="371"/>
      <c r="E4" s="371"/>
      <c r="F4" s="371"/>
      <c r="G4" s="371"/>
      <c r="H4" s="371"/>
      <c r="I4" s="371"/>
      <c r="J4" s="371"/>
      <c r="K4" s="371"/>
      <c r="L4" s="371"/>
      <c r="M4" s="371"/>
    </row>
    <row r="5" spans="1:14">
      <c r="A5" s="276"/>
      <c r="B5" s="1178" t="s">
        <v>498</v>
      </c>
      <c r="C5" s="1138"/>
      <c r="D5" s="1138"/>
      <c r="E5" s="1138" t="s">
        <v>4</v>
      </c>
      <c r="F5" s="1138"/>
      <c r="G5" s="1138"/>
      <c r="H5" s="1138" t="s">
        <v>5</v>
      </c>
      <c r="I5" s="1138"/>
      <c r="J5" s="1138"/>
      <c r="K5" s="1138" t="s">
        <v>6</v>
      </c>
      <c r="L5" s="1138"/>
      <c r="M5" s="1138"/>
    </row>
    <row r="6" spans="1:14">
      <c r="A6" s="277" t="s">
        <v>499</v>
      </c>
      <c r="B6" s="369" t="s">
        <v>8</v>
      </c>
      <c r="C6" s="369" t="s">
        <v>9</v>
      </c>
      <c r="D6" s="369" t="s">
        <v>10</v>
      </c>
      <c r="E6" s="369" t="s">
        <v>8</v>
      </c>
      <c r="F6" s="369" t="s">
        <v>9</v>
      </c>
      <c r="G6" s="369" t="s">
        <v>10</v>
      </c>
      <c r="H6" s="373" t="s">
        <v>8</v>
      </c>
      <c r="I6" s="369" t="s">
        <v>9</v>
      </c>
      <c r="J6" s="369" t="s">
        <v>10</v>
      </c>
      <c r="K6" s="369" t="s">
        <v>8</v>
      </c>
      <c r="L6" s="369" t="s">
        <v>9</v>
      </c>
      <c r="M6" s="369" t="s">
        <v>10</v>
      </c>
    </row>
    <row r="7" spans="1:14">
      <c r="A7" s="278" t="s">
        <v>500</v>
      </c>
      <c r="B7" s="609" t="s">
        <v>12</v>
      </c>
      <c r="C7" s="126">
        <f>4296431-80000</f>
        <v>4216431</v>
      </c>
      <c r="D7" s="126">
        <f>SUM(B7:C7)</f>
        <v>4216431</v>
      </c>
      <c r="E7" s="609" t="s">
        <v>12</v>
      </c>
      <c r="F7" s="984">
        <v>462942</v>
      </c>
      <c r="G7" s="126">
        <f>SUM(E7:F7)</f>
        <v>462942</v>
      </c>
      <c r="H7" s="609" t="s">
        <v>12</v>
      </c>
      <c r="I7" s="984">
        <v>4082566</v>
      </c>
      <c r="J7" s="126">
        <f>SUM(H7:I7)</f>
        <v>4082566</v>
      </c>
      <c r="K7" s="614" t="s">
        <v>12</v>
      </c>
      <c r="L7" s="120">
        <f>I7/C7</f>
        <v>0.96825158528622901</v>
      </c>
      <c r="M7" s="120">
        <f>J7/D7</f>
        <v>0.96825158528622901</v>
      </c>
      <c r="N7" s="279"/>
    </row>
    <row r="8" spans="1:14">
      <c r="A8" s="278" t="s">
        <v>501</v>
      </c>
      <c r="B8" s="609" t="s">
        <v>12</v>
      </c>
      <c r="C8" s="126">
        <v>2184615</v>
      </c>
      <c r="D8" s="126">
        <f t="shared" ref="D8:D16" si="0">SUM(B8:C8)</f>
        <v>2184615</v>
      </c>
      <c r="E8" s="609" t="s">
        <v>12</v>
      </c>
      <c r="F8" s="984">
        <v>89210</v>
      </c>
      <c r="G8" s="126">
        <f t="shared" ref="G8:G16" si="1">SUM(E8:F8)</f>
        <v>89210</v>
      </c>
      <c r="H8" s="609" t="s">
        <v>12</v>
      </c>
      <c r="I8" s="984">
        <v>1469826</v>
      </c>
      <c r="J8" s="126">
        <f t="shared" ref="J8:J16" si="2">SUM(H8:I8)</f>
        <v>1469826</v>
      </c>
      <c r="K8" s="614" t="s">
        <v>12</v>
      </c>
      <c r="L8" s="120">
        <f t="shared" ref="L8:M11" si="3">I8/C8</f>
        <v>0.67280779450841455</v>
      </c>
      <c r="M8" s="120">
        <f t="shared" si="3"/>
        <v>0.67280779450841455</v>
      </c>
      <c r="N8" s="279"/>
    </row>
    <row r="9" spans="1:14">
      <c r="A9" s="278" t="s">
        <v>502</v>
      </c>
      <c r="B9" s="609" t="s">
        <v>12</v>
      </c>
      <c r="C9" s="126">
        <v>241043</v>
      </c>
      <c r="D9" s="126">
        <f t="shared" si="0"/>
        <v>241043</v>
      </c>
      <c r="E9" s="609" t="s">
        <v>12</v>
      </c>
      <c r="F9" s="984">
        <v>6078</v>
      </c>
      <c r="G9" s="126">
        <f t="shared" si="1"/>
        <v>6078</v>
      </c>
      <c r="H9" s="609" t="s">
        <v>12</v>
      </c>
      <c r="I9" s="984">
        <v>139564</v>
      </c>
      <c r="J9" s="126">
        <f t="shared" si="2"/>
        <v>139564</v>
      </c>
      <c r="K9" s="614" t="s">
        <v>12</v>
      </c>
      <c r="L9" s="120">
        <f t="shared" si="3"/>
        <v>0.57900042730965018</v>
      </c>
      <c r="M9" s="120">
        <f t="shared" si="3"/>
        <v>0.57900042730965018</v>
      </c>
      <c r="N9" s="279"/>
    </row>
    <row r="10" spans="1:14">
      <c r="A10" s="531" t="s">
        <v>503</v>
      </c>
      <c r="B10" s="609" t="s">
        <v>12</v>
      </c>
      <c r="C10" s="126">
        <v>1063935</v>
      </c>
      <c r="D10" s="126">
        <f t="shared" si="0"/>
        <v>1063935</v>
      </c>
      <c r="E10" s="609" t="s">
        <v>12</v>
      </c>
      <c r="F10" s="984">
        <v>107888</v>
      </c>
      <c r="G10" s="126">
        <f t="shared" si="1"/>
        <v>107888</v>
      </c>
      <c r="H10" s="609" t="s">
        <v>12</v>
      </c>
      <c r="I10" s="984">
        <v>809244</v>
      </c>
      <c r="J10" s="126">
        <f t="shared" si="2"/>
        <v>809244</v>
      </c>
      <c r="K10" s="614" t="s">
        <v>12</v>
      </c>
      <c r="L10" s="120">
        <f t="shared" si="3"/>
        <v>0.76061413526202259</v>
      </c>
      <c r="M10" s="120">
        <f t="shared" si="3"/>
        <v>0.76061413526202259</v>
      </c>
      <c r="N10" s="279"/>
    </row>
    <row r="11" spans="1:14">
      <c r="A11" s="278" t="s">
        <v>116</v>
      </c>
      <c r="B11" s="609" t="s">
        <v>12</v>
      </c>
      <c r="C11" s="126">
        <v>80000</v>
      </c>
      <c r="D11" s="126">
        <f t="shared" si="0"/>
        <v>80000</v>
      </c>
      <c r="E11" s="609" t="s">
        <v>12</v>
      </c>
      <c r="F11" s="984">
        <v>8302</v>
      </c>
      <c r="G11" s="126">
        <f t="shared" si="1"/>
        <v>8302</v>
      </c>
      <c r="H11" s="609" t="s">
        <v>12</v>
      </c>
      <c r="I11" s="984">
        <v>38214</v>
      </c>
      <c r="J11" s="126">
        <f t="shared" si="2"/>
        <v>38214</v>
      </c>
      <c r="K11" s="614" t="s">
        <v>12</v>
      </c>
      <c r="L11" s="120">
        <f t="shared" si="3"/>
        <v>0.47767500000000002</v>
      </c>
      <c r="M11" s="120">
        <f t="shared" si="3"/>
        <v>0.47767500000000002</v>
      </c>
      <c r="N11" s="279"/>
    </row>
    <row r="12" spans="1:14">
      <c r="A12" s="278" t="s">
        <v>504</v>
      </c>
      <c r="B12" s="609" t="s">
        <v>12</v>
      </c>
      <c r="C12" s="126">
        <v>437502</v>
      </c>
      <c r="D12" s="126">
        <f t="shared" si="0"/>
        <v>437502</v>
      </c>
      <c r="E12" s="609" t="s">
        <v>12</v>
      </c>
      <c r="F12" s="984">
        <v>12067</v>
      </c>
      <c r="G12" s="126">
        <f t="shared" si="1"/>
        <v>12067</v>
      </c>
      <c r="H12" s="609" t="s">
        <v>12</v>
      </c>
      <c r="I12" s="984">
        <v>387240</v>
      </c>
      <c r="J12" s="126">
        <f t="shared" si="2"/>
        <v>387240</v>
      </c>
      <c r="K12" s="614" t="s">
        <v>12</v>
      </c>
      <c r="L12" s="120">
        <f t="shared" ref="L12:L13" si="4">I12/C12</f>
        <v>0.88511595375564001</v>
      </c>
      <c r="M12" s="120">
        <f t="shared" ref="M12:M13" si="5">J12/D12</f>
        <v>0.88511595375564001</v>
      </c>
      <c r="N12" s="279"/>
    </row>
    <row r="13" spans="1:14">
      <c r="A13" s="278" t="s">
        <v>505</v>
      </c>
      <c r="B13" s="609" t="s">
        <v>12</v>
      </c>
      <c r="C13" s="126">
        <v>62500</v>
      </c>
      <c r="D13" s="126">
        <f t="shared" si="0"/>
        <v>62500</v>
      </c>
      <c r="E13" s="609" t="s">
        <v>12</v>
      </c>
      <c r="F13" s="984">
        <v>1863</v>
      </c>
      <c r="G13" s="126">
        <f t="shared" si="1"/>
        <v>1863</v>
      </c>
      <c r="H13" s="609" t="s">
        <v>12</v>
      </c>
      <c r="I13" s="984">
        <v>8108</v>
      </c>
      <c r="J13" s="126">
        <f t="shared" si="2"/>
        <v>8108</v>
      </c>
      <c r="K13" s="614" t="s">
        <v>12</v>
      </c>
      <c r="L13" s="120">
        <f t="shared" si="4"/>
        <v>0.12972800000000001</v>
      </c>
      <c r="M13" s="120">
        <f t="shared" si="5"/>
        <v>0.12972800000000001</v>
      </c>
      <c r="N13" s="279"/>
    </row>
    <row r="14" spans="1:14">
      <c r="A14" s="278" t="s">
        <v>43</v>
      </c>
      <c r="B14" s="609" t="s">
        <v>12</v>
      </c>
      <c r="C14" s="126">
        <v>610336.80000000005</v>
      </c>
      <c r="D14" s="126">
        <f t="shared" si="0"/>
        <v>610336.80000000005</v>
      </c>
      <c r="E14" s="609" t="s">
        <v>12</v>
      </c>
      <c r="F14" s="984">
        <v>9452</v>
      </c>
      <c r="G14" s="126">
        <f t="shared" si="1"/>
        <v>9452</v>
      </c>
      <c r="H14" s="609" t="s">
        <v>12</v>
      </c>
      <c r="I14" s="984">
        <v>366790</v>
      </c>
      <c r="J14" s="126">
        <f t="shared" si="2"/>
        <v>366790</v>
      </c>
      <c r="K14" s="614" t="s">
        <v>12</v>
      </c>
      <c r="L14" s="120">
        <f t="shared" ref="L14:M16" si="6">I14/C14</f>
        <v>0.60096327142653039</v>
      </c>
      <c r="M14" s="120">
        <f t="shared" si="6"/>
        <v>0.60096327142653039</v>
      </c>
      <c r="N14" s="279"/>
    </row>
    <row r="15" spans="1:14">
      <c r="A15" s="278" t="s">
        <v>44</v>
      </c>
      <c r="B15" s="609" t="s">
        <v>12</v>
      </c>
      <c r="C15" s="126">
        <v>1111979.5</v>
      </c>
      <c r="D15" s="126">
        <f t="shared" si="0"/>
        <v>1111979.5</v>
      </c>
      <c r="E15" s="609" t="s">
        <v>12</v>
      </c>
      <c r="F15" s="984">
        <v>119196</v>
      </c>
      <c r="G15" s="126">
        <f t="shared" si="1"/>
        <v>119196</v>
      </c>
      <c r="H15" s="609" t="s">
        <v>12</v>
      </c>
      <c r="I15" s="984">
        <v>1203509</v>
      </c>
      <c r="J15" s="126">
        <f t="shared" si="2"/>
        <v>1203509</v>
      </c>
      <c r="K15" s="614" t="s">
        <v>12</v>
      </c>
      <c r="L15" s="120">
        <f t="shared" si="6"/>
        <v>1.0823122188853302</v>
      </c>
      <c r="M15" s="120">
        <f t="shared" si="6"/>
        <v>1.0823122188853302</v>
      </c>
      <c r="N15" s="279"/>
    </row>
    <row r="16" spans="1:14">
      <c r="A16" s="278" t="s">
        <v>45</v>
      </c>
      <c r="B16" s="609" t="s">
        <v>12</v>
      </c>
      <c r="C16" s="126">
        <v>77250</v>
      </c>
      <c r="D16" s="126">
        <f t="shared" si="0"/>
        <v>77250</v>
      </c>
      <c r="E16" s="609" t="s">
        <v>12</v>
      </c>
      <c r="F16" s="984" t="s">
        <v>506</v>
      </c>
      <c r="G16" s="126">
        <f t="shared" si="1"/>
        <v>0</v>
      </c>
      <c r="H16" s="609" t="s">
        <v>12</v>
      </c>
      <c r="I16" s="984">
        <v>52496</v>
      </c>
      <c r="J16" s="126">
        <f t="shared" si="2"/>
        <v>52496</v>
      </c>
      <c r="K16" s="614" t="s">
        <v>12</v>
      </c>
      <c r="L16" s="120">
        <f t="shared" si="6"/>
        <v>0.67955987055016176</v>
      </c>
      <c r="M16" s="120">
        <f t="shared" si="6"/>
        <v>0.67955987055016176</v>
      </c>
      <c r="N16" s="279"/>
    </row>
    <row r="17" spans="1:16">
      <c r="A17" s="531"/>
      <c r="B17" s="511"/>
      <c r="C17" s="100"/>
      <c r="D17" s="100"/>
      <c r="E17" s="511"/>
      <c r="F17" s="100"/>
      <c r="G17" s="100"/>
      <c r="H17" s="511"/>
      <c r="I17" s="100"/>
      <c r="J17" s="100"/>
      <c r="K17" s="511"/>
      <c r="L17" s="100"/>
      <c r="M17" s="100"/>
      <c r="N17" s="279"/>
    </row>
    <row r="18" spans="1:16">
      <c r="A18" s="280" t="s">
        <v>507</v>
      </c>
      <c r="B18" s="610" t="s">
        <v>12</v>
      </c>
      <c r="C18" s="281">
        <f>SUM(C7:C10,C11:C16)</f>
        <v>10085592.300000001</v>
      </c>
      <c r="D18" s="281">
        <f t="shared" ref="D18" si="7">SUM(B18:C18)</f>
        <v>10085592.300000001</v>
      </c>
      <c r="E18" s="610" t="s">
        <v>12</v>
      </c>
      <c r="F18" s="281">
        <f>SUM(F7:F10,F11:F16)</f>
        <v>816998</v>
      </c>
      <c r="G18" s="281">
        <f t="shared" ref="G18" si="8">SUM(E18:F18)</f>
        <v>816998</v>
      </c>
      <c r="H18" s="610" t="s">
        <v>12</v>
      </c>
      <c r="I18" s="281">
        <f>SUM(I7:I10,I11:I16)</f>
        <v>8557557</v>
      </c>
      <c r="J18" s="281">
        <f t="shared" ref="J18" si="9">SUM(H18:I18)</f>
        <v>8557557</v>
      </c>
      <c r="K18" s="615" t="s">
        <v>12</v>
      </c>
      <c r="L18" s="282">
        <f>I18/C18</f>
        <v>0.84849325111029916</v>
      </c>
      <c r="M18" s="282">
        <f>J18/D18</f>
        <v>0.84849325111029916</v>
      </c>
      <c r="N18" s="279"/>
    </row>
    <row r="19" spans="1:16">
      <c r="A19" s="531"/>
      <c r="B19" s="511"/>
      <c r="C19" s="100"/>
      <c r="D19" s="100"/>
      <c r="E19" s="511"/>
      <c r="F19" s="100"/>
      <c r="G19" s="100"/>
      <c r="H19" s="511"/>
      <c r="I19" s="100"/>
      <c r="J19" s="100"/>
      <c r="K19" s="511"/>
      <c r="L19" s="100"/>
      <c r="M19" s="100"/>
      <c r="N19" s="279"/>
    </row>
    <row r="20" spans="1:16">
      <c r="A20" s="278" t="s">
        <v>508</v>
      </c>
      <c r="B20" s="609" t="s">
        <v>12</v>
      </c>
      <c r="C20" s="126">
        <v>139583569</v>
      </c>
      <c r="D20" s="126">
        <f>SUM(B20:C20)</f>
        <v>139583569</v>
      </c>
      <c r="E20" s="609" t="s">
        <v>12</v>
      </c>
      <c r="F20" s="984">
        <v>34225512</v>
      </c>
      <c r="G20" s="126">
        <f>SUM(E20:F20)</f>
        <v>34225512</v>
      </c>
      <c r="H20" s="609" t="s">
        <v>12</v>
      </c>
      <c r="I20" s="984">
        <v>210498561</v>
      </c>
      <c r="J20" s="126">
        <f>SUM(H20:I20)</f>
        <v>210498561</v>
      </c>
      <c r="K20" s="614" t="s">
        <v>12</v>
      </c>
      <c r="L20" s="120">
        <f>I20/C20</f>
        <v>1.5080468461155339</v>
      </c>
      <c r="M20" s="120">
        <f>J20/D20</f>
        <v>1.5080468461155339</v>
      </c>
      <c r="N20" s="279"/>
    </row>
    <row r="21" spans="1:16">
      <c r="A21" s="531"/>
      <c r="B21" s="511"/>
      <c r="C21" s="100"/>
      <c r="D21" s="100"/>
      <c r="E21" s="511"/>
      <c r="F21" s="100"/>
      <c r="G21" s="100"/>
      <c r="H21" s="511"/>
      <c r="I21" s="100"/>
      <c r="J21" s="100"/>
      <c r="K21" s="511"/>
      <c r="L21" s="100"/>
      <c r="M21" s="100"/>
      <c r="N21" s="279"/>
    </row>
    <row r="22" spans="1:16" s="8" customFormat="1" ht="27.75" customHeight="1">
      <c r="A22" s="111" t="s">
        <v>509</v>
      </c>
      <c r="B22" s="610" t="s">
        <v>12</v>
      </c>
      <c r="C22" s="281">
        <f>SUM(C18,C20)</f>
        <v>149669161.30000001</v>
      </c>
      <c r="D22" s="281">
        <f>SUM(D18,D20)</f>
        <v>149669161.30000001</v>
      </c>
      <c r="E22" s="610" t="s">
        <v>12</v>
      </c>
      <c r="F22" s="281">
        <f t="shared" ref="F22:J22" si="10">SUM(F18,F20)</f>
        <v>35042510</v>
      </c>
      <c r="G22" s="281">
        <f t="shared" si="10"/>
        <v>35042510</v>
      </c>
      <c r="H22" s="610" t="s">
        <v>12</v>
      </c>
      <c r="I22" s="281">
        <f t="shared" si="10"/>
        <v>219056118</v>
      </c>
      <c r="J22" s="281">
        <f t="shared" si="10"/>
        <v>219056118</v>
      </c>
      <c r="K22" s="615" t="s">
        <v>12</v>
      </c>
      <c r="L22" s="282">
        <f>I22/C22</f>
        <v>1.4636022283903851</v>
      </c>
      <c r="M22" s="282">
        <f>J22/D22</f>
        <v>1.4636022283903851</v>
      </c>
      <c r="N22" s="279"/>
    </row>
    <row r="23" spans="1:16" s="286" customFormat="1" ht="11.25">
      <c r="A23" s="283"/>
      <c r="B23" s="284"/>
      <c r="C23" s="284"/>
      <c r="D23" s="284"/>
      <c r="E23" s="285"/>
      <c r="F23" s="284"/>
      <c r="G23" s="284"/>
      <c r="H23" s="284"/>
      <c r="I23" s="284"/>
      <c r="J23" s="284"/>
      <c r="K23" s="284"/>
      <c r="L23" s="284"/>
      <c r="M23" s="284"/>
    </row>
    <row r="24" spans="1:16" s="286" customFormat="1">
      <c r="A24" s="287" t="s">
        <v>510</v>
      </c>
      <c r="B24" s="288"/>
      <c r="C24" s="288"/>
      <c r="D24" s="288"/>
      <c r="E24" s="288"/>
      <c r="F24" s="288"/>
      <c r="G24" s="288"/>
      <c r="H24" s="288"/>
      <c r="I24" s="288"/>
      <c r="J24" s="288"/>
      <c r="K24" s="288"/>
      <c r="L24" s="288"/>
      <c r="M24" s="288"/>
    </row>
    <row r="25" spans="1:16" s="286" customFormat="1" ht="12.75" customHeight="1">
      <c r="A25" s="532" t="s">
        <v>511</v>
      </c>
      <c r="B25" s="289" t="s">
        <v>512</v>
      </c>
      <c r="C25" s="289"/>
      <c r="D25" s="289"/>
      <c r="E25" s="611"/>
      <c r="F25" s="360"/>
      <c r="G25" s="611"/>
      <c r="H25" s="611"/>
      <c r="I25" s="290"/>
      <c r="J25" s="611"/>
      <c r="K25" s="291"/>
      <c r="L25" s="289"/>
      <c r="M25" s="291"/>
      <c r="O25" s="292"/>
    </row>
    <row r="26" spans="1:16" s="286" customFormat="1">
      <c r="A26" s="287" t="s">
        <v>513</v>
      </c>
      <c r="B26" s="289"/>
      <c r="C26" s="289"/>
      <c r="D26" s="289"/>
      <c r="E26" s="609" t="s">
        <v>12</v>
      </c>
      <c r="F26" s="984">
        <v>4009763</v>
      </c>
      <c r="G26" s="126">
        <f>SUM(E26:F26)</f>
        <v>4009763</v>
      </c>
      <c r="H26" s="609" t="s">
        <v>12</v>
      </c>
      <c r="I26" s="984">
        <v>30336061</v>
      </c>
      <c r="J26" s="126">
        <f>SUM(H26:I26)</f>
        <v>30336061</v>
      </c>
      <c r="K26" s="291"/>
      <c r="L26" s="289"/>
      <c r="M26" s="291"/>
      <c r="O26" s="292"/>
      <c r="P26" s="292"/>
    </row>
    <row r="27" spans="1:16" s="286" customFormat="1">
      <c r="A27" s="287" t="s">
        <v>514</v>
      </c>
      <c r="B27" s="289"/>
      <c r="C27" s="289"/>
      <c r="D27" s="289"/>
      <c r="E27" s="611"/>
      <c r="F27" s="360"/>
      <c r="G27" s="611"/>
      <c r="H27" s="611"/>
      <c r="I27" s="290"/>
      <c r="J27" s="611"/>
      <c r="K27" s="291"/>
      <c r="L27" s="293"/>
      <c r="M27" s="291"/>
      <c r="O27" s="292"/>
    </row>
    <row r="28" spans="1:16" s="286" customFormat="1" ht="15.75" customHeight="1">
      <c r="A28" s="533" t="s">
        <v>515</v>
      </c>
      <c r="B28" s="289"/>
      <c r="C28" s="289"/>
      <c r="D28" s="289"/>
      <c r="E28" s="611"/>
      <c r="F28" s="360"/>
      <c r="G28" s="611"/>
      <c r="H28" s="611"/>
      <c r="I28" s="290"/>
      <c r="J28" s="611"/>
      <c r="K28" s="291"/>
      <c r="L28" s="289"/>
      <c r="M28" s="291"/>
      <c r="O28" s="292"/>
    </row>
    <row r="29" spans="1:16" s="286" customFormat="1">
      <c r="A29" s="294" t="s">
        <v>516</v>
      </c>
      <c r="B29" s="289"/>
      <c r="C29" s="289"/>
      <c r="D29" s="289"/>
      <c r="E29" s="611"/>
      <c r="F29" s="360"/>
      <c r="G29" s="611"/>
      <c r="H29" s="611"/>
      <c r="I29" s="290"/>
      <c r="J29" s="611"/>
      <c r="K29" s="291"/>
      <c r="L29" s="289"/>
      <c r="M29" s="291"/>
      <c r="O29" s="292"/>
    </row>
    <row r="30" spans="1:16" s="286" customFormat="1">
      <c r="A30" s="294" t="s">
        <v>517</v>
      </c>
      <c r="B30" s="289"/>
      <c r="C30" s="289"/>
      <c r="D30" s="289"/>
      <c r="E30" s="610" t="s">
        <v>12</v>
      </c>
      <c r="F30" s="281">
        <f t="shared" ref="F30:J30" si="11">SUM(F25:F29)</f>
        <v>4009763</v>
      </c>
      <c r="G30" s="281">
        <f t="shared" si="11"/>
        <v>4009763</v>
      </c>
      <c r="H30" s="610" t="s">
        <v>12</v>
      </c>
      <c r="I30" s="281">
        <f t="shared" si="11"/>
        <v>30336061</v>
      </c>
      <c r="J30" s="281">
        <f t="shared" si="11"/>
        <v>30336061</v>
      </c>
      <c r="K30" s="291"/>
      <c r="L30" s="289"/>
      <c r="M30" s="291"/>
      <c r="O30" s="292"/>
    </row>
    <row r="31" spans="1:16" s="286" customFormat="1">
      <c r="A31" s="612"/>
      <c r="B31" s="612"/>
      <c r="C31" s="612"/>
      <c r="D31" s="612"/>
      <c r="E31" s="613"/>
      <c r="F31" s="612"/>
      <c r="G31" s="612"/>
      <c r="H31" s="612"/>
      <c r="I31" s="612"/>
      <c r="J31" s="612"/>
      <c r="K31" s="612"/>
      <c r="L31" s="612"/>
      <c r="M31" s="612"/>
    </row>
    <row r="32" spans="1:16" s="286" customFormat="1" ht="12.75" customHeight="1">
      <c r="A32" s="295" t="s">
        <v>49</v>
      </c>
      <c r="B32" s="289"/>
      <c r="C32" s="289"/>
      <c r="D32" s="289"/>
      <c r="E32" s="609" t="s">
        <v>12</v>
      </c>
      <c r="F32" s="984">
        <v>116572</v>
      </c>
      <c r="G32" s="281">
        <f>SUM(E32:F32)</f>
        <v>116572</v>
      </c>
      <c r="H32" s="609" t="s">
        <v>12</v>
      </c>
      <c r="I32" s="984">
        <v>1986007</v>
      </c>
      <c r="J32" s="281">
        <f>SUM(H32:I32)</f>
        <v>1986007</v>
      </c>
      <c r="K32" s="291"/>
      <c r="L32" s="291"/>
      <c r="M32" s="291"/>
      <c r="N32" s="296"/>
      <c r="O32" s="292"/>
    </row>
    <row r="34" spans="1:13" ht="12" customHeight="1">
      <c r="A34" s="878"/>
      <c r="B34" s="878"/>
      <c r="C34" s="878"/>
      <c r="D34" s="878"/>
      <c r="E34" s="878"/>
      <c r="F34" s="878"/>
      <c r="G34" s="878"/>
      <c r="H34" s="878"/>
      <c r="I34" s="878"/>
      <c r="J34" s="878"/>
      <c r="K34" s="878"/>
      <c r="L34" s="878"/>
      <c r="M34" s="878"/>
    </row>
    <row r="35" spans="1:13" ht="12" customHeight="1">
      <c r="A35" s="1285" t="s">
        <v>518</v>
      </c>
      <c r="B35" s="1285"/>
      <c r="C35" s="1285"/>
      <c r="D35" s="1285"/>
      <c r="E35" s="1285"/>
      <c r="F35" s="1285"/>
      <c r="G35" s="1285"/>
      <c r="H35" s="1285"/>
      <c r="I35" s="1285"/>
      <c r="J35" s="1285"/>
      <c r="K35" s="1285"/>
      <c r="L35" s="1285"/>
      <c r="M35" s="1285"/>
    </row>
    <row r="36" spans="1:13" ht="12.75" customHeight="1">
      <c r="A36" s="1174" t="s">
        <v>519</v>
      </c>
      <c r="B36" s="1174"/>
      <c r="C36" s="1174"/>
      <c r="D36" s="1174"/>
      <c r="E36" s="1174"/>
      <c r="F36" s="1174"/>
      <c r="G36" s="1174"/>
      <c r="H36" s="1174"/>
      <c r="I36" s="1174"/>
      <c r="J36" s="1174"/>
      <c r="K36" s="1174"/>
      <c r="L36" s="1174"/>
      <c r="M36" s="1174"/>
    </row>
    <row r="37" spans="1:13" ht="12.75" customHeight="1">
      <c r="A37" s="1174"/>
      <c r="B37" s="1042"/>
      <c r="K37" s="534"/>
    </row>
    <row r="38" spans="1:13" ht="12.75" customHeight="1">
      <c r="A38" s="509"/>
      <c r="K38" s="534"/>
    </row>
    <row r="39" spans="1:13">
      <c r="A39" s="535"/>
      <c r="C39" s="366"/>
      <c r="D39" s="366"/>
      <c r="E39" s="366"/>
      <c r="F39" s="366"/>
      <c r="G39" s="366"/>
      <c r="H39" s="366"/>
      <c r="L39" s="535"/>
    </row>
    <row r="41" spans="1:13" hidden="1"/>
    <row r="42" spans="1:13">
      <c r="B42" s="297"/>
      <c r="C42" s="297"/>
    </row>
  </sheetData>
  <mergeCells count="10">
    <mergeCell ref="A37:B37"/>
    <mergeCell ref="A1:M1"/>
    <mergeCell ref="A2:M2"/>
    <mergeCell ref="A3:M3"/>
    <mergeCell ref="B5:D5"/>
    <mergeCell ref="E5:G5"/>
    <mergeCell ref="H5:J5"/>
    <mergeCell ref="K5:M5"/>
    <mergeCell ref="A35:M35"/>
    <mergeCell ref="A36:M36"/>
  </mergeCells>
  <printOptions horizontalCentered="1" verticalCentered="1"/>
  <pageMargins left="0" right="0" top="0.5" bottom="0.5" header="0.3" footer="0.3"/>
  <pageSetup scale="83" orientation="landscape" r:id="rId1"/>
  <customProperties>
    <customPr name="_pios_id" r:id="rId2"/>
  </customProperties>
  <ignoredErrors>
    <ignoredError sqref="G1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B27"/>
  <sheetViews>
    <sheetView topLeftCell="D1" zoomScale="80" zoomScaleNormal="80" workbookViewId="0">
      <selection activeCell="R27" sqref="R27"/>
    </sheetView>
  </sheetViews>
  <sheetFormatPr defaultColWidth="9.42578125" defaultRowHeight="12.75"/>
  <cols>
    <col min="1" max="1" width="14.42578125" customWidth="1"/>
    <col min="2" max="2" width="12.7109375" bestFit="1" customWidth="1"/>
    <col min="3" max="3" width="12.42578125" bestFit="1" customWidth="1"/>
    <col min="4" max="4" width="13" bestFit="1" customWidth="1"/>
    <col min="5" max="5" width="11.42578125" bestFit="1" customWidth="1"/>
    <col min="6" max="6" width="7.42578125" bestFit="1" customWidth="1"/>
    <col min="7" max="7" width="7.140625" bestFit="1" customWidth="1"/>
    <col min="8" max="8" width="7.42578125" bestFit="1" customWidth="1"/>
    <col min="9" max="9" width="11" bestFit="1" customWidth="1"/>
    <col min="10" max="10" width="12" style="4" bestFit="1" customWidth="1"/>
    <col min="11" max="11" width="12" bestFit="1" customWidth="1"/>
    <col min="12" max="12" width="11.5703125" bestFit="1" customWidth="1"/>
    <col min="13" max="13" width="12.85546875" customWidth="1"/>
    <col min="14" max="14" width="11.28515625" bestFit="1" customWidth="1"/>
    <col min="15" max="15" width="16.5703125" customWidth="1"/>
    <col min="16" max="16" width="10.85546875" customWidth="1"/>
    <col min="17" max="17" width="8.7109375" customWidth="1"/>
    <col min="18" max="18" width="15" customWidth="1"/>
    <col min="19" max="19" width="8.140625" bestFit="1" customWidth="1"/>
    <col min="20" max="20" width="12.5703125" customWidth="1"/>
    <col min="21" max="21" width="9.5703125" customWidth="1"/>
    <col min="22" max="22" width="11" bestFit="1" customWidth="1"/>
    <col min="23" max="23" width="13.5703125" customWidth="1"/>
    <col min="24" max="24" width="11.5703125" customWidth="1"/>
    <col min="25" max="26" width="12.42578125" customWidth="1"/>
    <col min="27" max="27" width="11" customWidth="1"/>
    <col min="28" max="28" width="11.5703125" customWidth="1"/>
  </cols>
  <sheetData>
    <row r="1" spans="1:28" ht="15.75">
      <c r="A1" s="1202" t="s">
        <v>520</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row>
    <row r="2" spans="1:28" ht="15.75">
      <c r="A2" s="1203" t="s">
        <v>1</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row>
    <row r="3" spans="1:28" ht="15.75">
      <c r="A3" s="1203" t="s">
        <v>2</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row>
    <row r="4" spans="1:28" ht="16.5" thickBot="1">
      <c r="A4" s="1204"/>
      <c r="B4" s="1204"/>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445"/>
    </row>
    <row r="5" spans="1:28" ht="15.75" customHeight="1" thickBot="1">
      <c r="A5" s="1205">
        <v>2022</v>
      </c>
      <c r="B5" s="1208" t="s">
        <v>521</v>
      </c>
      <c r="C5" s="1209"/>
      <c r="D5" s="1209"/>
      <c r="E5" s="1209"/>
      <c r="F5" s="1209"/>
      <c r="G5" s="1209"/>
      <c r="H5" s="1209"/>
      <c r="I5" s="1209"/>
      <c r="J5" s="1209"/>
      <c r="K5" s="1210"/>
      <c r="L5" s="1211" t="s">
        <v>522</v>
      </c>
      <c r="M5" s="1212"/>
      <c r="N5" s="1212"/>
      <c r="O5" s="1213"/>
      <c r="P5" s="1214" t="s">
        <v>523</v>
      </c>
      <c r="Q5" s="1196"/>
      <c r="R5" s="1196"/>
      <c r="S5" s="1196"/>
      <c r="T5" s="1196"/>
      <c r="U5" s="1215" t="s">
        <v>524</v>
      </c>
      <c r="V5" s="1216"/>
      <c r="W5" s="1217" t="s">
        <v>525</v>
      </c>
      <c r="X5" s="1199" t="s">
        <v>526</v>
      </c>
      <c r="Y5" s="1199" t="s">
        <v>527</v>
      </c>
      <c r="Z5" s="1179" t="s">
        <v>528</v>
      </c>
      <c r="AA5" s="1179" t="s">
        <v>529</v>
      </c>
      <c r="AB5" s="1182" t="s">
        <v>315</v>
      </c>
    </row>
    <row r="6" spans="1:28" ht="15" customHeight="1">
      <c r="A6" s="1206"/>
      <c r="B6" s="1192" t="s">
        <v>530</v>
      </c>
      <c r="C6" s="1188"/>
      <c r="D6" s="1188"/>
      <c r="E6" s="1190"/>
      <c r="F6" s="1214" t="s">
        <v>531</v>
      </c>
      <c r="G6" s="1196"/>
      <c r="H6" s="1196"/>
      <c r="I6" s="1196"/>
      <c r="J6" s="1222"/>
      <c r="K6" s="1196" t="s">
        <v>532</v>
      </c>
      <c r="L6" s="1192" t="s">
        <v>533</v>
      </c>
      <c r="M6" s="1188" t="s">
        <v>534</v>
      </c>
      <c r="N6" s="1188" t="s">
        <v>535</v>
      </c>
      <c r="O6" s="1194" t="s">
        <v>536</v>
      </c>
      <c r="P6" s="1192" t="s">
        <v>537</v>
      </c>
      <c r="Q6" s="1188" t="s">
        <v>538</v>
      </c>
      <c r="R6" s="1188" t="s">
        <v>539</v>
      </c>
      <c r="S6" s="1199" t="s">
        <v>540</v>
      </c>
      <c r="T6" s="1190" t="s">
        <v>541</v>
      </c>
      <c r="U6" s="1192" t="s">
        <v>542</v>
      </c>
      <c r="V6" s="1186" t="s">
        <v>543</v>
      </c>
      <c r="W6" s="1218"/>
      <c r="X6" s="1220"/>
      <c r="Y6" s="1220"/>
      <c r="Z6" s="1180"/>
      <c r="AA6" s="1180"/>
      <c r="AB6" s="1183"/>
    </row>
    <row r="7" spans="1:28" ht="47.25" customHeight="1" thickBot="1">
      <c r="A7" s="1207"/>
      <c r="B7" s="617" t="s">
        <v>544</v>
      </c>
      <c r="C7" s="618" t="s">
        <v>545</v>
      </c>
      <c r="D7" s="618" t="s">
        <v>546</v>
      </c>
      <c r="E7" s="619" t="s">
        <v>547</v>
      </c>
      <c r="F7" s="617" t="s">
        <v>548</v>
      </c>
      <c r="G7" s="618" t="s">
        <v>549</v>
      </c>
      <c r="H7" s="618" t="s">
        <v>550</v>
      </c>
      <c r="I7" s="620" t="s">
        <v>551</v>
      </c>
      <c r="J7" s="619" t="s">
        <v>552</v>
      </c>
      <c r="K7" s="1197"/>
      <c r="L7" s="1193"/>
      <c r="M7" s="1189"/>
      <c r="N7" s="1189"/>
      <c r="O7" s="1195"/>
      <c r="P7" s="1193"/>
      <c r="Q7" s="1189"/>
      <c r="R7" s="1189"/>
      <c r="S7" s="1200"/>
      <c r="T7" s="1191"/>
      <c r="U7" s="1193"/>
      <c r="V7" s="1187"/>
      <c r="W7" s="1219"/>
      <c r="X7" s="1221"/>
      <c r="Y7" s="1221"/>
      <c r="Z7" s="1181"/>
      <c r="AA7" s="1181"/>
      <c r="AB7" s="1184"/>
    </row>
    <row r="8" spans="1:28">
      <c r="A8" s="621" t="s">
        <v>321</v>
      </c>
      <c r="B8" s="624">
        <v>7552</v>
      </c>
      <c r="C8" s="322">
        <v>1363</v>
      </c>
      <c r="D8" s="322">
        <v>185</v>
      </c>
      <c r="E8" s="625">
        <f>SUM(B8:D8)</f>
        <v>9100</v>
      </c>
      <c r="F8" s="624">
        <v>6845</v>
      </c>
      <c r="G8" s="322">
        <v>5150</v>
      </c>
      <c r="H8" s="322">
        <v>6986</v>
      </c>
      <c r="I8" s="626">
        <v>2</v>
      </c>
      <c r="J8" s="627">
        <f>SUM(F8:I8)</f>
        <v>18983</v>
      </c>
      <c r="K8" s="628">
        <f>E8+J8</f>
        <v>28083</v>
      </c>
      <c r="L8" s="624">
        <v>10309</v>
      </c>
      <c r="M8" s="322">
        <v>46228</v>
      </c>
      <c r="N8" s="629">
        <v>37599</v>
      </c>
      <c r="O8" s="630">
        <f>SUM(L8:N8)</f>
        <v>94136</v>
      </c>
      <c r="P8" s="631">
        <v>19044</v>
      </c>
      <c r="Q8" s="629">
        <v>94</v>
      </c>
      <c r="R8" s="629">
        <v>805</v>
      </c>
      <c r="S8" s="630">
        <v>10142</v>
      </c>
      <c r="T8" s="632">
        <f>SUM(P8:S8)</f>
        <v>30085</v>
      </c>
      <c r="U8" s="631">
        <f>K8+O8</f>
        <v>122219</v>
      </c>
      <c r="V8" s="630">
        <f>K8-T8</f>
        <v>-2002</v>
      </c>
      <c r="W8" s="633">
        <v>1813709</v>
      </c>
      <c r="X8" s="322">
        <v>1601758.0260533444</v>
      </c>
      <c r="Y8" s="634">
        <f>W8/X8</f>
        <v>1.1323239656047754</v>
      </c>
      <c r="Z8" s="814">
        <v>5694444</v>
      </c>
      <c r="AA8" s="814">
        <v>1813709</v>
      </c>
      <c r="AB8" s="817" t="s">
        <v>12</v>
      </c>
    </row>
    <row r="9" spans="1:28">
      <c r="A9" s="622" t="s">
        <v>322</v>
      </c>
      <c r="B9" s="635">
        <v>5886</v>
      </c>
      <c r="C9" s="540">
        <v>1275</v>
      </c>
      <c r="D9" s="540">
        <v>160</v>
      </c>
      <c r="E9" s="625">
        <f>SUM(B9:D9)</f>
        <v>7321</v>
      </c>
      <c r="F9" s="635">
        <v>11073</v>
      </c>
      <c r="G9" s="540">
        <v>6116</v>
      </c>
      <c r="H9" s="540">
        <v>8082</v>
      </c>
      <c r="I9" s="636">
        <v>8</v>
      </c>
      <c r="J9" s="627">
        <v>25279</v>
      </c>
      <c r="K9" s="628">
        <f>E9+J9</f>
        <v>32600</v>
      </c>
      <c r="L9" s="635">
        <v>9225</v>
      </c>
      <c r="M9" s="540">
        <v>42820</v>
      </c>
      <c r="N9" s="637">
        <v>34563</v>
      </c>
      <c r="O9" s="630">
        <f>SUM(L9:N9)</f>
        <v>86608</v>
      </c>
      <c r="P9" s="638">
        <v>19501</v>
      </c>
      <c r="Q9" s="637">
        <v>93</v>
      </c>
      <c r="R9" s="637">
        <v>906</v>
      </c>
      <c r="S9" s="630">
        <v>12073</v>
      </c>
      <c r="T9" s="632">
        <f>SUM(P9:S9)</f>
        <v>32573</v>
      </c>
      <c r="U9" s="631">
        <f>K9+O9</f>
        <v>119208</v>
      </c>
      <c r="V9" s="630">
        <f>K9-T9</f>
        <v>27</v>
      </c>
      <c r="W9" s="635">
        <v>1813736</v>
      </c>
      <c r="X9" s="322">
        <v>1601758.0260533444</v>
      </c>
      <c r="Y9" s="634">
        <f>W9/X9</f>
        <v>1.132340822083445</v>
      </c>
      <c r="Z9" s="814">
        <v>5699822</v>
      </c>
      <c r="AA9" s="814">
        <v>1813736</v>
      </c>
      <c r="AB9" s="818" t="s">
        <v>12</v>
      </c>
    </row>
    <row r="10" spans="1:28">
      <c r="A10" s="622" t="s">
        <v>323</v>
      </c>
      <c r="B10" s="635">
        <v>5731</v>
      </c>
      <c r="C10" s="540">
        <v>1601</v>
      </c>
      <c r="D10" s="540">
        <v>153</v>
      </c>
      <c r="E10" s="625">
        <v>7485</v>
      </c>
      <c r="F10" s="635">
        <v>7798</v>
      </c>
      <c r="G10" s="540">
        <v>6111</v>
      </c>
      <c r="H10" s="540">
        <v>8457</v>
      </c>
      <c r="I10" s="636">
        <v>4</v>
      </c>
      <c r="J10" s="627">
        <v>22370</v>
      </c>
      <c r="K10" s="628">
        <v>29855</v>
      </c>
      <c r="L10" s="635">
        <v>9664</v>
      </c>
      <c r="M10" s="540">
        <v>36992</v>
      </c>
      <c r="N10" s="637">
        <v>46587</v>
      </c>
      <c r="O10" s="630">
        <v>93243</v>
      </c>
      <c r="P10" s="638">
        <v>18084</v>
      </c>
      <c r="Q10" s="637">
        <v>108</v>
      </c>
      <c r="R10" s="637">
        <v>760</v>
      </c>
      <c r="S10" s="630">
        <v>12722</v>
      </c>
      <c r="T10" s="632">
        <v>31674</v>
      </c>
      <c r="U10" s="638">
        <v>123098</v>
      </c>
      <c r="V10" s="815">
        <v>-1819</v>
      </c>
      <c r="W10" s="635">
        <v>1811917</v>
      </c>
      <c r="X10" s="322">
        <v>1601758.0260533444</v>
      </c>
      <c r="Y10" s="634">
        <v>1.131205194872335</v>
      </c>
      <c r="Z10" s="814">
        <v>5703786</v>
      </c>
      <c r="AA10" s="814">
        <v>1811917</v>
      </c>
      <c r="AB10" s="818" t="s">
        <v>12</v>
      </c>
    </row>
    <row r="11" spans="1:28">
      <c r="A11" s="622" t="s">
        <v>324</v>
      </c>
      <c r="B11" s="635">
        <v>4992</v>
      </c>
      <c r="C11" s="540">
        <v>1582</v>
      </c>
      <c r="D11" s="540">
        <v>224</v>
      </c>
      <c r="E11" s="625">
        <v>6798</v>
      </c>
      <c r="F11" s="635">
        <v>7038</v>
      </c>
      <c r="G11" s="540">
        <v>5101</v>
      </c>
      <c r="H11" s="540">
        <v>7625</v>
      </c>
      <c r="I11" s="636">
        <v>6</v>
      </c>
      <c r="J11" s="627">
        <v>19770</v>
      </c>
      <c r="K11" s="628">
        <v>26568</v>
      </c>
      <c r="L11" s="635">
        <v>10975</v>
      </c>
      <c r="M11" s="540">
        <v>39791</v>
      </c>
      <c r="N11" s="637">
        <v>44619</v>
      </c>
      <c r="O11" s="630">
        <v>95385</v>
      </c>
      <c r="P11" s="639">
        <v>17168</v>
      </c>
      <c r="Q11" s="637">
        <v>75</v>
      </c>
      <c r="R11" s="637">
        <v>748</v>
      </c>
      <c r="S11" s="630">
        <v>12704</v>
      </c>
      <c r="T11" s="632">
        <v>30695</v>
      </c>
      <c r="U11" s="631">
        <v>121953</v>
      </c>
      <c r="V11" s="630">
        <v>-4127</v>
      </c>
      <c r="W11" s="624">
        <v>1807790</v>
      </c>
      <c r="X11" s="322">
        <v>1605165.913954285</v>
      </c>
      <c r="Y11" s="634">
        <v>1.1262324874234064</v>
      </c>
      <c r="Z11" s="814">
        <v>5706000</v>
      </c>
      <c r="AA11" s="814">
        <v>1807790</v>
      </c>
      <c r="AB11" s="818" t="s">
        <v>12</v>
      </c>
    </row>
    <row r="12" spans="1:28">
      <c r="A12" s="622" t="s">
        <v>325</v>
      </c>
      <c r="B12" s="635">
        <v>3570</v>
      </c>
      <c r="C12" s="540">
        <v>1405</v>
      </c>
      <c r="D12" s="540">
        <v>235</v>
      </c>
      <c r="E12" s="625">
        <v>5210</v>
      </c>
      <c r="F12" s="635">
        <v>4937</v>
      </c>
      <c r="G12" s="540">
        <v>4881</v>
      </c>
      <c r="H12" s="540">
        <v>7038</v>
      </c>
      <c r="I12" s="636">
        <v>2</v>
      </c>
      <c r="J12" s="627">
        <v>16858</v>
      </c>
      <c r="K12" s="628">
        <v>22068</v>
      </c>
      <c r="L12" s="635">
        <v>12341</v>
      </c>
      <c r="M12" s="540">
        <v>20231</v>
      </c>
      <c r="N12" s="637">
        <v>37261</v>
      </c>
      <c r="O12" s="630">
        <v>69833</v>
      </c>
      <c r="P12" s="638">
        <v>17254</v>
      </c>
      <c r="Q12" s="637">
        <v>108</v>
      </c>
      <c r="R12" s="637">
        <v>961</v>
      </c>
      <c r="S12" s="630">
        <v>10879</v>
      </c>
      <c r="T12" s="632">
        <v>29202</v>
      </c>
      <c r="U12" s="631">
        <v>91901</v>
      </c>
      <c r="V12" s="630">
        <v>-7134</v>
      </c>
      <c r="W12" s="624">
        <v>1800656</v>
      </c>
      <c r="X12" s="322">
        <v>1605165.913954285</v>
      </c>
      <c r="Y12" s="634">
        <v>1.121788087042124</v>
      </c>
      <c r="Z12" s="814">
        <v>5708988</v>
      </c>
      <c r="AA12" s="814">
        <v>1800656</v>
      </c>
      <c r="AB12" s="818" t="s">
        <v>12</v>
      </c>
    </row>
    <row r="13" spans="1:28">
      <c r="A13" s="622" t="s">
        <v>326</v>
      </c>
      <c r="B13" s="635">
        <v>5111</v>
      </c>
      <c r="C13" s="540">
        <v>1486</v>
      </c>
      <c r="D13" s="540">
        <v>268</v>
      </c>
      <c r="E13" s="625">
        <v>6865</v>
      </c>
      <c r="F13" s="635">
        <v>4616</v>
      </c>
      <c r="G13" s="540">
        <v>4014</v>
      </c>
      <c r="H13" s="540">
        <v>6891</v>
      </c>
      <c r="I13" s="636">
        <v>1</v>
      </c>
      <c r="J13" s="627">
        <v>15522</v>
      </c>
      <c r="K13" s="628">
        <v>22387</v>
      </c>
      <c r="L13" s="635">
        <v>14687</v>
      </c>
      <c r="M13" s="540">
        <v>33861</v>
      </c>
      <c r="N13" s="637">
        <v>30294</v>
      </c>
      <c r="O13" s="630">
        <v>78842</v>
      </c>
      <c r="P13" s="638">
        <v>20177</v>
      </c>
      <c r="Q13" s="637">
        <v>60</v>
      </c>
      <c r="R13" s="637">
        <v>773</v>
      </c>
      <c r="S13" s="630">
        <v>11625</v>
      </c>
      <c r="T13" s="632">
        <v>32635</v>
      </c>
      <c r="U13" s="631">
        <v>101229</v>
      </c>
      <c r="V13" s="630">
        <v>-10248</v>
      </c>
      <c r="W13" s="624">
        <v>1790408</v>
      </c>
      <c r="X13" s="322">
        <v>1605165.913954285</v>
      </c>
      <c r="Y13" s="634">
        <v>1.1154037002875148</v>
      </c>
      <c r="Z13" s="814">
        <v>5710421</v>
      </c>
      <c r="AA13" s="814">
        <v>1790408</v>
      </c>
      <c r="AB13" s="818" t="s">
        <v>12</v>
      </c>
    </row>
    <row r="14" spans="1:28">
      <c r="A14" s="622" t="s">
        <v>327</v>
      </c>
      <c r="B14" s="635">
        <v>6518</v>
      </c>
      <c r="C14" s="540">
        <v>1291</v>
      </c>
      <c r="D14" s="540">
        <v>299</v>
      </c>
      <c r="E14" s="625">
        <v>8108</v>
      </c>
      <c r="F14" s="635">
        <v>5710</v>
      </c>
      <c r="G14" s="540">
        <v>4721</v>
      </c>
      <c r="H14" s="540">
        <v>7424</v>
      </c>
      <c r="I14" s="636">
        <v>5</v>
      </c>
      <c r="J14" s="627">
        <v>17860</v>
      </c>
      <c r="K14" s="628">
        <v>25968</v>
      </c>
      <c r="L14" s="635">
        <v>12356</v>
      </c>
      <c r="M14" s="540">
        <v>48457</v>
      </c>
      <c r="N14" s="637">
        <v>15926</v>
      </c>
      <c r="O14" s="630">
        <v>76739</v>
      </c>
      <c r="P14" s="638">
        <v>20023</v>
      </c>
      <c r="Q14" s="637">
        <v>33</v>
      </c>
      <c r="R14" s="637">
        <v>881</v>
      </c>
      <c r="S14" s="630">
        <v>12628</v>
      </c>
      <c r="T14" s="632">
        <v>33565</v>
      </c>
      <c r="U14" s="631">
        <v>102707</v>
      </c>
      <c r="V14" s="630">
        <v>-7597</v>
      </c>
      <c r="W14" s="624">
        <v>1782811</v>
      </c>
      <c r="X14" s="322">
        <v>1606752.6229541176</v>
      </c>
      <c r="Y14" s="634">
        <v>1.1095740405403465</v>
      </c>
      <c r="Z14" s="814">
        <v>5711246</v>
      </c>
      <c r="AA14" s="814">
        <v>1782811</v>
      </c>
      <c r="AB14" s="818" t="s">
        <v>12</v>
      </c>
    </row>
    <row r="15" spans="1:28">
      <c r="A15" s="622" t="s">
        <v>328</v>
      </c>
      <c r="B15" s="635">
        <v>6067</v>
      </c>
      <c r="C15" s="540">
        <v>1285</v>
      </c>
      <c r="D15" s="540">
        <v>235</v>
      </c>
      <c r="E15" s="625">
        <v>7587</v>
      </c>
      <c r="F15" s="635">
        <v>6036</v>
      </c>
      <c r="G15" s="540">
        <v>4845</v>
      </c>
      <c r="H15" s="540">
        <v>8115</v>
      </c>
      <c r="I15" s="636">
        <v>6</v>
      </c>
      <c r="J15" s="627">
        <v>19002</v>
      </c>
      <c r="K15" s="628">
        <v>26589</v>
      </c>
      <c r="L15" s="635">
        <v>14265</v>
      </c>
      <c r="M15" s="540">
        <v>46483</v>
      </c>
      <c r="N15" s="637">
        <v>16499</v>
      </c>
      <c r="O15" s="630">
        <v>77247</v>
      </c>
      <c r="P15" s="638">
        <v>17417</v>
      </c>
      <c r="Q15" s="637">
        <v>32</v>
      </c>
      <c r="R15" s="637">
        <v>904</v>
      </c>
      <c r="S15" s="630">
        <v>13171</v>
      </c>
      <c r="T15" s="632">
        <v>31524</v>
      </c>
      <c r="U15" s="631">
        <v>103836</v>
      </c>
      <c r="V15" s="630">
        <v>-4935</v>
      </c>
      <c r="W15" s="635">
        <v>1777876</v>
      </c>
      <c r="X15" s="322">
        <v>1606752.6229541176</v>
      </c>
      <c r="Y15" s="634">
        <v>1.1065026280967016</v>
      </c>
      <c r="Z15" s="814">
        <v>5716030</v>
      </c>
      <c r="AA15" s="814">
        <v>1777876</v>
      </c>
      <c r="AB15" s="818" t="s">
        <v>12</v>
      </c>
    </row>
    <row r="16" spans="1:28">
      <c r="A16" s="622" t="s">
        <v>329</v>
      </c>
      <c r="B16" s="635">
        <v>7535</v>
      </c>
      <c r="C16" s="540">
        <v>1295</v>
      </c>
      <c r="D16" s="540">
        <v>371</v>
      </c>
      <c r="E16" s="625">
        <v>9201</v>
      </c>
      <c r="F16" s="635">
        <v>5518</v>
      </c>
      <c r="G16" s="540">
        <v>4007</v>
      </c>
      <c r="H16" s="540">
        <v>7133</v>
      </c>
      <c r="I16" s="636">
        <v>9</v>
      </c>
      <c r="J16" s="627">
        <v>16667</v>
      </c>
      <c r="K16" s="628">
        <v>25868</v>
      </c>
      <c r="L16" s="635">
        <v>6183</v>
      </c>
      <c r="M16" s="540">
        <v>38324</v>
      </c>
      <c r="N16" s="637">
        <v>16307</v>
      </c>
      <c r="O16" s="630">
        <v>60814</v>
      </c>
      <c r="P16" s="638">
        <v>16346</v>
      </c>
      <c r="Q16" s="637">
        <v>693</v>
      </c>
      <c r="R16" s="637">
        <v>604</v>
      </c>
      <c r="S16" s="630">
        <v>10101</v>
      </c>
      <c r="T16" s="632">
        <v>27744</v>
      </c>
      <c r="U16" s="631">
        <v>86682</v>
      </c>
      <c r="V16" s="630">
        <v>-1876</v>
      </c>
      <c r="W16" s="635">
        <v>1776000</v>
      </c>
      <c r="X16" s="322">
        <v>1606752.6229541176</v>
      </c>
      <c r="Y16" s="634">
        <v>1.1053350557067771</v>
      </c>
      <c r="Z16" s="814">
        <v>5719040</v>
      </c>
      <c r="AA16" s="814">
        <v>1776000</v>
      </c>
      <c r="AB16" s="818" t="s">
        <v>12</v>
      </c>
    </row>
    <row r="17" spans="1:28">
      <c r="A17" s="622" t="s">
        <v>330</v>
      </c>
      <c r="B17" s="635">
        <v>9842</v>
      </c>
      <c r="C17" s="540">
        <v>1127</v>
      </c>
      <c r="D17" s="540">
        <v>286</v>
      </c>
      <c r="E17" s="625">
        <v>11255</v>
      </c>
      <c r="F17" s="635">
        <v>5211</v>
      </c>
      <c r="G17" s="540">
        <v>3522</v>
      </c>
      <c r="H17" s="540">
        <v>6999</v>
      </c>
      <c r="I17" s="636">
        <v>4</v>
      </c>
      <c r="J17" s="627">
        <v>15736</v>
      </c>
      <c r="K17" s="628">
        <v>26991</v>
      </c>
      <c r="L17" s="635">
        <v>3996</v>
      </c>
      <c r="M17" s="540">
        <v>60429</v>
      </c>
      <c r="N17" s="637">
        <v>13719</v>
      </c>
      <c r="O17" s="630">
        <v>78144</v>
      </c>
      <c r="P17" s="638">
        <v>15490</v>
      </c>
      <c r="Q17" s="637">
        <v>19</v>
      </c>
      <c r="R17" s="637">
        <v>374</v>
      </c>
      <c r="S17" s="630">
        <v>10796</v>
      </c>
      <c r="T17" s="632">
        <v>26679</v>
      </c>
      <c r="U17" s="631">
        <v>105135</v>
      </c>
      <c r="V17" s="630">
        <v>312</v>
      </c>
      <c r="W17" s="635">
        <v>1776312</v>
      </c>
      <c r="X17" s="322">
        <v>1609992.1242883801</v>
      </c>
      <c r="Y17" s="634">
        <v>1.1033047759690959</v>
      </c>
      <c r="Z17" s="814">
        <v>5722418</v>
      </c>
      <c r="AA17" s="814">
        <v>1776312</v>
      </c>
      <c r="AB17" s="818" t="s">
        <v>12</v>
      </c>
    </row>
    <row r="18" spans="1:28">
      <c r="A18" s="622" t="s">
        <v>331</v>
      </c>
      <c r="B18" s="635">
        <v>7572</v>
      </c>
      <c r="C18" s="540">
        <v>1075</v>
      </c>
      <c r="D18" s="540">
        <v>312</v>
      </c>
      <c r="E18" s="625">
        <v>8959</v>
      </c>
      <c r="F18" s="635">
        <v>5236</v>
      </c>
      <c r="G18" s="540">
        <v>4925</v>
      </c>
      <c r="H18" s="540">
        <v>6782</v>
      </c>
      <c r="I18" s="636">
        <v>1</v>
      </c>
      <c r="J18" s="627">
        <v>16944</v>
      </c>
      <c r="K18" s="628">
        <v>25903</v>
      </c>
      <c r="L18" s="635">
        <v>2549</v>
      </c>
      <c r="M18" s="540">
        <v>28374</v>
      </c>
      <c r="N18" s="637">
        <v>10766</v>
      </c>
      <c r="O18" s="630">
        <v>41689</v>
      </c>
      <c r="P18" s="638">
        <v>16811</v>
      </c>
      <c r="Q18" s="637">
        <v>19</v>
      </c>
      <c r="R18" s="637">
        <v>239</v>
      </c>
      <c r="S18" s="630">
        <v>10285</v>
      </c>
      <c r="T18" s="632">
        <v>27354</v>
      </c>
      <c r="U18" s="631">
        <v>67592</v>
      </c>
      <c r="V18" s="630">
        <v>-1451</v>
      </c>
      <c r="W18" s="635">
        <v>1774861</v>
      </c>
      <c r="X18" s="322">
        <v>1609992.1242883801</v>
      </c>
      <c r="Y18" s="634">
        <v>1.102403529324401</v>
      </c>
      <c r="Z18" s="814">
        <v>5726094</v>
      </c>
      <c r="AA18" s="814">
        <v>1774861</v>
      </c>
      <c r="AB18" s="818" t="s">
        <v>12</v>
      </c>
    </row>
    <row r="19" spans="1:28" ht="13.5" thickBot="1">
      <c r="A19" s="622" t="s">
        <v>332</v>
      </c>
      <c r="B19" s="640">
        <v>5837</v>
      </c>
      <c r="C19" s="541">
        <v>987</v>
      </c>
      <c r="D19" s="541">
        <v>288</v>
      </c>
      <c r="E19" s="625">
        <v>7112</v>
      </c>
      <c r="F19" s="640">
        <v>6083</v>
      </c>
      <c r="G19" s="541">
        <v>4329</v>
      </c>
      <c r="H19" s="541">
        <v>6770</v>
      </c>
      <c r="I19" s="641">
        <v>1</v>
      </c>
      <c r="J19" s="642">
        <v>17183</v>
      </c>
      <c r="K19" s="628">
        <v>24295</v>
      </c>
      <c r="L19" s="640">
        <v>3497</v>
      </c>
      <c r="M19" s="541">
        <v>29518</v>
      </c>
      <c r="N19" s="643">
        <v>11282</v>
      </c>
      <c r="O19" s="630">
        <v>44297</v>
      </c>
      <c r="P19" s="644">
        <v>7110</v>
      </c>
      <c r="Q19" s="643">
        <v>11</v>
      </c>
      <c r="R19" s="643">
        <v>107</v>
      </c>
      <c r="S19" s="645">
        <v>10123</v>
      </c>
      <c r="T19" s="632">
        <v>17351</v>
      </c>
      <c r="U19" s="631">
        <v>68592</v>
      </c>
      <c r="V19" s="630">
        <v>6944</v>
      </c>
      <c r="W19" s="640">
        <v>1781805</v>
      </c>
      <c r="X19" s="322">
        <v>1609992.1242883801</v>
      </c>
      <c r="Y19" s="634">
        <v>1.1067165939010799</v>
      </c>
      <c r="Z19" s="814">
        <v>5730165</v>
      </c>
      <c r="AA19" s="814">
        <v>1781805</v>
      </c>
      <c r="AB19" s="819" t="s">
        <v>12</v>
      </c>
    </row>
    <row r="20" spans="1:28" ht="13.5" thickBot="1">
      <c r="A20" s="623" t="s">
        <v>553</v>
      </c>
      <c r="B20" s="646">
        <f t="shared" ref="B20:V20" si="0">SUM(B8:B19)</f>
        <v>76213</v>
      </c>
      <c r="C20" s="316">
        <f t="shared" si="0"/>
        <v>15772</v>
      </c>
      <c r="D20" s="316">
        <f t="shared" si="0"/>
        <v>3016</v>
      </c>
      <c r="E20" s="647">
        <f t="shared" si="0"/>
        <v>95001</v>
      </c>
      <c r="F20" s="646">
        <f t="shared" si="0"/>
        <v>76101</v>
      </c>
      <c r="G20" s="316">
        <f t="shared" si="0"/>
        <v>57722</v>
      </c>
      <c r="H20" s="316">
        <f t="shared" si="0"/>
        <v>88302</v>
      </c>
      <c r="I20" s="316">
        <f t="shared" si="0"/>
        <v>49</v>
      </c>
      <c r="J20" s="647">
        <f t="shared" si="0"/>
        <v>222174</v>
      </c>
      <c r="K20" s="646">
        <f t="shared" si="0"/>
        <v>317175</v>
      </c>
      <c r="L20" s="646">
        <f t="shared" si="0"/>
        <v>110047</v>
      </c>
      <c r="M20" s="316">
        <f t="shared" si="0"/>
        <v>471508</v>
      </c>
      <c r="N20" s="316">
        <f t="shared" si="0"/>
        <v>315422</v>
      </c>
      <c r="O20" s="647">
        <f t="shared" si="0"/>
        <v>896977</v>
      </c>
      <c r="P20" s="646">
        <f t="shared" si="0"/>
        <v>204425</v>
      </c>
      <c r="Q20" s="316">
        <f t="shared" si="0"/>
        <v>1345</v>
      </c>
      <c r="R20" s="316">
        <f t="shared" si="0"/>
        <v>8062</v>
      </c>
      <c r="S20" s="316">
        <f t="shared" si="0"/>
        <v>137249</v>
      </c>
      <c r="T20" s="647">
        <f t="shared" si="0"/>
        <v>351081</v>
      </c>
      <c r="U20" s="646">
        <f t="shared" si="0"/>
        <v>1214152</v>
      </c>
      <c r="V20" s="816">
        <f t="shared" si="0"/>
        <v>-33906</v>
      </c>
      <c r="W20" s="820">
        <f>W19</f>
        <v>1781805</v>
      </c>
      <c r="X20" s="648">
        <f>X19</f>
        <v>1609992.1242883801</v>
      </c>
      <c r="Y20" s="649">
        <f>W20/X20</f>
        <v>1.1067165939010799</v>
      </c>
      <c r="Z20" s="812">
        <f>Z19</f>
        <v>5730165</v>
      </c>
      <c r="AA20" s="813">
        <f>AA19</f>
        <v>1781805</v>
      </c>
      <c r="AB20" s="821" t="s">
        <v>12</v>
      </c>
    </row>
    <row r="21" spans="1:28" ht="15">
      <c r="A21" s="298"/>
      <c r="B21" s="299"/>
      <c r="C21" s="299"/>
      <c r="D21" s="299"/>
      <c r="E21" s="299"/>
      <c r="F21" s="299"/>
      <c r="G21" s="299"/>
      <c r="H21" s="299"/>
      <c r="I21" s="299"/>
      <c r="J21" s="300"/>
      <c r="K21" s="299"/>
      <c r="L21" s="299"/>
      <c r="M21" s="299"/>
      <c r="N21" s="299"/>
      <c r="O21" s="299"/>
      <c r="P21" s="348"/>
      <c r="Q21" s="348"/>
      <c r="R21" s="348"/>
      <c r="S21" s="348"/>
      <c r="T21" s="348"/>
      <c r="U21" s="348"/>
      <c r="W21" s="348"/>
    </row>
    <row r="22" spans="1:28" ht="16.5">
      <c r="A22" s="1185" t="s">
        <v>554</v>
      </c>
      <c r="B22" s="1185"/>
      <c r="C22" s="1185"/>
      <c r="D22" s="1185"/>
      <c r="E22" s="1185"/>
      <c r="F22" s="1185"/>
      <c r="G22" s="1185"/>
      <c r="H22" s="1185"/>
      <c r="I22" s="1185"/>
      <c r="J22" s="1185"/>
      <c r="K22" s="1185"/>
      <c r="L22" s="1185"/>
      <c r="M22" s="1185"/>
      <c r="N22" s="1185"/>
      <c r="O22" s="1185"/>
      <c r="P22" s="349"/>
      <c r="Q22" s="349"/>
      <c r="R22" s="349"/>
      <c r="S22" s="349"/>
      <c r="T22" s="349"/>
      <c r="U22" s="349"/>
      <c r="V22" s="1"/>
    </row>
    <row r="23" spans="1:28" ht="16.5">
      <c r="A23" s="1185" t="s">
        <v>555</v>
      </c>
      <c r="B23" s="1185"/>
      <c r="C23" s="1185"/>
      <c r="D23" s="1185"/>
      <c r="E23" s="1185"/>
      <c r="F23" s="1185"/>
      <c r="G23" s="1185"/>
      <c r="H23" s="1185"/>
      <c r="I23" s="1185"/>
      <c r="J23" s="1185"/>
      <c r="K23" s="1185"/>
      <c r="L23" s="1185"/>
      <c r="M23" s="1185"/>
      <c r="N23" s="1185"/>
      <c r="O23" s="1185"/>
      <c r="P23" s="349"/>
      <c r="Q23" s="349"/>
      <c r="R23" s="349"/>
      <c r="S23" s="349"/>
      <c r="T23" s="349"/>
      <c r="U23" s="349"/>
      <c r="W23" s="301"/>
    </row>
    <row r="24" spans="1:28" ht="16.5">
      <c r="A24" s="1185" t="s">
        <v>556</v>
      </c>
      <c r="B24" s="1185"/>
      <c r="C24" s="1185"/>
      <c r="D24" s="1185"/>
      <c r="E24" s="1185"/>
      <c r="F24" s="1185"/>
      <c r="G24" s="1185"/>
      <c r="H24" s="1185"/>
      <c r="I24" s="1185"/>
      <c r="J24" s="1185"/>
      <c r="K24" s="1185"/>
      <c r="L24" s="1185"/>
      <c r="M24" s="1185"/>
      <c r="N24" s="1185"/>
      <c r="O24" s="1185"/>
      <c r="P24" s="349"/>
      <c r="Q24" s="349"/>
      <c r="R24" s="349"/>
      <c r="S24" s="349"/>
      <c r="T24" s="349"/>
      <c r="U24" s="349"/>
    </row>
    <row r="25" spans="1:28">
      <c r="A25" s="1201"/>
      <c r="B25" s="1201"/>
      <c r="C25" s="1201"/>
      <c r="D25" s="1201"/>
      <c r="E25" s="1201"/>
      <c r="F25" s="1201"/>
      <c r="G25" s="1201"/>
      <c r="H25" s="1201"/>
      <c r="I25" s="1201"/>
      <c r="J25" s="1201"/>
      <c r="K25" s="1201"/>
      <c r="L25" s="1201"/>
      <c r="M25" s="1201"/>
      <c r="N25" s="1201"/>
      <c r="O25" s="1201"/>
    </row>
    <row r="26" spans="1:28" ht="15">
      <c r="A26" s="1198" t="s">
        <v>557</v>
      </c>
      <c r="B26" s="1198"/>
      <c r="C26" s="1198"/>
      <c r="D26" s="1198"/>
      <c r="E26" s="1198"/>
      <c r="F26" s="1198"/>
      <c r="G26" s="1198"/>
      <c r="H26" s="1198"/>
      <c r="I26" s="1198"/>
      <c r="J26" s="1198"/>
      <c r="K26" s="1198"/>
      <c r="L26" s="1198"/>
      <c r="M26" s="1198"/>
      <c r="N26" s="1198"/>
      <c r="O26" s="1198"/>
    </row>
    <row r="27" spans="1:28">
      <c r="T27" s="168"/>
    </row>
  </sheetData>
  <mergeCells count="34">
    <mergeCell ref="A3:AB3"/>
    <mergeCell ref="A4:Y4"/>
    <mergeCell ref="A5:A7"/>
    <mergeCell ref="B5:K5"/>
    <mergeCell ref="L5:O5"/>
    <mergeCell ref="P5:T5"/>
    <mergeCell ref="U5:V5"/>
    <mergeCell ref="W5:W7"/>
    <mergeCell ref="X5:X7"/>
    <mergeCell ref="Y5:Y7"/>
    <mergeCell ref="B6:E6"/>
    <mergeCell ref="F6:J6"/>
    <mergeCell ref="A1:AB1"/>
    <mergeCell ref="A2:AB2"/>
    <mergeCell ref="A26:O26"/>
    <mergeCell ref="Z5:Z7"/>
    <mergeCell ref="Q6:Q7"/>
    <mergeCell ref="S6:S7"/>
    <mergeCell ref="A25:O25"/>
    <mergeCell ref="AA5:AA7"/>
    <mergeCell ref="AB5:AB7"/>
    <mergeCell ref="A24:O24"/>
    <mergeCell ref="V6:V7"/>
    <mergeCell ref="R6:R7"/>
    <mergeCell ref="T6:T7"/>
    <mergeCell ref="M6:M7"/>
    <mergeCell ref="U6:U7"/>
    <mergeCell ref="A22:O22"/>
    <mergeCell ref="A23:O23"/>
    <mergeCell ref="N6:N7"/>
    <mergeCell ref="O6:O7"/>
    <mergeCell ref="K6:K7"/>
    <mergeCell ref="L6:L7"/>
    <mergeCell ref="P6:P7"/>
  </mergeCells>
  <printOptions horizontalCentered="1" verticalCentered="1"/>
  <pageMargins left="0" right="0" top="0.5" bottom="0.5" header="0.3" footer="0.3"/>
  <pageSetup paperSize="5" scale="55"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I46"/>
  <sheetViews>
    <sheetView topLeftCell="A31" zoomScaleNormal="100" workbookViewId="0">
      <selection activeCell="F52" sqref="F52"/>
    </sheetView>
  </sheetViews>
  <sheetFormatPr defaultColWidth="9.42578125" defaultRowHeight="12.75"/>
  <cols>
    <col min="1" max="1" width="12.42578125" bestFit="1" customWidth="1"/>
    <col min="2" max="2" width="11.5703125" customWidth="1"/>
    <col min="3" max="4" width="12.5703125" customWidth="1"/>
    <col min="5" max="5" width="13.5703125" customWidth="1"/>
    <col min="6" max="6" width="14.28515625" customWidth="1"/>
    <col min="7" max="8" width="14.5703125" customWidth="1"/>
    <col min="9" max="9" width="13.5703125" customWidth="1"/>
  </cols>
  <sheetData>
    <row r="1" spans="1:9" ht="15.75">
      <c r="A1" s="1228" t="s">
        <v>558</v>
      </c>
      <c r="B1" s="1202"/>
      <c r="C1" s="1202"/>
      <c r="D1" s="1202"/>
      <c r="E1" s="1202"/>
      <c r="F1" s="1202"/>
      <c r="G1" s="1202"/>
      <c r="H1" s="1202"/>
      <c r="I1" s="1202"/>
    </row>
    <row r="2" spans="1:9" ht="15.75">
      <c r="A2" s="1203" t="s">
        <v>1</v>
      </c>
      <c r="B2" s="1150"/>
      <c r="C2" s="1150"/>
      <c r="D2" s="1150"/>
      <c r="E2" s="1150"/>
      <c r="F2" s="1150"/>
      <c r="G2" s="1150"/>
      <c r="H2" s="1150"/>
      <c r="I2" s="1150"/>
    </row>
    <row r="3" spans="1:9" ht="15.75">
      <c r="A3" s="1203" t="s">
        <v>245</v>
      </c>
      <c r="B3" s="1150"/>
      <c r="C3" s="1150"/>
      <c r="D3" s="1150"/>
      <c r="E3" s="1150"/>
      <c r="F3" s="1150"/>
      <c r="G3" s="1150"/>
      <c r="H3" s="1150"/>
      <c r="I3" s="1150"/>
    </row>
    <row r="4" spans="1:9" ht="16.5" customHeight="1" thickBot="1">
      <c r="A4" s="1229"/>
      <c r="B4" s="1203"/>
      <c r="C4" s="1203"/>
      <c r="D4" s="1203"/>
      <c r="E4" s="1203"/>
      <c r="F4" s="1203"/>
      <c r="G4" s="1203"/>
      <c r="H4" s="1203"/>
      <c r="I4" s="1203"/>
    </row>
    <row r="5" spans="1:9" ht="75" customHeight="1" thickBot="1">
      <c r="A5" s="303" t="s">
        <v>312</v>
      </c>
      <c r="B5" s="304" t="s">
        <v>559</v>
      </c>
      <c r="C5" s="304" t="s">
        <v>560</v>
      </c>
      <c r="D5" s="305" t="s">
        <v>561</v>
      </c>
      <c r="E5" s="304" t="s">
        <v>562</v>
      </c>
      <c r="F5" s="304" t="s">
        <v>563</v>
      </c>
      <c r="G5" s="304" t="s">
        <v>564</v>
      </c>
      <c r="H5" s="305" t="s">
        <v>565</v>
      </c>
      <c r="I5" s="306" t="s">
        <v>566</v>
      </c>
    </row>
    <row r="6" spans="1:9">
      <c r="A6" s="307" t="s">
        <v>321</v>
      </c>
      <c r="B6" s="322">
        <v>1813709</v>
      </c>
      <c r="C6" s="650">
        <v>2898</v>
      </c>
      <c r="D6" s="350">
        <v>1.5978307435205979E-3</v>
      </c>
      <c r="E6" s="651">
        <v>1728</v>
      </c>
      <c r="F6" s="650">
        <v>169</v>
      </c>
      <c r="G6" s="322">
        <v>1897</v>
      </c>
      <c r="H6" s="350">
        <v>0.65458937198067635</v>
      </c>
      <c r="I6" s="351">
        <v>1.0459230229325652E-3</v>
      </c>
    </row>
    <row r="7" spans="1:9">
      <c r="A7" s="311" t="s">
        <v>322</v>
      </c>
      <c r="B7" s="322">
        <v>1813736</v>
      </c>
      <c r="C7" s="650">
        <v>4203</v>
      </c>
      <c r="D7" s="350">
        <v>2.3173163018212132E-3</v>
      </c>
      <c r="E7" s="651">
        <v>2582</v>
      </c>
      <c r="F7" s="650">
        <v>206</v>
      </c>
      <c r="G7" s="322">
        <v>2788</v>
      </c>
      <c r="H7" s="350">
        <v>0.66333571258624791</v>
      </c>
      <c r="I7" s="351">
        <v>1.5371586603563033E-3</v>
      </c>
    </row>
    <row r="8" spans="1:9">
      <c r="A8" s="311" t="s">
        <v>323</v>
      </c>
      <c r="B8" s="322">
        <v>1811917</v>
      </c>
      <c r="C8" s="650">
        <v>4366</v>
      </c>
      <c r="D8" s="350">
        <v>2.4096026473618823E-3</v>
      </c>
      <c r="E8" s="651">
        <v>2586</v>
      </c>
      <c r="F8" s="650">
        <v>232</v>
      </c>
      <c r="G8" s="322">
        <v>2818</v>
      </c>
      <c r="H8" s="350">
        <v>0.64544205222171325</v>
      </c>
      <c r="I8" s="351">
        <v>1.5552588777521265E-3</v>
      </c>
    </row>
    <row r="9" spans="1:9">
      <c r="A9" s="311" t="s">
        <v>324</v>
      </c>
      <c r="B9" s="322">
        <v>1807790</v>
      </c>
      <c r="C9" s="650">
        <v>1357</v>
      </c>
      <c r="D9" s="350">
        <v>7.5064028454632455E-4</v>
      </c>
      <c r="E9" s="651">
        <v>665</v>
      </c>
      <c r="F9" s="650">
        <v>46</v>
      </c>
      <c r="G9" s="322">
        <v>711</v>
      </c>
      <c r="H9" s="350">
        <v>0.52394988946204868</v>
      </c>
      <c r="I9" s="351">
        <v>3.9329789411380749E-4</v>
      </c>
    </row>
    <row r="10" spans="1:9">
      <c r="A10" s="311" t="s">
        <v>325</v>
      </c>
      <c r="B10" s="322">
        <v>1800656</v>
      </c>
      <c r="C10" s="650">
        <v>1418</v>
      </c>
      <c r="D10" s="350">
        <v>7.87490781137541E-4</v>
      </c>
      <c r="E10" s="651">
        <v>656</v>
      </c>
      <c r="F10" s="650">
        <v>33</v>
      </c>
      <c r="G10" s="322">
        <v>689</v>
      </c>
      <c r="H10" s="350">
        <v>0.48589562764456984</v>
      </c>
      <c r="I10" s="351">
        <v>3.8263832736513801E-4</v>
      </c>
    </row>
    <row r="11" spans="1:9">
      <c r="A11" s="311" t="s">
        <v>326</v>
      </c>
      <c r="B11" s="322">
        <v>1790408</v>
      </c>
      <c r="C11" s="650">
        <v>1613</v>
      </c>
      <c r="D11" s="350">
        <v>9.0091197090272162E-4</v>
      </c>
      <c r="E11" s="651">
        <v>693</v>
      </c>
      <c r="F11" s="650">
        <v>43</v>
      </c>
      <c r="G11" s="322">
        <v>736</v>
      </c>
      <c r="H11" s="350">
        <v>0.45629262244265345</v>
      </c>
      <c r="I11" s="351">
        <v>4.1107948579318233E-4</v>
      </c>
    </row>
    <row r="12" spans="1:9">
      <c r="A12" s="311" t="s">
        <v>327</v>
      </c>
      <c r="B12" s="322">
        <v>1782811</v>
      </c>
      <c r="C12" s="650">
        <v>1406</v>
      </c>
      <c r="D12" s="350">
        <v>7.8864220604427506E-4</v>
      </c>
      <c r="E12" s="651">
        <v>600</v>
      </c>
      <c r="F12" s="650">
        <v>53</v>
      </c>
      <c r="G12" s="322">
        <v>653</v>
      </c>
      <c r="H12" s="350">
        <v>0.46443812233285919</v>
      </c>
      <c r="I12" s="351">
        <v>3.6627550536764693E-4</v>
      </c>
    </row>
    <row r="13" spans="1:9">
      <c r="A13" s="311" t="s">
        <v>328</v>
      </c>
      <c r="B13" s="322">
        <v>1777876</v>
      </c>
      <c r="C13" s="650">
        <v>1560</v>
      </c>
      <c r="D13" s="350">
        <v>8.7745152080347566E-4</v>
      </c>
      <c r="E13" s="651">
        <v>762</v>
      </c>
      <c r="F13" s="650">
        <v>35</v>
      </c>
      <c r="G13" s="322">
        <v>797</v>
      </c>
      <c r="H13" s="350">
        <v>0.51089743589743586</v>
      </c>
      <c r="I13" s="351">
        <v>4.482877321028013E-4</v>
      </c>
    </row>
    <row r="14" spans="1:9">
      <c r="A14" s="311" t="s">
        <v>329</v>
      </c>
      <c r="B14" s="322">
        <v>1776000</v>
      </c>
      <c r="C14" s="650">
        <v>1302</v>
      </c>
      <c r="D14" s="350">
        <v>7.3310810810810808E-4</v>
      </c>
      <c r="E14" s="651">
        <v>508</v>
      </c>
      <c r="F14" s="650">
        <v>39</v>
      </c>
      <c r="G14" s="322">
        <v>547</v>
      </c>
      <c r="H14" s="350">
        <v>0.42012288786482332</v>
      </c>
      <c r="I14" s="351">
        <v>3.0799549549549547E-4</v>
      </c>
    </row>
    <row r="15" spans="1:9">
      <c r="A15" s="311" t="s">
        <v>330</v>
      </c>
      <c r="B15" s="322">
        <v>1776312</v>
      </c>
      <c r="C15" s="650">
        <v>1148</v>
      </c>
      <c r="D15" s="350">
        <v>6.4628286021824991E-4</v>
      </c>
      <c r="E15" s="651">
        <v>0</v>
      </c>
      <c r="F15" s="650">
        <v>29</v>
      </c>
      <c r="G15" s="322">
        <v>29</v>
      </c>
      <c r="H15" s="350">
        <v>2.5261324041811847E-2</v>
      </c>
      <c r="I15" s="351">
        <v>1.6325960754642202E-5</v>
      </c>
    </row>
    <row r="16" spans="1:9">
      <c r="A16" s="311" t="s">
        <v>331</v>
      </c>
      <c r="B16" s="322">
        <v>1774861</v>
      </c>
      <c r="C16" s="650">
        <v>1017</v>
      </c>
      <c r="D16" s="350">
        <v>5.7300261823320245E-4</v>
      </c>
      <c r="E16" s="651">
        <v>0</v>
      </c>
      <c r="F16" s="650">
        <v>11</v>
      </c>
      <c r="G16" s="322">
        <v>11</v>
      </c>
      <c r="H16" s="350">
        <v>1.0816125860373648E-2</v>
      </c>
      <c r="I16" s="351">
        <v>6.1976684371339504E-6</v>
      </c>
    </row>
    <row r="17" spans="1:9" ht="13.5" thickBot="1">
      <c r="A17" s="313" t="s">
        <v>332</v>
      </c>
      <c r="B17" s="352">
        <v>1781805</v>
      </c>
      <c r="C17" s="650">
        <v>1044</v>
      </c>
      <c r="D17" s="350">
        <v>5.8592270197917282E-4</v>
      </c>
      <c r="E17" s="651">
        <v>0</v>
      </c>
      <c r="F17" s="650">
        <v>5</v>
      </c>
      <c r="G17" s="322">
        <v>5</v>
      </c>
      <c r="H17" s="350">
        <v>4.7892720306513406E-3</v>
      </c>
      <c r="I17" s="351">
        <v>2.8061432087125133E-6</v>
      </c>
    </row>
    <row r="18" spans="1:9" ht="13.5" thickBot="1">
      <c r="A18" s="315" t="s">
        <v>553</v>
      </c>
      <c r="B18" s="316">
        <f>B17</f>
        <v>1781805</v>
      </c>
      <c r="C18" s="316">
        <f>SUM(C6:C17)</f>
        <v>23332</v>
      </c>
      <c r="D18" s="317">
        <f>C18/B18</f>
        <v>1.3094586669136073E-2</v>
      </c>
      <c r="E18" s="316">
        <f>SUM(E6:E17)</f>
        <v>10780</v>
      </c>
      <c r="F18" s="316">
        <f>SUM(F6:F17)</f>
        <v>901</v>
      </c>
      <c r="G18" s="316">
        <f>SUM(G6:G17)</f>
        <v>11681</v>
      </c>
      <c r="H18" s="317">
        <f>IF(C18=0,0,G18/C18)</f>
        <v>0.50064289387965022</v>
      </c>
      <c r="I18" s="318">
        <f>IF(B18&gt;0,G18/B18,0)</f>
        <v>6.5557117641941737E-3</v>
      </c>
    </row>
    <row r="19" spans="1:9" ht="12.75" customHeight="1">
      <c r="A19" s="1226"/>
      <c r="B19" s="1227"/>
      <c r="C19" s="1227"/>
      <c r="D19" s="1227"/>
      <c r="E19" s="1227"/>
      <c r="F19" s="1227"/>
      <c r="G19" s="1227"/>
      <c r="H19" s="1227"/>
      <c r="I19" s="1040"/>
    </row>
    <row r="20" spans="1:9" ht="25.5" customHeight="1">
      <c r="A20" s="1223" t="s">
        <v>567</v>
      </c>
      <c r="B20" s="1230"/>
      <c r="C20" s="1230"/>
      <c r="D20" s="1230"/>
      <c r="E20" s="1230"/>
      <c r="F20" s="1230"/>
      <c r="G20" s="1230"/>
      <c r="H20" s="1230"/>
      <c r="I20" s="1231"/>
    </row>
    <row r="21" spans="1:9">
      <c r="A21" s="1241" t="s">
        <v>568</v>
      </c>
      <c r="B21" s="1242"/>
      <c r="C21" s="1242"/>
      <c r="D21" s="1242"/>
      <c r="E21" s="1242"/>
      <c r="F21" s="1242"/>
      <c r="G21" s="1242"/>
      <c r="H21" s="1242"/>
      <c r="I21" s="1242"/>
    </row>
    <row r="22" spans="1:9" ht="25.5" customHeight="1">
      <c r="A22" s="1232" t="s">
        <v>569</v>
      </c>
      <c r="B22" s="1231"/>
      <c r="C22" s="1231"/>
      <c r="D22" s="1231"/>
      <c r="E22" s="1231"/>
      <c r="F22" s="1231"/>
      <c r="G22" s="1231"/>
      <c r="H22" s="1231"/>
      <c r="I22" s="1231"/>
    </row>
    <row r="23" spans="1:9" s="1292" customFormat="1" ht="12.75" customHeight="1">
      <c r="A23" s="1225"/>
      <c r="B23" s="1290"/>
      <c r="C23" s="1290"/>
      <c r="D23" s="1290"/>
      <c r="E23" s="1290"/>
      <c r="F23" s="1290"/>
      <c r="G23" s="1290"/>
      <c r="H23" s="1290"/>
      <c r="I23" s="1291"/>
    </row>
    <row r="24" spans="1:9" s="1292" customFormat="1">
      <c r="A24" s="1225" t="s">
        <v>686</v>
      </c>
      <c r="B24" s="1290"/>
      <c r="C24" s="1290"/>
      <c r="D24" s="1290"/>
      <c r="E24" s="1290"/>
      <c r="F24" s="1290"/>
      <c r="G24" s="1290"/>
      <c r="H24" s="1290"/>
      <c r="I24" s="1290"/>
    </row>
    <row r="25" spans="1:9" s="1292" customFormat="1" ht="25.5" customHeight="1">
      <c r="A25" s="1293" t="s">
        <v>570</v>
      </c>
      <c r="B25" s="1293"/>
      <c r="C25" s="1293"/>
      <c r="D25" s="1293"/>
      <c r="E25" s="1293"/>
      <c r="F25" s="1293"/>
      <c r="G25" s="1293"/>
      <c r="H25" s="1293"/>
      <c r="I25" s="1293"/>
    </row>
    <row r="26" spans="1:9" s="1292" customFormat="1" ht="13.5" thickBot="1">
      <c r="A26" s="320"/>
      <c r="B26" s="321"/>
      <c r="C26" s="321"/>
      <c r="D26" s="349"/>
      <c r="E26" s="321"/>
      <c r="F26" s="321"/>
      <c r="G26" s="321"/>
      <c r="H26" s="349"/>
      <c r="I26" s="349"/>
    </row>
    <row r="27" spans="1:9" ht="15.75">
      <c r="A27" s="1233" t="s">
        <v>571</v>
      </c>
      <c r="B27" s="1234"/>
      <c r="C27" s="1234"/>
      <c r="D27" s="1234"/>
      <c r="E27" s="1234"/>
      <c r="F27" s="1234"/>
      <c r="G27" s="1234"/>
      <c r="H27" s="1234"/>
      <c r="I27" s="1235"/>
    </row>
    <row r="28" spans="1:9" ht="16.5" customHeight="1">
      <c r="A28" s="1236" t="s">
        <v>1</v>
      </c>
      <c r="B28" s="1150"/>
      <c r="C28" s="1150"/>
      <c r="D28" s="1150"/>
      <c r="E28" s="1150"/>
      <c r="F28" s="1150"/>
      <c r="G28" s="1150"/>
      <c r="H28" s="1150"/>
      <c r="I28" s="1237"/>
    </row>
    <row r="29" spans="1:9" ht="16.5" customHeight="1" thickBot="1">
      <c r="A29" s="1238" t="s">
        <v>572</v>
      </c>
      <c r="B29" s="1239"/>
      <c r="C29" s="1239"/>
      <c r="D29" s="1239"/>
      <c r="E29" s="1239"/>
      <c r="F29" s="1239"/>
      <c r="G29" s="1239"/>
      <c r="H29" s="1239"/>
      <c r="I29" s="1240"/>
    </row>
    <row r="30" spans="1:9" ht="75" customHeight="1" thickBot="1">
      <c r="A30" s="303" t="s">
        <v>312</v>
      </c>
      <c r="B30" s="304" t="s">
        <v>559</v>
      </c>
      <c r="C30" s="304" t="s">
        <v>573</v>
      </c>
      <c r="D30" s="305" t="s">
        <v>561</v>
      </c>
      <c r="E30" s="304" t="s">
        <v>562</v>
      </c>
      <c r="F30" s="304" t="s">
        <v>563</v>
      </c>
      <c r="G30" s="304" t="s">
        <v>574</v>
      </c>
      <c r="H30" s="305" t="s">
        <v>575</v>
      </c>
      <c r="I30" s="306" t="s">
        <v>576</v>
      </c>
    </row>
    <row r="31" spans="1:9">
      <c r="A31" s="307" t="s">
        <v>321</v>
      </c>
      <c r="B31" s="322"/>
      <c r="C31" s="361"/>
      <c r="D31" s="309"/>
      <c r="E31" s="362"/>
      <c r="F31" s="361"/>
      <c r="G31" s="308"/>
      <c r="H31" s="309"/>
      <c r="I31" s="310"/>
    </row>
    <row r="32" spans="1:9">
      <c r="A32" s="311" t="s">
        <v>322</v>
      </c>
      <c r="B32" s="322"/>
      <c r="C32" s="361"/>
      <c r="D32" s="309"/>
      <c r="E32" s="362"/>
      <c r="F32" s="361"/>
      <c r="G32" s="308"/>
      <c r="H32" s="309"/>
      <c r="I32" s="310"/>
    </row>
    <row r="33" spans="1:9">
      <c r="A33" s="311" t="s">
        <v>323</v>
      </c>
      <c r="B33" s="322"/>
      <c r="C33" s="361"/>
      <c r="D33" s="309"/>
      <c r="E33" s="362"/>
      <c r="F33" s="361"/>
      <c r="G33" s="308"/>
      <c r="H33" s="309"/>
      <c r="I33" s="310"/>
    </row>
    <row r="34" spans="1:9">
      <c r="A34" s="311" t="s">
        <v>324</v>
      </c>
      <c r="B34" s="322"/>
      <c r="C34" s="323"/>
      <c r="D34" s="309"/>
      <c r="E34" s="323"/>
      <c r="F34" s="323"/>
      <c r="G34" s="308"/>
      <c r="H34" s="309"/>
      <c r="I34" s="310"/>
    </row>
    <row r="35" spans="1:9">
      <c r="A35" s="311" t="s">
        <v>325</v>
      </c>
      <c r="B35" s="308"/>
      <c r="C35" s="323"/>
      <c r="D35" s="309"/>
      <c r="E35" s="323"/>
      <c r="F35" s="323"/>
      <c r="G35" s="308"/>
      <c r="H35" s="309"/>
      <c r="I35" s="310"/>
    </row>
    <row r="36" spans="1:9">
      <c r="A36" s="311" t="s">
        <v>326</v>
      </c>
      <c r="B36" s="308"/>
      <c r="C36" s="323"/>
      <c r="D36" s="309"/>
      <c r="E36" s="323"/>
      <c r="F36" s="323"/>
      <c r="G36" s="308"/>
      <c r="H36" s="309"/>
      <c r="I36" s="310"/>
    </row>
    <row r="37" spans="1:9">
      <c r="A37" s="311" t="s">
        <v>327</v>
      </c>
      <c r="B37" s="308"/>
      <c r="C37" s="312"/>
      <c r="D37" s="309"/>
      <c r="E37" s="312"/>
      <c r="F37" s="312"/>
      <c r="G37" s="308"/>
      <c r="H37" s="309"/>
      <c r="I37" s="310"/>
    </row>
    <row r="38" spans="1:9">
      <c r="A38" s="311" t="s">
        <v>328</v>
      </c>
      <c r="B38" s="308"/>
      <c r="C38" s="312"/>
      <c r="D38" s="309"/>
      <c r="E38" s="312"/>
      <c r="F38" s="312"/>
      <c r="G38" s="308"/>
      <c r="H38" s="309"/>
      <c r="I38" s="310"/>
    </row>
    <row r="39" spans="1:9">
      <c r="A39" s="311" t="s">
        <v>329</v>
      </c>
      <c r="B39" s="324"/>
      <c r="C39" s="312"/>
      <c r="D39" s="309"/>
      <c r="E39" s="312"/>
      <c r="F39" s="312"/>
      <c r="G39" s="308"/>
      <c r="H39" s="309"/>
      <c r="I39" s="310"/>
    </row>
    <row r="40" spans="1:9">
      <c r="A40" s="311" t="s">
        <v>330</v>
      </c>
      <c r="B40" s="324"/>
      <c r="C40" s="312"/>
      <c r="D40" s="309"/>
      <c r="E40" s="312"/>
      <c r="F40" s="312"/>
      <c r="G40" s="308"/>
      <c r="H40" s="309"/>
      <c r="I40" s="310"/>
    </row>
    <row r="41" spans="1:9">
      <c r="A41" s="311" t="s">
        <v>331</v>
      </c>
      <c r="B41" s="324"/>
      <c r="C41" s="312"/>
      <c r="D41" s="309"/>
      <c r="E41" s="312"/>
      <c r="F41" s="312"/>
      <c r="G41" s="308"/>
      <c r="H41" s="309"/>
      <c r="I41" s="310"/>
    </row>
    <row r="42" spans="1:9" ht="13.5" thickBot="1">
      <c r="A42" s="313" t="s">
        <v>332</v>
      </c>
      <c r="B42" s="324"/>
      <c r="C42" s="314"/>
      <c r="D42" s="309"/>
      <c r="E42" s="314"/>
      <c r="F42" s="314"/>
      <c r="G42" s="308"/>
      <c r="H42" s="309"/>
      <c r="I42" s="310"/>
    </row>
    <row r="43" spans="1:9" ht="13.5" thickBot="1">
      <c r="A43" s="315" t="s">
        <v>553</v>
      </c>
      <c r="B43" s="316" t="e">
        <f>_xlfn.IFS(B42&lt;&gt;"",B42,B41&lt;&gt;"",B41,B40&lt;&gt;"",B40,B39&lt;&gt;"",B39,B38&lt;&gt;"",B38,B37&lt;&gt;"",B37,B36&lt;&gt;"",B36,B35&lt;&gt;"",B35,B34&lt;&gt;"",B34,B33&lt;&gt;"",B33,B32&lt;&gt;"",B32,B31&lt;&gt;"",B31)</f>
        <v>#N/A</v>
      </c>
      <c r="C43" s="316">
        <f>SUM(C31:C42)</f>
        <v>0</v>
      </c>
      <c r="D43" s="317" t="e">
        <f t="shared" ref="D43" si="0">IF(B43&gt;0,(C43/B43),0)</f>
        <v>#N/A</v>
      </c>
      <c r="E43" s="316">
        <f>SUM(E31:E42)</f>
        <v>0</v>
      </c>
      <c r="F43" s="316">
        <f>SUM(F31:F42)</f>
        <v>0</v>
      </c>
      <c r="G43" s="316">
        <f>SUM(G31:G42)</f>
        <v>0</v>
      </c>
      <c r="H43" s="317">
        <f>IF(C43=0,0,G43/C43)</f>
        <v>0</v>
      </c>
      <c r="I43" s="318" t="e">
        <f>IF(B43&gt;0,G43/B43,0)</f>
        <v>#N/A</v>
      </c>
    </row>
    <row r="44" spans="1:9" s="319" customFormat="1">
      <c r="A44" s="325"/>
      <c r="B44" s="325"/>
      <c r="C44" s="325"/>
      <c r="D44" s="325"/>
      <c r="E44" s="325"/>
      <c r="F44" s="325"/>
      <c r="G44" s="325"/>
      <c r="H44" s="325"/>
      <c r="I44" s="325"/>
    </row>
    <row r="45" spans="1:9" ht="25.5" customHeight="1">
      <c r="A45" s="1225" t="s">
        <v>577</v>
      </c>
      <c r="B45" s="1225"/>
      <c r="C45" s="1225"/>
      <c r="D45" s="1225"/>
      <c r="E45" s="1225"/>
      <c r="F45" s="1225"/>
      <c r="G45" s="1225"/>
      <c r="H45" s="1225"/>
      <c r="I45" s="1225"/>
    </row>
    <row r="46" spans="1:9">
      <c r="B46" s="326"/>
    </row>
  </sheetData>
  <mergeCells count="15">
    <mergeCell ref="A1:I1"/>
    <mergeCell ref="A4:I4"/>
    <mergeCell ref="A19:I19"/>
    <mergeCell ref="A20:I20"/>
    <mergeCell ref="A22:I22"/>
    <mergeCell ref="A23:H23"/>
    <mergeCell ref="A24:I24"/>
    <mergeCell ref="A27:I27"/>
    <mergeCell ref="A28:I28"/>
    <mergeCell ref="A29:I29"/>
    <mergeCell ref="A2:I2"/>
    <mergeCell ref="A3:I3"/>
    <mergeCell ref="A21:I21"/>
    <mergeCell ref="A25:I25"/>
    <mergeCell ref="A45:I45"/>
  </mergeCells>
  <printOptions horizontalCentered="1" verticalCentered="1"/>
  <pageMargins left="0" right="0" top="0.5" bottom="0.5" header="0.3" footer="0.3"/>
  <pageSetup scale="91"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31"/>
  <sheetViews>
    <sheetView zoomScaleNormal="100" workbookViewId="0">
      <selection activeCell="O18" sqref="O18"/>
    </sheetView>
  </sheetViews>
  <sheetFormatPr defaultColWidth="8.5703125" defaultRowHeight="12.75"/>
  <cols>
    <col min="1" max="1" width="17.5703125" customWidth="1"/>
    <col min="2" max="10" width="10.5703125" customWidth="1"/>
  </cols>
  <sheetData>
    <row r="1" spans="1:10" ht="15.75">
      <c r="A1" s="1054" t="s">
        <v>578</v>
      </c>
      <c r="B1" s="1054"/>
      <c r="C1" s="1054"/>
      <c r="D1" s="1054"/>
      <c r="E1" s="1054"/>
      <c r="F1" s="1054"/>
      <c r="G1" s="1054"/>
      <c r="H1" s="1054"/>
      <c r="I1" s="1054"/>
      <c r="J1" s="1054"/>
    </row>
    <row r="2" spans="1:10" ht="15.75">
      <c r="A2" s="1107" t="s">
        <v>1</v>
      </c>
      <c r="B2" s="1150"/>
      <c r="C2" s="1150"/>
      <c r="D2" s="1150"/>
      <c r="E2" s="1150"/>
      <c r="F2" s="1150"/>
      <c r="G2" s="1150"/>
      <c r="H2" s="1150"/>
      <c r="I2" s="1150"/>
      <c r="J2" s="1150"/>
    </row>
    <row r="3" spans="1:10" ht="15.75">
      <c r="A3" s="1107" t="s">
        <v>2</v>
      </c>
      <c r="B3" s="1150"/>
      <c r="C3" s="1150"/>
      <c r="D3" s="1150"/>
      <c r="E3" s="1150"/>
      <c r="F3" s="1150"/>
      <c r="G3" s="1150"/>
      <c r="H3" s="1150"/>
      <c r="I3" s="1150"/>
      <c r="J3" s="1150"/>
    </row>
    <row r="4" spans="1:10" ht="16.5" thickBot="1">
      <c r="A4" s="1107"/>
      <c r="B4" s="1150"/>
      <c r="C4" s="1150"/>
      <c r="D4" s="1150"/>
      <c r="E4" s="1150"/>
      <c r="F4" s="1150"/>
      <c r="G4" s="1150"/>
      <c r="H4" s="1150"/>
      <c r="I4" s="1150"/>
      <c r="J4" s="1150"/>
    </row>
    <row r="5" spans="1:10" ht="36" customHeight="1" thickBot="1">
      <c r="A5" s="1246" t="s">
        <v>284</v>
      </c>
      <c r="B5" s="1248" t="s">
        <v>579</v>
      </c>
      <c r="C5" s="1249"/>
      <c r="D5" s="1250"/>
      <c r="E5" s="1248" t="s">
        <v>580</v>
      </c>
      <c r="F5" s="1249"/>
      <c r="G5" s="1250"/>
      <c r="H5" s="1248" t="s">
        <v>581</v>
      </c>
      <c r="I5" s="1249"/>
      <c r="J5" s="1250"/>
    </row>
    <row r="6" spans="1:10" ht="16.5" thickBot="1">
      <c r="A6" s="1247"/>
      <c r="B6" s="327" t="s">
        <v>286</v>
      </c>
      <c r="C6" s="328" t="s">
        <v>582</v>
      </c>
      <c r="D6" s="330" t="s">
        <v>10</v>
      </c>
      <c r="E6" s="327" t="s">
        <v>286</v>
      </c>
      <c r="F6" s="329" t="s">
        <v>287</v>
      </c>
      <c r="G6" s="330" t="s">
        <v>10</v>
      </c>
      <c r="H6" s="327" t="s">
        <v>286</v>
      </c>
      <c r="I6" s="328" t="s">
        <v>287</v>
      </c>
      <c r="J6" s="330" t="s">
        <v>10</v>
      </c>
    </row>
    <row r="7" spans="1:10" ht="14.25">
      <c r="A7" s="331" t="s">
        <v>288</v>
      </c>
      <c r="B7" s="891">
        <v>11266.843898714629</v>
      </c>
      <c r="C7" s="892">
        <v>7.5644952012287998</v>
      </c>
      <c r="D7" s="893">
        <v>11274.408393915857</v>
      </c>
      <c r="E7" s="894">
        <v>13214</v>
      </c>
      <c r="F7" s="895">
        <v>20</v>
      </c>
      <c r="G7" s="896">
        <v>13234</v>
      </c>
      <c r="H7" s="897">
        <v>1.1728217874313063</v>
      </c>
      <c r="I7" s="898">
        <v>2.6439305555711292</v>
      </c>
      <c r="J7" s="899">
        <v>1.1738088188415829</v>
      </c>
    </row>
    <row r="8" spans="1:10" ht="14.25">
      <c r="A8" s="654" t="s">
        <v>289</v>
      </c>
      <c r="B8" s="900">
        <v>0</v>
      </c>
      <c r="C8" s="901">
        <v>17899.712239999997</v>
      </c>
      <c r="D8" s="902">
        <v>17899.712239999997</v>
      </c>
      <c r="E8" s="903">
        <v>2</v>
      </c>
      <c r="F8" s="901">
        <v>15009</v>
      </c>
      <c r="G8" s="904">
        <v>15011</v>
      </c>
      <c r="H8" s="961" t="s">
        <v>583</v>
      </c>
      <c r="I8" s="905">
        <v>0.83850509990098043</v>
      </c>
      <c r="J8" s="906">
        <v>0.83861683354078331</v>
      </c>
    </row>
    <row r="9" spans="1:10" ht="14.25">
      <c r="A9" s="654" t="s">
        <v>290</v>
      </c>
      <c r="B9" s="900">
        <v>13521.205449076546</v>
      </c>
      <c r="C9" s="901">
        <v>30395.709164951157</v>
      </c>
      <c r="D9" s="902">
        <v>43916.914614027701</v>
      </c>
      <c r="E9" s="903">
        <v>17950</v>
      </c>
      <c r="F9" s="901">
        <v>34359</v>
      </c>
      <c r="G9" s="904">
        <v>52309</v>
      </c>
      <c r="H9" s="907">
        <v>1.3275443574615551</v>
      </c>
      <c r="I9" s="905">
        <v>1.1303898130338361</v>
      </c>
      <c r="J9" s="906">
        <v>1.1910900494656276</v>
      </c>
    </row>
    <row r="10" spans="1:10" ht="14.25">
      <c r="A10" s="654" t="s">
        <v>291</v>
      </c>
      <c r="B10" s="900">
        <v>10.23180163806783</v>
      </c>
      <c r="C10" s="901">
        <v>12409.986995776148</v>
      </c>
      <c r="D10" s="902">
        <v>12420.218797414216</v>
      </c>
      <c r="E10" s="903">
        <v>12</v>
      </c>
      <c r="F10" s="901">
        <v>17118</v>
      </c>
      <c r="G10" s="904">
        <v>17130</v>
      </c>
      <c r="H10" s="907">
        <v>1.1728139798325954</v>
      </c>
      <c r="I10" s="905">
        <v>1.3793729200382134</v>
      </c>
      <c r="J10" s="906">
        <v>1.3792027563609686</v>
      </c>
    </row>
    <row r="11" spans="1:10" ht="14.25">
      <c r="A11" s="654" t="s">
        <v>292</v>
      </c>
      <c r="B11" s="900">
        <v>811923.11106042692</v>
      </c>
      <c r="C11" s="901">
        <v>2362.8967386752452</v>
      </c>
      <c r="D11" s="902">
        <v>814286.00779910211</v>
      </c>
      <c r="E11" s="903">
        <v>882605</v>
      </c>
      <c r="F11" s="901">
        <v>1808</v>
      </c>
      <c r="G11" s="904">
        <v>884413</v>
      </c>
      <c r="H11" s="907">
        <v>1.0870549045552573</v>
      </c>
      <c r="I11" s="905">
        <v>0.76516251023887427</v>
      </c>
      <c r="J11" s="906">
        <v>1.0861208365724484</v>
      </c>
    </row>
    <row r="12" spans="1:10" ht="14.25">
      <c r="A12" s="654" t="s">
        <v>293</v>
      </c>
      <c r="B12" s="900">
        <v>191694.65903360894</v>
      </c>
      <c r="C12" s="901">
        <v>12.451442771362068</v>
      </c>
      <c r="D12" s="902">
        <v>191707.1104763803</v>
      </c>
      <c r="E12" s="903">
        <v>186555</v>
      </c>
      <c r="F12" s="901">
        <v>28</v>
      </c>
      <c r="G12" s="904">
        <v>186583</v>
      </c>
      <c r="H12" s="907">
        <v>0.97318830342212181</v>
      </c>
      <c r="I12" s="905">
        <v>2.2487353886731207</v>
      </c>
      <c r="J12" s="906">
        <v>0.9732711506440882</v>
      </c>
    </row>
    <row r="13" spans="1:10" ht="14.25">
      <c r="A13" s="654" t="s">
        <v>294</v>
      </c>
      <c r="B13" s="900">
        <v>91737.718890970238</v>
      </c>
      <c r="C13" s="901">
        <v>115403.22540839472</v>
      </c>
      <c r="D13" s="902">
        <v>207140.94429936496</v>
      </c>
      <c r="E13" s="903">
        <v>108420</v>
      </c>
      <c r="F13" s="901">
        <v>137510</v>
      </c>
      <c r="G13" s="904">
        <v>245930</v>
      </c>
      <c r="H13" s="907">
        <v>1.1818475683797693</v>
      </c>
      <c r="I13" s="905">
        <v>1.1915611501617283</v>
      </c>
      <c r="J13" s="906">
        <v>1.1872592395088062</v>
      </c>
    </row>
    <row r="14" spans="1:10" ht="14.25">
      <c r="A14" s="654" t="s">
        <v>295</v>
      </c>
      <c r="B14" s="900">
        <v>154843.95247138897</v>
      </c>
      <c r="C14" s="901">
        <v>844.06420656111936</v>
      </c>
      <c r="D14" s="902">
        <v>155688.0166779501</v>
      </c>
      <c r="E14" s="903">
        <v>190834</v>
      </c>
      <c r="F14" s="901">
        <v>735</v>
      </c>
      <c r="G14" s="904">
        <v>191569</v>
      </c>
      <c r="H14" s="907">
        <v>1.232427853682313</v>
      </c>
      <c r="I14" s="905">
        <v>0.87078683622248598</v>
      </c>
      <c r="J14" s="906">
        <v>1.2304672131335055</v>
      </c>
    </row>
    <row r="15" spans="1:10" ht="14.25">
      <c r="A15" s="654" t="s">
        <v>296</v>
      </c>
      <c r="B15" s="900">
        <v>7743.9359643036159</v>
      </c>
      <c r="C15" s="901">
        <v>12837.173176584303</v>
      </c>
      <c r="D15" s="902">
        <v>20581.109140887918</v>
      </c>
      <c r="E15" s="903">
        <v>4058</v>
      </c>
      <c r="F15" s="901">
        <v>12698</v>
      </c>
      <c r="G15" s="904">
        <v>16756</v>
      </c>
      <c r="H15" s="907">
        <v>0.52402292822483598</v>
      </c>
      <c r="I15" s="905">
        <v>0.98915858073503571</v>
      </c>
      <c r="J15" s="906">
        <v>0.81414465495017074</v>
      </c>
    </row>
    <row r="16" spans="1:10" ht="14.25">
      <c r="A16" s="654" t="s">
        <v>297</v>
      </c>
      <c r="B16" s="900">
        <v>29703.696939089932</v>
      </c>
      <c r="C16" s="901">
        <v>978.80970958555372</v>
      </c>
      <c r="D16" s="902">
        <v>30682.506648675488</v>
      </c>
      <c r="E16" s="903">
        <v>33296</v>
      </c>
      <c r="F16" s="901">
        <v>749</v>
      </c>
      <c r="G16" s="904">
        <v>34045</v>
      </c>
      <c r="H16" s="907">
        <v>1.1209379111386844</v>
      </c>
      <c r="I16" s="905">
        <v>0.76521513085228854</v>
      </c>
      <c r="J16" s="906">
        <v>1.1095899168156675</v>
      </c>
    </row>
    <row r="17" spans="1:19" ht="14.25">
      <c r="A17" s="654" t="s">
        <v>298</v>
      </c>
      <c r="B17" s="900">
        <v>10311.875730680526</v>
      </c>
      <c r="C17" s="901">
        <v>38782.314463927774</v>
      </c>
      <c r="D17" s="902">
        <v>49094.190194608302</v>
      </c>
      <c r="E17" s="903">
        <v>13111</v>
      </c>
      <c r="F17" s="901">
        <v>55290</v>
      </c>
      <c r="G17" s="904">
        <v>68401</v>
      </c>
      <c r="H17" s="907">
        <v>1.2714466642563726</v>
      </c>
      <c r="I17" s="905">
        <v>1.4256498294197053</v>
      </c>
      <c r="J17" s="906">
        <v>1.3932605819315875</v>
      </c>
    </row>
    <row r="18" spans="1:19" ht="15" thickBot="1">
      <c r="A18" s="653" t="s">
        <v>299</v>
      </c>
      <c r="B18" s="900">
        <v>53143.953894915867</v>
      </c>
      <c r="C18" s="901">
        <v>2157.0311111373376</v>
      </c>
      <c r="D18" s="908">
        <v>55300.985006053204</v>
      </c>
      <c r="E18" s="909">
        <v>54440</v>
      </c>
      <c r="F18" s="910">
        <v>1984</v>
      </c>
      <c r="G18" s="911">
        <v>56424</v>
      </c>
      <c r="H18" s="912">
        <v>1.0243874610392534</v>
      </c>
      <c r="I18" s="913">
        <v>0.91978274664471416</v>
      </c>
      <c r="J18" s="914">
        <v>1.0203073235282134</v>
      </c>
    </row>
    <row r="19" spans="1:19" ht="13.5" thickBot="1">
      <c r="A19" s="652" t="s">
        <v>10</v>
      </c>
      <c r="B19" s="822">
        <f>SUM(B7:B18)</f>
        <v>1375901.1851348144</v>
      </c>
      <c r="C19" s="823">
        <f>SUM(C7:C18)</f>
        <v>234090.93915356594</v>
      </c>
      <c r="D19" s="824">
        <f t="shared" ref="D19:G19" si="0">SUM(D7:D18)</f>
        <v>1609992.1242883801</v>
      </c>
      <c r="E19" s="825">
        <f t="shared" si="0"/>
        <v>1504497</v>
      </c>
      <c r="F19" s="826">
        <f t="shared" si="0"/>
        <v>277308</v>
      </c>
      <c r="G19" s="824">
        <f t="shared" si="0"/>
        <v>1781805</v>
      </c>
      <c r="H19" s="827">
        <f>E19/B19</f>
        <v>1.0934629726716789</v>
      </c>
      <c r="I19" s="828">
        <f>F19/C19</f>
        <v>1.1846165468971153</v>
      </c>
      <c r="J19" s="829">
        <f>G19/D19</f>
        <v>1.1067165939010799</v>
      </c>
    </row>
    <row r="21" spans="1:19" ht="14.25">
      <c r="A21" s="1243" t="s">
        <v>584</v>
      </c>
      <c r="B21" s="1294"/>
      <c r="C21" s="1294"/>
      <c r="D21" s="1294"/>
      <c r="E21" s="1294"/>
      <c r="F21" s="1294"/>
      <c r="G21" s="1294"/>
      <c r="H21" s="1294"/>
      <c r="I21" s="1294"/>
      <c r="J21" s="1294"/>
      <c r="K21" s="349"/>
      <c r="L21" s="349"/>
      <c r="M21" s="349"/>
      <c r="N21" s="349"/>
      <c r="O21" s="349"/>
      <c r="P21" s="349"/>
      <c r="Q21" s="349"/>
      <c r="R21" s="349"/>
      <c r="S21" s="349"/>
    </row>
    <row r="22" spans="1:19" ht="14.25">
      <c r="A22" s="1244" t="s">
        <v>585</v>
      </c>
      <c r="B22" s="1244"/>
      <c r="C22" s="1244"/>
      <c r="D22" s="1244"/>
      <c r="E22" s="1244"/>
      <c r="F22" s="1244"/>
      <c r="G22" s="1244"/>
      <c r="H22" s="1244"/>
      <c r="I22" s="1244"/>
      <c r="J22" s="1244"/>
      <c r="K22" s="349"/>
      <c r="L22" s="349"/>
      <c r="M22" s="349"/>
      <c r="N22" s="349"/>
      <c r="O22" s="349"/>
      <c r="P22" s="349"/>
      <c r="Q22" s="349"/>
      <c r="R22" s="349"/>
      <c r="S22" s="349"/>
    </row>
    <row r="23" spans="1:19" ht="14.25">
      <c r="A23" s="1277" t="s">
        <v>586</v>
      </c>
      <c r="B23" s="1277"/>
      <c r="C23" s="1277"/>
      <c r="D23" s="1277"/>
      <c r="E23" s="1277"/>
      <c r="F23" s="1277"/>
      <c r="G23" s="1277"/>
      <c r="H23" s="1277"/>
      <c r="I23" s="1277"/>
      <c r="J23" s="1277"/>
    </row>
    <row r="24" spans="1:19">
      <c r="A24" s="1277"/>
      <c r="B24" s="1277"/>
      <c r="C24" s="1277"/>
      <c r="D24" s="1277"/>
      <c r="E24" s="1277"/>
      <c r="F24" s="1277"/>
      <c r="G24" s="1277"/>
      <c r="H24" s="1277"/>
      <c r="I24" s="1277"/>
      <c r="J24" s="1277"/>
    </row>
    <row r="25" spans="1:19" ht="26.25" customHeight="1">
      <c r="A25" s="1245" t="s">
        <v>137</v>
      </c>
      <c r="B25" s="1245"/>
      <c r="C25" s="1245"/>
      <c r="D25" s="1245"/>
      <c r="E25" s="1245"/>
      <c r="F25" s="1245"/>
      <c r="G25" s="1245"/>
      <c r="H25" s="1245"/>
      <c r="I25" s="1245"/>
      <c r="J25" s="1245"/>
    </row>
    <row r="27" spans="1:19">
      <c r="A27" s="1"/>
    </row>
    <row r="31" spans="1:19">
      <c r="H31" t="s">
        <v>587</v>
      </c>
    </row>
  </sheetData>
  <mergeCells count="13">
    <mergeCell ref="A21:J21"/>
    <mergeCell ref="A22:J22"/>
    <mergeCell ref="A25:J25"/>
    <mergeCell ref="A1:J1"/>
    <mergeCell ref="A2:J2"/>
    <mergeCell ref="A4:J4"/>
    <mergeCell ref="A5:A6"/>
    <mergeCell ref="B5:D5"/>
    <mergeCell ref="E5:G5"/>
    <mergeCell ref="H5:J5"/>
    <mergeCell ref="A3:J3"/>
    <mergeCell ref="A23:J23"/>
    <mergeCell ref="A24:J24"/>
  </mergeCells>
  <printOptions horizontalCentered="1" verticalCentered="1"/>
  <pageMargins left="0" right="0" top="0.5" bottom="0.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3"/>
  <sheetViews>
    <sheetView tabSelected="1" topLeftCell="A11" zoomScale="85" zoomScaleNormal="85" workbookViewId="0">
      <selection activeCell="A43" sqref="A43:M43"/>
    </sheetView>
  </sheetViews>
  <sheetFormatPr defaultColWidth="8.5703125" defaultRowHeight="12.75"/>
  <cols>
    <col min="1" max="1" width="43.42578125" style="128" bestFit="1" customWidth="1"/>
    <col min="2" max="2" width="14" style="128" bestFit="1" customWidth="1"/>
    <col min="3" max="4" width="15.5703125" style="128" bestFit="1" customWidth="1"/>
    <col min="5" max="7" width="12.42578125" style="128" bestFit="1" customWidth="1"/>
    <col min="8" max="8" width="13.5703125" style="128" customWidth="1"/>
    <col min="9" max="9" width="14.42578125" style="128" customWidth="1"/>
    <col min="10" max="10" width="17.42578125" style="128" customWidth="1"/>
    <col min="11" max="11" width="10.5703125" style="128" customWidth="1"/>
    <col min="12" max="13" width="8.5703125" style="128"/>
    <col min="14" max="14" width="26.42578125" style="128" customWidth="1"/>
    <col min="15" max="19" width="8.5703125" style="128"/>
    <col min="20" max="20" width="35.5703125" style="128" customWidth="1"/>
    <col min="21" max="16384" width="8.5703125" style="128"/>
  </cols>
  <sheetData>
    <row r="1" spans="1:14" ht="15.75">
      <c r="A1" s="1029" t="s">
        <v>22</v>
      </c>
      <c r="B1" s="1029"/>
      <c r="C1" s="1029"/>
      <c r="D1" s="1029"/>
      <c r="E1" s="1029"/>
      <c r="F1" s="1029"/>
      <c r="G1" s="1029"/>
      <c r="H1" s="1029"/>
      <c r="I1" s="1029"/>
      <c r="J1" s="1029"/>
      <c r="K1" s="1029"/>
      <c r="L1" s="1029"/>
      <c r="M1" s="1029"/>
    </row>
    <row r="2" spans="1:14" ht="15.75">
      <c r="A2" s="1029" t="s">
        <v>1</v>
      </c>
      <c r="B2" s="1030"/>
      <c r="C2" s="1030"/>
      <c r="D2" s="1030"/>
      <c r="E2" s="1030"/>
      <c r="F2" s="1030"/>
      <c r="G2" s="1030"/>
      <c r="H2" s="1030"/>
      <c r="I2" s="1030"/>
      <c r="J2" s="1030"/>
      <c r="K2" s="1030"/>
      <c r="L2" s="1030"/>
      <c r="M2" s="1030"/>
    </row>
    <row r="3" spans="1:14" ht="15.75">
      <c r="A3" s="1031" t="s">
        <v>2</v>
      </c>
      <c r="B3" s="1032"/>
      <c r="C3" s="1032"/>
      <c r="D3" s="1032"/>
      <c r="E3" s="1032"/>
      <c r="F3" s="1032"/>
      <c r="G3" s="1032"/>
      <c r="H3" s="1032"/>
      <c r="I3" s="1032"/>
      <c r="J3" s="1032"/>
      <c r="K3" s="1032"/>
      <c r="L3" s="1032"/>
      <c r="M3" s="1032"/>
    </row>
    <row r="4" spans="1:14" ht="16.5" thickBot="1">
      <c r="A4" s="544"/>
      <c r="B4" s="545"/>
      <c r="C4" s="545"/>
      <c r="D4" s="545"/>
      <c r="E4" s="545"/>
      <c r="F4" s="545"/>
      <c r="G4" s="545"/>
      <c r="H4" s="545"/>
      <c r="I4" s="545"/>
      <c r="J4" s="545"/>
      <c r="K4" s="545"/>
      <c r="L4" s="545"/>
      <c r="M4" s="545"/>
    </row>
    <row r="5" spans="1:14" ht="14.25">
      <c r="A5" s="235" t="s">
        <v>23</v>
      </c>
      <c r="B5" s="1033" t="s">
        <v>24</v>
      </c>
      <c r="C5" s="1034"/>
      <c r="D5" s="1035"/>
      <c r="E5" s="1033" t="s">
        <v>25</v>
      </c>
      <c r="F5" s="1034"/>
      <c r="G5" s="1035"/>
      <c r="H5" s="1033" t="s">
        <v>5</v>
      </c>
      <c r="I5" s="1034"/>
      <c r="J5" s="1035"/>
      <c r="K5" s="1036" t="s">
        <v>6</v>
      </c>
      <c r="L5" s="1034"/>
      <c r="M5" s="1035"/>
    </row>
    <row r="6" spans="1:14" ht="13.5" thickBot="1">
      <c r="A6" s="129" t="s">
        <v>7</v>
      </c>
      <c r="B6" s="130" t="s">
        <v>8</v>
      </c>
      <c r="C6" s="131" t="s">
        <v>9</v>
      </c>
      <c r="D6" s="132" t="s">
        <v>10</v>
      </c>
      <c r="E6" s="130" t="s">
        <v>8</v>
      </c>
      <c r="F6" s="131" t="s">
        <v>9</v>
      </c>
      <c r="G6" s="132" t="s">
        <v>10</v>
      </c>
      <c r="H6" s="130" t="s">
        <v>8</v>
      </c>
      <c r="I6" s="131" t="s">
        <v>9</v>
      </c>
      <c r="J6" s="132" t="s">
        <v>10</v>
      </c>
      <c r="K6" s="130" t="s">
        <v>8</v>
      </c>
      <c r="L6" s="131" t="s">
        <v>9</v>
      </c>
      <c r="M6" s="132" t="s">
        <v>10</v>
      </c>
    </row>
    <row r="7" spans="1:14" ht="13.5" thickBot="1">
      <c r="A7" s="129" t="s">
        <v>26</v>
      </c>
      <c r="B7" s="273"/>
      <c r="C7" s="274"/>
      <c r="D7" s="275"/>
      <c r="E7" s="136"/>
      <c r="F7" s="481"/>
      <c r="G7" s="137"/>
      <c r="H7" s="133"/>
      <c r="I7" s="134"/>
      <c r="J7" s="135"/>
      <c r="K7" s="136"/>
      <c r="L7" s="481"/>
      <c r="M7" s="137"/>
    </row>
    <row r="8" spans="1:14">
      <c r="A8" s="138" t="s">
        <v>23</v>
      </c>
      <c r="B8" s="555" t="s">
        <v>12</v>
      </c>
      <c r="C8" s="418">
        <v>0</v>
      </c>
      <c r="D8" s="419">
        <v>0</v>
      </c>
      <c r="E8" s="555" t="s">
        <v>12</v>
      </c>
      <c r="F8" s="418">
        <v>850178.53</v>
      </c>
      <c r="G8" s="419">
        <v>850178.53</v>
      </c>
      <c r="H8" s="555" t="s">
        <v>12</v>
      </c>
      <c r="I8" s="418">
        <v>3323400.3900000006</v>
      </c>
      <c r="J8" s="419">
        <v>3323400.3900000006</v>
      </c>
      <c r="K8" s="555" t="s">
        <v>12</v>
      </c>
      <c r="L8" s="420">
        <v>0</v>
      </c>
      <c r="M8" s="421">
        <v>0</v>
      </c>
    </row>
    <row r="9" spans="1:14">
      <c r="A9" s="139" t="s">
        <v>27</v>
      </c>
      <c r="B9" s="556" t="s">
        <v>12</v>
      </c>
      <c r="C9" s="253">
        <v>0</v>
      </c>
      <c r="D9" s="254">
        <v>0</v>
      </c>
      <c r="E9" s="556" t="s">
        <v>12</v>
      </c>
      <c r="F9" s="253">
        <v>2842916.36</v>
      </c>
      <c r="G9" s="254">
        <v>2842916.36</v>
      </c>
      <c r="H9" s="556" t="s">
        <v>12</v>
      </c>
      <c r="I9" s="253">
        <v>18743132.520000007</v>
      </c>
      <c r="J9" s="254">
        <v>18743132.520000007</v>
      </c>
      <c r="K9" s="556" t="s">
        <v>12</v>
      </c>
      <c r="L9" s="140">
        <v>0</v>
      </c>
      <c r="M9" s="141">
        <v>0</v>
      </c>
      <c r="N9" s="148"/>
    </row>
    <row r="10" spans="1:14">
      <c r="A10" s="138" t="s">
        <v>28</v>
      </c>
      <c r="B10" s="556" t="s">
        <v>12</v>
      </c>
      <c r="C10" s="253">
        <v>0</v>
      </c>
      <c r="D10" s="254">
        <v>0</v>
      </c>
      <c r="E10" s="556" t="s">
        <v>12</v>
      </c>
      <c r="F10" s="253">
        <v>3281505.47</v>
      </c>
      <c r="G10" s="254">
        <v>3281505.47</v>
      </c>
      <c r="H10" s="556" t="s">
        <v>12</v>
      </c>
      <c r="I10" s="253">
        <v>26162613.499999996</v>
      </c>
      <c r="J10" s="254">
        <v>26162613.499999996</v>
      </c>
      <c r="K10" s="556" t="s">
        <v>12</v>
      </c>
      <c r="L10" s="140">
        <v>0</v>
      </c>
      <c r="M10" s="141">
        <v>0</v>
      </c>
    </row>
    <row r="11" spans="1:14">
      <c r="A11" s="138" t="s">
        <v>29</v>
      </c>
      <c r="B11" s="556" t="s">
        <v>12</v>
      </c>
      <c r="C11" s="253">
        <v>0</v>
      </c>
      <c r="D11" s="254">
        <v>0</v>
      </c>
      <c r="E11" s="556" t="s">
        <v>12</v>
      </c>
      <c r="F11" s="253">
        <v>2618969.3699999992</v>
      </c>
      <c r="G11" s="254">
        <v>2618969.3699999992</v>
      </c>
      <c r="H11" s="556" t="s">
        <v>12</v>
      </c>
      <c r="I11" s="253">
        <v>18833085.480000004</v>
      </c>
      <c r="J11" s="254">
        <v>18833085.480000004</v>
      </c>
      <c r="K11" s="556" t="s">
        <v>12</v>
      </c>
      <c r="L11" s="140">
        <v>0</v>
      </c>
      <c r="M11" s="141">
        <v>0</v>
      </c>
    </row>
    <row r="12" spans="1:14">
      <c r="A12" s="138" t="s">
        <v>30</v>
      </c>
      <c r="B12" s="556" t="s">
        <v>12</v>
      </c>
      <c r="C12" s="253">
        <v>0</v>
      </c>
      <c r="D12" s="254">
        <v>0</v>
      </c>
      <c r="E12" s="556" t="s">
        <v>12</v>
      </c>
      <c r="F12" s="253">
        <v>548645.19999999984</v>
      </c>
      <c r="G12" s="254">
        <v>548645.19999999984</v>
      </c>
      <c r="H12" s="556" t="s">
        <v>12</v>
      </c>
      <c r="I12" s="253">
        <v>1855103.5800000005</v>
      </c>
      <c r="J12" s="254">
        <v>1855103.5800000005</v>
      </c>
      <c r="K12" s="556" t="s">
        <v>12</v>
      </c>
      <c r="L12" s="140">
        <v>0</v>
      </c>
      <c r="M12" s="141">
        <v>0</v>
      </c>
    </row>
    <row r="13" spans="1:14">
      <c r="A13" s="138" t="s">
        <v>31</v>
      </c>
      <c r="B13" s="556" t="s">
        <v>12</v>
      </c>
      <c r="C13" s="253">
        <v>0</v>
      </c>
      <c r="D13" s="254">
        <v>0</v>
      </c>
      <c r="E13" s="556" t="s">
        <v>12</v>
      </c>
      <c r="F13" s="253">
        <v>0</v>
      </c>
      <c r="G13" s="254">
        <v>0</v>
      </c>
      <c r="H13" s="556" t="s">
        <v>12</v>
      </c>
      <c r="I13" s="253">
        <v>0</v>
      </c>
      <c r="J13" s="254">
        <v>0</v>
      </c>
      <c r="K13" s="556" t="s">
        <v>12</v>
      </c>
      <c r="L13" s="140">
        <v>0</v>
      </c>
      <c r="M13" s="141">
        <v>0</v>
      </c>
    </row>
    <row r="14" spans="1:14">
      <c r="A14" s="138" t="s">
        <v>32</v>
      </c>
      <c r="B14" s="556" t="s">
        <v>12</v>
      </c>
      <c r="C14" s="253">
        <v>0</v>
      </c>
      <c r="D14" s="254">
        <v>0</v>
      </c>
      <c r="E14" s="556" t="s">
        <v>12</v>
      </c>
      <c r="F14" s="253">
        <v>0</v>
      </c>
      <c r="G14" s="254">
        <v>0</v>
      </c>
      <c r="H14" s="556" t="s">
        <v>12</v>
      </c>
      <c r="I14" s="253">
        <v>144579.5</v>
      </c>
      <c r="J14" s="254">
        <v>144579.5</v>
      </c>
      <c r="K14" s="556" t="s">
        <v>12</v>
      </c>
      <c r="L14" s="140">
        <v>0</v>
      </c>
      <c r="M14" s="141">
        <v>0</v>
      </c>
    </row>
    <row r="15" spans="1:14">
      <c r="A15" s="138" t="s">
        <v>33</v>
      </c>
      <c r="B15" s="556" t="s">
        <v>12</v>
      </c>
      <c r="C15" s="253">
        <v>0</v>
      </c>
      <c r="D15" s="254">
        <v>0</v>
      </c>
      <c r="E15" s="556" t="s">
        <v>12</v>
      </c>
      <c r="F15" s="253">
        <v>1305220.5600000005</v>
      </c>
      <c r="G15" s="254">
        <v>1305220.5600000005</v>
      </c>
      <c r="H15" s="556" t="s">
        <v>12</v>
      </c>
      <c r="I15" s="253">
        <v>19826120.500000007</v>
      </c>
      <c r="J15" s="254">
        <v>19826120.500000007</v>
      </c>
      <c r="K15" s="556" t="s">
        <v>12</v>
      </c>
      <c r="L15" s="140">
        <v>0</v>
      </c>
      <c r="M15" s="141">
        <v>0</v>
      </c>
    </row>
    <row r="16" spans="1:14">
      <c r="A16" s="138" t="s">
        <v>34</v>
      </c>
      <c r="B16" s="556" t="s">
        <v>12</v>
      </c>
      <c r="C16" s="253">
        <v>0</v>
      </c>
      <c r="D16" s="254">
        <v>0</v>
      </c>
      <c r="E16" s="556" t="s">
        <v>12</v>
      </c>
      <c r="F16" s="253">
        <v>112642.04999999999</v>
      </c>
      <c r="G16" s="254">
        <v>112642.04999999999</v>
      </c>
      <c r="H16" s="556" t="s">
        <v>12</v>
      </c>
      <c r="I16" s="253">
        <v>1574150.3700000006</v>
      </c>
      <c r="J16" s="254">
        <v>1574150.3700000006</v>
      </c>
      <c r="K16" s="556" t="s">
        <v>12</v>
      </c>
      <c r="L16" s="140">
        <v>0</v>
      </c>
      <c r="M16" s="141">
        <v>0</v>
      </c>
    </row>
    <row r="17" spans="1:14">
      <c r="A17" s="139" t="s">
        <v>35</v>
      </c>
      <c r="B17" s="556" t="s">
        <v>12</v>
      </c>
      <c r="C17" s="253">
        <v>0</v>
      </c>
      <c r="D17" s="254">
        <v>0</v>
      </c>
      <c r="E17" s="556" t="s">
        <v>12</v>
      </c>
      <c r="F17" s="253">
        <v>0</v>
      </c>
      <c r="G17" s="254">
        <f t="shared" ref="G17" si="0">SUM(E17:F17)</f>
        <v>0</v>
      </c>
      <c r="H17" s="556" t="s">
        <v>12</v>
      </c>
      <c r="I17" s="253">
        <v>0</v>
      </c>
      <c r="J17" s="254">
        <f t="shared" ref="J17" si="1">SUM(H17:I17)</f>
        <v>0</v>
      </c>
      <c r="K17" s="556" t="s">
        <v>12</v>
      </c>
      <c r="L17" s="140">
        <v>0</v>
      </c>
      <c r="M17" s="141">
        <v>0</v>
      </c>
    </row>
    <row r="18" spans="1:14">
      <c r="A18" s="139"/>
      <c r="B18" s="556"/>
      <c r="C18" s="253"/>
      <c r="D18" s="254"/>
      <c r="E18" s="556"/>
      <c r="F18" s="253"/>
      <c r="G18" s="254"/>
      <c r="H18" s="556"/>
      <c r="I18" s="253"/>
      <c r="J18" s="254"/>
      <c r="K18" s="556"/>
      <c r="L18" s="140"/>
      <c r="M18" s="141"/>
    </row>
    <row r="19" spans="1:14" ht="13.5" thickBot="1">
      <c r="A19" s="142" t="s">
        <v>36</v>
      </c>
      <c r="B19" s="554" t="s">
        <v>12</v>
      </c>
      <c r="C19" s="255">
        <f>82826162+21605889</f>
        <v>104432051</v>
      </c>
      <c r="D19" s="256">
        <f>SUM(B19:C19)</f>
        <v>104432051</v>
      </c>
      <c r="E19" s="554" t="s">
        <v>12</v>
      </c>
      <c r="F19" s="255">
        <f t="shared" ref="F19:J19" si="2">SUM(F8:F18)</f>
        <v>11560077.539999999</v>
      </c>
      <c r="G19" s="256">
        <f t="shared" si="2"/>
        <v>11560077.539999999</v>
      </c>
      <c r="H19" s="554" t="s">
        <v>12</v>
      </c>
      <c r="I19" s="255">
        <f t="shared" si="2"/>
        <v>90462185.840000033</v>
      </c>
      <c r="J19" s="256">
        <f t="shared" si="2"/>
        <v>90462185.840000033</v>
      </c>
      <c r="K19" s="554" t="s">
        <v>12</v>
      </c>
      <c r="L19" s="143">
        <f>I19/C19</f>
        <v>0.86623009865046152</v>
      </c>
      <c r="M19" s="144">
        <f>J19/D19</f>
        <v>0.86623009865046152</v>
      </c>
      <c r="N19" s="148"/>
    </row>
    <row r="20" spans="1:14" ht="13.5" thickBot="1">
      <c r="A20" s="718"/>
      <c r="B20" s="604"/>
      <c r="C20" s="605"/>
      <c r="D20" s="606"/>
      <c r="E20" s="604"/>
      <c r="F20" s="605"/>
      <c r="G20" s="606"/>
      <c r="H20" s="604"/>
      <c r="I20" s="605"/>
      <c r="J20" s="606"/>
      <c r="K20" s="607"/>
      <c r="L20" s="724"/>
      <c r="M20" s="608"/>
    </row>
    <row r="21" spans="1:14">
      <c r="A21" s="147" t="s">
        <v>37</v>
      </c>
      <c r="B21" s="555" t="s">
        <v>12</v>
      </c>
      <c r="C21" s="418">
        <v>1066865</v>
      </c>
      <c r="D21" s="419">
        <f>SUM(B21:C21)</f>
        <v>1066865</v>
      </c>
      <c r="E21" s="555" t="s">
        <v>12</v>
      </c>
      <c r="F21" s="418">
        <v>38368.54</v>
      </c>
      <c r="G21" s="419">
        <v>38368.54</v>
      </c>
      <c r="H21" s="555" t="s">
        <v>12</v>
      </c>
      <c r="I21" s="418">
        <v>586524.72000000009</v>
      </c>
      <c r="J21" s="419">
        <v>586524.72000000009</v>
      </c>
      <c r="K21" s="555" t="s">
        <v>12</v>
      </c>
      <c r="L21" s="420">
        <f t="shared" ref="L21:M24" si="3">I21/C21</f>
        <v>0.54976470312551273</v>
      </c>
      <c r="M21" s="421">
        <f t="shared" si="3"/>
        <v>0.54976470312551273</v>
      </c>
    </row>
    <row r="22" spans="1:14">
      <c r="A22" s="147" t="s">
        <v>38</v>
      </c>
      <c r="B22" s="556" t="s">
        <v>12</v>
      </c>
      <c r="C22" s="253">
        <v>0</v>
      </c>
      <c r="D22" s="254">
        <f>SUM(B22:C22)</f>
        <v>0</v>
      </c>
      <c r="E22" s="556" t="s">
        <v>12</v>
      </c>
      <c r="F22" s="253">
        <v>0</v>
      </c>
      <c r="G22" s="254">
        <v>0</v>
      </c>
      <c r="H22" s="556" t="s">
        <v>12</v>
      </c>
      <c r="I22" s="253">
        <v>0</v>
      </c>
      <c r="J22" s="254">
        <v>0</v>
      </c>
      <c r="K22" s="556" t="s">
        <v>12</v>
      </c>
      <c r="L22" s="140">
        <v>0</v>
      </c>
      <c r="M22" s="141">
        <v>0</v>
      </c>
    </row>
    <row r="23" spans="1:14">
      <c r="A23" s="139" t="s">
        <v>39</v>
      </c>
      <c r="B23" s="556" t="s">
        <v>12</v>
      </c>
      <c r="C23" s="253">
        <v>1606551</v>
      </c>
      <c r="D23" s="254">
        <f t="shared" ref="D23:D29" si="4">SUM(B23:C23)</f>
        <v>1606551</v>
      </c>
      <c r="E23" s="556" t="s">
        <v>12</v>
      </c>
      <c r="F23" s="253">
        <v>278204.90000000002</v>
      </c>
      <c r="G23" s="254">
        <v>278204.90000000002</v>
      </c>
      <c r="H23" s="556" t="s">
        <v>12</v>
      </c>
      <c r="I23" s="253">
        <v>1775338.63</v>
      </c>
      <c r="J23" s="254">
        <v>1775338.63</v>
      </c>
      <c r="K23" s="556" t="s">
        <v>12</v>
      </c>
      <c r="L23" s="140">
        <f t="shared" si="3"/>
        <v>1.1050621050934579</v>
      </c>
      <c r="M23" s="141">
        <f t="shared" si="3"/>
        <v>1.1050621050934579</v>
      </c>
      <c r="N23" s="148"/>
    </row>
    <row r="24" spans="1:14">
      <c r="A24" s="138" t="s">
        <v>40</v>
      </c>
      <c r="B24" s="556" t="s">
        <v>12</v>
      </c>
      <c r="C24" s="253">
        <v>1383806</v>
      </c>
      <c r="D24" s="254">
        <f t="shared" si="4"/>
        <v>1383806</v>
      </c>
      <c r="E24" s="556" t="s">
        <v>12</v>
      </c>
      <c r="F24" s="253">
        <v>157350.85999999999</v>
      </c>
      <c r="G24" s="254">
        <v>157350.85999999999</v>
      </c>
      <c r="H24" s="556" t="s">
        <v>12</v>
      </c>
      <c r="I24" s="253">
        <v>915947.46</v>
      </c>
      <c r="J24" s="254">
        <v>915947.46</v>
      </c>
      <c r="K24" s="556" t="s">
        <v>12</v>
      </c>
      <c r="L24" s="140">
        <f t="shared" si="3"/>
        <v>0.66190452997024152</v>
      </c>
      <c r="M24" s="141">
        <f t="shared" si="3"/>
        <v>0.66190452997024152</v>
      </c>
    </row>
    <row r="25" spans="1:14">
      <c r="A25" s="138" t="s">
        <v>41</v>
      </c>
      <c r="B25" s="556" t="s">
        <v>12</v>
      </c>
      <c r="C25" s="253">
        <v>0</v>
      </c>
      <c r="D25" s="254">
        <f t="shared" si="4"/>
        <v>0</v>
      </c>
      <c r="E25" s="556" t="s">
        <v>12</v>
      </c>
      <c r="F25" s="253">
        <v>0</v>
      </c>
      <c r="G25" s="254">
        <v>0</v>
      </c>
      <c r="H25" s="556" t="s">
        <v>12</v>
      </c>
      <c r="I25" s="253">
        <v>0</v>
      </c>
      <c r="J25" s="254">
        <v>0</v>
      </c>
      <c r="K25" s="556" t="s">
        <v>12</v>
      </c>
      <c r="L25" s="140">
        <v>0</v>
      </c>
      <c r="M25" s="141">
        <v>0</v>
      </c>
    </row>
    <row r="26" spans="1:14" ht="14.25">
      <c r="A26" s="443" t="s">
        <v>42</v>
      </c>
      <c r="B26" s="556" t="s">
        <v>12</v>
      </c>
      <c r="C26" s="253">
        <v>218750</v>
      </c>
      <c r="D26" s="254">
        <f t="shared" si="4"/>
        <v>218750</v>
      </c>
      <c r="E26" s="556" t="s">
        <v>12</v>
      </c>
      <c r="F26" s="253">
        <v>1851.4499999999998</v>
      </c>
      <c r="G26" s="254">
        <v>1851.4499999999998</v>
      </c>
      <c r="H26" s="556" t="s">
        <v>12</v>
      </c>
      <c r="I26" s="253">
        <v>50232.68</v>
      </c>
      <c r="J26" s="254">
        <v>50232.68</v>
      </c>
      <c r="K26" s="556" t="s">
        <v>12</v>
      </c>
      <c r="L26" s="140">
        <f>I26/C26</f>
        <v>0.22963510857142858</v>
      </c>
      <c r="M26" s="141">
        <f>J26/D26</f>
        <v>0.22963510857142858</v>
      </c>
      <c r="N26" s="148"/>
    </row>
    <row r="27" spans="1:14">
      <c r="A27" s="138" t="s">
        <v>43</v>
      </c>
      <c r="B27" s="556" t="s">
        <v>12</v>
      </c>
      <c r="C27" s="253">
        <v>495468</v>
      </c>
      <c r="D27" s="254">
        <f t="shared" si="4"/>
        <v>495468</v>
      </c>
      <c r="E27" s="556" t="s">
        <v>12</v>
      </c>
      <c r="F27" s="257">
        <v>8125.8799999999974</v>
      </c>
      <c r="G27" s="254">
        <v>8125.8799999999974</v>
      </c>
      <c r="H27" s="556" t="s">
        <v>12</v>
      </c>
      <c r="I27" s="253">
        <v>394551.5400000001</v>
      </c>
      <c r="J27" s="254">
        <v>394551.5400000001</v>
      </c>
      <c r="K27" s="556" t="s">
        <v>12</v>
      </c>
      <c r="L27" s="140">
        <f t="shared" ref="L27:L29" si="5">I27/C27</f>
        <v>0.79632093293613326</v>
      </c>
      <c r="M27" s="141">
        <f>J27/D27</f>
        <v>0.79632093293613326</v>
      </c>
    </row>
    <row r="28" spans="1:14">
      <c r="A28" s="138" t="s">
        <v>44</v>
      </c>
      <c r="B28" s="556" t="s">
        <v>12</v>
      </c>
      <c r="C28" s="253">
        <v>6993078</v>
      </c>
      <c r="D28" s="254">
        <f t="shared" si="4"/>
        <v>6993078</v>
      </c>
      <c r="E28" s="556" t="s">
        <v>12</v>
      </c>
      <c r="F28" s="253">
        <v>468082.22999999992</v>
      </c>
      <c r="G28" s="254">
        <v>468082.22999999992</v>
      </c>
      <c r="H28" s="556" t="s">
        <v>12</v>
      </c>
      <c r="I28" s="253">
        <v>6655993.3500000015</v>
      </c>
      <c r="J28" s="254">
        <v>6655993.3500000015</v>
      </c>
      <c r="K28" s="556" t="s">
        <v>12</v>
      </c>
      <c r="L28" s="140">
        <f t="shared" si="5"/>
        <v>0.95179738449935802</v>
      </c>
      <c r="M28" s="141">
        <f>J28/D28</f>
        <v>0.95179738449935802</v>
      </c>
      <c r="N28" s="247"/>
    </row>
    <row r="29" spans="1:14">
      <c r="A29" s="145" t="s">
        <v>45</v>
      </c>
      <c r="B29" s="715" t="s">
        <v>12</v>
      </c>
      <c r="C29" s="258">
        <v>95203</v>
      </c>
      <c r="D29" s="259">
        <f t="shared" si="4"/>
        <v>95203</v>
      </c>
      <c r="E29" s="715" t="s">
        <v>12</v>
      </c>
      <c r="F29" s="258">
        <v>0</v>
      </c>
      <c r="G29" s="259">
        <f>SUM(E29:F29)</f>
        <v>0</v>
      </c>
      <c r="H29" s="715" t="s">
        <v>12</v>
      </c>
      <c r="I29" s="258">
        <v>78743.61</v>
      </c>
      <c r="J29" s="259">
        <v>78743.61</v>
      </c>
      <c r="K29" s="715" t="s">
        <v>12</v>
      </c>
      <c r="L29" s="149">
        <f t="shared" si="5"/>
        <v>0.82711269602848647</v>
      </c>
      <c r="M29" s="150">
        <f>J29/D29</f>
        <v>0.82711269602848647</v>
      </c>
      <c r="N29" s="251"/>
    </row>
    <row r="30" spans="1:14">
      <c r="A30" s="145"/>
      <c r="B30" s="720"/>
      <c r="C30" s="716"/>
      <c r="D30" s="721"/>
      <c r="E30" s="720"/>
      <c r="F30" s="716"/>
      <c r="G30" s="721"/>
      <c r="H30" s="720"/>
      <c r="I30" s="716"/>
      <c r="J30" s="721"/>
      <c r="K30" s="720"/>
      <c r="L30" s="717"/>
      <c r="M30" s="725"/>
      <c r="N30" s="251"/>
    </row>
    <row r="31" spans="1:14" ht="13.5" thickBot="1">
      <c r="A31" s="732" t="s">
        <v>46</v>
      </c>
      <c r="B31" s="729" t="s">
        <v>12</v>
      </c>
      <c r="C31" s="727">
        <f>SUM(C21:C29)</f>
        <v>11859721</v>
      </c>
      <c r="D31" s="728">
        <f>SUM(D21:D29)</f>
        <v>11859721</v>
      </c>
      <c r="E31" s="729" t="s">
        <v>12</v>
      </c>
      <c r="F31" s="727">
        <f>SUM(F21:F29)</f>
        <v>951983.85999999987</v>
      </c>
      <c r="G31" s="728">
        <f>SUM(E31:F31)</f>
        <v>951983.85999999987</v>
      </c>
      <c r="H31" s="729" t="s">
        <v>12</v>
      </c>
      <c r="I31" s="727">
        <f>SUM(I21:I29)</f>
        <v>10457331.990000002</v>
      </c>
      <c r="J31" s="728">
        <f>SUM(H31:I31)</f>
        <v>10457331.990000002</v>
      </c>
      <c r="K31" s="729" t="s">
        <v>12</v>
      </c>
      <c r="L31" s="730">
        <f>I31/C31</f>
        <v>0.88175193918980066</v>
      </c>
      <c r="M31" s="731">
        <f>J31/D31</f>
        <v>0.88175193918980066</v>
      </c>
      <c r="N31" s="251"/>
    </row>
    <row r="32" spans="1:14" ht="13.5" thickBot="1">
      <c r="A32" s="719"/>
      <c r="B32" s="557"/>
      <c r="C32" s="392"/>
      <c r="D32" s="393"/>
      <c r="E32" s="557"/>
      <c r="F32" s="394"/>
      <c r="G32" s="395"/>
      <c r="H32" s="557"/>
      <c r="I32" s="394"/>
      <c r="J32" s="395"/>
      <c r="K32" s="557"/>
      <c r="L32" s="394"/>
      <c r="M32" s="395"/>
      <c r="N32" s="148"/>
    </row>
    <row r="33" spans="1:14" ht="13.5" thickBot="1">
      <c r="A33" s="726" t="s">
        <v>47</v>
      </c>
      <c r="B33" s="722" t="s">
        <v>12</v>
      </c>
      <c r="C33" s="260">
        <f>C19+SUM(C21:C29)</f>
        <v>116291772</v>
      </c>
      <c r="D33" s="261">
        <f>SUM(B33:C33)</f>
        <v>116291772</v>
      </c>
      <c r="E33" s="558" t="s">
        <v>12</v>
      </c>
      <c r="F33" s="1010">
        <f>F19+SUM(F21:F29)</f>
        <v>12512061.399999999</v>
      </c>
      <c r="G33" s="1011">
        <f>SUM(E33:F33)</f>
        <v>12512061.399999999</v>
      </c>
      <c r="H33" s="558" t="s">
        <v>12</v>
      </c>
      <c r="I33" s="261">
        <f>I19+SUM(I21:I29)</f>
        <v>100919517.83000004</v>
      </c>
      <c r="J33" s="723">
        <f>SUM(H33:I33)</f>
        <v>100919517.83000004</v>
      </c>
      <c r="K33" s="558" t="s">
        <v>12</v>
      </c>
      <c r="L33" s="151">
        <f>I33/C33</f>
        <v>0.86781305413421717</v>
      </c>
      <c r="M33" s="215">
        <f>J33/D33</f>
        <v>0.86781305413421717</v>
      </c>
      <c r="N33" s="168"/>
    </row>
    <row r="34" spans="1:14" ht="18.75" customHeight="1" thickBot="1">
      <c r="A34" s="1037" t="s">
        <v>48</v>
      </c>
      <c r="B34" s="1038"/>
      <c r="C34" s="1038"/>
      <c r="D34" s="1038"/>
      <c r="E34" s="1038"/>
      <c r="F34" s="1038"/>
      <c r="G34" s="1038"/>
      <c r="H34" s="1038"/>
      <c r="I34" s="1038"/>
      <c r="J34" s="1038"/>
      <c r="K34" s="1038"/>
      <c r="L34" s="1038"/>
      <c r="M34" s="1039"/>
    </row>
    <row r="35" spans="1:14" ht="13.5" thickBot="1">
      <c r="A35" s="147" t="s">
        <v>49</v>
      </c>
      <c r="B35" s="264"/>
      <c r="C35" s="265"/>
      <c r="D35" s="266"/>
      <c r="E35" s="559" t="s">
        <v>12</v>
      </c>
      <c r="F35" s="886">
        <v>230015.65000000002</v>
      </c>
      <c r="G35" s="262">
        <f>SUM(E35:F35)</f>
        <v>230015.65000000002</v>
      </c>
      <c r="H35" s="559" t="s">
        <v>12</v>
      </c>
      <c r="I35" s="886">
        <v>4205293.7600000007</v>
      </c>
      <c r="J35" s="262">
        <f>SUM(H35:I35)</f>
        <v>4205293.7600000007</v>
      </c>
      <c r="K35" s="236"/>
      <c r="L35" s="216"/>
      <c r="M35" s="234"/>
    </row>
    <row r="36" spans="1:14" ht="13.5" thickBot="1">
      <c r="A36" s="152" t="s">
        <v>50</v>
      </c>
      <c r="B36" s="267"/>
      <c r="C36" s="783"/>
      <c r="D36" s="784"/>
      <c r="E36" s="268"/>
      <c r="F36" s="887">
        <v>231345.95</v>
      </c>
      <c r="G36" s="263">
        <f>F36</f>
        <v>231345.95</v>
      </c>
      <c r="H36" s="268"/>
      <c r="I36" s="887">
        <v>1702979.75</v>
      </c>
      <c r="J36" s="263">
        <f>I36</f>
        <v>1702979.75</v>
      </c>
      <c r="K36" s="780"/>
      <c r="L36" s="781"/>
      <c r="M36" s="782"/>
    </row>
    <row r="37" spans="1:14">
      <c r="A37" s="146"/>
      <c r="B37" s="146"/>
      <c r="C37" s="146"/>
      <c r="D37" s="785"/>
      <c r="E37" s="146"/>
      <c r="F37" s="146"/>
      <c r="G37" s="146"/>
      <c r="H37" s="146"/>
      <c r="I37" s="146"/>
      <c r="J37" s="146"/>
      <c r="K37" s="146"/>
      <c r="L37" s="146"/>
      <c r="M37" s="146"/>
    </row>
    <row r="38" spans="1:14" ht="12.75" customHeight="1">
      <c r="A38" s="779"/>
      <c r="B38" s="779"/>
      <c r="C38" s="779"/>
      <c r="D38" s="779"/>
      <c r="E38" s="779"/>
      <c r="F38" s="779"/>
      <c r="G38" s="779"/>
      <c r="H38" s="779"/>
      <c r="I38" s="779"/>
      <c r="J38" s="779"/>
      <c r="K38" s="779"/>
      <c r="L38" s="779"/>
      <c r="M38" s="55"/>
    </row>
    <row r="39" spans="1:14" ht="15.75" customHeight="1">
      <c r="A39" s="1277" t="s">
        <v>51</v>
      </c>
      <c r="B39" s="1277"/>
      <c r="C39" s="1277"/>
      <c r="D39" s="1277"/>
      <c r="E39" s="1277"/>
      <c r="F39" s="1277"/>
      <c r="G39" s="1277"/>
      <c r="H39" s="1277"/>
      <c r="I39" s="1277"/>
      <c r="J39" s="1277"/>
      <c r="K39" s="1277"/>
      <c r="L39" s="1277"/>
      <c r="M39" s="1277"/>
    </row>
    <row r="40" spans="1:14" ht="24" customHeight="1">
      <c r="A40" s="1040" t="s">
        <v>678</v>
      </c>
      <c r="B40" s="1040"/>
      <c r="C40" s="1040"/>
      <c r="D40" s="1040"/>
      <c r="E40" s="1040"/>
      <c r="F40" s="1040"/>
      <c r="G40" s="1040"/>
      <c r="H40" s="1040"/>
      <c r="I40" s="1040"/>
      <c r="J40" s="1040"/>
      <c r="K40" s="1040"/>
      <c r="L40" s="1040"/>
      <c r="M40" s="1040"/>
    </row>
    <row r="41" spans="1:14" ht="26.25" customHeight="1">
      <c r="A41" s="1040" t="s">
        <v>679</v>
      </c>
      <c r="B41" s="1040"/>
      <c r="C41" s="1040"/>
      <c r="D41" s="1040"/>
      <c r="E41" s="1040"/>
      <c r="F41" s="1040"/>
      <c r="G41" s="1040"/>
      <c r="H41" s="1040"/>
      <c r="I41" s="1040"/>
      <c r="J41" s="1040"/>
      <c r="K41" s="1040"/>
      <c r="L41" s="1040"/>
      <c r="M41" s="1040"/>
    </row>
    <row r="42" spans="1:14" ht="24.75" customHeight="1">
      <c r="A42" s="1040" t="s">
        <v>680</v>
      </c>
      <c r="B42" s="1040"/>
      <c r="C42" s="1040"/>
      <c r="D42" s="1040"/>
      <c r="E42" s="1040"/>
      <c r="F42" s="1040"/>
      <c r="G42" s="1040"/>
      <c r="H42" s="1040"/>
      <c r="I42" s="1040"/>
      <c r="J42" s="1040"/>
      <c r="K42" s="1040"/>
      <c r="L42" s="1040"/>
      <c r="M42" s="1040"/>
    </row>
    <row r="43" spans="1:14">
      <c r="A43" s="1277" t="s">
        <v>53</v>
      </c>
      <c r="B43" s="1277"/>
      <c r="C43" s="1277"/>
      <c r="D43" s="1277"/>
      <c r="E43" s="1277"/>
      <c r="F43" s="1277"/>
      <c r="G43" s="1277"/>
      <c r="H43" s="1277"/>
      <c r="I43" s="1277"/>
      <c r="J43" s="1277"/>
      <c r="K43" s="1277"/>
      <c r="L43" s="1277"/>
      <c r="M43" s="1277"/>
    </row>
    <row r="44" spans="1:14">
      <c r="D44" s="153"/>
    </row>
    <row r="50" spans="4:10">
      <c r="D50" s="148"/>
    </row>
    <row r="51" spans="4:10">
      <c r="D51" s="148"/>
      <c r="J51" s="148"/>
    </row>
    <row r="53" spans="4:10">
      <c r="D53" s="153"/>
    </row>
  </sheetData>
  <mergeCells count="13">
    <mergeCell ref="A42:M42"/>
    <mergeCell ref="A43:M43"/>
    <mergeCell ref="A39:M39"/>
    <mergeCell ref="A40:M40"/>
    <mergeCell ref="A41:M41"/>
    <mergeCell ref="A34:M34"/>
    <mergeCell ref="A1:M1"/>
    <mergeCell ref="A2:M2"/>
    <mergeCell ref="A3:M3"/>
    <mergeCell ref="B5:D5"/>
    <mergeCell ref="E5:G5"/>
    <mergeCell ref="H5:J5"/>
    <mergeCell ref="K5:M5"/>
  </mergeCells>
  <phoneticPr fontId="43" type="noConversion"/>
  <printOptions horizontalCentered="1" verticalCentered="1"/>
  <pageMargins left="0" right="0" top="0.5" bottom="0.5" header="0.3" footer="0.3"/>
  <pageSetup scale="65"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6"/>
  <sheetViews>
    <sheetView workbookViewId="0">
      <selection activeCell="A2" sqref="A2:H2"/>
    </sheetView>
  </sheetViews>
  <sheetFormatPr defaultColWidth="8.5703125" defaultRowHeight="12.75"/>
  <cols>
    <col min="1" max="1" width="10.5703125" customWidth="1"/>
    <col min="2" max="2" width="13.5703125" customWidth="1"/>
    <col min="3" max="3" width="14.140625" customWidth="1"/>
    <col min="4" max="4" width="13.42578125" customWidth="1"/>
    <col min="5" max="5" width="13.5703125" customWidth="1"/>
    <col min="6" max="6" width="15.140625" customWidth="1"/>
    <col min="7" max="7" width="14.5703125" style="279" customWidth="1"/>
    <col min="8" max="8" width="12.5703125" customWidth="1"/>
    <col min="9" max="9" width="12.140625" style="4" bestFit="1" customWidth="1"/>
    <col min="10" max="11" width="8.5703125" style="4"/>
  </cols>
  <sheetData>
    <row r="1" spans="1:11" ht="15.75">
      <c r="A1" s="1054" t="s">
        <v>588</v>
      </c>
      <c r="B1" s="1054"/>
      <c r="C1" s="1054"/>
      <c r="D1" s="1054"/>
      <c r="E1" s="1054"/>
      <c r="F1" s="1054"/>
      <c r="G1" s="1054"/>
      <c r="H1" s="1054"/>
    </row>
    <row r="2" spans="1:11" ht="15.75">
      <c r="A2" s="1107" t="s">
        <v>1</v>
      </c>
      <c r="B2" s="1150"/>
      <c r="C2" s="1150"/>
      <c r="D2" s="1150"/>
      <c r="E2" s="1150"/>
      <c r="F2" s="1150"/>
      <c r="G2" s="1150"/>
      <c r="H2" s="1150"/>
    </row>
    <row r="3" spans="1:11" ht="15.75">
      <c r="A3" s="1107" t="s">
        <v>245</v>
      </c>
      <c r="B3" s="1150"/>
      <c r="C3" s="1150"/>
      <c r="D3" s="1150"/>
      <c r="E3" s="1150"/>
      <c r="F3" s="1150"/>
      <c r="G3" s="1150"/>
      <c r="H3" s="1150"/>
    </row>
    <row r="4" spans="1:11" ht="16.5" thickBot="1">
      <c r="A4" s="1107"/>
      <c r="B4" s="1150"/>
      <c r="C4" s="1150"/>
      <c r="D4" s="1150"/>
      <c r="E4" s="1150"/>
      <c r="F4" s="1150"/>
      <c r="G4" s="1150"/>
      <c r="H4" s="1150"/>
    </row>
    <row r="5" spans="1:11" ht="51">
      <c r="A5" s="430" t="s">
        <v>312</v>
      </c>
      <c r="B5" s="431" t="s">
        <v>589</v>
      </c>
      <c r="C5" s="431" t="s">
        <v>590</v>
      </c>
      <c r="D5" s="431" t="s">
        <v>591</v>
      </c>
      <c r="E5" s="431" t="s">
        <v>592</v>
      </c>
      <c r="F5" s="431" t="s">
        <v>593</v>
      </c>
      <c r="G5" s="432" t="s">
        <v>594</v>
      </c>
      <c r="H5" s="428" t="s">
        <v>595</v>
      </c>
      <c r="I5" s="6"/>
      <c r="J5" s="6"/>
    </row>
    <row r="6" spans="1:11" s="4" customFormat="1">
      <c r="A6" s="333" t="s">
        <v>321</v>
      </c>
      <c r="B6" s="324">
        <v>1813709</v>
      </c>
      <c r="C6" s="324">
        <v>41352</v>
      </c>
      <c r="D6" s="334">
        <v>2.2799688373382941E-2</v>
      </c>
      <c r="E6" s="354">
        <v>25959</v>
      </c>
      <c r="F6" s="354">
        <v>17146</v>
      </c>
      <c r="G6" s="334">
        <v>0.62775681950087059</v>
      </c>
      <c r="H6" s="335">
        <v>9.453556220981426E-3</v>
      </c>
      <c r="I6" s="355"/>
      <c r="J6" s="336"/>
    </row>
    <row r="7" spans="1:11">
      <c r="A7" s="333" t="s">
        <v>322</v>
      </c>
      <c r="B7" s="324">
        <v>1813736</v>
      </c>
      <c r="C7" s="324">
        <v>39607</v>
      </c>
      <c r="D7" s="334">
        <v>2.1837246434982822E-2</v>
      </c>
      <c r="E7" s="354">
        <v>24686</v>
      </c>
      <c r="F7" s="354">
        <v>16631</v>
      </c>
      <c r="G7" s="334">
        <v>0.62327366374630744</v>
      </c>
      <c r="H7" s="335">
        <v>9.1694711909561261E-3</v>
      </c>
      <c r="I7" s="355"/>
      <c r="J7" s="336"/>
    </row>
    <row r="8" spans="1:11">
      <c r="A8" s="333" t="s">
        <v>323</v>
      </c>
      <c r="B8" s="324">
        <v>1811917</v>
      </c>
      <c r="C8" s="324">
        <v>48203</v>
      </c>
      <c r="D8" s="334">
        <v>2.6603315714792675E-2</v>
      </c>
      <c r="E8" s="354">
        <v>28188</v>
      </c>
      <c r="F8" s="354">
        <v>21899</v>
      </c>
      <c r="G8" s="334">
        <v>0.584776881106985</v>
      </c>
      <c r="H8" s="335">
        <v>1.2086094451346282E-2</v>
      </c>
      <c r="I8" s="356"/>
      <c r="J8" s="336"/>
    </row>
    <row r="9" spans="1:11">
      <c r="A9" s="333" t="s">
        <v>324</v>
      </c>
      <c r="B9" s="324">
        <v>1807790</v>
      </c>
      <c r="C9" s="324">
        <v>43149</v>
      </c>
      <c r="D9" s="334">
        <v>2.3868369666830772E-2</v>
      </c>
      <c r="E9" s="354">
        <v>26266</v>
      </c>
      <c r="F9" s="354">
        <v>18556</v>
      </c>
      <c r="G9" s="334">
        <v>0.60872789635912772</v>
      </c>
      <c r="H9" s="335">
        <v>1.0264466558615768E-2</v>
      </c>
      <c r="I9" s="356"/>
      <c r="J9" s="336"/>
    </row>
    <row r="10" spans="1:11">
      <c r="A10" s="333" t="s">
        <v>325</v>
      </c>
      <c r="B10" s="337">
        <v>1800656</v>
      </c>
      <c r="C10" s="337">
        <v>43002</v>
      </c>
      <c r="D10" s="334">
        <v>2.3881296594130141E-2</v>
      </c>
      <c r="E10" s="354">
        <v>27029</v>
      </c>
      <c r="F10" s="354">
        <v>17702</v>
      </c>
      <c r="G10" s="334">
        <v>0.62855216036463424</v>
      </c>
      <c r="H10" s="335">
        <v>9.8308616415350852E-3</v>
      </c>
      <c r="I10" s="356"/>
    </row>
    <row r="11" spans="1:11">
      <c r="A11" s="333" t="s">
        <v>326</v>
      </c>
      <c r="B11" s="324">
        <v>1790408</v>
      </c>
      <c r="C11" s="324">
        <v>44941</v>
      </c>
      <c r="D11" s="334">
        <v>2.5100982569336152E-2</v>
      </c>
      <c r="E11" s="324">
        <v>29593</v>
      </c>
      <c r="F11" s="324">
        <v>17605</v>
      </c>
      <c r="G11" s="334">
        <v>0.65848556996951557</v>
      </c>
      <c r="H11" s="335">
        <v>9.8329542763437167E-3</v>
      </c>
      <c r="I11" s="356"/>
    </row>
    <row r="12" spans="1:11">
      <c r="A12" s="333" t="s">
        <v>327</v>
      </c>
      <c r="B12" s="324">
        <v>1782811</v>
      </c>
      <c r="C12" s="324">
        <v>40325</v>
      </c>
      <c r="D12" s="334">
        <v>2.2618774508346651E-2</v>
      </c>
      <c r="E12" s="324">
        <v>22808</v>
      </c>
      <c r="F12" s="324">
        <v>19001</v>
      </c>
      <c r="G12" s="334">
        <v>0.5656044637321761</v>
      </c>
      <c r="H12" s="364">
        <v>1.065788802065951E-2</v>
      </c>
      <c r="I12" s="356"/>
    </row>
    <row r="13" spans="1:11">
      <c r="A13" s="333" t="s">
        <v>328</v>
      </c>
      <c r="B13" s="324">
        <v>1777876</v>
      </c>
      <c r="C13" s="324">
        <v>21514</v>
      </c>
      <c r="D13" s="334">
        <v>1.2100956422157676E-2</v>
      </c>
      <c r="E13" s="324">
        <v>13588</v>
      </c>
      <c r="F13" s="324">
        <v>9122</v>
      </c>
      <c r="G13" s="334">
        <v>0.6315887329180998</v>
      </c>
      <c r="H13" s="364">
        <v>5.1308415210059646E-3</v>
      </c>
      <c r="I13" s="356"/>
      <c r="J13" s="359"/>
    </row>
    <row r="14" spans="1:11">
      <c r="A14" s="333" t="s">
        <v>329</v>
      </c>
      <c r="B14" s="324">
        <v>1776000</v>
      </c>
      <c r="C14" s="324">
        <v>10039</v>
      </c>
      <c r="D14" s="334">
        <v>5.6525900900900898E-3</v>
      </c>
      <c r="E14" s="324">
        <v>6500</v>
      </c>
      <c r="F14" s="324">
        <v>3134</v>
      </c>
      <c r="G14" s="334">
        <v>0.64747484809243949</v>
      </c>
      <c r="H14" s="364">
        <v>1.7646396396396396E-3</v>
      </c>
      <c r="I14" s="363"/>
      <c r="J14" s="359"/>
      <c r="K14" s="359"/>
    </row>
    <row r="15" spans="1:11">
      <c r="A15" s="333" t="s">
        <v>330</v>
      </c>
      <c r="B15" s="324">
        <v>1776312</v>
      </c>
      <c r="C15" s="324">
        <v>10309</v>
      </c>
      <c r="D15" s="334">
        <v>5.8035975661933263E-3</v>
      </c>
      <c r="E15" s="324">
        <v>6197</v>
      </c>
      <c r="F15" s="324">
        <v>276</v>
      </c>
      <c r="G15" s="334">
        <v>0.60112523038122034</v>
      </c>
      <c r="H15" s="335">
        <v>1.5537810925107752E-4</v>
      </c>
      <c r="I15" s="357"/>
    </row>
    <row r="16" spans="1:11">
      <c r="A16" s="333" t="s">
        <v>331</v>
      </c>
      <c r="B16" s="324">
        <v>1774861</v>
      </c>
      <c r="C16" s="324">
        <v>7161</v>
      </c>
      <c r="D16" s="334">
        <v>4.0346821525742019E-3</v>
      </c>
      <c r="E16" s="324">
        <v>3264</v>
      </c>
      <c r="F16" s="324">
        <v>164</v>
      </c>
      <c r="G16" s="334">
        <v>0.45580226225387516</v>
      </c>
      <c r="H16" s="335">
        <v>9.2401602153633445E-5</v>
      </c>
      <c r="I16" s="357"/>
    </row>
    <row r="17" spans="1:9" ht="13.5" thickBot="1">
      <c r="A17" s="338" t="s">
        <v>332</v>
      </c>
      <c r="B17" s="339">
        <v>1781805</v>
      </c>
      <c r="C17" s="339">
        <v>9442</v>
      </c>
      <c r="D17" s="334">
        <v>5.2991208353327102E-3</v>
      </c>
      <c r="E17" s="339">
        <v>2251</v>
      </c>
      <c r="F17" s="339">
        <v>109</v>
      </c>
      <c r="G17" s="334">
        <v>0.23840288074560476</v>
      </c>
      <c r="H17" s="335">
        <v>6.1173921949932798E-5</v>
      </c>
      <c r="I17" s="357"/>
    </row>
    <row r="18" spans="1:9" ht="13.5" thickBot="1">
      <c r="A18" s="340" t="s">
        <v>333</v>
      </c>
      <c r="B18" s="341">
        <f>B17</f>
        <v>1781805</v>
      </c>
      <c r="C18" s="341">
        <f>SUM(C6:C17)</f>
        <v>359044</v>
      </c>
      <c r="D18" s="342">
        <f>C18/B18</f>
        <v>0.20150577644579515</v>
      </c>
      <c r="E18" s="341">
        <f>SUM(E6:E17)</f>
        <v>216329</v>
      </c>
      <c r="F18" s="341">
        <f>SUM(F6:F17)</f>
        <v>141345</v>
      </c>
      <c r="G18" s="342">
        <f>IF(C18=0,0,E18/C18)</f>
        <v>0.6025138980180702</v>
      </c>
      <c r="H18" s="358">
        <f>IF(B18=0,0,F18/B18)</f>
        <v>7.9326862367094048E-2</v>
      </c>
      <c r="I18" s="356"/>
    </row>
    <row r="20" spans="1:9" ht="12.75" customHeight="1">
      <c r="A20" s="1253" t="s">
        <v>596</v>
      </c>
      <c r="B20" s="1253"/>
      <c r="C20" s="1253"/>
      <c r="D20" s="1253"/>
      <c r="E20" s="1253"/>
      <c r="F20" s="1253"/>
      <c r="G20" s="1253"/>
      <c r="H20" s="1253"/>
      <c r="I20" s="302"/>
    </row>
    <row r="21" spans="1:9" ht="12.75" customHeight="1">
      <c r="A21" s="1253" t="s">
        <v>597</v>
      </c>
      <c r="B21" s="1253"/>
      <c r="C21" s="1253"/>
      <c r="D21" s="1253"/>
      <c r="E21" s="1253"/>
      <c r="F21" s="1253"/>
      <c r="G21" s="1253"/>
      <c r="H21" s="1253"/>
      <c r="I21" s="349"/>
    </row>
    <row r="22" spans="1:9" ht="12.75" customHeight="1">
      <c r="A22" s="1254" t="s">
        <v>598</v>
      </c>
      <c r="B22" s="1254"/>
      <c r="C22" s="1254"/>
      <c r="D22" s="1254"/>
      <c r="E22" s="1254"/>
      <c r="F22" s="1254"/>
      <c r="G22" s="1254"/>
      <c r="H22" s="1254"/>
      <c r="I22"/>
    </row>
    <row r="23" spans="1:9" ht="12.75" customHeight="1">
      <c r="A23" s="1251" t="s">
        <v>599</v>
      </c>
      <c r="B23" s="1251"/>
      <c r="C23" s="1251"/>
      <c r="D23" s="1251"/>
      <c r="E23" s="1251"/>
      <c r="F23" s="1251"/>
      <c r="G23" s="1251"/>
      <c r="H23" s="1251"/>
    </row>
    <row r="24" spans="1:9" ht="21.75" customHeight="1">
      <c r="A24" s="1252" t="s">
        <v>570</v>
      </c>
      <c r="B24" s="1252"/>
      <c r="C24" s="1252"/>
      <c r="D24" s="1252"/>
      <c r="E24" s="1252"/>
      <c r="F24" s="1252"/>
      <c r="G24" s="1252"/>
      <c r="H24" s="1252"/>
    </row>
    <row r="25" spans="1:9" ht="12.75" customHeight="1">
      <c r="A25" s="1224"/>
      <c r="B25" s="1224"/>
      <c r="C25" s="1224"/>
      <c r="D25" s="1224"/>
      <c r="E25" s="1224"/>
      <c r="F25" s="1224"/>
      <c r="G25" s="1224"/>
      <c r="H25" s="1224"/>
    </row>
    <row r="26" spans="1:9" ht="29.25" customHeight="1">
      <c r="A26" s="1224" t="s">
        <v>600</v>
      </c>
      <c r="B26" s="1224"/>
      <c r="C26" s="1224"/>
      <c r="D26" s="1224"/>
      <c r="E26" s="1224"/>
      <c r="F26" s="1224"/>
      <c r="G26" s="1224"/>
      <c r="H26" s="1224"/>
    </row>
  </sheetData>
  <mergeCells count="11">
    <mergeCell ref="A23:H23"/>
    <mergeCell ref="A24:H24"/>
    <mergeCell ref="A26:H26"/>
    <mergeCell ref="A1:H1"/>
    <mergeCell ref="A3:H3"/>
    <mergeCell ref="A4:H4"/>
    <mergeCell ref="A20:H20"/>
    <mergeCell ref="A21:H21"/>
    <mergeCell ref="A22:H22"/>
    <mergeCell ref="A25:H25"/>
    <mergeCell ref="A2:H2"/>
  </mergeCells>
  <printOptions horizontalCentered="1" verticalCentered="1"/>
  <pageMargins left="0" right="0" top="0.5" bottom="0.5" header="0.3" footer="0.3"/>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G37"/>
  <sheetViews>
    <sheetView topLeftCell="A16" zoomScale="90" zoomScaleNormal="90" workbookViewId="0">
      <selection activeCell="E40" sqref="E40"/>
    </sheetView>
  </sheetViews>
  <sheetFormatPr defaultColWidth="9.42578125" defaultRowHeight="12.75"/>
  <cols>
    <col min="1" max="1" width="48.5703125" customWidth="1"/>
    <col min="2" max="6" width="9.5703125" customWidth="1"/>
    <col min="7" max="7" width="12.5703125" customWidth="1"/>
  </cols>
  <sheetData>
    <row r="1" spans="1:7" ht="15.75">
      <c r="A1" s="1054" t="s">
        <v>601</v>
      </c>
      <c r="B1" s="1054"/>
      <c r="C1" s="1054"/>
      <c r="D1" s="1054"/>
      <c r="E1" s="1054"/>
      <c r="F1" s="1054"/>
      <c r="G1" s="1042"/>
    </row>
    <row r="2" spans="1:7" ht="15.75">
      <c r="A2" s="1107" t="s">
        <v>1</v>
      </c>
      <c r="B2" s="1150"/>
      <c r="C2" s="1150"/>
      <c r="D2" s="1150"/>
      <c r="E2" s="1150"/>
      <c r="F2" s="1150"/>
      <c r="G2" s="1042"/>
    </row>
    <row r="3" spans="1:7" ht="15.75">
      <c r="A3" s="1107" t="s">
        <v>2</v>
      </c>
      <c r="B3" s="1150"/>
      <c r="C3" s="1150"/>
      <c r="D3" s="1150"/>
      <c r="E3" s="1150"/>
      <c r="F3" s="1150"/>
      <c r="G3" s="1042"/>
    </row>
    <row r="4" spans="1:7" ht="10.5" customHeight="1" thickBot="1">
      <c r="A4" s="1256"/>
      <c r="B4" s="1257"/>
      <c r="C4" s="1257"/>
      <c r="D4" s="1257"/>
      <c r="E4" s="1257"/>
      <c r="F4" s="1257"/>
      <c r="G4" s="1258"/>
    </row>
    <row r="5" spans="1:7" ht="13.5" customHeight="1">
      <c r="A5" s="1259" t="s">
        <v>602</v>
      </c>
      <c r="B5" s="1261" t="s">
        <v>603</v>
      </c>
      <c r="C5" s="1262"/>
      <c r="D5" s="1262"/>
      <c r="E5" s="1263"/>
      <c r="F5" s="1264" t="s">
        <v>604</v>
      </c>
      <c r="G5" s="1265"/>
    </row>
    <row r="6" spans="1:7" ht="13.5" customHeight="1">
      <c r="A6" s="1260"/>
      <c r="B6" s="1268" t="s">
        <v>605</v>
      </c>
      <c r="C6" s="1269"/>
      <c r="D6" s="1269"/>
      <c r="E6" s="1270"/>
      <c r="F6" s="1266"/>
      <c r="G6" s="1267"/>
    </row>
    <row r="7" spans="1:7" ht="24.75" customHeight="1" thickBot="1">
      <c r="A7" s="1260"/>
      <c r="B7" s="658" t="s">
        <v>606</v>
      </c>
      <c r="C7" s="659" t="s">
        <v>607</v>
      </c>
      <c r="D7" s="659" t="s">
        <v>608</v>
      </c>
      <c r="E7" s="659" t="s">
        <v>609</v>
      </c>
      <c r="F7" s="660" t="s">
        <v>610</v>
      </c>
      <c r="G7" s="661" t="s">
        <v>611</v>
      </c>
    </row>
    <row r="8" spans="1:7" ht="14.25">
      <c r="A8" s="655" t="s">
        <v>612</v>
      </c>
      <c r="B8" s="667"/>
      <c r="C8" s="668" t="s">
        <v>613</v>
      </c>
      <c r="D8" s="669" t="s">
        <v>613</v>
      </c>
      <c r="E8" s="670" t="s">
        <v>613</v>
      </c>
      <c r="F8" s="657"/>
      <c r="G8" s="662"/>
    </row>
    <row r="9" spans="1:7" ht="14.25">
      <c r="A9" s="656" t="s">
        <v>614</v>
      </c>
      <c r="B9" s="671"/>
      <c r="C9" s="668" t="s">
        <v>613</v>
      </c>
      <c r="D9" s="672"/>
      <c r="E9" s="673"/>
      <c r="F9" s="343">
        <v>0</v>
      </c>
      <c r="G9" s="663">
        <v>2</v>
      </c>
    </row>
    <row r="10" spans="1:7" ht="14.25">
      <c r="A10" s="656" t="s">
        <v>615</v>
      </c>
      <c r="B10" s="671"/>
      <c r="C10" s="668" t="s">
        <v>613</v>
      </c>
      <c r="D10" s="672" t="s">
        <v>613</v>
      </c>
      <c r="E10" s="673" t="s">
        <v>613</v>
      </c>
      <c r="F10" s="343"/>
      <c r="G10" s="663"/>
    </row>
    <row r="11" spans="1:7" ht="14.25">
      <c r="A11" s="656" t="s">
        <v>616</v>
      </c>
      <c r="B11" s="671"/>
      <c r="C11" s="668" t="s">
        <v>613</v>
      </c>
      <c r="D11" s="672"/>
      <c r="E11" s="673"/>
      <c r="F11" s="343"/>
      <c r="G11" s="663"/>
    </row>
    <row r="12" spans="1:7" ht="14.25">
      <c r="A12" s="656" t="s">
        <v>617</v>
      </c>
      <c r="B12" s="674"/>
      <c r="C12" s="668" t="s">
        <v>613</v>
      </c>
      <c r="D12" s="675"/>
      <c r="E12" s="676" t="s">
        <v>613</v>
      </c>
      <c r="F12" s="343"/>
      <c r="G12" s="663"/>
    </row>
    <row r="13" spans="1:7" ht="14.25">
      <c r="A13" s="656" t="s">
        <v>618</v>
      </c>
      <c r="B13" s="674"/>
      <c r="C13" s="668" t="s">
        <v>613</v>
      </c>
      <c r="D13" s="675"/>
      <c r="E13" s="676"/>
      <c r="F13" s="343"/>
      <c r="G13" s="663"/>
    </row>
    <row r="14" spans="1:7" ht="14.25">
      <c r="A14" s="656" t="s">
        <v>619</v>
      </c>
      <c r="B14" s="674"/>
      <c r="C14" s="668" t="s">
        <v>613</v>
      </c>
      <c r="D14" s="675"/>
      <c r="E14" s="676"/>
      <c r="F14" s="343"/>
      <c r="G14" s="663"/>
    </row>
    <row r="15" spans="1:7" ht="14.25">
      <c r="A15" s="656" t="s">
        <v>620</v>
      </c>
      <c r="B15" s="674"/>
      <c r="C15" s="668" t="s">
        <v>613</v>
      </c>
      <c r="D15" s="675"/>
      <c r="E15" s="676"/>
      <c r="F15" s="343"/>
      <c r="G15" s="663"/>
    </row>
    <row r="16" spans="1:7" ht="14.25">
      <c r="A16" s="656" t="s">
        <v>621</v>
      </c>
      <c r="B16" s="674"/>
      <c r="C16" s="668" t="s">
        <v>613</v>
      </c>
      <c r="D16" s="675"/>
      <c r="E16" s="676"/>
      <c r="F16" s="343"/>
      <c r="G16" s="663"/>
    </row>
    <row r="17" spans="1:7" ht="14.25">
      <c r="A17" s="656" t="s">
        <v>622</v>
      </c>
      <c r="B17" s="674"/>
      <c r="C17" s="668" t="s">
        <v>613</v>
      </c>
      <c r="D17" s="675"/>
      <c r="E17" s="676"/>
      <c r="F17" s="343"/>
      <c r="G17" s="663"/>
    </row>
    <row r="18" spans="1:7" ht="14.25">
      <c r="A18" s="656" t="s">
        <v>623</v>
      </c>
      <c r="B18" s="674"/>
      <c r="C18" s="668" t="s">
        <v>613</v>
      </c>
      <c r="D18" s="675"/>
      <c r="E18" s="676"/>
      <c r="F18" s="343"/>
      <c r="G18" s="663"/>
    </row>
    <row r="19" spans="1:7" ht="14.25">
      <c r="A19" s="656" t="s">
        <v>624</v>
      </c>
      <c r="B19" s="674"/>
      <c r="C19" s="668" t="s">
        <v>613</v>
      </c>
      <c r="D19" s="675"/>
      <c r="E19" s="676"/>
      <c r="F19" s="343"/>
      <c r="G19" s="663"/>
    </row>
    <row r="20" spans="1:7" ht="14.25">
      <c r="A20" s="656" t="s">
        <v>625</v>
      </c>
      <c r="B20" s="677"/>
      <c r="C20" s="668" t="s">
        <v>613</v>
      </c>
      <c r="D20" s="675"/>
      <c r="E20" s="676"/>
      <c r="F20" s="343"/>
      <c r="G20" s="663"/>
    </row>
    <row r="21" spans="1:7" ht="14.25">
      <c r="A21" s="656" t="s">
        <v>626</v>
      </c>
      <c r="B21" s="677"/>
      <c r="C21" s="668" t="s">
        <v>613</v>
      </c>
      <c r="D21" s="675"/>
      <c r="E21" s="676"/>
      <c r="F21" s="343"/>
      <c r="G21" s="663"/>
    </row>
    <row r="22" spans="1:7" ht="14.25">
      <c r="A22" s="656" t="s">
        <v>627</v>
      </c>
      <c r="B22" s="678"/>
      <c r="C22" s="668" t="s">
        <v>613</v>
      </c>
      <c r="D22" s="679"/>
      <c r="E22" s="680"/>
      <c r="F22" s="343"/>
      <c r="G22" s="663"/>
    </row>
    <row r="23" spans="1:7" ht="14.25">
      <c r="A23" s="656" t="s">
        <v>628</v>
      </c>
      <c r="B23" s="678"/>
      <c r="C23" s="668" t="s">
        <v>613</v>
      </c>
      <c r="D23" s="679"/>
      <c r="E23" s="680"/>
      <c r="F23" s="343"/>
      <c r="G23" s="663"/>
    </row>
    <row r="24" spans="1:7" ht="14.25">
      <c r="A24" s="656" t="s">
        <v>629</v>
      </c>
      <c r="B24" s="678"/>
      <c r="C24" s="668" t="s">
        <v>613</v>
      </c>
      <c r="D24" s="679"/>
      <c r="E24" s="680"/>
      <c r="F24" s="343"/>
      <c r="G24" s="663"/>
    </row>
    <row r="25" spans="1:7" ht="14.25">
      <c r="A25" s="656" t="s">
        <v>630</v>
      </c>
      <c r="B25" s="678"/>
      <c r="C25" s="668" t="s">
        <v>613</v>
      </c>
      <c r="D25" s="679"/>
      <c r="E25" s="680"/>
      <c r="F25" s="343"/>
      <c r="G25" s="663"/>
    </row>
    <row r="26" spans="1:7" ht="14.25">
      <c r="A26" s="656" t="s">
        <v>631</v>
      </c>
      <c r="B26" s="678"/>
      <c r="C26" s="668" t="s">
        <v>613</v>
      </c>
      <c r="D26" s="679"/>
      <c r="E26" s="680"/>
      <c r="F26" s="343"/>
      <c r="G26" s="663"/>
    </row>
    <row r="27" spans="1:7" ht="14.25">
      <c r="A27" s="656" t="s">
        <v>632</v>
      </c>
      <c r="B27" s="678"/>
      <c r="C27" s="668" t="s">
        <v>613</v>
      </c>
      <c r="D27" s="679" t="s">
        <v>613</v>
      </c>
      <c r="E27" s="680" t="s">
        <v>613</v>
      </c>
      <c r="F27" s="343"/>
      <c r="G27" s="663"/>
    </row>
    <row r="28" spans="1:7" ht="14.25">
      <c r="A28" s="656" t="s">
        <v>633</v>
      </c>
      <c r="B28" s="678"/>
      <c r="C28" s="668" t="s">
        <v>613</v>
      </c>
      <c r="D28" s="679" t="s">
        <v>613</v>
      </c>
      <c r="E28" s="680" t="s">
        <v>613</v>
      </c>
      <c r="F28" s="343"/>
      <c r="G28" s="663"/>
    </row>
    <row r="29" spans="1:7" ht="14.25">
      <c r="A29" s="656" t="s">
        <v>634</v>
      </c>
      <c r="B29" s="678"/>
      <c r="C29" s="668" t="s">
        <v>613</v>
      </c>
      <c r="D29" s="679"/>
      <c r="E29" s="680"/>
      <c r="F29" s="343"/>
      <c r="G29" s="663"/>
    </row>
    <row r="30" spans="1:7" ht="14.25">
      <c r="A30" s="656" t="s">
        <v>635</v>
      </c>
      <c r="B30" s="678"/>
      <c r="C30" s="668" t="s">
        <v>613</v>
      </c>
      <c r="D30" s="679"/>
      <c r="E30" s="680"/>
      <c r="F30" s="343"/>
      <c r="G30" s="663"/>
    </row>
    <row r="31" spans="1:7" ht="14.25">
      <c r="A31" s="656" t="s">
        <v>636</v>
      </c>
      <c r="B31" s="678"/>
      <c r="C31" s="668" t="s">
        <v>613</v>
      </c>
      <c r="D31" s="679"/>
      <c r="E31" s="680"/>
      <c r="F31" s="343"/>
      <c r="G31" s="663"/>
    </row>
    <row r="32" spans="1:7" ht="14.25">
      <c r="A32" s="656" t="s">
        <v>637</v>
      </c>
      <c r="B32" s="678"/>
      <c r="C32" s="668" t="s">
        <v>613</v>
      </c>
      <c r="D32" s="679"/>
      <c r="E32" s="680"/>
      <c r="F32" s="343">
        <v>1</v>
      </c>
      <c r="G32" s="663">
        <v>47</v>
      </c>
    </row>
    <row r="33" spans="1:7" ht="15" thickBot="1">
      <c r="A33" s="664" t="s">
        <v>638</v>
      </c>
      <c r="B33" s="681"/>
      <c r="C33" s="682" t="s">
        <v>613</v>
      </c>
      <c r="D33" s="683"/>
      <c r="E33" s="684"/>
      <c r="F33" s="665"/>
      <c r="G33" s="666"/>
    </row>
    <row r="34" spans="1:7" ht="13.5" thickBot="1">
      <c r="A34" s="344" t="s">
        <v>639</v>
      </c>
      <c r="B34" s="685"/>
      <c r="C34" s="686"/>
      <c r="D34" s="686"/>
      <c r="E34" s="686"/>
      <c r="F34" s="830">
        <f>SUM(F8:F33)</f>
        <v>1</v>
      </c>
      <c r="G34" s="831">
        <f>SUM(G8:G33)</f>
        <v>49</v>
      </c>
    </row>
    <row r="35" spans="1:7" ht="12.75" customHeight="1">
      <c r="A35" s="345"/>
      <c r="B35" s="346"/>
      <c r="C35" s="346"/>
      <c r="D35" s="346"/>
      <c r="E35" s="346"/>
      <c r="F35" s="347"/>
      <c r="G35" s="347"/>
    </row>
    <row r="36" spans="1:7" ht="26.25" customHeight="1">
      <c r="A36" s="1255" t="s">
        <v>640</v>
      </c>
      <c r="B36" s="1255"/>
      <c r="C36" s="1255"/>
      <c r="D36" s="1255"/>
      <c r="E36" s="1255"/>
      <c r="F36" s="1255"/>
      <c r="G36" s="1255"/>
    </row>
    <row r="37" spans="1:7" ht="25.5" customHeight="1">
      <c r="A37" s="1224" t="s">
        <v>137</v>
      </c>
      <c r="B37" s="1224"/>
      <c r="C37" s="1224"/>
      <c r="D37" s="1224"/>
      <c r="E37" s="1224"/>
      <c r="F37" s="1224"/>
      <c r="G37" s="1224"/>
    </row>
  </sheetData>
  <mergeCells count="10">
    <mergeCell ref="A36:G36"/>
    <mergeCell ref="A37:G37"/>
    <mergeCell ref="A1:G1"/>
    <mergeCell ref="A2:G2"/>
    <mergeCell ref="A4:G4"/>
    <mergeCell ref="A5:A7"/>
    <mergeCell ref="B5:E5"/>
    <mergeCell ref="F5:G6"/>
    <mergeCell ref="B6:E6"/>
    <mergeCell ref="A3:G3"/>
  </mergeCells>
  <printOptions horizontalCentered="1" verticalCentered="1"/>
  <pageMargins left="0" right="0" top="0.5" bottom="0.5" header="0.3" footer="0.3"/>
  <pageSetup scale="98"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5"/>
  <sheetViews>
    <sheetView zoomScale="85" zoomScaleNormal="85" workbookViewId="0">
      <selection sqref="A1:M23"/>
    </sheetView>
  </sheetViews>
  <sheetFormatPr defaultColWidth="8.5703125" defaultRowHeight="12.75"/>
  <cols>
    <col min="1" max="1" width="57" customWidth="1"/>
    <col min="2" max="2" width="7.85546875" bestFit="1" customWidth="1"/>
    <col min="3" max="4" width="10" bestFit="1" customWidth="1"/>
    <col min="5" max="5" width="7.85546875" bestFit="1" customWidth="1"/>
    <col min="6" max="7" width="8" bestFit="1" customWidth="1"/>
    <col min="8" max="8" width="7.85546875" bestFit="1" customWidth="1"/>
    <col min="9" max="10" width="9" bestFit="1" customWidth="1"/>
    <col min="11" max="11" width="7.85546875" bestFit="1" customWidth="1"/>
    <col min="12" max="13" width="9" bestFit="1" customWidth="1"/>
    <col min="14" max="20" width="9.5703125" customWidth="1"/>
    <col min="21" max="21" width="13.5703125" customWidth="1"/>
  </cols>
  <sheetData>
    <row r="1" spans="1:13" ht="15.75">
      <c r="A1" s="1271" t="s">
        <v>641</v>
      </c>
      <c r="B1" s="1271"/>
      <c r="C1" s="1054"/>
      <c r="D1" s="1054"/>
      <c r="E1" s="1054"/>
      <c r="F1" s="1054"/>
      <c r="G1" s="1054"/>
      <c r="H1" s="1054"/>
      <c r="I1" s="1054"/>
      <c r="J1" s="1054"/>
      <c r="K1" s="1054"/>
      <c r="L1" s="1054"/>
      <c r="M1" s="1054"/>
    </row>
    <row r="2" spans="1:13" ht="15.75">
      <c r="A2" s="1054" t="s">
        <v>1</v>
      </c>
      <c r="B2" s="1054"/>
      <c r="C2" s="1054"/>
      <c r="D2" s="1054"/>
      <c r="E2" s="1054"/>
      <c r="F2" s="1054"/>
      <c r="G2" s="1054"/>
      <c r="H2" s="1054"/>
      <c r="I2" s="1054"/>
      <c r="J2" s="1054"/>
      <c r="K2" s="1054"/>
      <c r="L2" s="1054"/>
      <c r="M2" s="1054"/>
    </row>
    <row r="3" spans="1:13" ht="15.75">
      <c r="A3" s="1107" t="s">
        <v>2</v>
      </c>
      <c r="B3" s="1107"/>
      <c r="C3" s="1107"/>
      <c r="D3" s="1107"/>
      <c r="E3" s="1107"/>
      <c r="F3" s="1107"/>
      <c r="G3" s="1107"/>
      <c r="H3" s="1107"/>
      <c r="I3" s="1107"/>
      <c r="J3" s="1107"/>
      <c r="K3" s="1107"/>
      <c r="L3" s="1107"/>
      <c r="M3" s="1107"/>
    </row>
    <row r="4" spans="1:13" ht="16.5" thickBot="1">
      <c r="A4" s="1272"/>
      <c r="B4" s="1272"/>
      <c r="C4" s="1272"/>
      <c r="D4" s="1272"/>
      <c r="E4" s="1272"/>
      <c r="F4" s="1272"/>
      <c r="G4" s="1272"/>
      <c r="H4" s="1272"/>
      <c r="I4" s="1272"/>
      <c r="J4" s="1272"/>
      <c r="K4" s="1272"/>
      <c r="L4" s="1272"/>
      <c r="M4" s="1272"/>
    </row>
    <row r="5" spans="1:13" ht="20.25" customHeight="1" thickBot="1">
      <c r="A5" s="1295">
        <v>2021</v>
      </c>
      <c r="B5" s="1298" t="s">
        <v>642</v>
      </c>
      <c r="C5" s="1299"/>
      <c r="D5" s="1299"/>
      <c r="E5" s="1299" t="s">
        <v>4</v>
      </c>
      <c r="F5" s="1299"/>
      <c r="G5" s="1299"/>
      <c r="H5" s="1300" t="s">
        <v>5</v>
      </c>
      <c r="I5" s="1300"/>
      <c r="J5" s="1300"/>
      <c r="K5" s="1301" t="s">
        <v>342</v>
      </c>
      <c r="L5" s="1301"/>
      <c r="M5" s="1302"/>
    </row>
    <row r="6" spans="1:13">
      <c r="A6" s="1296"/>
      <c r="B6" s="1025" t="s">
        <v>8</v>
      </c>
      <c r="C6" s="1025" t="s">
        <v>9</v>
      </c>
      <c r="D6" s="1297" t="s">
        <v>10</v>
      </c>
      <c r="E6" s="1025" t="s">
        <v>8</v>
      </c>
      <c r="F6" s="1025" t="s">
        <v>9</v>
      </c>
      <c r="G6" s="1297" t="s">
        <v>10</v>
      </c>
      <c r="H6" s="1025" t="s">
        <v>8</v>
      </c>
      <c r="I6" s="1025" t="s">
        <v>9</v>
      </c>
      <c r="J6" s="1025" t="s">
        <v>10</v>
      </c>
      <c r="K6" s="1025" t="s">
        <v>8</v>
      </c>
      <c r="L6" s="1025" t="s">
        <v>9</v>
      </c>
      <c r="M6" s="194" t="s">
        <v>122</v>
      </c>
    </row>
    <row r="7" spans="1:13">
      <c r="A7" s="1028"/>
      <c r="B7" s="460"/>
      <c r="C7" s="1026"/>
      <c r="D7" s="1026"/>
      <c r="E7" s="1026"/>
      <c r="F7" s="1026"/>
      <c r="G7" s="1027"/>
      <c r="H7" s="1027"/>
      <c r="I7" s="1027"/>
      <c r="J7" s="1026"/>
      <c r="K7" s="459"/>
      <c r="L7" s="459"/>
      <c r="M7" s="446"/>
    </row>
    <row r="8" spans="1:13">
      <c r="A8" s="1303" t="s">
        <v>116</v>
      </c>
      <c r="B8" s="1024"/>
      <c r="C8" s="611"/>
      <c r="D8" s="611"/>
      <c r="E8" s="611"/>
      <c r="F8" s="611"/>
      <c r="G8" s="835"/>
      <c r="H8" s="836"/>
      <c r="I8" s="835"/>
      <c r="J8" s="835"/>
      <c r="K8" s="836"/>
      <c r="L8" s="835"/>
      <c r="M8" s="865"/>
    </row>
    <row r="9" spans="1:13">
      <c r="A9" s="1304" t="s">
        <v>643</v>
      </c>
      <c r="B9" s="764" t="s">
        <v>12</v>
      </c>
      <c r="C9" s="126">
        <v>80000</v>
      </c>
      <c r="D9" s="126">
        <f>SUM(B9:C9)</f>
        <v>80000</v>
      </c>
      <c r="E9" s="609" t="s">
        <v>12</v>
      </c>
      <c r="F9" s="984">
        <v>8302</v>
      </c>
      <c r="G9" s="127">
        <f>SUM(E9:F9)</f>
        <v>8302</v>
      </c>
      <c r="H9" s="767" t="s">
        <v>12</v>
      </c>
      <c r="I9" s="127">
        <v>38214</v>
      </c>
      <c r="J9" s="127">
        <f>SUM(H9:I9)</f>
        <v>38214</v>
      </c>
      <c r="K9" s="767" t="s">
        <v>12</v>
      </c>
      <c r="L9" s="127">
        <v>38214</v>
      </c>
      <c r="M9" s="164">
        <f>SUM(K9:L9)</f>
        <v>38214</v>
      </c>
    </row>
    <row r="10" spans="1:13">
      <c r="A10" s="1304"/>
      <c r="B10" s="764"/>
      <c r="C10" s="126"/>
      <c r="D10" s="126"/>
      <c r="E10" s="609"/>
      <c r="F10" s="126"/>
      <c r="G10" s="127"/>
      <c r="H10" s="767"/>
      <c r="I10" s="127"/>
      <c r="J10" s="127"/>
      <c r="K10" s="767"/>
      <c r="L10" s="127"/>
      <c r="M10" s="121"/>
    </row>
    <row r="11" spans="1:13" s="8" customFormat="1">
      <c r="A11" s="1305" t="s">
        <v>345</v>
      </c>
      <c r="B11" s="832"/>
      <c r="C11" s="281">
        <f>C9</f>
        <v>80000</v>
      </c>
      <c r="D11" s="281">
        <f>D9</f>
        <v>80000</v>
      </c>
      <c r="E11" s="610" t="s">
        <v>12</v>
      </c>
      <c r="F11" s="281">
        <f>F9</f>
        <v>8302</v>
      </c>
      <c r="G11" s="833">
        <f>G9</f>
        <v>8302</v>
      </c>
      <c r="H11" s="834" t="s">
        <v>12</v>
      </c>
      <c r="I11" s="833">
        <f>I9</f>
        <v>38214</v>
      </c>
      <c r="J11" s="833">
        <f>J9</f>
        <v>38214</v>
      </c>
      <c r="K11" s="834" t="s">
        <v>12</v>
      </c>
      <c r="L11" s="833">
        <f>L9</f>
        <v>38214</v>
      </c>
      <c r="M11" s="1306">
        <f>M9</f>
        <v>38214</v>
      </c>
    </row>
    <row r="12" spans="1:13">
      <c r="A12" s="1304"/>
      <c r="B12" s="764"/>
      <c r="C12" s="126"/>
      <c r="D12" s="126"/>
      <c r="E12" s="609"/>
      <c r="F12" s="126"/>
      <c r="G12" s="127"/>
      <c r="H12" s="767"/>
      <c r="I12" s="127"/>
      <c r="J12" s="127"/>
      <c r="K12" s="767"/>
      <c r="L12" s="127"/>
      <c r="M12" s="121"/>
    </row>
    <row r="13" spans="1:13">
      <c r="A13" s="1303" t="s">
        <v>346</v>
      </c>
      <c r="B13" s="1024"/>
      <c r="C13" s="611"/>
      <c r="D13" s="611"/>
      <c r="E13" s="838"/>
      <c r="F13" s="611"/>
      <c r="G13" s="835"/>
      <c r="H13" s="836"/>
      <c r="I13" s="835"/>
      <c r="J13" s="835"/>
      <c r="K13" s="836"/>
      <c r="L13" s="835"/>
      <c r="M13" s="865"/>
    </row>
    <row r="14" spans="1:13">
      <c r="A14" s="1307" t="s">
        <v>350</v>
      </c>
      <c r="B14" s="765" t="s">
        <v>12</v>
      </c>
      <c r="C14" s="126">
        <v>62500</v>
      </c>
      <c r="D14" s="126">
        <f>SUM(B14:C14)</f>
        <v>62500</v>
      </c>
      <c r="E14" s="609" t="s">
        <v>12</v>
      </c>
      <c r="F14" s="126">
        <v>0</v>
      </c>
      <c r="G14" s="127">
        <f>SUM(E14:F14)</f>
        <v>0</v>
      </c>
      <c r="H14" s="767" t="s">
        <v>12</v>
      </c>
      <c r="I14" s="127">
        <v>0</v>
      </c>
      <c r="J14" s="127">
        <f>SUM(H14:I14)</f>
        <v>0</v>
      </c>
      <c r="K14" s="767" t="s">
        <v>12</v>
      </c>
      <c r="L14" s="127">
        <v>0</v>
      </c>
      <c r="M14" s="164">
        <f>SUM(K14:L14)</f>
        <v>0</v>
      </c>
    </row>
    <row r="15" spans="1:13">
      <c r="A15" s="1308" t="s">
        <v>351</v>
      </c>
      <c r="B15" s="765" t="s">
        <v>12</v>
      </c>
      <c r="C15" s="126">
        <v>62500</v>
      </c>
      <c r="D15" s="126">
        <f t="shared" ref="D15:D17" si="0">SUM(B15:C15)</f>
        <v>62500</v>
      </c>
      <c r="E15" s="609" t="s">
        <v>12</v>
      </c>
      <c r="F15" s="126">
        <v>0</v>
      </c>
      <c r="G15" s="127">
        <f t="shared" ref="G15:G17" si="1">SUM(E15:F15)</f>
        <v>0</v>
      </c>
      <c r="H15" s="767" t="s">
        <v>12</v>
      </c>
      <c r="I15" s="127">
        <v>0</v>
      </c>
      <c r="J15" s="127">
        <f t="shared" ref="J15:J17" si="2">SUM(H15:I15)</f>
        <v>0</v>
      </c>
      <c r="K15" s="767" t="s">
        <v>12</v>
      </c>
      <c r="L15" s="127">
        <v>0</v>
      </c>
      <c r="M15" s="164">
        <f t="shared" ref="M15:M17" si="3">SUM(K15:L15)</f>
        <v>0</v>
      </c>
    </row>
    <row r="16" spans="1:13">
      <c r="A16" s="1308" t="s">
        <v>352</v>
      </c>
      <c r="B16" s="765" t="s">
        <v>12</v>
      </c>
      <c r="C16" s="126"/>
      <c r="D16" s="126">
        <f t="shared" si="0"/>
        <v>0</v>
      </c>
      <c r="E16" s="609" t="s">
        <v>12</v>
      </c>
      <c r="F16" s="126">
        <v>0</v>
      </c>
      <c r="G16" s="127">
        <f t="shared" si="1"/>
        <v>0</v>
      </c>
      <c r="H16" s="767" t="s">
        <v>12</v>
      </c>
      <c r="I16" s="127">
        <v>0</v>
      </c>
      <c r="J16" s="127">
        <f t="shared" si="2"/>
        <v>0</v>
      </c>
      <c r="K16" s="767" t="s">
        <v>12</v>
      </c>
      <c r="L16" s="127">
        <v>0</v>
      </c>
      <c r="M16" s="164">
        <f t="shared" si="3"/>
        <v>0</v>
      </c>
    </row>
    <row r="17" spans="1:22">
      <c r="A17" s="104" t="s">
        <v>644</v>
      </c>
      <c r="B17" s="765" t="s">
        <v>12</v>
      </c>
      <c r="C17" s="126">
        <v>18750</v>
      </c>
      <c r="D17" s="126">
        <f t="shared" si="0"/>
        <v>18750</v>
      </c>
      <c r="E17" s="609" t="s">
        <v>12</v>
      </c>
      <c r="F17" s="127">
        <v>1863</v>
      </c>
      <c r="G17" s="127">
        <f t="shared" si="1"/>
        <v>1863</v>
      </c>
      <c r="H17" s="767" t="s">
        <v>12</v>
      </c>
      <c r="I17" s="127">
        <v>8108</v>
      </c>
      <c r="J17" s="127">
        <f t="shared" si="2"/>
        <v>8108</v>
      </c>
      <c r="K17" s="767" t="s">
        <v>12</v>
      </c>
      <c r="L17" s="127">
        <v>8108</v>
      </c>
      <c r="M17" s="164">
        <f t="shared" si="3"/>
        <v>8108</v>
      </c>
    </row>
    <row r="18" spans="1:22">
      <c r="A18" s="104"/>
      <c r="B18" s="766"/>
      <c r="C18" s="126"/>
      <c r="D18" s="126"/>
      <c r="E18" s="609"/>
      <c r="F18" s="126"/>
      <c r="G18" s="127"/>
      <c r="H18" s="767"/>
      <c r="I18" s="127"/>
      <c r="J18" s="127"/>
      <c r="K18" s="767"/>
      <c r="L18" s="127"/>
      <c r="M18" s="121"/>
    </row>
    <row r="19" spans="1:22" s="8" customFormat="1">
      <c r="A19" s="1309" t="s">
        <v>645</v>
      </c>
      <c r="B19" s="763" t="s">
        <v>12</v>
      </c>
      <c r="C19" s="281">
        <f>SUM(C14:C17)</f>
        <v>143750</v>
      </c>
      <c r="D19" s="281">
        <f>SUM(D14:D17)</f>
        <v>143750</v>
      </c>
      <c r="E19" s="610" t="s">
        <v>12</v>
      </c>
      <c r="F19" s="281">
        <f>SUM(F14:F17)</f>
        <v>1863</v>
      </c>
      <c r="G19" s="833">
        <f>SUM(G14:G17)</f>
        <v>1863</v>
      </c>
      <c r="H19" s="834" t="s">
        <v>12</v>
      </c>
      <c r="I19" s="833">
        <f>SUM(I14:I18)</f>
        <v>8108</v>
      </c>
      <c r="J19" s="833">
        <f>SUM(J14:J17)</f>
        <v>8108</v>
      </c>
      <c r="K19" s="834" t="s">
        <v>12</v>
      </c>
      <c r="L19" s="833">
        <f>SUM(L14:L17)</f>
        <v>8108</v>
      </c>
      <c r="M19" s="1306">
        <f>SUM(M14:M17)</f>
        <v>8108</v>
      </c>
    </row>
    <row r="20" spans="1:22" ht="13.5" thickBot="1">
      <c r="A20" s="507"/>
      <c r="B20" s="1310"/>
      <c r="C20" s="1311"/>
      <c r="D20" s="1311"/>
      <c r="E20" s="1312"/>
      <c r="F20" s="1311"/>
      <c r="G20" s="1313"/>
      <c r="H20" s="1314"/>
      <c r="I20" s="1313"/>
      <c r="J20" s="1313"/>
      <c r="K20" s="1314"/>
      <c r="L20" s="1313"/>
      <c r="M20" s="1315"/>
    </row>
    <row r="22" spans="1:22" ht="14.25">
      <c r="A22" s="1277" t="s">
        <v>20</v>
      </c>
      <c r="B22" s="1277"/>
      <c r="C22" s="1277"/>
      <c r="D22" s="1277"/>
      <c r="E22" s="1277"/>
      <c r="F22" s="1277"/>
      <c r="G22" s="1277"/>
      <c r="H22" s="1277"/>
      <c r="I22" s="1277"/>
      <c r="J22" s="1277"/>
      <c r="K22" s="1277"/>
      <c r="L22" s="1277"/>
      <c r="M22" s="1277"/>
    </row>
    <row r="23" spans="1:22">
      <c r="A23" s="1316" t="s">
        <v>646</v>
      </c>
      <c r="B23" s="1316"/>
      <c r="C23" s="1316"/>
      <c r="D23" s="1316"/>
      <c r="E23" s="1316"/>
      <c r="F23" s="1316"/>
      <c r="G23" s="1316"/>
      <c r="H23" s="1316"/>
      <c r="I23" s="1316"/>
      <c r="J23" s="1316"/>
      <c r="K23" s="1316"/>
      <c r="L23" s="1316"/>
      <c r="M23" s="1316"/>
      <c r="N23" s="2"/>
      <c r="O23" s="2"/>
      <c r="P23" s="2"/>
      <c r="Q23" s="2"/>
      <c r="R23" s="2"/>
      <c r="S23" s="2"/>
      <c r="T23" s="2"/>
      <c r="U23" s="2"/>
      <c r="V23" s="2"/>
    </row>
    <row r="24" spans="1:22">
      <c r="C24" s="1"/>
      <c r="D24" s="1"/>
      <c r="E24" s="1"/>
      <c r="F24" s="1"/>
    </row>
    <row r="25" spans="1:22">
      <c r="C25" s="1"/>
      <c r="D25" s="1"/>
      <c r="E25" s="1"/>
      <c r="F25" s="1"/>
    </row>
  </sheetData>
  <mergeCells count="11">
    <mergeCell ref="A22:M22"/>
    <mergeCell ref="A23:M23"/>
    <mergeCell ref="A1:M1"/>
    <mergeCell ref="A3:M3"/>
    <mergeCell ref="A4:M4"/>
    <mergeCell ref="A5:A6"/>
    <mergeCell ref="E5:G5"/>
    <mergeCell ref="B5:D5"/>
    <mergeCell ref="H5:J5"/>
    <mergeCell ref="K5:M5"/>
    <mergeCell ref="A2:M2"/>
  </mergeCells>
  <printOptions horizontalCentered="1" verticalCentered="1"/>
  <pageMargins left="0" right="0" top="0.5" bottom="0.5" header="0.3" footer="0.3"/>
  <pageSetup scale="89"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6"/>
  <sheetViews>
    <sheetView zoomScaleNormal="100" workbookViewId="0">
      <selection activeCell="E33" sqref="E33"/>
    </sheetView>
  </sheetViews>
  <sheetFormatPr defaultRowHeight="12.75"/>
  <cols>
    <col min="1" max="2" width="17.5703125" customWidth="1"/>
    <col min="3" max="3" width="16.5703125" customWidth="1"/>
    <col min="4" max="4" width="17.28515625" customWidth="1"/>
    <col min="5" max="5" width="19.42578125" customWidth="1"/>
  </cols>
  <sheetData>
    <row r="1" spans="1:8" ht="15.75">
      <c r="A1" s="1054" t="s">
        <v>647</v>
      </c>
      <c r="B1" s="1054"/>
      <c r="C1" s="1054"/>
      <c r="D1" s="1054"/>
      <c r="E1" s="1054"/>
      <c r="F1" s="504"/>
      <c r="G1" s="504"/>
      <c r="H1" s="504"/>
    </row>
    <row r="2" spans="1:8" ht="15.75">
      <c r="A2" s="1054" t="s">
        <v>648</v>
      </c>
      <c r="B2" s="1054"/>
      <c r="C2" s="1054"/>
      <c r="D2" s="1054"/>
      <c r="E2" s="1054"/>
      <c r="F2" s="504"/>
      <c r="G2" s="504"/>
      <c r="H2" s="504"/>
    </row>
    <row r="3" spans="1:8" ht="15.75">
      <c r="A3" s="1107" t="s">
        <v>1</v>
      </c>
      <c r="B3" s="1107"/>
      <c r="C3" s="1107"/>
      <c r="D3" s="1107"/>
      <c r="E3" s="1107"/>
      <c r="F3" s="536"/>
      <c r="G3" s="536"/>
      <c r="H3" s="536"/>
    </row>
    <row r="4" spans="1:8" ht="15.75">
      <c r="A4" s="1107" t="s">
        <v>245</v>
      </c>
      <c r="B4" s="1107"/>
      <c r="C4" s="1107"/>
      <c r="D4" s="1107"/>
      <c r="E4" s="1107"/>
      <c r="F4" s="536"/>
      <c r="G4" s="536"/>
      <c r="H4" s="536"/>
    </row>
    <row r="5" spans="1:8" ht="13.5" thickBot="1"/>
    <row r="6" spans="1:8" ht="16.5" thickBot="1">
      <c r="A6" s="1274" t="s">
        <v>559</v>
      </c>
      <c r="B6" s="1275"/>
      <c r="C6" s="1275"/>
      <c r="D6" s="1275"/>
      <c r="E6" s="1276"/>
    </row>
    <row r="7" spans="1:8" ht="111" customHeight="1" thickBot="1">
      <c r="A7" s="1289" t="s">
        <v>312</v>
      </c>
      <c r="B7" s="1289" t="s">
        <v>649</v>
      </c>
      <c r="C7" s="1289" t="s">
        <v>650</v>
      </c>
      <c r="D7" s="1289" t="s">
        <v>651</v>
      </c>
      <c r="E7" s="1289" t="s">
        <v>652</v>
      </c>
      <c r="F7" s="366"/>
      <c r="G7" s="366"/>
    </row>
    <row r="8" spans="1:8">
      <c r="A8" s="537" t="s">
        <v>321</v>
      </c>
      <c r="B8" s="1004" t="s">
        <v>12</v>
      </c>
      <c r="C8" s="1004" t="s">
        <v>12</v>
      </c>
      <c r="D8" s="1004" t="s">
        <v>12</v>
      </c>
      <c r="E8" s="1004" t="s">
        <v>12</v>
      </c>
    </row>
    <row r="9" spans="1:8">
      <c r="A9" s="333" t="s">
        <v>322</v>
      </c>
      <c r="B9" s="1004" t="s">
        <v>12</v>
      </c>
      <c r="C9" s="1004" t="s">
        <v>12</v>
      </c>
      <c r="D9" s="1004" t="s">
        <v>12</v>
      </c>
      <c r="E9" s="1004" t="s">
        <v>12</v>
      </c>
    </row>
    <row r="10" spans="1:8">
      <c r="A10" s="333" t="s">
        <v>323</v>
      </c>
      <c r="B10" s="1004" t="s">
        <v>12</v>
      </c>
      <c r="C10" s="1004" t="s">
        <v>12</v>
      </c>
      <c r="D10" s="1004" t="s">
        <v>12</v>
      </c>
      <c r="E10" s="1004" t="s">
        <v>12</v>
      </c>
    </row>
    <row r="11" spans="1:8">
      <c r="A11" s="333" t="s">
        <v>324</v>
      </c>
      <c r="B11" s="1004" t="s">
        <v>12</v>
      </c>
      <c r="C11" s="1004" t="s">
        <v>12</v>
      </c>
      <c r="D11" s="1004" t="s">
        <v>12</v>
      </c>
      <c r="E11" s="1004" t="s">
        <v>12</v>
      </c>
    </row>
    <row r="12" spans="1:8">
      <c r="A12" s="333" t="s">
        <v>325</v>
      </c>
      <c r="B12" s="1004" t="s">
        <v>12</v>
      </c>
      <c r="C12" s="1004" t="s">
        <v>12</v>
      </c>
      <c r="D12" s="1004" t="s">
        <v>12</v>
      </c>
      <c r="E12" s="1004" t="s">
        <v>12</v>
      </c>
    </row>
    <row r="13" spans="1:8">
      <c r="A13" s="333" t="s">
        <v>326</v>
      </c>
      <c r="B13" s="511" t="s">
        <v>12</v>
      </c>
      <c r="C13" s="511" t="s">
        <v>12</v>
      </c>
      <c r="D13" s="511" t="s">
        <v>12</v>
      </c>
      <c r="E13" s="511" t="s">
        <v>12</v>
      </c>
    </row>
    <row r="14" spans="1:8">
      <c r="A14" s="333" t="s">
        <v>327</v>
      </c>
      <c r="B14" s="511" t="s">
        <v>12</v>
      </c>
      <c r="C14" s="945">
        <v>0.94500930375941583</v>
      </c>
      <c r="D14" s="945">
        <v>0.50601542425193236</v>
      </c>
      <c r="E14" s="945">
        <v>0.65249529622466684</v>
      </c>
    </row>
    <row r="15" spans="1:8">
      <c r="A15" s="333" t="s">
        <v>328</v>
      </c>
      <c r="B15" s="100"/>
      <c r="C15" s="943">
        <v>0.9497191290354059</v>
      </c>
      <c r="D15" s="943">
        <v>0.46700000000000003</v>
      </c>
      <c r="E15" s="944">
        <v>0.64700000000000002</v>
      </c>
    </row>
    <row r="16" spans="1:8">
      <c r="A16" s="333" t="s">
        <v>329</v>
      </c>
      <c r="B16" s="100"/>
      <c r="C16" s="943">
        <v>0.93117218826467818</v>
      </c>
      <c r="D16" s="943">
        <v>0.46300000000000002</v>
      </c>
      <c r="E16" s="944">
        <v>0.63900000000000001</v>
      </c>
    </row>
    <row r="17" spans="1:5">
      <c r="A17" s="333" t="s">
        <v>330</v>
      </c>
      <c r="B17" s="100"/>
      <c r="C17" s="979">
        <v>0.94099999999999995</v>
      </c>
      <c r="D17" s="979">
        <v>0.502</v>
      </c>
      <c r="E17" s="979">
        <v>0.63500000000000001</v>
      </c>
    </row>
    <row r="18" spans="1:5">
      <c r="A18" s="333" t="s">
        <v>331</v>
      </c>
      <c r="B18" s="100"/>
      <c r="C18" s="943">
        <v>0.94899999999999995</v>
      </c>
      <c r="D18" s="943">
        <v>0.48899999999999999</v>
      </c>
      <c r="E18" s="944">
        <v>0.624</v>
      </c>
    </row>
    <row r="19" spans="1:5" ht="13.5" thickBot="1">
      <c r="A19" s="338" t="s">
        <v>332</v>
      </c>
      <c r="B19" s="538"/>
      <c r="C19" s="994">
        <v>0.95299999999999996</v>
      </c>
      <c r="D19" s="994">
        <v>0.48599999999999999</v>
      </c>
      <c r="E19" s="995">
        <v>0.64800000000000002</v>
      </c>
    </row>
    <row r="20" spans="1:5" ht="13.5" thickBot="1">
      <c r="A20" s="340" t="s">
        <v>333</v>
      </c>
      <c r="B20" s="539"/>
      <c r="C20" s="946">
        <f>AVERAGE(C14:C19)</f>
        <v>0.94481677017658328</v>
      </c>
      <c r="D20" s="946">
        <f>AVERAGE(D14:D19)</f>
        <v>0.48550257070865549</v>
      </c>
      <c r="E20" s="946">
        <f>AVERAGE(E14:E19)</f>
        <v>0.64091588270411115</v>
      </c>
    </row>
    <row r="22" spans="1:5">
      <c r="A22" s="1057" t="s">
        <v>653</v>
      </c>
      <c r="B22" s="1057"/>
      <c r="C22" s="1057"/>
      <c r="D22" s="1057"/>
      <c r="E22" s="1057"/>
    </row>
    <row r="23" spans="1:5">
      <c r="A23" s="1317" t="s">
        <v>654</v>
      </c>
      <c r="B23" s="1317"/>
      <c r="C23" s="1317"/>
      <c r="D23" s="1317"/>
      <c r="E23" s="1317"/>
    </row>
    <row r="24" spans="1:5">
      <c r="A24" s="1040" t="s">
        <v>655</v>
      </c>
      <c r="B24" s="1040"/>
      <c r="C24" s="1040"/>
      <c r="D24" s="1040"/>
      <c r="E24" s="1040"/>
    </row>
    <row r="25" spans="1:5" ht="30" customHeight="1">
      <c r="A25" s="1057" t="s">
        <v>656</v>
      </c>
      <c r="B25" s="1057"/>
      <c r="C25" s="1057"/>
      <c r="D25" s="1057"/>
      <c r="E25" s="1057"/>
    </row>
    <row r="26" spans="1:5" ht="31.35" customHeight="1">
      <c r="A26" s="1273" t="s">
        <v>52</v>
      </c>
      <c r="B26" s="1273"/>
      <c r="C26" s="1273"/>
      <c r="D26" s="1273"/>
      <c r="E26" s="1273"/>
    </row>
  </sheetData>
  <mergeCells count="10">
    <mergeCell ref="A26:E26"/>
    <mergeCell ref="A25:E25"/>
    <mergeCell ref="A1:E1"/>
    <mergeCell ref="A2:E2"/>
    <mergeCell ref="A3:E3"/>
    <mergeCell ref="A4:E4"/>
    <mergeCell ref="A6:E6"/>
    <mergeCell ref="A22:E22"/>
    <mergeCell ref="A23:E23"/>
    <mergeCell ref="A24:E24"/>
  </mergeCells>
  <printOptions horizontalCentered="1" verticalCentered="1"/>
  <pageMargins left="0" right="0" top="0.5" bottom="0.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0"/>
  <sheetViews>
    <sheetView workbookViewId="0">
      <selection activeCell="A20" sqref="A20:H20"/>
    </sheetView>
  </sheetViews>
  <sheetFormatPr defaultRowHeight="12.75"/>
  <cols>
    <col min="1" max="1" width="12.140625" customWidth="1"/>
    <col min="2" max="2" width="21.5703125" customWidth="1"/>
    <col min="3" max="3" width="11.42578125" customWidth="1"/>
    <col min="5" max="5" width="23" customWidth="1"/>
    <col min="6" max="6" width="12.42578125" customWidth="1"/>
    <col min="8" max="8" width="23.140625" customWidth="1"/>
  </cols>
  <sheetData>
    <row r="1" spans="1:10" ht="15.75">
      <c r="A1" s="1054" t="s">
        <v>657</v>
      </c>
      <c r="B1" s="1054"/>
      <c r="C1" s="1054"/>
      <c r="D1" s="1054"/>
      <c r="E1" s="1054"/>
      <c r="F1" s="1054"/>
      <c r="G1" s="1054"/>
      <c r="H1" s="1054"/>
      <c r="I1" s="461"/>
      <c r="J1" s="461"/>
    </row>
    <row r="2" spans="1:10" ht="15.75">
      <c r="A2" s="1078" t="s">
        <v>658</v>
      </c>
      <c r="B2" s="1078"/>
      <c r="C2" s="1078"/>
      <c r="D2" s="1078"/>
      <c r="E2" s="1078"/>
      <c r="F2" s="1078"/>
      <c r="G2" s="1078"/>
      <c r="H2" s="1078"/>
      <c r="I2" s="462"/>
      <c r="J2" s="462"/>
    </row>
    <row r="3" spans="1:10" ht="15.75">
      <c r="A3" s="1107" t="s">
        <v>1</v>
      </c>
      <c r="B3" s="1107"/>
      <c r="C3" s="1107"/>
      <c r="D3" s="1107"/>
      <c r="E3" s="1107"/>
      <c r="F3" s="1107"/>
      <c r="G3" s="1107"/>
      <c r="H3" s="1107"/>
      <c r="I3" s="371"/>
      <c r="J3" s="371"/>
    </row>
    <row r="4" spans="1:10" ht="15.75">
      <c r="A4" s="1107" t="s">
        <v>2</v>
      </c>
      <c r="B4" s="1107"/>
      <c r="C4" s="1107"/>
      <c r="D4" s="1107"/>
      <c r="E4" s="1107"/>
      <c r="F4" s="1107"/>
      <c r="G4" s="1107"/>
      <c r="H4" s="1107"/>
      <c r="I4" s="371"/>
      <c r="J4" s="371"/>
    </row>
    <row r="5" spans="1:10" ht="13.5" thickBot="1"/>
    <row r="6" spans="1:10" ht="77.25" customHeight="1" thickBot="1">
      <c r="A6" s="542" t="s">
        <v>659</v>
      </c>
      <c r="B6" s="514" t="s">
        <v>660</v>
      </c>
      <c r="D6" s="542" t="s">
        <v>659</v>
      </c>
      <c r="E6" s="514" t="s">
        <v>661</v>
      </c>
      <c r="G6" s="542" t="s">
        <v>659</v>
      </c>
      <c r="H6" s="514" t="s">
        <v>662</v>
      </c>
    </row>
    <row r="7" spans="1:10">
      <c r="A7" s="543" t="s">
        <v>663</v>
      </c>
      <c r="B7" s="915" t="s">
        <v>12</v>
      </c>
      <c r="D7" s="963">
        <v>92617</v>
      </c>
      <c r="E7" s="964">
        <v>2.5474866802111439E-2</v>
      </c>
      <c r="F7" s="391"/>
      <c r="G7" s="963">
        <v>90014</v>
      </c>
      <c r="H7" s="964">
        <v>0.32341325372391699</v>
      </c>
    </row>
    <row r="8" spans="1:10">
      <c r="A8" s="17" t="s">
        <v>664</v>
      </c>
      <c r="B8" s="916" t="s">
        <v>12</v>
      </c>
      <c r="D8" s="965">
        <v>92341</v>
      </c>
      <c r="E8" s="966">
        <v>0.14542629801107484</v>
      </c>
      <c r="F8" s="391"/>
      <c r="G8" s="965">
        <v>90021</v>
      </c>
      <c r="H8" s="966">
        <v>0.48333051457662402</v>
      </c>
    </row>
    <row r="9" spans="1:10">
      <c r="A9" s="17" t="s">
        <v>665</v>
      </c>
      <c r="B9" s="916" t="s">
        <v>12</v>
      </c>
      <c r="D9" s="965">
        <v>93265</v>
      </c>
      <c r="E9" s="966">
        <v>0.44621774766361516</v>
      </c>
      <c r="F9" s="391"/>
      <c r="G9" s="965">
        <v>90007</v>
      </c>
      <c r="H9" s="966">
        <v>0.57966694429708598</v>
      </c>
    </row>
    <row r="10" spans="1:10">
      <c r="A10" s="17" t="s">
        <v>666</v>
      </c>
      <c r="B10" s="916" t="s">
        <v>12</v>
      </c>
      <c r="D10" s="965">
        <v>92321</v>
      </c>
      <c r="E10" s="966">
        <v>0.45514033503145557</v>
      </c>
      <c r="F10" s="391"/>
      <c r="G10" s="965">
        <v>92273</v>
      </c>
      <c r="H10" s="966">
        <v>0.67404661225635232</v>
      </c>
    </row>
    <row r="11" spans="1:10">
      <c r="A11" s="17" t="s">
        <v>667</v>
      </c>
      <c r="B11" s="916" t="s">
        <v>12</v>
      </c>
      <c r="D11" s="965">
        <v>90007</v>
      </c>
      <c r="E11" s="966">
        <v>0.57966694429708598</v>
      </c>
      <c r="F11" s="391"/>
      <c r="G11" s="965">
        <v>92254</v>
      </c>
      <c r="H11" s="966">
        <v>0.6904182421727515</v>
      </c>
    </row>
    <row r="12" spans="1:10">
      <c r="A12" s="17" t="s">
        <v>668</v>
      </c>
      <c r="B12" s="916" t="s">
        <v>12</v>
      </c>
      <c r="D12" s="965">
        <v>92274</v>
      </c>
      <c r="E12" s="966">
        <v>0.66648473783274609</v>
      </c>
      <c r="F12" s="391"/>
      <c r="G12" s="965">
        <v>90012</v>
      </c>
      <c r="H12" s="966">
        <v>0.70685091623106178</v>
      </c>
    </row>
    <row r="13" spans="1:10">
      <c r="A13" s="17" t="s">
        <v>669</v>
      </c>
      <c r="B13" s="916" t="s">
        <v>12</v>
      </c>
      <c r="D13" s="965">
        <v>92273</v>
      </c>
      <c r="E13" s="966">
        <v>0.67404661225635232</v>
      </c>
      <c r="F13" s="391"/>
      <c r="G13" s="965">
        <v>91601</v>
      </c>
      <c r="H13" s="966">
        <v>0.72541568189078898</v>
      </c>
    </row>
    <row r="14" spans="1:10">
      <c r="A14" s="17" t="s">
        <v>670</v>
      </c>
      <c r="B14" s="916" t="s">
        <v>12</v>
      </c>
      <c r="D14" s="965">
        <v>92254</v>
      </c>
      <c r="E14" s="966">
        <v>0.6904182421727515</v>
      </c>
      <c r="F14" s="391"/>
      <c r="G14" s="965">
        <v>91744</v>
      </c>
      <c r="H14" s="966">
        <v>0.73444723198566009</v>
      </c>
    </row>
    <row r="15" spans="1:10">
      <c r="A15" s="17" t="s">
        <v>671</v>
      </c>
      <c r="B15" s="916" t="s">
        <v>12</v>
      </c>
      <c r="D15" s="965">
        <v>92257</v>
      </c>
      <c r="E15" s="966">
        <v>0.69532954100601674</v>
      </c>
      <c r="F15" s="391"/>
      <c r="G15" s="965">
        <v>92249</v>
      </c>
      <c r="H15" s="966">
        <v>0.74995733270090681</v>
      </c>
    </row>
    <row r="16" spans="1:10" ht="13.5" thickBot="1">
      <c r="A16" s="102" t="s">
        <v>672</v>
      </c>
      <c r="B16" s="917" t="s">
        <v>12</v>
      </c>
      <c r="D16" s="967">
        <v>91744</v>
      </c>
      <c r="E16" s="968">
        <v>0.73444723198566009</v>
      </c>
      <c r="F16" s="391"/>
      <c r="G16" s="967">
        <v>90028</v>
      </c>
      <c r="H16" s="968">
        <v>0.75054136216561163</v>
      </c>
    </row>
    <row r="18" spans="1:8">
      <c r="A18" t="s">
        <v>654</v>
      </c>
    </row>
    <row r="19" spans="1:8">
      <c r="A19" t="s">
        <v>673</v>
      </c>
    </row>
    <row r="20" spans="1:8" ht="29.85" customHeight="1">
      <c r="A20" s="1057" t="s">
        <v>656</v>
      </c>
      <c r="B20" s="1057"/>
      <c r="C20" s="1057"/>
      <c r="D20" s="1057"/>
      <c r="E20" s="1057"/>
      <c r="F20" s="1057"/>
      <c r="G20" s="1057"/>
      <c r="H20" s="1057"/>
    </row>
  </sheetData>
  <mergeCells count="5">
    <mergeCell ref="A4:H4"/>
    <mergeCell ref="A1:H1"/>
    <mergeCell ref="A2:H2"/>
    <mergeCell ref="A3:H3"/>
    <mergeCell ref="A20:H20"/>
  </mergeCells>
  <phoneticPr fontId="43" type="noConversion"/>
  <printOptions horizontalCentered="1" verticalCentered="1"/>
  <pageMargins left="0" right="0" top="0.5" bottom="0.5" header="0.3" footer="0.3"/>
  <pageSetup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100"/>
  <sheetViews>
    <sheetView topLeftCell="A51" zoomScale="85" zoomScaleNormal="85" workbookViewId="0">
      <selection activeCell="D104" sqref="D104"/>
    </sheetView>
  </sheetViews>
  <sheetFormatPr defaultColWidth="9.42578125" defaultRowHeight="12.75"/>
  <cols>
    <col min="1" max="1" width="51.42578125" bestFit="1" customWidth="1"/>
    <col min="2" max="2" width="6.5703125" customWidth="1"/>
    <col min="3" max="3" width="9.5703125" customWidth="1"/>
    <col min="4" max="4" width="11" customWidth="1"/>
    <col min="5" max="5" width="9.5703125" customWidth="1"/>
    <col min="6" max="6" width="11.5703125" customWidth="1"/>
    <col min="7" max="7" width="15" bestFit="1" customWidth="1"/>
    <col min="8" max="8" width="12" customWidth="1"/>
  </cols>
  <sheetData>
    <row r="1" spans="1:8" ht="15.75">
      <c r="A1" s="1054" t="s">
        <v>54</v>
      </c>
      <c r="B1" s="1054"/>
      <c r="C1" s="1054"/>
      <c r="D1" s="1054"/>
      <c r="E1" s="1054"/>
      <c r="F1" s="1054"/>
      <c r="G1" s="1054"/>
      <c r="H1" s="1054"/>
    </row>
    <row r="2" spans="1:8" ht="15.75" customHeight="1">
      <c r="A2" s="1029" t="s">
        <v>1</v>
      </c>
      <c r="B2" s="1029"/>
      <c r="C2" s="1029"/>
      <c r="D2" s="1029"/>
      <c r="E2" s="1029"/>
      <c r="F2" s="1029"/>
      <c r="G2" s="1029"/>
      <c r="H2" s="1029"/>
    </row>
    <row r="3" spans="1:8" ht="15.75" customHeight="1">
      <c r="A3" s="1031" t="s">
        <v>2</v>
      </c>
      <c r="B3" s="1031"/>
      <c r="C3" s="1031"/>
      <c r="D3" s="1031"/>
      <c r="E3" s="1031"/>
      <c r="F3" s="1031"/>
      <c r="G3" s="1031"/>
      <c r="H3" s="1031"/>
    </row>
    <row r="4" spans="1:8" ht="15.75" customHeight="1" thickBot="1">
      <c r="A4" s="65"/>
      <c r="B4" s="65"/>
      <c r="C4" s="66"/>
      <c r="D4" s="66"/>
      <c r="E4" s="66"/>
      <c r="F4" s="66"/>
      <c r="G4" s="66"/>
      <c r="H4" s="66"/>
    </row>
    <row r="5" spans="1:8" ht="15.75" customHeight="1" thickBot="1">
      <c r="A5" s="67"/>
      <c r="B5" s="1043" t="s">
        <v>55</v>
      </c>
      <c r="C5" s="1044"/>
      <c r="D5" s="1044"/>
      <c r="E5" s="1044"/>
      <c r="F5" s="1044"/>
      <c r="G5" s="1044"/>
      <c r="H5" s="1044"/>
    </row>
    <row r="6" spans="1:8" ht="12.75" customHeight="1" thickBot="1">
      <c r="A6" s="237"/>
      <c r="B6" s="237"/>
      <c r="C6" s="1048" t="s">
        <v>56</v>
      </c>
      <c r="D6" s="1049"/>
      <c r="E6" s="1049"/>
      <c r="F6" s="1049"/>
      <c r="G6" s="1049"/>
      <c r="H6" s="1050"/>
    </row>
    <row r="7" spans="1:8" ht="38.25" customHeight="1">
      <c r="A7" s="68" t="s">
        <v>57</v>
      </c>
      <c r="B7" s="69" t="s">
        <v>58</v>
      </c>
      <c r="C7" s="423" t="s">
        <v>59</v>
      </c>
      <c r="D7" s="423" t="s">
        <v>60</v>
      </c>
      <c r="E7" s="423" t="s">
        <v>61</v>
      </c>
      <c r="F7" s="423" t="s">
        <v>62</v>
      </c>
      <c r="G7" s="424" t="s">
        <v>63</v>
      </c>
      <c r="H7" s="423" t="s">
        <v>64</v>
      </c>
    </row>
    <row r="8" spans="1:8" ht="12.75" customHeight="1">
      <c r="A8" s="70" t="s">
        <v>23</v>
      </c>
      <c r="B8" s="73"/>
      <c r="C8" s="173"/>
      <c r="D8" s="173"/>
      <c r="E8" s="173"/>
      <c r="F8" s="173"/>
      <c r="G8" s="173"/>
      <c r="H8" s="173"/>
    </row>
    <row r="9" spans="1:8">
      <c r="A9" s="377" t="s">
        <v>65</v>
      </c>
      <c r="B9" s="377" t="s">
        <v>66</v>
      </c>
      <c r="C9" s="174">
        <v>3411</v>
      </c>
      <c r="D9" s="174">
        <v>0</v>
      </c>
      <c r="E9" s="174">
        <v>0</v>
      </c>
      <c r="F9" s="174">
        <v>67892.91</v>
      </c>
      <c r="G9" s="845">
        <v>3115845.39</v>
      </c>
      <c r="H9" s="185">
        <f>G9/$G$69</f>
        <v>3.6803528254072057E-2</v>
      </c>
    </row>
    <row r="10" spans="1:8" ht="12.75" customHeight="1">
      <c r="A10" s="377" t="s">
        <v>67</v>
      </c>
      <c r="B10" s="377" t="s">
        <v>68</v>
      </c>
      <c r="C10" s="174">
        <v>0</v>
      </c>
      <c r="D10" s="174">
        <v>0</v>
      </c>
      <c r="E10" s="174">
        <v>0</v>
      </c>
      <c r="F10" s="174">
        <v>0</v>
      </c>
      <c r="G10" s="845">
        <v>0</v>
      </c>
      <c r="H10" s="185">
        <f t="shared" ref="H10:H13" si="0">G10/$G$69</f>
        <v>0</v>
      </c>
    </row>
    <row r="11" spans="1:8" ht="12.75" customHeight="1">
      <c r="A11" s="377" t="s">
        <v>69</v>
      </c>
      <c r="B11" s="377" t="s">
        <v>68</v>
      </c>
      <c r="C11" s="174">
        <v>0</v>
      </c>
      <c r="D11" s="174">
        <v>0</v>
      </c>
      <c r="E11" s="174">
        <v>0</v>
      </c>
      <c r="F11" s="174">
        <v>0</v>
      </c>
      <c r="G11" s="845">
        <v>0</v>
      </c>
      <c r="H11" s="185">
        <f t="shared" si="0"/>
        <v>0</v>
      </c>
    </row>
    <row r="12" spans="1:8" ht="12.75" customHeight="1">
      <c r="A12" s="377" t="s">
        <v>70</v>
      </c>
      <c r="B12" s="377" t="s">
        <v>68</v>
      </c>
      <c r="C12" s="174">
        <v>0</v>
      </c>
      <c r="D12" s="174">
        <v>0</v>
      </c>
      <c r="E12" s="174">
        <v>0</v>
      </c>
      <c r="F12" s="174">
        <v>0</v>
      </c>
      <c r="G12" s="845">
        <v>0</v>
      </c>
      <c r="H12" s="185">
        <f t="shared" si="0"/>
        <v>0</v>
      </c>
    </row>
    <row r="13" spans="1:8" ht="12.75" customHeight="1">
      <c r="A13" s="377" t="s">
        <v>71</v>
      </c>
      <c r="B13" s="377" t="s">
        <v>68</v>
      </c>
      <c r="C13" s="174">
        <v>0</v>
      </c>
      <c r="D13" s="174">
        <v>0</v>
      </c>
      <c r="E13" s="174">
        <v>0</v>
      </c>
      <c r="F13" s="174">
        <v>0</v>
      </c>
      <c r="G13" s="845">
        <v>0</v>
      </c>
      <c r="H13" s="185">
        <f t="shared" si="0"/>
        <v>0</v>
      </c>
    </row>
    <row r="14" spans="1:8">
      <c r="A14" s="71" t="s">
        <v>27</v>
      </c>
      <c r="B14" s="76"/>
      <c r="C14" s="76"/>
      <c r="D14" s="76"/>
      <c r="E14" s="76"/>
      <c r="F14" s="76"/>
      <c r="G14" s="76"/>
      <c r="H14" s="76"/>
    </row>
    <row r="15" spans="1:8">
      <c r="A15" s="377" t="s">
        <v>72</v>
      </c>
      <c r="B15" s="377" t="s">
        <v>66</v>
      </c>
      <c r="C15" s="174">
        <v>89190</v>
      </c>
      <c r="D15" s="174">
        <v>0</v>
      </c>
      <c r="E15" s="174">
        <v>0</v>
      </c>
      <c r="F15" s="174">
        <v>281840.40000000002</v>
      </c>
      <c r="G15" s="845">
        <v>4549132.32</v>
      </c>
      <c r="H15" s="185">
        <f>G15/$G$69</f>
        <v>5.3733128225156378E-2</v>
      </c>
    </row>
    <row r="16" spans="1:8">
      <c r="A16" s="377" t="s">
        <v>73</v>
      </c>
      <c r="B16" s="377" t="s">
        <v>66</v>
      </c>
      <c r="C16" s="174">
        <v>978</v>
      </c>
      <c r="D16" s="174">
        <v>0</v>
      </c>
      <c r="E16" s="174">
        <v>0</v>
      </c>
      <c r="F16" s="174">
        <v>6210.3</v>
      </c>
      <c r="G16" s="845">
        <v>39543.89</v>
      </c>
      <c r="H16" s="185">
        <f t="shared" ref="H16:H22" si="1">G16/$G$69</f>
        <v>4.6708179987419639E-4</v>
      </c>
    </row>
    <row r="17" spans="1:8">
      <c r="A17" s="377" t="s">
        <v>74</v>
      </c>
      <c r="B17" s="377" t="s">
        <v>66</v>
      </c>
      <c r="C17" s="174">
        <v>4118</v>
      </c>
      <c r="D17" s="174">
        <v>0</v>
      </c>
      <c r="E17" s="174">
        <v>0</v>
      </c>
      <c r="F17" s="174">
        <v>9842.02</v>
      </c>
      <c r="G17" s="845">
        <v>9554145.9299999997</v>
      </c>
      <c r="H17" s="185">
        <f t="shared" si="1"/>
        <v>0.11285100371372488</v>
      </c>
    </row>
    <row r="18" spans="1:8">
      <c r="A18" s="377" t="s">
        <v>75</v>
      </c>
      <c r="B18" s="377" t="s">
        <v>68</v>
      </c>
      <c r="C18" s="174">
        <v>51933</v>
      </c>
      <c r="D18" s="174">
        <v>0</v>
      </c>
      <c r="E18" s="174">
        <v>0</v>
      </c>
      <c r="F18" s="174">
        <v>84650.79</v>
      </c>
      <c r="G18" s="845">
        <v>2575605.08</v>
      </c>
      <c r="H18" s="185">
        <f t="shared" si="1"/>
        <v>3.0422354920861951E-2</v>
      </c>
    </row>
    <row r="19" spans="1:8">
      <c r="A19" s="377" t="s">
        <v>76</v>
      </c>
      <c r="B19" s="377" t="s">
        <v>68</v>
      </c>
      <c r="C19" s="174">
        <v>0</v>
      </c>
      <c r="D19" s="174">
        <v>0</v>
      </c>
      <c r="E19" s="174">
        <v>0</v>
      </c>
      <c r="F19" s="174">
        <v>0</v>
      </c>
      <c r="G19" s="845">
        <v>0</v>
      </c>
      <c r="H19" s="185">
        <f t="shared" si="1"/>
        <v>0</v>
      </c>
    </row>
    <row r="20" spans="1:8">
      <c r="A20" s="377" t="s">
        <v>77</v>
      </c>
      <c r="B20" s="377" t="s">
        <v>68</v>
      </c>
      <c r="C20" s="174">
        <v>0</v>
      </c>
      <c r="D20" s="174">
        <v>0</v>
      </c>
      <c r="E20" s="174">
        <v>0</v>
      </c>
      <c r="F20" s="174">
        <v>0</v>
      </c>
      <c r="G20" s="845">
        <v>0</v>
      </c>
      <c r="H20" s="185">
        <f t="shared" si="1"/>
        <v>0</v>
      </c>
    </row>
    <row r="21" spans="1:8">
      <c r="A21" s="377" t="s">
        <v>78</v>
      </c>
      <c r="B21" s="377" t="s">
        <v>68</v>
      </c>
      <c r="C21" s="174">
        <v>3063</v>
      </c>
      <c r="D21" s="174">
        <v>0</v>
      </c>
      <c r="E21" s="174">
        <v>0</v>
      </c>
      <c r="F21" s="174">
        <v>17214.060000000001</v>
      </c>
      <c r="G21" s="845">
        <v>374357.46</v>
      </c>
      <c r="H21" s="185">
        <f t="shared" si="1"/>
        <v>4.4218096958375235E-3</v>
      </c>
    </row>
    <row r="22" spans="1:8">
      <c r="A22" s="377" t="s">
        <v>79</v>
      </c>
      <c r="B22" s="377" t="s">
        <v>66</v>
      </c>
      <c r="C22" s="174">
        <v>0</v>
      </c>
      <c r="D22" s="174">
        <v>0</v>
      </c>
      <c r="E22" s="174">
        <v>0</v>
      </c>
      <c r="F22" s="174">
        <v>0</v>
      </c>
      <c r="G22" s="845">
        <v>0</v>
      </c>
      <c r="H22" s="185">
        <f t="shared" si="1"/>
        <v>0</v>
      </c>
    </row>
    <row r="23" spans="1:8">
      <c r="A23" s="71" t="s">
        <v>28</v>
      </c>
      <c r="B23" s="76"/>
      <c r="C23" s="76"/>
      <c r="D23" s="76"/>
      <c r="E23" s="76"/>
      <c r="F23" s="76"/>
      <c r="G23" s="76"/>
      <c r="H23" s="76"/>
    </row>
    <row r="24" spans="1:8">
      <c r="A24" s="377" t="s">
        <v>80</v>
      </c>
      <c r="B24" s="377" t="s">
        <v>66</v>
      </c>
      <c r="C24" s="174">
        <v>94713</v>
      </c>
      <c r="D24" s="174">
        <v>0</v>
      </c>
      <c r="E24" s="174">
        <v>0</v>
      </c>
      <c r="F24" s="174">
        <v>41830.36</v>
      </c>
      <c r="G24" s="845">
        <v>16835840.120000001</v>
      </c>
      <c r="H24" s="185">
        <f>G24/$G$69</f>
        <v>0.19886041827558715</v>
      </c>
    </row>
    <row r="25" spans="1:8">
      <c r="A25" s="377" t="s">
        <v>81</v>
      </c>
      <c r="B25" s="377" t="s">
        <v>66</v>
      </c>
      <c r="C25" s="174">
        <v>0</v>
      </c>
      <c r="D25" s="174">
        <v>0</v>
      </c>
      <c r="E25" s="174">
        <v>0</v>
      </c>
      <c r="F25" s="174">
        <v>0</v>
      </c>
      <c r="G25" s="845">
        <v>0</v>
      </c>
      <c r="H25" s="185">
        <f t="shared" ref="H25:H27" si="2">G25/$G$69</f>
        <v>0</v>
      </c>
    </row>
    <row r="26" spans="1:8" s="3" customFormat="1">
      <c r="A26" s="377" t="s">
        <v>82</v>
      </c>
      <c r="B26" s="786" t="s">
        <v>66</v>
      </c>
      <c r="C26" s="174">
        <v>3915</v>
      </c>
      <c r="D26" s="174">
        <v>0</v>
      </c>
      <c r="E26" s="174">
        <v>0</v>
      </c>
      <c r="F26" s="174">
        <v>111949.18</v>
      </c>
      <c r="G26" s="845">
        <v>8408852.4600000009</v>
      </c>
      <c r="H26" s="185">
        <f t="shared" si="2"/>
        <v>9.9323105083828744E-2</v>
      </c>
    </row>
    <row r="27" spans="1:8" s="3" customFormat="1">
      <c r="A27" s="377" t="s">
        <v>83</v>
      </c>
      <c r="B27" s="786" t="s">
        <v>66</v>
      </c>
      <c r="C27" s="174">
        <v>0</v>
      </c>
      <c r="D27" s="174">
        <v>0</v>
      </c>
      <c r="E27" s="174">
        <v>0</v>
      </c>
      <c r="F27" s="174">
        <v>0</v>
      </c>
      <c r="G27" s="845">
        <v>0</v>
      </c>
      <c r="H27" s="185">
        <f t="shared" si="2"/>
        <v>0</v>
      </c>
    </row>
    <row r="28" spans="1:8">
      <c r="A28" s="71" t="s">
        <v>29</v>
      </c>
      <c r="B28" s="76"/>
      <c r="C28" s="76"/>
      <c r="D28" s="76"/>
      <c r="E28" s="76"/>
      <c r="F28" s="76"/>
      <c r="G28" s="76"/>
      <c r="H28" s="76"/>
    </row>
    <row r="29" spans="1:8">
      <c r="A29" s="377" t="s">
        <v>84</v>
      </c>
      <c r="B29" s="377" t="s">
        <v>66</v>
      </c>
      <c r="C29" s="174">
        <v>7056</v>
      </c>
      <c r="D29" s="174">
        <v>0</v>
      </c>
      <c r="E29" s="174">
        <v>0</v>
      </c>
      <c r="F29" s="174">
        <v>-232996.94</v>
      </c>
      <c r="G29" s="845">
        <v>9639160.8499999996</v>
      </c>
      <c r="H29" s="185">
        <f>G29/$G$69</f>
        <v>0.11385517709802674</v>
      </c>
    </row>
    <row r="30" spans="1:8">
      <c r="A30" s="377" t="s">
        <v>85</v>
      </c>
      <c r="B30" s="377" t="s">
        <v>66</v>
      </c>
      <c r="C30" s="174">
        <v>0</v>
      </c>
      <c r="D30" s="174">
        <v>0</v>
      </c>
      <c r="E30" s="174">
        <v>0</v>
      </c>
      <c r="F30" s="174">
        <v>0</v>
      </c>
      <c r="G30" s="845">
        <v>0</v>
      </c>
      <c r="H30" s="185">
        <f t="shared" ref="H30:H42" si="3">G30/$G$69</f>
        <v>0</v>
      </c>
    </row>
    <row r="31" spans="1:8">
      <c r="A31" s="377" t="s">
        <v>86</v>
      </c>
      <c r="B31" s="377" t="s">
        <v>66</v>
      </c>
      <c r="C31" s="174">
        <v>0</v>
      </c>
      <c r="D31" s="174">
        <v>0</v>
      </c>
      <c r="E31" s="174">
        <v>0</v>
      </c>
      <c r="F31" s="174">
        <v>0</v>
      </c>
      <c r="G31" s="845">
        <v>0</v>
      </c>
      <c r="H31" s="185">
        <f t="shared" si="3"/>
        <v>0</v>
      </c>
    </row>
    <row r="32" spans="1:8">
      <c r="A32" s="377" t="s">
        <v>87</v>
      </c>
      <c r="B32" s="377" t="s">
        <v>66</v>
      </c>
      <c r="C32" s="174">
        <v>0</v>
      </c>
      <c r="D32" s="174">
        <v>0</v>
      </c>
      <c r="E32" s="174">
        <v>0</v>
      </c>
      <c r="F32" s="174">
        <v>0</v>
      </c>
      <c r="G32" s="845">
        <v>0</v>
      </c>
      <c r="H32" s="185">
        <f t="shared" si="3"/>
        <v>0</v>
      </c>
    </row>
    <row r="33" spans="1:8">
      <c r="A33" s="377" t="s">
        <v>88</v>
      </c>
      <c r="B33" s="377" t="s">
        <v>66</v>
      </c>
      <c r="C33" s="174">
        <v>0</v>
      </c>
      <c r="D33" s="174">
        <v>0</v>
      </c>
      <c r="E33" s="174">
        <v>0</v>
      </c>
      <c r="F33" s="174">
        <v>0</v>
      </c>
      <c r="G33" s="845">
        <v>0</v>
      </c>
      <c r="H33" s="185">
        <f t="shared" si="3"/>
        <v>0</v>
      </c>
    </row>
    <row r="34" spans="1:8">
      <c r="A34" s="377" t="s">
        <v>89</v>
      </c>
      <c r="B34" s="377" t="s">
        <v>66</v>
      </c>
      <c r="C34" s="174">
        <v>1586</v>
      </c>
      <c r="D34" s="174">
        <v>0</v>
      </c>
      <c r="E34" s="174">
        <v>0</v>
      </c>
      <c r="F34" s="174">
        <v>17620.46</v>
      </c>
      <c r="G34" s="845">
        <v>723148.44</v>
      </c>
      <c r="H34" s="185">
        <f t="shared" si="3"/>
        <v>8.5416350018022325E-3</v>
      </c>
    </row>
    <row r="35" spans="1:8">
      <c r="A35" s="377" t="s">
        <v>90</v>
      </c>
      <c r="B35" s="377" t="s">
        <v>66</v>
      </c>
      <c r="C35" s="174">
        <v>0</v>
      </c>
      <c r="D35" s="174">
        <v>0</v>
      </c>
      <c r="E35" s="174">
        <v>0</v>
      </c>
      <c r="F35" s="174">
        <v>0</v>
      </c>
      <c r="G35" s="845">
        <v>0</v>
      </c>
      <c r="H35" s="185">
        <f t="shared" si="3"/>
        <v>0</v>
      </c>
    </row>
    <row r="36" spans="1:8">
      <c r="A36" s="377" t="s">
        <v>91</v>
      </c>
      <c r="B36" s="377" t="s">
        <v>66</v>
      </c>
      <c r="C36" s="174">
        <v>0</v>
      </c>
      <c r="D36" s="174">
        <v>0</v>
      </c>
      <c r="E36" s="174">
        <v>0</v>
      </c>
      <c r="F36" s="174">
        <v>0</v>
      </c>
      <c r="G36" s="845">
        <v>0</v>
      </c>
      <c r="H36" s="185">
        <f t="shared" si="3"/>
        <v>0</v>
      </c>
    </row>
    <row r="37" spans="1:8">
      <c r="A37" s="377" t="s">
        <v>92</v>
      </c>
      <c r="B37" s="377" t="s">
        <v>66</v>
      </c>
      <c r="C37" s="174">
        <v>10818</v>
      </c>
      <c r="D37" s="174">
        <v>0</v>
      </c>
      <c r="E37" s="174">
        <v>0</v>
      </c>
      <c r="F37" s="174">
        <v>120187.98</v>
      </c>
      <c r="G37" s="845">
        <v>1181149.75</v>
      </c>
      <c r="H37" s="185">
        <f t="shared" si="3"/>
        <v>1.3951423371624722E-2</v>
      </c>
    </row>
    <row r="38" spans="1:8">
      <c r="A38" s="377" t="s">
        <v>93</v>
      </c>
      <c r="B38" s="377" t="s">
        <v>66</v>
      </c>
      <c r="C38" s="174">
        <v>1127</v>
      </c>
      <c r="D38" s="174">
        <v>0</v>
      </c>
      <c r="E38" s="174">
        <v>0</v>
      </c>
      <c r="F38" s="174">
        <v>17690.59</v>
      </c>
      <c r="G38" s="845">
        <v>4086400</v>
      </c>
      <c r="H38" s="185">
        <f t="shared" si="3"/>
        <v>4.8267458436838565E-2</v>
      </c>
    </row>
    <row r="39" spans="1:8">
      <c r="A39" s="377" t="s">
        <v>94</v>
      </c>
      <c r="B39" s="377" t="s">
        <v>66</v>
      </c>
      <c r="C39" s="174">
        <v>7880</v>
      </c>
      <c r="D39" s="174">
        <v>0</v>
      </c>
      <c r="E39" s="174">
        <v>0</v>
      </c>
      <c r="F39" s="174">
        <v>16973.312430000002</v>
      </c>
      <c r="G39" s="845">
        <v>2107660.15</v>
      </c>
      <c r="H39" s="185">
        <f t="shared" si="3"/>
        <v>2.4895115184295696E-2</v>
      </c>
    </row>
    <row r="40" spans="1:8">
      <c r="A40" s="75" t="s">
        <v>95</v>
      </c>
      <c r="B40" s="377" t="s">
        <v>68</v>
      </c>
      <c r="C40" s="174">
        <v>0</v>
      </c>
      <c r="D40" s="174">
        <v>0</v>
      </c>
      <c r="E40" s="174">
        <v>0</v>
      </c>
      <c r="F40" s="174">
        <v>0</v>
      </c>
      <c r="G40" s="845">
        <v>0</v>
      </c>
      <c r="H40" s="185">
        <f t="shared" si="3"/>
        <v>0</v>
      </c>
    </row>
    <row r="41" spans="1:8">
      <c r="A41" s="377" t="s">
        <v>96</v>
      </c>
      <c r="B41" s="377" t="s">
        <v>66</v>
      </c>
      <c r="C41" s="174">
        <v>0</v>
      </c>
      <c r="D41" s="174">
        <v>0</v>
      </c>
      <c r="E41" s="174">
        <v>0</v>
      </c>
      <c r="F41" s="174">
        <v>0</v>
      </c>
      <c r="G41" s="845">
        <v>0</v>
      </c>
      <c r="H41" s="185">
        <f t="shared" si="3"/>
        <v>0</v>
      </c>
    </row>
    <row r="42" spans="1:8">
      <c r="A42" s="377" t="s">
        <v>97</v>
      </c>
      <c r="B42" s="377" t="s">
        <v>66</v>
      </c>
      <c r="C42" s="174">
        <v>0</v>
      </c>
      <c r="D42" s="174">
        <v>0</v>
      </c>
      <c r="E42" s="174">
        <v>0</v>
      </c>
      <c r="F42" s="174">
        <v>0</v>
      </c>
      <c r="G42" s="845">
        <v>0</v>
      </c>
      <c r="H42" s="185">
        <f t="shared" si="3"/>
        <v>0</v>
      </c>
    </row>
    <row r="43" spans="1:8">
      <c r="A43" s="71" t="s">
        <v>30</v>
      </c>
      <c r="B43" s="76"/>
      <c r="C43" s="76"/>
      <c r="D43" s="76"/>
      <c r="E43" s="76"/>
      <c r="F43" s="76"/>
      <c r="G43" s="76"/>
      <c r="H43" s="76"/>
    </row>
    <row r="44" spans="1:8">
      <c r="A44" s="377" t="s">
        <v>98</v>
      </c>
      <c r="B44" s="377" t="s">
        <v>66</v>
      </c>
      <c r="C44" s="174">
        <v>14851</v>
      </c>
      <c r="D44" s="174">
        <v>0</v>
      </c>
      <c r="E44" s="174">
        <v>0</v>
      </c>
      <c r="F44" s="174">
        <v>-18266.73</v>
      </c>
      <c r="G44" s="845">
        <v>872548.74</v>
      </c>
      <c r="H44" s="185">
        <f>G44/$G$69</f>
        <v>1.0306311188837574E-2</v>
      </c>
    </row>
    <row r="45" spans="1:8">
      <c r="A45" s="377" t="s">
        <v>99</v>
      </c>
      <c r="B45" s="377" t="s">
        <v>66</v>
      </c>
      <c r="C45" s="174">
        <v>0</v>
      </c>
      <c r="D45" s="174">
        <v>0</v>
      </c>
      <c r="E45" s="174">
        <v>0</v>
      </c>
      <c r="F45" s="174">
        <v>0</v>
      </c>
      <c r="G45" s="845">
        <v>0</v>
      </c>
      <c r="H45" s="185">
        <f t="shared" ref="H45:H46" si="4">G45/$G$69</f>
        <v>0</v>
      </c>
    </row>
    <row r="46" spans="1:8">
      <c r="A46" s="377" t="s">
        <v>100</v>
      </c>
      <c r="B46" s="377" t="s">
        <v>66</v>
      </c>
      <c r="C46" s="174">
        <v>0</v>
      </c>
      <c r="D46" s="174">
        <v>0</v>
      </c>
      <c r="E46" s="174">
        <v>0</v>
      </c>
      <c r="F46" s="174">
        <v>0</v>
      </c>
      <c r="G46" s="845">
        <v>0</v>
      </c>
      <c r="H46" s="185">
        <f t="shared" si="4"/>
        <v>0</v>
      </c>
    </row>
    <row r="47" spans="1:8">
      <c r="A47" s="71" t="s">
        <v>101</v>
      </c>
      <c r="B47" s="76"/>
      <c r="C47" s="76"/>
      <c r="D47" s="76"/>
      <c r="E47" s="76"/>
      <c r="F47" s="76"/>
      <c r="G47" s="76"/>
      <c r="H47" s="76"/>
    </row>
    <row r="48" spans="1:8">
      <c r="A48" s="377" t="s">
        <v>102</v>
      </c>
      <c r="B48" s="377" t="s">
        <v>68</v>
      </c>
      <c r="C48" s="174">
        <v>0</v>
      </c>
      <c r="D48" s="174">
        <v>0</v>
      </c>
      <c r="E48" s="174">
        <v>0</v>
      </c>
      <c r="F48" s="174">
        <v>0</v>
      </c>
      <c r="G48" s="845">
        <v>0</v>
      </c>
      <c r="H48" s="185">
        <f>G48/$G$69</f>
        <v>0</v>
      </c>
    </row>
    <row r="49" spans="1:8">
      <c r="A49" s="377" t="s">
        <v>103</v>
      </c>
      <c r="B49" s="377" t="s">
        <v>68</v>
      </c>
      <c r="C49" s="174">
        <v>0</v>
      </c>
      <c r="D49" s="174">
        <v>0</v>
      </c>
      <c r="E49" s="174">
        <v>0</v>
      </c>
      <c r="F49" s="174">
        <v>0</v>
      </c>
      <c r="G49" s="845">
        <v>0</v>
      </c>
      <c r="H49" s="185">
        <f t="shared" ref="H49:H54" si="5">G49/$G$69</f>
        <v>0</v>
      </c>
    </row>
    <row r="50" spans="1:8">
      <c r="A50" s="377" t="s">
        <v>104</v>
      </c>
      <c r="B50" s="377" t="s">
        <v>68</v>
      </c>
      <c r="C50" s="174">
        <v>0</v>
      </c>
      <c r="D50" s="174">
        <v>0</v>
      </c>
      <c r="E50" s="174">
        <v>0</v>
      </c>
      <c r="F50" s="174">
        <v>0</v>
      </c>
      <c r="G50" s="845">
        <v>0</v>
      </c>
      <c r="H50" s="185">
        <f t="shared" si="5"/>
        <v>0</v>
      </c>
    </row>
    <row r="51" spans="1:8">
      <c r="A51" s="377" t="s">
        <v>105</v>
      </c>
      <c r="B51" s="377" t="s">
        <v>68</v>
      </c>
      <c r="C51" s="174">
        <v>0</v>
      </c>
      <c r="D51" s="174">
        <v>0</v>
      </c>
      <c r="E51" s="174">
        <v>0</v>
      </c>
      <c r="F51" s="174">
        <v>0</v>
      </c>
      <c r="G51" s="845">
        <v>0</v>
      </c>
      <c r="H51" s="185">
        <f t="shared" si="5"/>
        <v>0</v>
      </c>
    </row>
    <row r="52" spans="1:8">
      <c r="A52" s="377" t="s">
        <v>106</v>
      </c>
      <c r="B52" s="377" t="s">
        <v>68</v>
      </c>
      <c r="C52" s="174">
        <v>0</v>
      </c>
      <c r="D52" s="174">
        <v>0</v>
      </c>
      <c r="E52" s="174">
        <v>0</v>
      </c>
      <c r="F52" s="174">
        <v>0</v>
      </c>
      <c r="G52" s="845">
        <v>0</v>
      </c>
      <c r="H52" s="185">
        <f t="shared" si="5"/>
        <v>0</v>
      </c>
    </row>
    <row r="53" spans="1:8">
      <c r="A53" s="377" t="s">
        <v>107</v>
      </c>
      <c r="B53" s="377" t="s">
        <v>68</v>
      </c>
      <c r="C53" s="174">
        <v>0</v>
      </c>
      <c r="D53" s="174">
        <v>0</v>
      </c>
      <c r="E53" s="174">
        <v>0</v>
      </c>
      <c r="F53" s="174">
        <v>0</v>
      </c>
      <c r="G53" s="845">
        <v>0</v>
      </c>
      <c r="H53" s="185">
        <f t="shared" si="5"/>
        <v>0</v>
      </c>
    </row>
    <row r="54" spans="1:8">
      <c r="A54" s="377" t="s">
        <v>108</v>
      </c>
      <c r="B54" s="377" t="s">
        <v>68</v>
      </c>
      <c r="C54" s="174">
        <v>0</v>
      </c>
      <c r="D54" s="174">
        <v>0</v>
      </c>
      <c r="E54" s="174">
        <v>0</v>
      </c>
      <c r="F54" s="174">
        <v>0</v>
      </c>
      <c r="G54" s="845">
        <v>0</v>
      </c>
      <c r="H54" s="185">
        <f t="shared" si="5"/>
        <v>0</v>
      </c>
    </row>
    <row r="55" spans="1:8">
      <c r="A55" s="71" t="s">
        <v>32</v>
      </c>
      <c r="B55" s="76"/>
      <c r="C55" s="76"/>
      <c r="D55" s="76"/>
      <c r="E55" s="76"/>
      <c r="F55" s="76"/>
      <c r="G55" s="76"/>
      <c r="H55" s="76"/>
    </row>
    <row r="56" spans="1:8">
      <c r="A56" s="377" t="s">
        <v>109</v>
      </c>
      <c r="B56" s="377" t="s">
        <v>66</v>
      </c>
      <c r="C56" s="174">
        <v>0</v>
      </c>
      <c r="D56" s="174">
        <v>0</v>
      </c>
      <c r="E56" s="174">
        <v>0</v>
      </c>
      <c r="F56" s="174">
        <v>0</v>
      </c>
      <c r="G56" s="845">
        <v>0</v>
      </c>
      <c r="H56" s="185">
        <f>G56/$G$69</f>
        <v>0</v>
      </c>
    </row>
    <row r="57" spans="1:8">
      <c r="A57" s="377" t="s">
        <v>110</v>
      </c>
      <c r="B57" s="377" t="s">
        <v>66</v>
      </c>
      <c r="C57" s="174">
        <v>0</v>
      </c>
      <c r="D57" s="174">
        <v>0</v>
      </c>
      <c r="E57" s="174">
        <v>0</v>
      </c>
      <c r="F57" s="174">
        <v>0</v>
      </c>
      <c r="G57" s="845">
        <v>0</v>
      </c>
      <c r="H57" s="185">
        <f t="shared" ref="H57:H62" si="6">G57/$G$69</f>
        <v>0</v>
      </c>
    </row>
    <row r="58" spans="1:8">
      <c r="A58" s="377" t="s">
        <v>111</v>
      </c>
      <c r="B58" s="377" t="s">
        <v>68</v>
      </c>
      <c r="C58" s="174">
        <v>0</v>
      </c>
      <c r="D58" s="174">
        <v>0</v>
      </c>
      <c r="E58" s="174">
        <v>0</v>
      </c>
      <c r="F58" s="174">
        <v>0</v>
      </c>
      <c r="G58" s="845">
        <v>0</v>
      </c>
      <c r="H58" s="185">
        <f t="shared" si="6"/>
        <v>0</v>
      </c>
    </row>
    <row r="59" spans="1:8">
      <c r="A59" s="377" t="s">
        <v>112</v>
      </c>
      <c r="B59" s="377" t="s">
        <v>66</v>
      </c>
      <c r="C59" s="174">
        <v>0</v>
      </c>
      <c r="D59" s="174">
        <v>0</v>
      </c>
      <c r="E59" s="174">
        <v>0</v>
      </c>
      <c r="F59" s="174">
        <v>0</v>
      </c>
      <c r="G59" s="845">
        <v>0</v>
      </c>
      <c r="H59" s="185">
        <f t="shared" si="6"/>
        <v>0</v>
      </c>
    </row>
    <row r="60" spans="1:8">
      <c r="A60" s="377" t="s">
        <v>113</v>
      </c>
      <c r="B60" s="377" t="s">
        <v>68</v>
      </c>
      <c r="C60" s="174">
        <v>0</v>
      </c>
      <c r="D60" s="174">
        <v>0</v>
      </c>
      <c r="E60" s="174">
        <v>0</v>
      </c>
      <c r="F60" s="174">
        <v>0</v>
      </c>
      <c r="G60" s="845">
        <v>0</v>
      </c>
      <c r="H60" s="185">
        <f t="shared" si="6"/>
        <v>0</v>
      </c>
    </row>
    <row r="61" spans="1:8">
      <c r="A61" s="377" t="s">
        <v>114</v>
      </c>
      <c r="B61" s="377" t="s">
        <v>66</v>
      </c>
      <c r="C61" s="174">
        <v>0</v>
      </c>
      <c r="D61" s="174">
        <v>0</v>
      </c>
      <c r="E61" s="174">
        <v>0</v>
      </c>
      <c r="F61" s="174">
        <v>0</v>
      </c>
      <c r="G61" s="845">
        <v>0</v>
      </c>
      <c r="H61" s="185">
        <f t="shared" si="6"/>
        <v>0</v>
      </c>
    </row>
    <row r="62" spans="1:8">
      <c r="A62" s="377" t="s">
        <v>115</v>
      </c>
      <c r="B62" s="377" t="s">
        <v>68</v>
      </c>
      <c r="C62" s="174">
        <v>0</v>
      </c>
      <c r="D62" s="174">
        <v>0</v>
      </c>
      <c r="E62" s="174">
        <v>0</v>
      </c>
      <c r="F62" s="174">
        <v>0</v>
      </c>
      <c r="G62" s="845">
        <v>0</v>
      </c>
      <c r="H62" s="185">
        <f t="shared" si="6"/>
        <v>0</v>
      </c>
    </row>
    <row r="63" spans="1:8">
      <c r="A63" s="71" t="s">
        <v>116</v>
      </c>
      <c r="B63" s="76"/>
      <c r="C63" s="76"/>
      <c r="D63" s="76"/>
      <c r="E63" s="76"/>
      <c r="F63" s="76"/>
      <c r="G63" s="76"/>
      <c r="H63" s="76"/>
    </row>
    <row r="64" spans="1:8">
      <c r="A64" s="768"/>
      <c r="B64" s="383"/>
      <c r="C64" s="174"/>
      <c r="D64" s="187"/>
      <c r="E64" s="187"/>
      <c r="F64" s="187"/>
      <c r="G64" s="187"/>
      <c r="H64" s="185"/>
    </row>
    <row r="65" spans="1:8">
      <c r="A65" s="71" t="s">
        <v>33</v>
      </c>
      <c r="B65" s="76"/>
      <c r="C65" s="76"/>
      <c r="D65" s="76"/>
      <c r="E65" s="76"/>
      <c r="F65" s="76"/>
      <c r="G65" s="76"/>
      <c r="H65" s="76"/>
    </row>
    <row r="66" spans="1:8">
      <c r="A66" s="75" t="s">
        <v>117</v>
      </c>
      <c r="B66" s="75" t="s">
        <v>66</v>
      </c>
      <c r="C66" s="174">
        <v>113688</v>
      </c>
      <c r="D66" s="186"/>
      <c r="E66" s="186"/>
      <c r="F66" s="186"/>
      <c r="G66" s="177">
        <v>19181854.800000001</v>
      </c>
      <c r="H66" s="185">
        <f>G66/$G$69</f>
        <v>0.22657091310211247</v>
      </c>
    </row>
    <row r="67" spans="1:8">
      <c r="A67" s="75" t="s">
        <v>118</v>
      </c>
      <c r="B67" s="75" t="s">
        <v>66</v>
      </c>
      <c r="C67" s="174">
        <v>88439</v>
      </c>
      <c r="D67" s="186"/>
      <c r="E67" s="186"/>
      <c r="F67" s="186"/>
      <c r="G67" s="177">
        <v>1416349.25</v>
      </c>
      <c r="H67" s="185">
        <f>G67/$G$69</f>
        <v>1.6729536647519205E-2</v>
      </c>
    </row>
    <row r="68" spans="1:8">
      <c r="A68" s="76"/>
      <c r="B68" s="76"/>
      <c r="C68" s="76"/>
      <c r="D68" s="76"/>
      <c r="E68" s="186"/>
      <c r="F68" s="76"/>
      <c r="G68" s="76"/>
      <c r="H68" s="76"/>
    </row>
    <row r="69" spans="1:8">
      <c r="A69" s="72" t="s">
        <v>119</v>
      </c>
      <c r="B69" s="75"/>
      <c r="C69" s="75"/>
      <c r="D69" s="187">
        <v>0</v>
      </c>
      <c r="E69" s="187">
        <v>0</v>
      </c>
      <c r="F69" s="872">
        <f>SUM(F9:F68)</f>
        <v>542638.69243000005</v>
      </c>
      <c r="G69" s="177">
        <f>SUM(G9:G68)</f>
        <v>84661594.629999995</v>
      </c>
      <c r="H69" s="76"/>
    </row>
    <row r="70" spans="1:8">
      <c r="A70" s="73"/>
      <c r="B70" s="73"/>
      <c r="C70" s="73"/>
      <c r="D70" s="187"/>
      <c r="E70" s="187"/>
      <c r="F70" s="187"/>
      <c r="G70" s="178"/>
      <c r="H70" s="241"/>
    </row>
    <row r="71" spans="1:8" ht="13.5" thickBot="1">
      <c r="A71" s="180" t="s">
        <v>120</v>
      </c>
      <c r="B71" s="87"/>
      <c r="C71" s="174">
        <f>C77</f>
        <v>93579</v>
      </c>
      <c r="D71" s="175"/>
      <c r="E71" s="175"/>
      <c r="F71" s="175"/>
      <c r="G71" s="175"/>
      <c r="H71" s="242"/>
    </row>
    <row r="72" spans="1:8">
      <c r="A72" s="238"/>
      <c r="B72" s="422"/>
      <c r="C72" s="422"/>
      <c r="D72" s="1045"/>
      <c r="E72" s="1045"/>
      <c r="F72" s="1046"/>
      <c r="G72" s="1047"/>
      <c r="H72" s="1045"/>
    </row>
    <row r="73" spans="1:8">
      <c r="A73" s="181" t="s">
        <v>121</v>
      </c>
      <c r="B73" s="76" t="s">
        <v>122</v>
      </c>
      <c r="C73" s="76"/>
      <c r="D73" s="172"/>
      <c r="E73" s="81"/>
      <c r="F73" s="81"/>
      <c r="G73" s="81"/>
      <c r="H73" s="81"/>
    </row>
    <row r="74" spans="1:8">
      <c r="A74" s="182" t="s">
        <v>123</v>
      </c>
      <c r="B74" s="75" t="s">
        <v>66</v>
      </c>
      <c r="C74" s="174">
        <v>61011</v>
      </c>
      <c r="D74" s="74"/>
      <c r="E74" s="74"/>
      <c r="F74" s="74"/>
      <c r="G74" s="74"/>
      <c r="H74" s="77"/>
    </row>
    <row r="75" spans="1:8">
      <c r="A75" s="560" t="s">
        <v>124</v>
      </c>
      <c r="B75" s="377" t="s">
        <v>66</v>
      </c>
      <c r="C75" s="378">
        <v>28071</v>
      </c>
      <c r="D75" s="74"/>
      <c r="E75" s="74"/>
      <c r="F75" s="74"/>
      <c r="G75" s="243"/>
      <c r="H75" s="77"/>
    </row>
    <row r="76" spans="1:8">
      <c r="A76" s="182" t="s">
        <v>125</v>
      </c>
      <c r="B76" s="75" t="s">
        <v>66</v>
      </c>
      <c r="C76" s="174">
        <v>4497</v>
      </c>
      <c r="D76" s="74"/>
      <c r="E76" s="74"/>
      <c r="F76" s="74"/>
      <c r="G76" s="74"/>
      <c r="H76" s="77"/>
    </row>
    <row r="77" spans="1:8">
      <c r="A77" s="183" t="s">
        <v>126</v>
      </c>
      <c r="B77" s="75" t="s">
        <v>66</v>
      </c>
      <c r="C77" s="174">
        <f>C74+C75+C76</f>
        <v>93579</v>
      </c>
      <c r="D77" s="74"/>
      <c r="E77" s="74"/>
      <c r="F77" s="74"/>
      <c r="G77" s="74"/>
      <c r="H77" s="77"/>
    </row>
    <row r="78" spans="1:8">
      <c r="A78" s="183" t="s">
        <v>127</v>
      </c>
      <c r="B78" s="75" t="s">
        <v>66</v>
      </c>
      <c r="C78" s="174">
        <v>94600</v>
      </c>
      <c r="D78" s="74"/>
      <c r="E78" s="61"/>
      <c r="F78" s="74"/>
      <c r="G78" s="74"/>
      <c r="H78" s="62"/>
    </row>
    <row r="79" spans="1:8">
      <c r="A79" s="183" t="s">
        <v>128</v>
      </c>
      <c r="B79" s="75" t="s">
        <v>129</v>
      </c>
      <c r="C79" s="184">
        <f>C77/C78</f>
        <v>0.98920718816067654</v>
      </c>
      <c r="D79" s="74"/>
      <c r="E79" s="61"/>
      <c r="F79" s="74"/>
      <c r="G79" s="74"/>
      <c r="H79" s="62"/>
    </row>
    <row r="80" spans="1:8" ht="13.5" thickBot="1">
      <c r="A80" s="180" t="s">
        <v>130</v>
      </c>
      <c r="B80" s="87" t="s">
        <v>66</v>
      </c>
      <c r="C80" s="179">
        <v>6382</v>
      </c>
      <c r="D80" s="78"/>
      <c r="E80" s="63"/>
      <c r="F80" s="78"/>
      <c r="G80" s="78"/>
      <c r="H80" s="64"/>
    </row>
    <row r="81" spans="1:8">
      <c r="A81" s="74"/>
      <c r="B81" s="74"/>
      <c r="C81" s="5"/>
      <c r="D81" s="74"/>
      <c r="E81" s="61"/>
      <c r="F81" s="74"/>
      <c r="G81" s="74"/>
      <c r="H81" s="61"/>
    </row>
    <row r="82" spans="1:8">
      <c r="A82" s="1278" t="s">
        <v>131</v>
      </c>
      <c r="B82" s="1278"/>
      <c r="C82" s="1278"/>
      <c r="D82" s="1278"/>
      <c r="E82" s="1278"/>
      <c r="F82" s="1278"/>
      <c r="G82" s="1278"/>
      <c r="H82" s="1278"/>
    </row>
    <row r="83" spans="1:8">
      <c r="A83" s="1279" t="s">
        <v>132</v>
      </c>
      <c r="B83" s="1279"/>
      <c r="C83" s="1279"/>
      <c r="D83" s="1279"/>
      <c r="E83" s="1279"/>
      <c r="F83" s="1279"/>
      <c r="G83" s="1279"/>
      <c r="H83" s="1279"/>
    </row>
    <row r="84" spans="1:8" ht="12.75" customHeight="1">
      <c r="A84" s="1051" t="s">
        <v>133</v>
      </c>
      <c r="B84" s="1051"/>
      <c r="C84" s="1051"/>
      <c r="D84" s="1051"/>
      <c r="E84" s="1051"/>
      <c r="F84" s="1051"/>
      <c r="G84" s="1051"/>
      <c r="H84" s="1051"/>
    </row>
    <row r="85" spans="1:8">
      <c r="A85" s="1051" t="s">
        <v>134</v>
      </c>
      <c r="B85" s="1051"/>
      <c r="C85" s="1051"/>
      <c r="D85" s="1051"/>
      <c r="E85" s="1051"/>
      <c r="F85" s="1051"/>
      <c r="G85" s="1051"/>
      <c r="H85" s="1051"/>
    </row>
    <row r="86" spans="1:8" ht="12.75" customHeight="1">
      <c r="A86" s="1051" t="s">
        <v>135</v>
      </c>
      <c r="B86" s="1051"/>
      <c r="C86" s="1051"/>
      <c r="D86" s="1051"/>
      <c r="E86" s="1051"/>
      <c r="F86" s="1051"/>
      <c r="G86" s="1051"/>
      <c r="H86" s="1051"/>
    </row>
    <row r="87" spans="1:8" ht="24.75" customHeight="1">
      <c r="A87" s="1052" t="s">
        <v>681</v>
      </c>
      <c r="B87" s="1052"/>
      <c r="C87" s="1052"/>
      <c r="D87" s="1052"/>
      <c r="E87" s="1052"/>
      <c r="F87" s="1052"/>
      <c r="G87" s="1052"/>
      <c r="H87" s="1052"/>
    </row>
    <row r="88" spans="1:8">
      <c r="A88" s="1278" t="s">
        <v>136</v>
      </c>
      <c r="B88" s="1278"/>
      <c r="C88" s="1278"/>
      <c r="D88" s="1278"/>
      <c r="E88" s="1278"/>
      <c r="F88" s="1278"/>
      <c r="G88" s="1278"/>
      <c r="H88" s="1278"/>
    </row>
    <row r="89" spans="1:8">
      <c r="A89" s="1277"/>
      <c r="B89" s="1277"/>
      <c r="C89" s="1277"/>
      <c r="D89" s="1277"/>
      <c r="E89" s="1277"/>
      <c r="F89" s="1277"/>
      <c r="G89" s="1277"/>
      <c r="H89" s="1277"/>
    </row>
    <row r="90" spans="1:8">
      <c r="A90" s="1280" t="s">
        <v>137</v>
      </c>
      <c r="B90" s="1280"/>
      <c r="C90" s="1280"/>
      <c r="D90" s="1280"/>
      <c r="E90" s="1280"/>
      <c r="F90" s="1280"/>
      <c r="G90" s="1280"/>
      <c r="H90" s="1280"/>
    </row>
    <row r="91" spans="1:8">
      <c r="A91" s="1042" t="s">
        <v>138</v>
      </c>
      <c r="B91" s="1042"/>
      <c r="C91" s="1042"/>
      <c r="D91" s="1042"/>
      <c r="E91" s="1042"/>
      <c r="F91" s="1042"/>
      <c r="G91" s="1042"/>
      <c r="H91" s="1042"/>
    </row>
    <row r="92" spans="1:8" ht="12.75" customHeight="1">
      <c r="A92" s="1040" t="s">
        <v>139</v>
      </c>
      <c r="B92" s="1040"/>
      <c r="C92" s="1040"/>
      <c r="D92" s="1040"/>
      <c r="E92" s="1040"/>
      <c r="F92" s="1040"/>
      <c r="G92" s="1040"/>
      <c r="H92" s="1040"/>
    </row>
    <row r="93" spans="1:8" ht="12.75" customHeight="1">
      <c r="A93" s="1040"/>
      <c r="B93" s="1040"/>
      <c r="C93" s="1040"/>
      <c r="D93" s="1040"/>
      <c r="E93" s="1040"/>
      <c r="F93" s="1040"/>
      <c r="G93" s="1040"/>
    </row>
    <row r="94" spans="1:8" ht="12.75" customHeight="1">
      <c r="A94" s="1040"/>
      <c r="B94" s="1040"/>
      <c r="C94" s="1040"/>
      <c r="D94" s="1040"/>
      <c r="E94" s="1040"/>
      <c r="F94" s="1040"/>
      <c r="G94" s="1040"/>
      <c r="H94" s="1040"/>
    </row>
    <row r="97" spans="1:8" ht="27" customHeight="1">
      <c r="A97" s="1041"/>
      <c r="B97" s="1041"/>
      <c r="C97" s="1041"/>
      <c r="D97" s="1041"/>
      <c r="E97" s="1041"/>
      <c r="F97" s="1041"/>
      <c r="G97" s="1041"/>
      <c r="H97" s="1041"/>
    </row>
    <row r="100" spans="1:8" ht="12.75" customHeight="1"/>
  </sheetData>
  <mergeCells count="21">
    <mergeCell ref="A1:H1"/>
    <mergeCell ref="A93:G93"/>
    <mergeCell ref="A82:H82"/>
    <mergeCell ref="A83:H83"/>
    <mergeCell ref="A84:H84"/>
    <mergeCell ref="A88:H88"/>
    <mergeCell ref="A90:H90"/>
    <mergeCell ref="A92:H92"/>
    <mergeCell ref="A94:H94"/>
    <mergeCell ref="A97:H97"/>
    <mergeCell ref="A89:H89"/>
    <mergeCell ref="A91:H91"/>
    <mergeCell ref="A2:H2"/>
    <mergeCell ref="A3:H3"/>
    <mergeCell ref="B5:H5"/>
    <mergeCell ref="D72:F72"/>
    <mergeCell ref="G72:H72"/>
    <mergeCell ref="C6:H6"/>
    <mergeCell ref="A87:H87"/>
    <mergeCell ref="A85:H85"/>
    <mergeCell ref="A86:H86"/>
  </mergeCells>
  <printOptions horizontalCentered="1" verticalCentered="1" gridLines="1"/>
  <pageMargins left="0" right="0" top="0.5" bottom="0.5" header="0.3" footer="0.3"/>
  <pageSetup paperSize="5" scale="78"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110"/>
  <sheetViews>
    <sheetView topLeftCell="A47" zoomScaleNormal="100" workbookViewId="0">
      <selection activeCell="N10" sqref="N10"/>
    </sheetView>
  </sheetViews>
  <sheetFormatPr defaultColWidth="8.5703125" defaultRowHeight="12.75"/>
  <cols>
    <col min="1" max="1" width="43.42578125" customWidth="1"/>
    <col min="2" max="2" width="7.5703125" customWidth="1"/>
    <col min="6" max="6" width="10" customWidth="1"/>
    <col min="7" max="7" width="11.42578125" customWidth="1"/>
    <col min="8" max="8" width="12.5703125" customWidth="1"/>
  </cols>
  <sheetData>
    <row r="1" spans="1:8" ht="15.75" customHeight="1">
      <c r="A1" s="1054" t="s">
        <v>140</v>
      </c>
      <c r="B1" s="1054"/>
      <c r="C1" s="1054"/>
      <c r="D1" s="1054"/>
      <c r="E1" s="1054"/>
      <c r="F1" s="1054"/>
      <c r="G1" s="1054"/>
      <c r="H1" s="1054"/>
    </row>
    <row r="2" spans="1:8" ht="15.75" customHeight="1">
      <c r="A2" s="1029" t="s">
        <v>1</v>
      </c>
      <c r="B2" s="1029"/>
      <c r="C2" s="1029"/>
      <c r="D2" s="1029"/>
      <c r="E2" s="1029"/>
      <c r="F2" s="1029"/>
      <c r="G2" s="1029"/>
      <c r="H2" s="1029"/>
    </row>
    <row r="3" spans="1:8" ht="15.75" customHeight="1">
      <c r="A3" s="1031" t="s">
        <v>2</v>
      </c>
      <c r="B3" s="1031"/>
      <c r="C3" s="1031"/>
      <c r="D3" s="1031"/>
      <c r="E3" s="1031"/>
      <c r="F3" s="1031"/>
      <c r="G3" s="1031"/>
      <c r="H3" s="1031"/>
    </row>
    <row r="4" spans="1:8" ht="28.5" customHeight="1" thickBot="1">
      <c r="A4" s="171"/>
      <c r="B4" s="171"/>
      <c r="C4" s="171"/>
      <c r="D4" s="171"/>
      <c r="E4" s="171"/>
      <c r="F4" s="171"/>
      <c r="G4" s="171"/>
      <c r="H4" s="171"/>
    </row>
    <row r="5" spans="1:8" ht="16.5" thickBot="1">
      <c r="A5" s="371"/>
      <c r="B5" s="370"/>
      <c r="C5" s="1058" t="s">
        <v>141</v>
      </c>
      <c r="D5" s="1059"/>
      <c r="E5" s="1059"/>
      <c r="F5" s="1059"/>
      <c r="G5" s="1059"/>
      <c r="H5" s="1060"/>
    </row>
    <row r="6" spans="1:8">
      <c r="A6" s="239"/>
      <c r="B6" s="239"/>
      <c r="C6" s="1061" t="s">
        <v>56</v>
      </c>
      <c r="D6" s="1062"/>
      <c r="E6" s="1062"/>
      <c r="F6" s="1062"/>
      <c r="G6" s="1062"/>
      <c r="H6" s="1063"/>
    </row>
    <row r="7" spans="1:8" ht="38.25">
      <c r="A7" s="16" t="s">
        <v>57</v>
      </c>
      <c r="B7" s="18" t="s">
        <v>58</v>
      </c>
      <c r="C7" s="376" t="s">
        <v>59</v>
      </c>
      <c r="D7" s="89" t="s">
        <v>142</v>
      </c>
      <c r="E7" s="89" t="s">
        <v>143</v>
      </c>
      <c r="F7" s="89" t="s">
        <v>144</v>
      </c>
      <c r="G7" s="89" t="s">
        <v>63</v>
      </c>
      <c r="H7" s="90" t="s">
        <v>64</v>
      </c>
    </row>
    <row r="8" spans="1:8">
      <c r="A8" s="15" t="s">
        <v>23</v>
      </c>
      <c r="B8" s="22"/>
      <c r="C8" s="91"/>
      <c r="D8" s="92"/>
      <c r="E8" s="92"/>
      <c r="F8" s="92"/>
      <c r="G8" s="92"/>
      <c r="H8" s="93"/>
    </row>
    <row r="9" spans="1:8">
      <c r="A9" s="377" t="s">
        <v>65</v>
      </c>
      <c r="B9" s="377" t="s">
        <v>66</v>
      </c>
      <c r="C9" s="94">
        <v>0</v>
      </c>
      <c r="D9" s="95">
        <v>0</v>
      </c>
      <c r="E9" s="95">
        <v>0</v>
      </c>
      <c r="F9" s="95">
        <v>0</v>
      </c>
      <c r="G9" s="96">
        <v>0</v>
      </c>
      <c r="H9" s="82">
        <f>IF($G$69&lt;&gt;0,G9/$G$69,0)</f>
        <v>0</v>
      </c>
    </row>
    <row r="10" spans="1:8">
      <c r="A10" s="377" t="s">
        <v>67</v>
      </c>
      <c r="B10" s="377" t="s">
        <v>68</v>
      </c>
      <c r="C10" s="94">
        <v>0</v>
      </c>
      <c r="D10" s="95">
        <v>0</v>
      </c>
      <c r="E10" s="95">
        <v>0</v>
      </c>
      <c r="F10" s="95">
        <v>0</v>
      </c>
      <c r="G10" s="96">
        <v>0</v>
      </c>
      <c r="H10" s="82">
        <f>IF($G$69&lt;&gt;0,G10/$G$69,0)</f>
        <v>0</v>
      </c>
    </row>
    <row r="11" spans="1:8">
      <c r="A11" s="377" t="s">
        <v>69</v>
      </c>
      <c r="B11" s="377" t="s">
        <v>68</v>
      </c>
      <c r="C11" s="94">
        <v>0</v>
      </c>
      <c r="D11" s="95">
        <v>0</v>
      </c>
      <c r="E11" s="95">
        <v>0</v>
      </c>
      <c r="F11" s="95">
        <v>0</v>
      </c>
      <c r="G11" s="96">
        <v>0</v>
      </c>
      <c r="H11" s="82">
        <v>0</v>
      </c>
    </row>
    <row r="12" spans="1:8">
      <c r="A12" s="377" t="s">
        <v>70</v>
      </c>
      <c r="B12" s="377" t="s">
        <v>68</v>
      </c>
      <c r="C12" s="94">
        <v>0</v>
      </c>
      <c r="D12" s="95">
        <v>0</v>
      </c>
      <c r="E12" s="95">
        <v>0</v>
      </c>
      <c r="F12" s="95">
        <v>0</v>
      </c>
      <c r="G12" s="96">
        <v>0</v>
      </c>
      <c r="H12" s="82">
        <v>0</v>
      </c>
    </row>
    <row r="13" spans="1:8">
      <c r="A13" s="377" t="s">
        <v>71</v>
      </c>
      <c r="B13" s="377" t="s">
        <v>68</v>
      </c>
      <c r="C13" s="94">
        <v>0</v>
      </c>
      <c r="D13" s="95">
        <v>0</v>
      </c>
      <c r="E13" s="95">
        <v>0</v>
      </c>
      <c r="F13" s="95">
        <v>0</v>
      </c>
      <c r="G13" s="96">
        <v>0</v>
      </c>
      <c r="H13" s="82">
        <v>0</v>
      </c>
    </row>
    <row r="14" spans="1:8">
      <c r="A14" s="14" t="s">
        <v>27</v>
      </c>
      <c r="B14" s="21"/>
      <c r="C14" s="176"/>
      <c r="D14" s="83"/>
      <c r="E14" s="83"/>
      <c r="F14" s="83"/>
      <c r="G14" s="83"/>
      <c r="H14" s="93"/>
    </row>
    <row r="15" spans="1:8">
      <c r="A15" s="377" t="s">
        <v>72</v>
      </c>
      <c r="B15" s="377" t="s">
        <v>66</v>
      </c>
      <c r="C15" s="94">
        <v>0</v>
      </c>
      <c r="D15" s="95">
        <v>0</v>
      </c>
      <c r="E15" s="95">
        <v>0</v>
      </c>
      <c r="F15" s="95">
        <v>0</v>
      </c>
      <c r="G15" s="96">
        <v>0</v>
      </c>
      <c r="H15" s="82">
        <f>IF($G$69&lt;&gt;0,G15/$G$69,0)</f>
        <v>0</v>
      </c>
    </row>
    <row r="16" spans="1:8">
      <c r="A16" s="377" t="s">
        <v>73</v>
      </c>
      <c r="B16" s="377" t="s">
        <v>66</v>
      </c>
      <c r="C16" s="94">
        <v>0</v>
      </c>
      <c r="D16" s="95">
        <v>0</v>
      </c>
      <c r="E16" s="95">
        <v>0</v>
      </c>
      <c r="F16" s="95">
        <v>0</v>
      </c>
      <c r="G16" s="96">
        <v>0</v>
      </c>
      <c r="H16" s="82">
        <f>IF($G$69&lt;&gt;0,G16/$G$69,0)</f>
        <v>0</v>
      </c>
    </row>
    <row r="17" spans="1:8">
      <c r="A17" s="377" t="s">
        <v>74</v>
      </c>
      <c r="B17" s="377" t="s">
        <v>66</v>
      </c>
      <c r="C17" s="94">
        <v>0</v>
      </c>
      <c r="D17" s="95">
        <v>0</v>
      </c>
      <c r="E17" s="95">
        <v>0</v>
      </c>
      <c r="F17" s="95">
        <v>0</v>
      </c>
      <c r="G17" s="96">
        <v>0</v>
      </c>
      <c r="H17" s="82">
        <f>IF($G$69&lt;&gt;0,G17/$G$69,0)</f>
        <v>0</v>
      </c>
    </row>
    <row r="18" spans="1:8">
      <c r="A18" s="377" t="s">
        <v>75</v>
      </c>
      <c r="B18" s="377" t="s">
        <v>68</v>
      </c>
      <c r="C18" s="94">
        <v>0</v>
      </c>
      <c r="D18" s="95">
        <v>0</v>
      </c>
      <c r="E18" s="95">
        <v>0</v>
      </c>
      <c r="F18" s="95">
        <v>0</v>
      </c>
      <c r="G18" s="96">
        <v>0</v>
      </c>
      <c r="H18" s="82">
        <f>IF($G$69&lt;&gt;0,G18/$G$69,0)</f>
        <v>0</v>
      </c>
    </row>
    <row r="19" spans="1:8">
      <c r="A19" s="377" t="s">
        <v>76</v>
      </c>
      <c r="B19" s="377" t="s">
        <v>68</v>
      </c>
      <c r="C19" s="94">
        <v>0</v>
      </c>
      <c r="D19" s="95">
        <v>0</v>
      </c>
      <c r="E19" s="95">
        <v>0</v>
      </c>
      <c r="F19" s="95">
        <v>0</v>
      </c>
      <c r="G19" s="96">
        <v>0</v>
      </c>
      <c r="H19" s="82">
        <f>IF($G$69&lt;&gt;0,G19/$G$69,0)</f>
        <v>0</v>
      </c>
    </row>
    <row r="20" spans="1:8">
      <c r="A20" s="377" t="s">
        <v>77</v>
      </c>
      <c r="B20" s="377" t="s">
        <v>68</v>
      </c>
      <c r="C20" s="94">
        <v>0</v>
      </c>
      <c r="D20" s="95">
        <v>0</v>
      </c>
      <c r="E20" s="95">
        <v>0</v>
      </c>
      <c r="F20" s="95">
        <v>0</v>
      </c>
      <c r="G20" s="96">
        <v>0</v>
      </c>
      <c r="H20" s="82">
        <v>0</v>
      </c>
    </row>
    <row r="21" spans="1:8">
      <c r="A21" s="377" t="s">
        <v>78</v>
      </c>
      <c r="B21" s="377" t="s">
        <v>68</v>
      </c>
      <c r="C21" s="94">
        <v>0</v>
      </c>
      <c r="D21" s="95">
        <v>0</v>
      </c>
      <c r="E21" s="95">
        <v>0</v>
      </c>
      <c r="F21" s="95">
        <v>0</v>
      </c>
      <c r="G21" s="96">
        <v>0</v>
      </c>
      <c r="H21" s="82">
        <f>IF($G$69&lt;&gt;0,G21/$G$69,0)</f>
        <v>0</v>
      </c>
    </row>
    <row r="22" spans="1:8">
      <c r="A22" s="377" t="s">
        <v>79</v>
      </c>
      <c r="B22" s="377" t="s">
        <v>66</v>
      </c>
      <c r="C22" s="94">
        <v>0</v>
      </c>
      <c r="D22" s="95">
        <v>0</v>
      </c>
      <c r="E22" s="95">
        <v>0</v>
      </c>
      <c r="F22" s="95">
        <v>0</v>
      </c>
      <c r="G22" s="96">
        <v>0</v>
      </c>
      <c r="H22" s="82">
        <f>IF($G$69&lt;&gt;0,G22/$G$69,0)</f>
        <v>0</v>
      </c>
    </row>
    <row r="23" spans="1:8">
      <c r="A23" s="14" t="s">
        <v>28</v>
      </c>
      <c r="B23" s="21"/>
      <c r="C23" s="176"/>
      <c r="D23" s="83"/>
      <c r="E23" s="83"/>
      <c r="F23" s="83"/>
      <c r="G23" s="83"/>
      <c r="H23" s="93"/>
    </row>
    <row r="24" spans="1:8">
      <c r="A24" s="377" t="s">
        <v>80</v>
      </c>
      <c r="B24" s="377" t="s">
        <v>66</v>
      </c>
      <c r="C24" s="94">
        <v>0</v>
      </c>
      <c r="D24" s="95">
        <v>0</v>
      </c>
      <c r="E24" s="95">
        <v>0</v>
      </c>
      <c r="F24" s="95">
        <v>0</v>
      </c>
      <c r="G24" s="96">
        <v>0</v>
      </c>
      <c r="H24" s="82">
        <f>IF($G$69&lt;&gt;0,G24/$G$69,0)</f>
        <v>0</v>
      </c>
    </row>
    <row r="25" spans="1:8">
      <c r="A25" s="377" t="s">
        <v>81</v>
      </c>
      <c r="B25" s="377" t="s">
        <v>66</v>
      </c>
      <c r="C25" s="94">
        <v>0</v>
      </c>
      <c r="D25" s="95">
        <v>0</v>
      </c>
      <c r="E25" s="95">
        <v>0</v>
      </c>
      <c r="F25" s="95">
        <v>0</v>
      </c>
      <c r="G25" s="96">
        <v>0</v>
      </c>
      <c r="H25" s="82">
        <v>0</v>
      </c>
    </row>
    <row r="26" spans="1:8">
      <c r="A26" s="377" t="s">
        <v>82</v>
      </c>
      <c r="B26" s="786" t="s">
        <v>66</v>
      </c>
      <c r="C26" s="94">
        <v>0</v>
      </c>
      <c r="D26" s="95">
        <v>0</v>
      </c>
      <c r="E26" s="95">
        <v>0</v>
      </c>
      <c r="F26" s="95">
        <v>0</v>
      </c>
      <c r="G26" s="96">
        <v>0</v>
      </c>
      <c r="H26" s="82">
        <v>0</v>
      </c>
    </row>
    <row r="27" spans="1:8">
      <c r="A27" s="377" t="s">
        <v>83</v>
      </c>
      <c r="B27" s="786" t="s">
        <v>66</v>
      </c>
      <c r="C27" s="94">
        <v>0</v>
      </c>
      <c r="D27" s="95">
        <v>0</v>
      </c>
      <c r="E27" s="95">
        <v>0</v>
      </c>
      <c r="F27" s="95">
        <v>0</v>
      </c>
      <c r="G27" s="96">
        <v>0</v>
      </c>
      <c r="H27" s="82">
        <f>IF($G$69&lt;&gt;0,G27/$G$69,0)</f>
        <v>0</v>
      </c>
    </row>
    <row r="28" spans="1:8">
      <c r="A28" s="14" t="s">
        <v>29</v>
      </c>
      <c r="B28" s="21"/>
      <c r="C28" s="176"/>
      <c r="D28" s="83"/>
      <c r="E28" s="83"/>
      <c r="F28" s="83"/>
      <c r="G28" s="83"/>
      <c r="H28" s="93"/>
    </row>
    <row r="29" spans="1:8">
      <c r="A29" s="377" t="s">
        <v>84</v>
      </c>
      <c r="B29" s="377" t="s">
        <v>66</v>
      </c>
      <c r="C29" s="94">
        <v>0</v>
      </c>
      <c r="D29" s="95">
        <v>0</v>
      </c>
      <c r="E29" s="95">
        <v>0</v>
      </c>
      <c r="F29" s="95">
        <v>0</v>
      </c>
      <c r="G29" s="96">
        <v>0</v>
      </c>
      <c r="H29" s="82">
        <f t="shared" ref="H29:H37" si="0">IF($G$69&lt;&gt;0,G29/$G$69,0)</f>
        <v>0</v>
      </c>
    </row>
    <row r="30" spans="1:8">
      <c r="A30" s="377" t="s">
        <v>85</v>
      </c>
      <c r="B30" s="377" t="s">
        <v>66</v>
      </c>
      <c r="C30" s="94">
        <v>0</v>
      </c>
      <c r="D30" s="95">
        <v>0</v>
      </c>
      <c r="E30" s="95">
        <v>0</v>
      </c>
      <c r="F30" s="95">
        <v>0</v>
      </c>
      <c r="G30" s="96">
        <v>0</v>
      </c>
      <c r="H30" s="82">
        <f t="shared" si="0"/>
        <v>0</v>
      </c>
    </row>
    <row r="31" spans="1:8">
      <c r="A31" s="377" t="s">
        <v>86</v>
      </c>
      <c r="B31" s="377" t="s">
        <v>66</v>
      </c>
      <c r="C31" s="94">
        <v>0</v>
      </c>
      <c r="D31" s="95">
        <v>0</v>
      </c>
      <c r="E31" s="95">
        <v>0</v>
      </c>
      <c r="F31" s="95">
        <v>0</v>
      </c>
      <c r="G31" s="96">
        <v>0</v>
      </c>
      <c r="H31" s="82">
        <f t="shared" si="0"/>
        <v>0</v>
      </c>
    </row>
    <row r="32" spans="1:8">
      <c r="A32" s="377" t="s">
        <v>87</v>
      </c>
      <c r="B32" s="377" t="s">
        <v>66</v>
      </c>
      <c r="C32" s="94">
        <v>0</v>
      </c>
      <c r="D32" s="95">
        <v>0</v>
      </c>
      <c r="E32" s="95">
        <v>0</v>
      </c>
      <c r="F32" s="95">
        <v>0</v>
      </c>
      <c r="G32" s="96">
        <v>0</v>
      </c>
      <c r="H32" s="82">
        <f t="shared" si="0"/>
        <v>0</v>
      </c>
    </row>
    <row r="33" spans="1:8">
      <c r="A33" s="377" t="s">
        <v>88</v>
      </c>
      <c r="B33" s="377" t="s">
        <v>66</v>
      </c>
      <c r="C33" s="94">
        <v>0</v>
      </c>
      <c r="D33" s="95">
        <v>0</v>
      </c>
      <c r="E33" s="95">
        <v>0</v>
      </c>
      <c r="F33" s="95">
        <v>0</v>
      </c>
      <c r="G33" s="96">
        <v>0</v>
      </c>
      <c r="H33" s="82">
        <f t="shared" si="0"/>
        <v>0</v>
      </c>
    </row>
    <row r="34" spans="1:8">
      <c r="A34" s="377" t="s">
        <v>89</v>
      </c>
      <c r="B34" s="377" t="s">
        <v>66</v>
      </c>
      <c r="C34" s="94">
        <v>0</v>
      </c>
      <c r="D34" s="95">
        <v>0</v>
      </c>
      <c r="E34" s="95">
        <v>0</v>
      </c>
      <c r="F34" s="95">
        <v>0</v>
      </c>
      <c r="G34" s="96">
        <v>0</v>
      </c>
      <c r="H34" s="82">
        <f t="shared" si="0"/>
        <v>0</v>
      </c>
    </row>
    <row r="35" spans="1:8">
      <c r="A35" s="377" t="s">
        <v>90</v>
      </c>
      <c r="B35" s="377" t="s">
        <v>66</v>
      </c>
      <c r="C35" s="94">
        <v>0</v>
      </c>
      <c r="D35" s="95">
        <v>0</v>
      </c>
      <c r="E35" s="95">
        <v>0</v>
      </c>
      <c r="F35" s="95">
        <v>0</v>
      </c>
      <c r="G35" s="96">
        <v>0</v>
      </c>
      <c r="H35" s="82">
        <f t="shared" si="0"/>
        <v>0</v>
      </c>
    </row>
    <row r="36" spans="1:8">
      <c r="A36" s="377" t="s">
        <v>91</v>
      </c>
      <c r="B36" s="377" t="s">
        <v>66</v>
      </c>
      <c r="C36" s="94">
        <v>0</v>
      </c>
      <c r="D36" s="95">
        <v>0</v>
      </c>
      <c r="E36" s="95">
        <v>0</v>
      </c>
      <c r="F36" s="95">
        <v>0</v>
      </c>
      <c r="G36" s="96">
        <v>0</v>
      </c>
      <c r="H36" s="82">
        <f t="shared" si="0"/>
        <v>0</v>
      </c>
    </row>
    <row r="37" spans="1:8">
      <c r="A37" s="377" t="s">
        <v>92</v>
      </c>
      <c r="B37" s="377" t="s">
        <v>66</v>
      </c>
      <c r="C37" s="94">
        <v>0</v>
      </c>
      <c r="D37" s="95">
        <v>0</v>
      </c>
      <c r="E37" s="95">
        <v>0</v>
      </c>
      <c r="F37" s="95">
        <v>0</v>
      </c>
      <c r="G37" s="96">
        <v>0</v>
      </c>
      <c r="H37" s="82">
        <f t="shared" si="0"/>
        <v>0</v>
      </c>
    </row>
    <row r="38" spans="1:8">
      <c r="A38" s="377" t="s">
        <v>93</v>
      </c>
      <c r="B38" s="377" t="s">
        <v>66</v>
      </c>
      <c r="C38" s="94">
        <v>0</v>
      </c>
      <c r="D38" s="95">
        <v>0</v>
      </c>
      <c r="E38" s="95">
        <v>0</v>
      </c>
      <c r="F38" s="95">
        <v>0</v>
      </c>
      <c r="G38" s="96">
        <v>0</v>
      </c>
      <c r="H38" s="82">
        <v>0</v>
      </c>
    </row>
    <row r="39" spans="1:8">
      <c r="A39" s="377" t="s">
        <v>94</v>
      </c>
      <c r="B39" s="377" t="s">
        <v>68</v>
      </c>
      <c r="C39" s="94">
        <v>0</v>
      </c>
      <c r="D39" s="95">
        <v>0</v>
      </c>
      <c r="E39" s="95">
        <v>0</v>
      </c>
      <c r="F39" s="95">
        <v>0</v>
      </c>
      <c r="G39" s="96">
        <v>0</v>
      </c>
      <c r="H39" s="82">
        <v>0</v>
      </c>
    </row>
    <row r="40" spans="1:8">
      <c r="A40" s="75" t="s">
        <v>95</v>
      </c>
      <c r="B40" s="377" t="s">
        <v>68</v>
      </c>
      <c r="C40" s="94">
        <v>0</v>
      </c>
      <c r="D40" s="95">
        <v>0</v>
      </c>
      <c r="E40" s="95">
        <v>0</v>
      </c>
      <c r="F40" s="95">
        <v>0</v>
      </c>
      <c r="G40" s="96">
        <v>0</v>
      </c>
      <c r="H40" s="82">
        <v>0</v>
      </c>
    </row>
    <row r="41" spans="1:8">
      <c r="A41" s="377" t="s">
        <v>96</v>
      </c>
      <c r="B41" s="377" t="s">
        <v>66</v>
      </c>
      <c r="C41" s="94">
        <v>0</v>
      </c>
      <c r="D41" s="95">
        <v>0</v>
      </c>
      <c r="E41" s="95">
        <v>0</v>
      </c>
      <c r="F41" s="95">
        <v>0</v>
      </c>
      <c r="G41" s="96">
        <v>0</v>
      </c>
      <c r="H41" s="82">
        <v>0</v>
      </c>
    </row>
    <row r="42" spans="1:8">
      <c r="A42" s="377" t="s">
        <v>97</v>
      </c>
      <c r="B42" s="377" t="s">
        <v>66</v>
      </c>
      <c r="C42" s="94">
        <v>0</v>
      </c>
      <c r="D42" s="95">
        <v>0</v>
      </c>
      <c r="E42" s="95">
        <v>0</v>
      </c>
      <c r="F42" s="95">
        <v>0</v>
      </c>
      <c r="G42" s="96">
        <v>0</v>
      </c>
      <c r="H42" s="82">
        <f>IF($G$69&lt;&gt;0,G42/$G$69,0)</f>
        <v>0</v>
      </c>
    </row>
    <row r="43" spans="1:8">
      <c r="A43" s="14" t="s">
        <v>30</v>
      </c>
      <c r="B43" s="21"/>
      <c r="C43" s="176"/>
      <c r="D43" s="83"/>
      <c r="E43" s="83"/>
      <c r="F43" s="83"/>
      <c r="G43" s="85"/>
      <c r="H43" s="93"/>
    </row>
    <row r="44" spans="1:8">
      <c r="A44" s="377" t="s">
        <v>98</v>
      </c>
      <c r="B44" s="377" t="s">
        <v>66</v>
      </c>
      <c r="C44" s="94">
        <v>0</v>
      </c>
      <c r="D44" s="95">
        <v>0</v>
      </c>
      <c r="E44" s="95">
        <v>0</v>
      </c>
      <c r="F44" s="95">
        <v>0</v>
      </c>
      <c r="G44" s="96">
        <v>0</v>
      </c>
      <c r="H44" s="82">
        <f>IF($G$69&lt;&gt;0,G44/$G$69,0)</f>
        <v>0</v>
      </c>
    </row>
    <row r="45" spans="1:8">
      <c r="A45" s="377" t="s">
        <v>99</v>
      </c>
      <c r="B45" s="377" t="s">
        <v>66</v>
      </c>
      <c r="C45" s="94">
        <v>0</v>
      </c>
      <c r="D45" s="95">
        <v>0</v>
      </c>
      <c r="E45" s="95">
        <v>0</v>
      </c>
      <c r="F45" s="95">
        <v>0</v>
      </c>
      <c r="G45" s="96">
        <v>0</v>
      </c>
      <c r="H45" s="82">
        <f>IF($G$69&lt;&gt;0,G45/$G$69,0)</f>
        <v>0</v>
      </c>
    </row>
    <row r="46" spans="1:8">
      <c r="A46" s="377" t="s">
        <v>100</v>
      </c>
      <c r="B46" s="377" t="s">
        <v>66</v>
      </c>
      <c r="C46" s="94">
        <v>0</v>
      </c>
      <c r="D46" s="95">
        <v>0</v>
      </c>
      <c r="E46" s="95">
        <v>0</v>
      </c>
      <c r="F46" s="95">
        <v>0</v>
      </c>
      <c r="G46" s="96">
        <v>0</v>
      </c>
      <c r="H46" s="82">
        <v>0</v>
      </c>
    </row>
    <row r="47" spans="1:8">
      <c r="A47" s="14" t="s">
        <v>101</v>
      </c>
      <c r="B47" s="21"/>
      <c r="C47" s="176"/>
      <c r="D47" s="83"/>
      <c r="E47" s="83"/>
      <c r="F47" s="83"/>
      <c r="G47" s="83"/>
      <c r="H47" s="93"/>
    </row>
    <row r="48" spans="1:8">
      <c r="A48" s="377" t="s">
        <v>102</v>
      </c>
      <c r="B48" s="377" t="s">
        <v>68</v>
      </c>
      <c r="C48" s="94">
        <v>0</v>
      </c>
      <c r="D48" s="95">
        <v>0</v>
      </c>
      <c r="E48" s="95">
        <v>0</v>
      </c>
      <c r="F48" s="95">
        <v>0</v>
      </c>
      <c r="G48" s="96">
        <v>0</v>
      </c>
      <c r="H48" s="82">
        <f t="shared" ref="H48:H54" si="1">IF($G$69&lt;&gt;0,G48/$G$69,0)</f>
        <v>0</v>
      </c>
    </row>
    <row r="49" spans="1:8">
      <c r="A49" s="377" t="s">
        <v>103</v>
      </c>
      <c r="B49" s="377" t="s">
        <v>68</v>
      </c>
      <c r="C49" s="94">
        <v>0</v>
      </c>
      <c r="D49" s="95">
        <v>0</v>
      </c>
      <c r="E49" s="95">
        <v>0</v>
      </c>
      <c r="F49" s="95">
        <v>0</v>
      </c>
      <c r="G49" s="96">
        <v>0</v>
      </c>
      <c r="H49" s="82">
        <f t="shared" si="1"/>
        <v>0</v>
      </c>
    </row>
    <row r="50" spans="1:8">
      <c r="A50" s="377" t="s">
        <v>104</v>
      </c>
      <c r="B50" s="377" t="s">
        <v>68</v>
      </c>
      <c r="C50" s="94">
        <v>0</v>
      </c>
      <c r="D50" s="95">
        <v>0</v>
      </c>
      <c r="E50" s="95">
        <v>0</v>
      </c>
      <c r="F50" s="95">
        <v>0</v>
      </c>
      <c r="G50" s="96">
        <v>0</v>
      </c>
      <c r="H50" s="82">
        <f t="shared" si="1"/>
        <v>0</v>
      </c>
    </row>
    <row r="51" spans="1:8">
      <c r="A51" s="377" t="s">
        <v>105</v>
      </c>
      <c r="B51" s="377" t="s">
        <v>68</v>
      </c>
      <c r="C51" s="94">
        <v>0</v>
      </c>
      <c r="D51" s="95">
        <v>0</v>
      </c>
      <c r="E51" s="95">
        <v>0</v>
      </c>
      <c r="F51" s="95">
        <v>0</v>
      </c>
      <c r="G51" s="96">
        <v>0</v>
      </c>
      <c r="H51" s="82">
        <f t="shared" si="1"/>
        <v>0</v>
      </c>
    </row>
    <row r="52" spans="1:8">
      <c r="A52" s="377" t="s">
        <v>106</v>
      </c>
      <c r="B52" s="377" t="s">
        <v>68</v>
      </c>
      <c r="C52" s="94">
        <v>0</v>
      </c>
      <c r="D52" s="95">
        <v>0</v>
      </c>
      <c r="E52" s="95">
        <v>0</v>
      </c>
      <c r="F52" s="95">
        <v>0</v>
      </c>
      <c r="G52" s="96">
        <v>0</v>
      </c>
      <c r="H52" s="82">
        <f t="shared" si="1"/>
        <v>0</v>
      </c>
    </row>
    <row r="53" spans="1:8">
      <c r="A53" s="377" t="s">
        <v>107</v>
      </c>
      <c r="B53" s="377" t="s">
        <v>68</v>
      </c>
      <c r="C53" s="94">
        <v>0</v>
      </c>
      <c r="D53" s="95">
        <v>0</v>
      </c>
      <c r="E53" s="95">
        <v>0</v>
      </c>
      <c r="F53" s="95">
        <v>0</v>
      </c>
      <c r="G53" s="96">
        <v>0</v>
      </c>
      <c r="H53" s="82">
        <f t="shared" si="1"/>
        <v>0</v>
      </c>
    </row>
    <row r="54" spans="1:8">
      <c r="A54" s="377" t="s">
        <v>108</v>
      </c>
      <c r="B54" s="377" t="s">
        <v>68</v>
      </c>
      <c r="C54" s="94">
        <v>0</v>
      </c>
      <c r="D54" s="95">
        <v>0</v>
      </c>
      <c r="E54" s="95">
        <v>0</v>
      </c>
      <c r="F54" s="95">
        <v>0</v>
      </c>
      <c r="G54" s="96">
        <v>0</v>
      </c>
      <c r="H54" s="82">
        <f t="shared" si="1"/>
        <v>0</v>
      </c>
    </row>
    <row r="55" spans="1:8">
      <c r="A55" s="14" t="s">
        <v>32</v>
      </c>
      <c r="B55" s="21"/>
      <c r="C55" s="176"/>
      <c r="D55" s="83"/>
      <c r="E55" s="83"/>
      <c r="F55" s="83"/>
      <c r="G55" s="83"/>
      <c r="H55" s="93"/>
    </row>
    <row r="56" spans="1:8">
      <c r="A56" s="377" t="s">
        <v>109</v>
      </c>
      <c r="B56" s="377" t="s">
        <v>66</v>
      </c>
      <c r="C56" s="94">
        <v>0</v>
      </c>
      <c r="D56" s="95">
        <v>0</v>
      </c>
      <c r="E56" s="95">
        <v>0</v>
      </c>
      <c r="F56" s="95">
        <v>0</v>
      </c>
      <c r="G56" s="96">
        <v>0</v>
      </c>
      <c r="H56" s="82">
        <f>IF($G$69&lt;&gt;0,G56/$G$69,0)</f>
        <v>0</v>
      </c>
    </row>
    <row r="57" spans="1:8">
      <c r="A57" s="377" t="s">
        <v>110</v>
      </c>
      <c r="B57" s="377" t="s">
        <v>66</v>
      </c>
      <c r="C57" s="94">
        <v>0</v>
      </c>
      <c r="D57" s="95">
        <v>0</v>
      </c>
      <c r="E57" s="95">
        <v>0</v>
      </c>
      <c r="F57" s="95">
        <v>0</v>
      </c>
      <c r="G57" s="96">
        <v>0</v>
      </c>
      <c r="H57" s="82">
        <f>IF($G$69&lt;&gt;0,G57/$G$69,0)</f>
        <v>0</v>
      </c>
    </row>
    <row r="58" spans="1:8">
      <c r="A58" s="377" t="s">
        <v>111</v>
      </c>
      <c r="B58" s="377" t="s">
        <v>68</v>
      </c>
      <c r="C58" s="94">
        <v>0</v>
      </c>
      <c r="D58" s="95">
        <v>0</v>
      </c>
      <c r="E58" s="95">
        <v>0</v>
      </c>
      <c r="F58" s="95">
        <v>0</v>
      </c>
      <c r="G58" s="96">
        <v>0</v>
      </c>
      <c r="H58" s="82">
        <v>0</v>
      </c>
    </row>
    <row r="59" spans="1:8">
      <c r="A59" s="377" t="s">
        <v>112</v>
      </c>
      <c r="B59" s="377" t="s">
        <v>66</v>
      </c>
      <c r="C59" s="94">
        <v>0</v>
      </c>
      <c r="D59" s="95">
        <v>0</v>
      </c>
      <c r="E59" s="95">
        <v>0</v>
      </c>
      <c r="F59" s="95">
        <v>0</v>
      </c>
      <c r="G59" s="96">
        <v>0</v>
      </c>
      <c r="H59" s="82">
        <v>0</v>
      </c>
    </row>
    <row r="60" spans="1:8">
      <c r="A60" s="377" t="s">
        <v>113</v>
      </c>
      <c r="B60" s="377" t="s">
        <v>68</v>
      </c>
      <c r="C60" s="94">
        <v>0</v>
      </c>
      <c r="D60" s="95">
        <v>0</v>
      </c>
      <c r="E60" s="95">
        <v>0</v>
      </c>
      <c r="F60" s="95">
        <v>0</v>
      </c>
      <c r="G60" s="96">
        <v>0</v>
      </c>
      <c r="H60" s="82">
        <v>0</v>
      </c>
    </row>
    <row r="61" spans="1:8">
      <c r="A61" s="377" t="s">
        <v>114</v>
      </c>
      <c r="B61" s="377" t="s">
        <v>66</v>
      </c>
      <c r="C61" s="94"/>
      <c r="D61" s="95">
        <v>0</v>
      </c>
      <c r="E61" s="95">
        <v>0</v>
      </c>
      <c r="F61" s="95">
        <v>0</v>
      </c>
      <c r="G61" s="96">
        <v>0</v>
      </c>
      <c r="H61" s="82">
        <v>0</v>
      </c>
    </row>
    <row r="62" spans="1:8">
      <c r="A62" s="377" t="s">
        <v>115</v>
      </c>
      <c r="B62" s="377" t="s">
        <v>68</v>
      </c>
      <c r="C62" s="94">
        <v>0</v>
      </c>
      <c r="D62" s="95">
        <v>0</v>
      </c>
      <c r="E62" s="95">
        <v>0</v>
      </c>
      <c r="F62" s="95">
        <v>0</v>
      </c>
      <c r="G62" s="96">
        <v>0</v>
      </c>
      <c r="H62" s="82">
        <f>IF($G$69&lt;&gt;0,G62/$G$69,0)</f>
        <v>0</v>
      </c>
    </row>
    <row r="63" spans="1:8">
      <c r="A63" s="14" t="s">
        <v>116</v>
      </c>
      <c r="B63" s="21"/>
      <c r="C63" s="176"/>
      <c r="D63" s="83"/>
      <c r="E63" s="83"/>
      <c r="F63" s="83"/>
      <c r="G63" s="83"/>
      <c r="H63" s="93"/>
    </row>
    <row r="64" spans="1:8">
      <c r="A64" s="769"/>
      <c r="B64" s="379"/>
      <c r="C64" s="155"/>
      <c r="D64" s="84"/>
      <c r="E64" s="84"/>
      <c r="F64" s="84"/>
      <c r="G64" s="84"/>
      <c r="H64" s="99"/>
    </row>
    <row r="65" spans="1:8">
      <c r="A65" s="14" t="s">
        <v>33</v>
      </c>
      <c r="B65" s="21"/>
      <c r="C65" s="176"/>
      <c r="D65" s="83"/>
      <c r="E65" s="83"/>
      <c r="F65" s="83"/>
      <c r="G65" s="83"/>
      <c r="H65" s="93"/>
    </row>
    <row r="66" spans="1:8">
      <c r="A66" s="17" t="s">
        <v>117</v>
      </c>
      <c r="B66" s="17" t="s">
        <v>66</v>
      </c>
      <c r="C66" s="94">
        <v>0</v>
      </c>
      <c r="D66" s="83"/>
      <c r="E66" s="83"/>
      <c r="F66" s="83"/>
      <c r="G66" s="96">
        <v>0</v>
      </c>
      <c r="H66" s="82">
        <f t="shared" ref="H66:H67" si="2">IF($G$69&lt;&gt;0,G66/$G$69,0)</f>
        <v>0</v>
      </c>
    </row>
    <row r="67" spans="1:8">
      <c r="A67" s="17" t="s">
        <v>145</v>
      </c>
      <c r="B67" s="17" t="s">
        <v>66</v>
      </c>
      <c r="C67" s="94">
        <v>0</v>
      </c>
      <c r="D67" s="83"/>
      <c r="E67" s="83"/>
      <c r="F67" s="83"/>
      <c r="G67" s="96">
        <v>0</v>
      </c>
      <c r="H67" s="82">
        <f t="shared" si="2"/>
        <v>0</v>
      </c>
    </row>
    <row r="68" spans="1:8">
      <c r="A68" s="21"/>
      <c r="B68" s="21"/>
      <c r="C68" s="92"/>
      <c r="D68" s="92"/>
      <c r="E68" s="83"/>
      <c r="F68" s="92"/>
      <c r="G68" s="92"/>
      <c r="H68" s="93"/>
    </row>
    <row r="69" spans="1:8">
      <c r="A69" s="13" t="s">
        <v>119</v>
      </c>
      <c r="B69" s="17"/>
      <c r="C69" s="100"/>
      <c r="D69" s="84">
        <f>SUM(D9:D68)</f>
        <v>0</v>
      </c>
      <c r="E69" s="84">
        <f t="shared" ref="E69:G69" si="3">SUM(E9:E68)</f>
        <v>0</v>
      </c>
      <c r="F69" s="84">
        <f t="shared" si="3"/>
        <v>0</v>
      </c>
      <c r="G69" s="86">
        <f t="shared" si="3"/>
        <v>0</v>
      </c>
      <c r="H69" s="82">
        <f>IF($G$69&lt;&gt;0,G69/$G$69,0)</f>
        <v>0</v>
      </c>
    </row>
    <row r="70" spans="1:8">
      <c r="A70" s="22"/>
      <c r="B70" s="21"/>
      <c r="C70" s="92" t="s">
        <v>146</v>
      </c>
      <c r="D70" s="92"/>
      <c r="E70" s="92"/>
      <c r="F70" s="92"/>
      <c r="G70" s="92"/>
      <c r="H70" s="101"/>
    </row>
    <row r="71" spans="1:8" ht="13.5" thickBot="1">
      <c r="A71" s="102" t="s">
        <v>120</v>
      </c>
      <c r="B71" s="17"/>
      <c r="C71" s="95"/>
      <c r="D71" s="100"/>
      <c r="E71" s="100"/>
      <c r="F71" s="100"/>
      <c r="G71" s="100"/>
      <c r="H71" s="99"/>
    </row>
    <row r="72" spans="1:8" ht="13.5" thickBot="1">
      <c r="A72" s="219"/>
      <c r="B72" s="103"/>
      <c r="C72" s="38"/>
      <c r="D72" s="38"/>
      <c r="E72" s="39"/>
      <c r="F72" s="39"/>
      <c r="G72" s="38"/>
      <c r="H72" s="40"/>
    </row>
    <row r="73" spans="1:8">
      <c r="A73" s="425" t="s">
        <v>147</v>
      </c>
      <c r="B73" s="426"/>
      <c r="C73" s="426"/>
      <c r="D73" s="427" t="s">
        <v>10</v>
      </c>
      <c r="E73" s="8"/>
      <c r="F73" s="8"/>
      <c r="G73" s="20"/>
      <c r="H73" s="20"/>
    </row>
    <row r="74" spans="1:8">
      <c r="A74" s="104"/>
      <c r="B74" s="100"/>
      <c r="C74" s="95"/>
      <c r="D74" s="88"/>
      <c r="E74" s="5"/>
      <c r="F74" s="20"/>
      <c r="G74" s="20"/>
      <c r="H74" s="20"/>
    </row>
    <row r="75" spans="1:8" ht="13.5" thickBot="1">
      <c r="A75" s="105"/>
      <c r="B75" s="41"/>
      <c r="C75" s="41"/>
      <c r="D75" s="154">
        <v>0</v>
      </c>
      <c r="E75" s="23"/>
      <c r="F75" s="20"/>
      <c r="G75" s="20"/>
      <c r="H75" s="20"/>
    </row>
    <row r="76" spans="1:8">
      <c r="A76" s="375"/>
      <c r="B76" s="23"/>
      <c r="C76" s="23"/>
      <c r="D76" s="5"/>
      <c r="E76" s="23"/>
      <c r="F76" s="20"/>
      <c r="G76" s="20"/>
      <c r="H76" s="20"/>
    </row>
    <row r="77" spans="1:8">
      <c r="A77" s="1278" t="s">
        <v>148</v>
      </c>
      <c r="B77" s="1278"/>
      <c r="C77" s="1278"/>
      <c r="D77" s="1278"/>
      <c r="E77" s="1278"/>
      <c r="F77" s="1278"/>
      <c r="G77" s="1278"/>
      <c r="H77" s="1278"/>
    </row>
    <row r="78" spans="1:8">
      <c r="A78" s="1065" t="s">
        <v>149</v>
      </c>
      <c r="B78" s="1065"/>
      <c r="C78" s="1065"/>
      <c r="D78" s="1065"/>
      <c r="E78" s="1065"/>
      <c r="F78" s="1065"/>
      <c r="G78" s="1065"/>
      <c r="H78" s="1065"/>
    </row>
    <row r="79" spans="1:8">
      <c r="A79" s="1065" t="s">
        <v>150</v>
      </c>
      <c r="B79" s="1065"/>
      <c r="C79" s="1065"/>
      <c r="D79" s="1065"/>
      <c r="E79" s="1065"/>
      <c r="F79" s="1065"/>
      <c r="G79" s="1065"/>
      <c r="H79" s="1065"/>
    </row>
    <row r="80" spans="1:8">
      <c r="A80" s="1065" t="s">
        <v>134</v>
      </c>
      <c r="B80" s="1065"/>
      <c r="C80" s="1065"/>
      <c r="D80" s="1065"/>
      <c r="E80" s="1065"/>
      <c r="F80" s="1065"/>
      <c r="G80" s="1065"/>
      <c r="H80" s="1065"/>
    </row>
    <row r="81" spans="1:8">
      <c r="A81" s="1065" t="s">
        <v>135</v>
      </c>
      <c r="B81" s="1065"/>
      <c r="C81" s="1065"/>
      <c r="D81" s="1065"/>
      <c r="E81" s="1065"/>
      <c r="F81" s="1065"/>
      <c r="G81" s="1065"/>
      <c r="H81" s="1065"/>
    </row>
    <row r="82" spans="1:8" ht="38.25" customHeight="1">
      <c r="A82" s="1052" t="s">
        <v>681</v>
      </c>
      <c r="B82" s="1053"/>
      <c r="C82" s="1053"/>
      <c r="D82" s="1053"/>
      <c r="E82" s="1053"/>
      <c r="F82" s="1053"/>
      <c r="G82" s="1053"/>
      <c r="H82" s="1053"/>
    </row>
    <row r="83" spans="1:8" ht="24.75" customHeight="1">
      <c r="A83" s="1281" t="s">
        <v>151</v>
      </c>
      <c r="B83" s="1281"/>
      <c r="C83" s="1281"/>
      <c r="D83" s="1281"/>
      <c r="E83" s="1281"/>
      <c r="F83" s="1281"/>
      <c r="G83" s="1281"/>
      <c r="H83" s="1281"/>
    </row>
    <row r="84" spans="1:8" ht="25.5" customHeight="1">
      <c r="A84" s="1057" t="s">
        <v>137</v>
      </c>
      <c r="B84" s="1057"/>
      <c r="C84" s="1057"/>
      <c r="D84" s="1057"/>
      <c r="E84" s="1057"/>
      <c r="F84" s="1057"/>
      <c r="G84" s="1057"/>
      <c r="H84" s="1057"/>
    </row>
    <row r="85" spans="1:8">
      <c r="A85" s="1064"/>
      <c r="B85" s="1064"/>
      <c r="C85" s="1064"/>
      <c r="D85" s="1064"/>
      <c r="E85" s="1064"/>
      <c r="F85" s="1064"/>
      <c r="G85" s="1064"/>
      <c r="H85" s="1064"/>
    </row>
    <row r="86" spans="1:8">
      <c r="A86" s="1042"/>
      <c r="B86" s="1042"/>
      <c r="C86" s="1042"/>
      <c r="D86" s="1042"/>
      <c r="E86" s="1042"/>
      <c r="F86" s="1042"/>
      <c r="G86" s="1042"/>
      <c r="H86" s="1042"/>
    </row>
    <row r="87" spans="1:8">
      <c r="A87" s="1040"/>
      <c r="B87" s="1040"/>
      <c r="C87" s="1040"/>
      <c r="D87" s="1040"/>
      <c r="E87" s="1040"/>
      <c r="F87" s="1040"/>
      <c r="G87" s="1040"/>
      <c r="H87" s="1040"/>
    </row>
    <row r="88" spans="1:8" ht="12.75" customHeight="1"/>
    <row r="89" spans="1:8" ht="35.25" customHeight="1"/>
    <row r="90" spans="1:8">
      <c r="A90" s="1057"/>
      <c r="B90" s="1057"/>
      <c r="C90" s="1057"/>
      <c r="D90" s="1057"/>
      <c r="E90" s="1057"/>
      <c r="F90" s="1057"/>
      <c r="G90" s="1057"/>
    </row>
    <row r="92" spans="1:8">
      <c r="A92" s="1057"/>
      <c r="B92" s="1057"/>
      <c r="C92" s="1057"/>
      <c r="D92" s="1057"/>
      <c r="E92" s="1057"/>
      <c r="F92" s="1057"/>
      <c r="G92" s="1057"/>
      <c r="H92" s="1057"/>
    </row>
    <row r="93" spans="1:8">
      <c r="A93" s="1056"/>
      <c r="B93" s="1056"/>
      <c r="C93" s="1056"/>
      <c r="D93" s="1056"/>
      <c r="E93" s="1056"/>
      <c r="F93" s="1056"/>
      <c r="G93" s="1056"/>
      <c r="H93" s="1056"/>
    </row>
    <row r="94" spans="1:8">
      <c r="A94" s="1056"/>
      <c r="B94" s="1056"/>
      <c r="C94" s="1056"/>
      <c r="D94" s="1056"/>
      <c r="E94" s="1056"/>
      <c r="F94" s="1056"/>
      <c r="G94" s="1056"/>
      <c r="H94" s="1056"/>
    </row>
    <row r="95" spans="1:8">
      <c r="A95" s="1055"/>
      <c r="B95" s="1042"/>
      <c r="C95" s="1042"/>
      <c r="D95" s="1042"/>
      <c r="E95" s="1042"/>
      <c r="F95" s="1042"/>
      <c r="G95" s="1042"/>
      <c r="H95" s="1042"/>
    </row>
    <row r="96" spans="1:8">
      <c r="A96" s="1040"/>
      <c r="B96" s="1040"/>
      <c r="C96" s="1040"/>
      <c r="D96" s="1040"/>
      <c r="E96" s="374"/>
      <c r="F96" s="374"/>
      <c r="G96" s="374"/>
      <c r="H96" s="374"/>
    </row>
    <row r="101" spans="1:4">
      <c r="D101" s="33"/>
    </row>
    <row r="110" spans="1:4">
      <c r="A110" s="367"/>
      <c r="B110" s="367"/>
      <c r="D110" s="34"/>
    </row>
  </sheetData>
  <mergeCells count="21">
    <mergeCell ref="A82:H82"/>
    <mergeCell ref="A83:H83"/>
    <mergeCell ref="A78:H78"/>
    <mergeCell ref="A77:H77"/>
    <mergeCell ref="A79:H79"/>
    <mergeCell ref="A80:H80"/>
    <mergeCell ref="A81:H81"/>
    <mergeCell ref="A96:D96"/>
    <mergeCell ref="A95:H95"/>
    <mergeCell ref="A93:H94"/>
    <mergeCell ref="A1:H1"/>
    <mergeCell ref="A2:H2"/>
    <mergeCell ref="A90:G90"/>
    <mergeCell ref="A92:H92"/>
    <mergeCell ref="C5:H5"/>
    <mergeCell ref="C6:H6"/>
    <mergeCell ref="A84:H84"/>
    <mergeCell ref="A85:H85"/>
    <mergeCell ref="A3:H3"/>
    <mergeCell ref="A87:H87"/>
    <mergeCell ref="A86:H86"/>
  </mergeCells>
  <printOptions horizontalCentered="1" verticalCentered="1"/>
  <pageMargins left="0" right="0" top="0.5" bottom="0.5" header="0.3" footer="0.3"/>
  <pageSetup paperSize="5" scale="82"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100"/>
  <sheetViews>
    <sheetView zoomScale="80" zoomScaleNormal="80" workbookViewId="0">
      <selection activeCell="C89" sqref="C89"/>
    </sheetView>
  </sheetViews>
  <sheetFormatPr defaultColWidth="8.5703125" defaultRowHeight="12.75"/>
  <cols>
    <col min="1" max="1" width="45.42578125" customWidth="1"/>
    <col min="2" max="2" width="13.85546875" customWidth="1"/>
    <col min="3" max="3" width="12.28515625" bestFit="1" customWidth="1"/>
    <col min="4" max="4" width="13" customWidth="1"/>
    <col min="5" max="5" width="9.140625" customWidth="1"/>
    <col min="6" max="6" width="9.42578125" customWidth="1"/>
    <col min="7" max="7" width="10" customWidth="1"/>
    <col min="8" max="8" width="12.28515625" customWidth="1"/>
    <col min="9" max="9" width="13.5703125" customWidth="1"/>
  </cols>
  <sheetData>
    <row r="1" spans="1:9" ht="15.75">
      <c r="A1" s="1054" t="s">
        <v>152</v>
      </c>
      <c r="B1" s="1054"/>
      <c r="C1" s="1054"/>
      <c r="D1" s="1054"/>
      <c r="E1" s="1054"/>
      <c r="F1" s="1054"/>
      <c r="G1" s="1054"/>
      <c r="H1" s="1054"/>
      <c r="I1" s="1054"/>
    </row>
    <row r="2" spans="1:9" ht="15.75" customHeight="1">
      <c r="A2" s="1029" t="s">
        <v>1</v>
      </c>
      <c r="B2" s="1029"/>
      <c r="C2" s="1029"/>
      <c r="D2" s="1029"/>
      <c r="E2" s="1029"/>
      <c r="F2" s="1029"/>
      <c r="G2" s="1029"/>
      <c r="H2" s="1029"/>
      <c r="I2" s="1029"/>
    </row>
    <row r="3" spans="1:9" ht="15.75" customHeight="1">
      <c r="A3" s="1031" t="s">
        <v>2</v>
      </c>
      <c r="B3" s="1031"/>
      <c r="C3" s="1031"/>
      <c r="D3" s="1031"/>
      <c r="E3" s="1031"/>
      <c r="F3" s="1031"/>
      <c r="G3" s="1031"/>
      <c r="H3" s="1031"/>
      <c r="I3" s="1031"/>
    </row>
    <row r="4" spans="1:9" ht="14.25" customHeight="1" thickBot="1">
      <c r="A4" s="1067"/>
      <c r="B4" s="1067"/>
      <c r="C4" s="1067"/>
      <c r="D4" s="1067"/>
      <c r="E4" s="1067"/>
      <c r="F4" s="1067"/>
      <c r="G4" s="1067"/>
      <c r="H4" s="1067"/>
      <c r="I4" s="60"/>
    </row>
    <row r="5" spans="1:9" ht="20.25" customHeight="1" thickBot="1">
      <c r="A5" s="791"/>
      <c r="B5" s="1071" t="s">
        <v>153</v>
      </c>
      <c r="C5" s="1072"/>
      <c r="D5" s="1072"/>
      <c r="E5" s="1072"/>
      <c r="F5" s="1072"/>
      <c r="G5" s="1072"/>
      <c r="H5" s="1072"/>
      <c r="I5" s="1073"/>
    </row>
    <row r="6" spans="1:9" ht="20.25" customHeight="1" thickBot="1">
      <c r="A6" s="792"/>
      <c r="B6" s="1074" t="s">
        <v>56</v>
      </c>
      <c r="C6" s="1075"/>
      <c r="D6" s="1075"/>
      <c r="E6" s="1075"/>
      <c r="F6" s="1075"/>
      <c r="G6" s="1075"/>
      <c r="H6" s="1075"/>
      <c r="I6" s="1076"/>
    </row>
    <row r="7" spans="1:9" ht="51.75" customHeight="1">
      <c r="A7" s="792" t="s">
        <v>154</v>
      </c>
      <c r="B7" s="798" t="s">
        <v>155</v>
      </c>
      <c r="C7" s="799" t="s">
        <v>59</v>
      </c>
      <c r="D7" s="800" t="s">
        <v>156</v>
      </c>
      <c r="E7" s="799" t="s">
        <v>157</v>
      </c>
      <c r="F7" s="799" t="s">
        <v>158</v>
      </c>
      <c r="G7" s="799" t="s">
        <v>159</v>
      </c>
      <c r="H7" s="799" t="s">
        <v>160</v>
      </c>
      <c r="I7" s="801" t="s">
        <v>64</v>
      </c>
    </row>
    <row r="8" spans="1:9">
      <c r="A8" s="118" t="s">
        <v>23</v>
      </c>
      <c r="B8" s="794"/>
      <c r="C8" s="106"/>
      <c r="D8" s="106"/>
      <c r="E8" s="106"/>
      <c r="F8" s="106"/>
      <c r="G8" s="106"/>
      <c r="H8" s="106"/>
      <c r="I8" s="107"/>
    </row>
    <row r="9" spans="1:9">
      <c r="A9" s="787" t="s">
        <v>161</v>
      </c>
      <c r="B9" s="104" t="s">
        <v>66</v>
      </c>
      <c r="C9" s="249">
        <v>0</v>
      </c>
      <c r="D9" s="249">
        <v>0</v>
      </c>
      <c r="E9" s="249">
        <v>0</v>
      </c>
      <c r="F9" s="249">
        <v>0</v>
      </c>
      <c r="G9" s="249">
        <v>0</v>
      </c>
      <c r="H9" s="248">
        <v>0</v>
      </c>
      <c r="I9" s="108">
        <v>0</v>
      </c>
    </row>
    <row r="10" spans="1:9">
      <c r="A10" s="566"/>
      <c r="B10" s="565"/>
      <c r="C10" s="249"/>
      <c r="D10" s="249"/>
      <c r="E10" s="249"/>
      <c r="F10" s="249"/>
      <c r="G10" s="249"/>
      <c r="H10" s="248"/>
      <c r="I10" s="108"/>
    </row>
    <row r="11" spans="1:9" ht="12.75" customHeight="1">
      <c r="A11" s="118" t="s">
        <v>27</v>
      </c>
      <c r="B11" s="794"/>
      <c r="C11" s="109"/>
      <c r="D11" s="109"/>
      <c r="E11" s="109"/>
      <c r="F11" s="109"/>
      <c r="G11" s="109"/>
      <c r="H11" s="109"/>
      <c r="I11" s="107"/>
    </row>
    <row r="12" spans="1:9" s="3" customFormat="1" ht="12.75" customHeight="1">
      <c r="A12" s="787" t="s">
        <v>162</v>
      </c>
      <c r="B12" s="104" t="s">
        <v>66</v>
      </c>
      <c r="C12" s="947">
        <v>0</v>
      </c>
      <c r="D12" s="947">
        <v>0</v>
      </c>
      <c r="E12" s="947">
        <v>0</v>
      </c>
      <c r="F12" s="947">
        <v>0</v>
      </c>
      <c r="G12" s="947">
        <v>0</v>
      </c>
      <c r="H12" s="948">
        <v>0</v>
      </c>
      <c r="I12" s="108">
        <v>0</v>
      </c>
    </row>
    <row r="13" spans="1:9" ht="15">
      <c r="A13" s="122" t="s">
        <v>163</v>
      </c>
      <c r="B13" s="104" t="s">
        <v>66</v>
      </c>
      <c r="C13" s="947">
        <v>0</v>
      </c>
      <c r="D13" s="947">
        <v>0</v>
      </c>
      <c r="E13" s="947">
        <v>0</v>
      </c>
      <c r="F13" s="947">
        <v>0</v>
      </c>
      <c r="G13" s="947">
        <v>0</v>
      </c>
      <c r="H13" s="948">
        <v>0</v>
      </c>
      <c r="I13" s="108">
        <v>0</v>
      </c>
    </row>
    <row r="14" spans="1:9" ht="12.75" customHeight="1">
      <c r="A14" s="122" t="s">
        <v>164</v>
      </c>
      <c r="B14" s="104" t="s">
        <v>165</v>
      </c>
      <c r="C14" s="947">
        <v>7</v>
      </c>
      <c r="D14" s="947">
        <v>0</v>
      </c>
      <c r="E14" s="947">
        <v>0</v>
      </c>
      <c r="F14" s="947">
        <v>0</v>
      </c>
      <c r="G14" s="947">
        <v>11948</v>
      </c>
      <c r="H14" s="948">
        <v>41611</v>
      </c>
      <c r="I14" s="108">
        <f>H14/H42</f>
        <v>1.5950856748572086E-2</v>
      </c>
    </row>
    <row r="15" spans="1:9" ht="12.75" customHeight="1">
      <c r="A15" s="122" t="s">
        <v>166</v>
      </c>
      <c r="B15" s="104" t="s">
        <v>165</v>
      </c>
      <c r="C15" s="947">
        <v>38</v>
      </c>
      <c r="D15" s="947">
        <v>0</v>
      </c>
      <c r="E15" s="947">
        <v>0</v>
      </c>
      <c r="F15" s="947">
        <v>0</v>
      </c>
      <c r="G15" s="947">
        <v>109391</v>
      </c>
      <c r="H15" s="948">
        <v>2567089</v>
      </c>
      <c r="I15" s="108">
        <f>H15/H42</f>
        <v>0.98404914325142789</v>
      </c>
    </row>
    <row r="16" spans="1:9" ht="12.75" customHeight="1">
      <c r="A16" s="118" t="s">
        <v>167</v>
      </c>
      <c r="B16" s="91"/>
      <c r="C16" s="83"/>
      <c r="D16" s="83"/>
      <c r="E16" s="83"/>
      <c r="F16" s="83"/>
      <c r="G16" s="83"/>
      <c r="H16" s="83"/>
      <c r="I16" s="93"/>
    </row>
    <row r="17" spans="1:9" ht="12.75" customHeight="1">
      <c r="A17" s="787" t="s">
        <v>168</v>
      </c>
      <c r="B17" s="104" t="s">
        <v>66</v>
      </c>
      <c r="C17" s="947">
        <v>0</v>
      </c>
      <c r="D17" s="947">
        <v>0</v>
      </c>
      <c r="E17" s="947">
        <v>0</v>
      </c>
      <c r="F17" s="947">
        <v>0</v>
      </c>
      <c r="G17" s="947">
        <v>0</v>
      </c>
      <c r="H17" s="948">
        <v>0</v>
      </c>
      <c r="I17" s="108">
        <v>0</v>
      </c>
    </row>
    <row r="18" spans="1:9" ht="15">
      <c r="A18" s="787" t="s">
        <v>82</v>
      </c>
      <c r="B18" s="104" t="s">
        <v>66</v>
      </c>
      <c r="C18" s="947">
        <v>0</v>
      </c>
      <c r="D18" s="947">
        <v>0</v>
      </c>
      <c r="E18" s="947">
        <v>0</v>
      </c>
      <c r="F18" s="947">
        <v>0</v>
      </c>
      <c r="G18" s="947">
        <v>0</v>
      </c>
      <c r="H18" s="948">
        <v>0</v>
      </c>
      <c r="I18" s="108">
        <v>0</v>
      </c>
    </row>
    <row r="19" spans="1:9" ht="12.75" customHeight="1">
      <c r="A19" s="118" t="s">
        <v>29</v>
      </c>
      <c r="B19" s="91"/>
      <c r="C19" s="83"/>
      <c r="D19" s="83"/>
      <c r="E19" s="83"/>
      <c r="F19" s="83"/>
      <c r="G19" s="83"/>
      <c r="H19" s="83"/>
      <c r="I19" s="93"/>
    </row>
    <row r="20" spans="1:9" ht="12.75" customHeight="1">
      <c r="A20" t="s">
        <v>169</v>
      </c>
      <c r="B20" s="795" t="s">
        <v>170</v>
      </c>
      <c r="C20" s="947">
        <v>0</v>
      </c>
      <c r="D20" s="947">
        <v>0</v>
      </c>
      <c r="E20" s="947">
        <v>0</v>
      </c>
      <c r="F20" s="947">
        <v>0</v>
      </c>
      <c r="G20" s="947">
        <v>0</v>
      </c>
      <c r="H20" s="948">
        <v>0</v>
      </c>
      <c r="I20" s="108">
        <v>0</v>
      </c>
    </row>
    <row r="21" spans="1:9" ht="12.75" customHeight="1">
      <c r="A21" s="122" t="s">
        <v>171</v>
      </c>
      <c r="B21" s="104" t="s">
        <v>165</v>
      </c>
      <c r="C21" s="947">
        <v>0</v>
      </c>
      <c r="D21" s="947">
        <v>0</v>
      </c>
      <c r="E21" s="947">
        <v>0</v>
      </c>
      <c r="F21" s="947">
        <v>0</v>
      </c>
      <c r="G21" s="947">
        <v>0</v>
      </c>
      <c r="H21" s="948">
        <v>0</v>
      </c>
      <c r="I21" s="108">
        <v>0</v>
      </c>
    </row>
    <row r="22" spans="1:9" ht="15">
      <c r="A22" s="122" t="s">
        <v>172</v>
      </c>
      <c r="B22" s="795" t="s">
        <v>170</v>
      </c>
      <c r="C22" s="947">
        <v>0</v>
      </c>
      <c r="D22" s="947">
        <v>0</v>
      </c>
      <c r="E22" s="947">
        <v>0</v>
      </c>
      <c r="F22" s="947">
        <v>0</v>
      </c>
      <c r="G22" s="947">
        <v>0</v>
      </c>
      <c r="H22" s="948">
        <v>0</v>
      </c>
      <c r="I22" s="108">
        <v>0</v>
      </c>
    </row>
    <row r="23" spans="1:9" ht="15">
      <c r="A23" s="122" t="s">
        <v>173</v>
      </c>
      <c r="B23" s="104" t="s">
        <v>68</v>
      </c>
      <c r="C23" s="947">
        <v>0</v>
      </c>
      <c r="D23" s="947">
        <v>0</v>
      </c>
      <c r="E23" s="947">
        <v>0</v>
      </c>
      <c r="F23" s="947">
        <v>0</v>
      </c>
      <c r="G23" s="947">
        <v>0</v>
      </c>
      <c r="H23" s="948">
        <v>0</v>
      </c>
      <c r="I23" s="108">
        <v>0</v>
      </c>
    </row>
    <row r="24" spans="1:9" ht="15">
      <c r="A24" s="122"/>
      <c r="B24" s="796"/>
      <c r="C24" s="947">
        <v>0</v>
      </c>
      <c r="D24" s="947">
        <v>0</v>
      </c>
      <c r="E24" s="947">
        <v>0</v>
      </c>
      <c r="F24" s="947">
        <v>0</v>
      </c>
      <c r="G24" s="947">
        <v>0</v>
      </c>
      <c r="H24" s="948">
        <v>0</v>
      </c>
      <c r="I24" s="108">
        <v>0</v>
      </c>
    </row>
    <row r="25" spans="1:9">
      <c r="A25" s="118" t="s">
        <v>101</v>
      </c>
      <c r="B25" s="91"/>
      <c r="C25" s="83"/>
      <c r="D25" s="83"/>
      <c r="E25" s="83"/>
      <c r="F25" s="83"/>
      <c r="G25" s="83"/>
      <c r="H25" s="83"/>
      <c r="I25" s="93"/>
    </row>
    <row r="26" spans="1:9" ht="15">
      <c r="A26" s="122" t="s">
        <v>174</v>
      </c>
      <c r="B26" s="104" t="s">
        <v>175</v>
      </c>
      <c r="C26" s="947">
        <v>0</v>
      </c>
      <c r="D26" s="947">
        <v>0</v>
      </c>
      <c r="E26" s="947">
        <v>0</v>
      </c>
      <c r="F26" s="947">
        <v>0</v>
      </c>
      <c r="G26" s="947">
        <v>0</v>
      </c>
      <c r="H26" s="948">
        <v>0</v>
      </c>
      <c r="I26" s="108">
        <v>0</v>
      </c>
    </row>
    <row r="27" spans="1:9" ht="15">
      <c r="A27" s="122" t="s">
        <v>176</v>
      </c>
      <c r="B27" s="104" t="s">
        <v>177</v>
      </c>
      <c r="C27" s="947">
        <v>0</v>
      </c>
      <c r="D27" s="947">
        <v>0</v>
      </c>
      <c r="E27" s="947">
        <v>0</v>
      </c>
      <c r="F27" s="947">
        <v>0</v>
      </c>
      <c r="G27" s="947">
        <v>0</v>
      </c>
      <c r="H27" s="948">
        <v>0</v>
      </c>
      <c r="I27" s="108">
        <v>0</v>
      </c>
    </row>
    <row r="28" spans="1:9" ht="15">
      <c r="A28" s="122" t="s">
        <v>178</v>
      </c>
      <c r="B28" s="104" t="s">
        <v>175</v>
      </c>
      <c r="C28" s="947">
        <v>0</v>
      </c>
      <c r="D28" s="947">
        <v>0</v>
      </c>
      <c r="E28" s="947">
        <v>0</v>
      </c>
      <c r="F28" s="947">
        <v>0</v>
      </c>
      <c r="G28" s="947">
        <v>0</v>
      </c>
      <c r="H28" s="948">
        <v>0</v>
      </c>
      <c r="I28" s="108">
        <v>0</v>
      </c>
    </row>
    <row r="29" spans="1:9" ht="15">
      <c r="A29" s="122" t="s">
        <v>179</v>
      </c>
      <c r="B29" s="104" t="s">
        <v>175</v>
      </c>
      <c r="C29" s="947">
        <v>0</v>
      </c>
      <c r="D29" s="947">
        <v>0</v>
      </c>
      <c r="E29" s="947">
        <v>0</v>
      </c>
      <c r="F29" s="947">
        <v>0</v>
      </c>
      <c r="G29" s="947">
        <v>0</v>
      </c>
      <c r="H29" s="948">
        <v>0</v>
      </c>
      <c r="I29" s="108">
        <v>0</v>
      </c>
    </row>
    <row r="30" spans="1:9" ht="15">
      <c r="A30" s="122" t="s">
        <v>180</v>
      </c>
      <c r="B30" s="104" t="s">
        <v>181</v>
      </c>
      <c r="C30" s="947">
        <v>0</v>
      </c>
      <c r="D30" s="947">
        <v>0</v>
      </c>
      <c r="E30" s="947">
        <v>0</v>
      </c>
      <c r="F30" s="947">
        <v>0</v>
      </c>
      <c r="G30" s="947">
        <v>0</v>
      </c>
      <c r="H30" s="948">
        <v>0</v>
      </c>
      <c r="I30" s="108">
        <v>0</v>
      </c>
    </row>
    <row r="31" spans="1:9" ht="15">
      <c r="A31" s="122" t="s">
        <v>182</v>
      </c>
      <c r="B31" s="104" t="s">
        <v>177</v>
      </c>
      <c r="C31" s="947">
        <v>0</v>
      </c>
      <c r="D31" s="947">
        <v>0</v>
      </c>
      <c r="E31" s="947">
        <v>0</v>
      </c>
      <c r="F31" s="947">
        <v>0</v>
      </c>
      <c r="G31" s="947">
        <v>0</v>
      </c>
      <c r="H31" s="948">
        <v>0</v>
      </c>
      <c r="I31" s="108">
        <v>0</v>
      </c>
    </row>
    <row r="32" spans="1:9" ht="15">
      <c r="A32" s="122" t="s">
        <v>183</v>
      </c>
      <c r="B32" s="104" t="s">
        <v>177</v>
      </c>
      <c r="C32" s="947">
        <v>0</v>
      </c>
      <c r="D32" s="947">
        <v>0</v>
      </c>
      <c r="E32" s="947">
        <v>0</v>
      </c>
      <c r="F32" s="947">
        <v>0</v>
      </c>
      <c r="G32" s="947">
        <v>0</v>
      </c>
      <c r="H32" s="948">
        <v>0</v>
      </c>
      <c r="I32" s="108">
        <v>0</v>
      </c>
    </row>
    <row r="33" spans="1:9" ht="15">
      <c r="A33" s="122" t="s">
        <v>184</v>
      </c>
      <c r="B33" s="104" t="s">
        <v>177</v>
      </c>
      <c r="C33" s="947">
        <v>0</v>
      </c>
      <c r="D33" s="947">
        <v>0</v>
      </c>
      <c r="E33" s="947">
        <v>0</v>
      </c>
      <c r="F33" s="947">
        <v>0</v>
      </c>
      <c r="G33" s="947">
        <v>0</v>
      </c>
      <c r="H33" s="948">
        <v>0</v>
      </c>
      <c r="I33" s="82">
        <v>0</v>
      </c>
    </row>
    <row r="34" spans="1:9">
      <c r="A34" s="118" t="s">
        <v>32</v>
      </c>
      <c r="B34" s="91"/>
      <c r="C34" s="83"/>
      <c r="D34" s="83"/>
      <c r="E34" s="83"/>
      <c r="F34" s="83"/>
      <c r="G34" s="83"/>
      <c r="H34" s="83"/>
      <c r="I34" s="93"/>
    </row>
    <row r="35" spans="1:9" ht="15">
      <c r="A35" s="122" t="s">
        <v>185</v>
      </c>
      <c r="B35" s="104" t="s">
        <v>68</v>
      </c>
      <c r="C35" s="947">
        <v>0</v>
      </c>
      <c r="D35" s="947">
        <v>0</v>
      </c>
      <c r="E35" s="947">
        <v>0</v>
      </c>
      <c r="F35" s="947">
        <v>0</v>
      </c>
      <c r="G35" s="947">
        <v>0</v>
      </c>
      <c r="H35" s="948">
        <v>0</v>
      </c>
      <c r="I35" s="108">
        <v>0</v>
      </c>
    </row>
    <row r="36" spans="1:9" ht="15">
      <c r="A36" s="122" t="s">
        <v>186</v>
      </c>
      <c r="B36" s="104" t="s">
        <v>68</v>
      </c>
      <c r="C36" s="947">
        <v>0</v>
      </c>
      <c r="D36" s="947">
        <v>0</v>
      </c>
      <c r="E36" s="947">
        <v>0</v>
      </c>
      <c r="F36" s="947">
        <v>0</v>
      </c>
      <c r="G36" s="947">
        <v>0</v>
      </c>
      <c r="H36" s="948">
        <v>0</v>
      </c>
      <c r="I36" s="108">
        <v>0</v>
      </c>
    </row>
    <row r="37" spans="1:9">
      <c r="A37" s="118" t="s">
        <v>187</v>
      </c>
      <c r="B37" s="91"/>
      <c r="C37" s="83"/>
      <c r="D37" s="83"/>
      <c r="E37" s="83"/>
      <c r="F37" s="83"/>
      <c r="G37" s="83"/>
      <c r="H37" s="83"/>
      <c r="I37" s="110"/>
    </row>
    <row r="38" spans="1:9" ht="15">
      <c r="A38" s="568" t="s">
        <v>188</v>
      </c>
      <c r="B38" s="789" t="s">
        <v>66</v>
      </c>
      <c r="C38" s="949">
        <v>0</v>
      </c>
      <c r="D38" s="947">
        <v>0</v>
      </c>
      <c r="E38" s="947">
        <v>0</v>
      </c>
      <c r="F38" s="947">
        <v>0</v>
      </c>
      <c r="G38" s="947">
        <v>0</v>
      </c>
      <c r="H38" s="950">
        <v>0</v>
      </c>
      <c r="I38" s="108">
        <v>0</v>
      </c>
    </row>
    <row r="39" spans="1:9" ht="15">
      <c r="A39" s="489" t="s">
        <v>189</v>
      </c>
      <c r="B39" s="789" t="s">
        <v>66</v>
      </c>
      <c r="C39" s="951">
        <v>0</v>
      </c>
      <c r="D39" s="952">
        <v>0</v>
      </c>
      <c r="E39" s="952">
        <v>0</v>
      </c>
      <c r="F39" s="952">
        <v>0</v>
      </c>
      <c r="G39" s="952">
        <v>0</v>
      </c>
      <c r="H39" s="953">
        <v>0</v>
      </c>
      <c r="I39" s="567">
        <v>0</v>
      </c>
    </row>
    <row r="40" spans="1:9" ht="15">
      <c r="A40" s="489" t="s">
        <v>190</v>
      </c>
      <c r="B40" s="789" t="s">
        <v>66</v>
      </c>
      <c r="C40" s="951">
        <v>0</v>
      </c>
      <c r="D40" s="952">
        <v>0</v>
      </c>
      <c r="E40" s="952">
        <v>0</v>
      </c>
      <c r="F40" s="952">
        <v>0</v>
      </c>
      <c r="G40" s="952">
        <v>0</v>
      </c>
      <c r="H40" s="953">
        <v>0</v>
      </c>
      <c r="I40" s="567">
        <v>0</v>
      </c>
    </row>
    <row r="41" spans="1:9" ht="13.5" thickBot="1">
      <c r="A41" s="793"/>
      <c r="B41" s="797"/>
      <c r="C41" s="50"/>
      <c r="D41" s="50"/>
      <c r="E41" s="51"/>
      <c r="F41" s="52"/>
      <c r="G41" s="51"/>
      <c r="H41" s="53"/>
      <c r="I41" s="54"/>
    </row>
    <row r="42" spans="1:9" ht="15.75" thickBot="1">
      <c r="A42" s="220" t="s">
        <v>10</v>
      </c>
      <c r="B42" s="221" t="s">
        <v>191</v>
      </c>
      <c r="C42" s="954">
        <f t="shared" ref="C42:H42" si="0">SUM(C12:C36)</f>
        <v>45</v>
      </c>
      <c r="D42" s="954">
        <f t="shared" si="0"/>
        <v>0</v>
      </c>
      <c r="E42" s="954">
        <f t="shared" si="0"/>
        <v>0</v>
      </c>
      <c r="F42" s="954">
        <f t="shared" si="0"/>
        <v>0</v>
      </c>
      <c r="G42" s="954">
        <f t="shared" si="0"/>
        <v>121339</v>
      </c>
      <c r="H42" s="1016">
        <f t="shared" si="0"/>
        <v>2608700</v>
      </c>
      <c r="I42" s="222"/>
    </row>
    <row r="43" spans="1:9" ht="13.5" thickBot="1">
      <c r="A43" s="43"/>
      <c r="B43" s="3"/>
      <c r="C43" s="44"/>
      <c r="D43" s="44"/>
      <c r="E43" s="44"/>
      <c r="F43" s="44"/>
      <c r="G43" s="44"/>
      <c r="H43" s="3"/>
    </row>
    <row r="44" spans="1:9" ht="13.5" thickBot="1">
      <c r="A44" s="223" t="s">
        <v>192</v>
      </c>
      <c r="B44" s="224" t="s">
        <v>193</v>
      </c>
      <c r="H44" s="45"/>
    </row>
    <row r="45" spans="1:9" ht="25.5">
      <c r="A45" s="46" t="s">
        <v>194</v>
      </c>
      <c r="B45" s="569">
        <v>30</v>
      </c>
      <c r="G45" s="168"/>
      <c r="H45" s="270"/>
    </row>
    <row r="46" spans="1:9" ht="25.5">
      <c r="A46" s="49" t="s">
        <v>195</v>
      </c>
      <c r="B46" s="569">
        <v>30</v>
      </c>
      <c r="H46" s="270"/>
    </row>
    <row r="47" spans="1:9" ht="25.5">
      <c r="A47" s="111" t="s">
        <v>196</v>
      </c>
      <c r="B47" s="885">
        <v>2767</v>
      </c>
      <c r="H47" s="270"/>
    </row>
    <row r="48" spans="1:9" ht="25.5">
      <c r="A48" s="111" t="s">
        <v>197</v>
      </c>
      <c r="B48" s="570">
        <v>44</v>
      </c>
    </row>
    <row r="49" spans="1:9" ht="13.5" thickBot="1"/>
    <row r="50" spans="1:9" s="353" customFormat="1" ht="15" customHeight="1">
      <c r="A50" s="472"/>
      <c r="B50" s="1068" t="s">
        <v>5</v>
      </c>
      <c r="C50" s="1069"/>
      <c r="D50" s="1070"/>
      <c r="E50" s="1"/>
      <c r="F50" s="270"/>
      <c r="G50" s="396"/>
      <c r="H50" s="397"/>
    </row>
    <row r="51" spans="1:9" s="353" customFormat="1" ht="13.5" thickBot="1">
      <c r="A51" s="473" t="s">
        <v>198</v>
      </c>
      <c r="B51" s="474" t="s">
        <v>8</v>
      </c>
      <c r="C51" s="475" t="s">
        <v>9</v>
      </c>
      <c r="D51" s="476" t="s">
        <v>10</v>
      </c>
      <c r="E51" s="1"/>
      <c r="F51" s="270"/>
      <c r="G51" s="270"/>
      <c r="H51" s="397"/>
    </row>
    <row r="52" spans="1:9" s="353" customFormat="1" ht="13.5" thickBot="1">
      <c r="A52" s="468" t="s">
        <v>199</v>
      </c>
      <c r="B52" s="469"/>
      <c r="C52" s="470"/>
      <c r="D52" s="471">
        <f>B52+C52</f>
        <v>0</v>
      </c>
      <c r="E52" s="270"/>
      <c r="F52" s="397"/>
      <c r="G52" s="397"/>
      <c r="H52" s="397"/>
    </row>
    <row r="53" spans="1:9" s="353" customFormat="1" ht="13.5" thickBot="1">
      <c r="A53" s="434" t="s">
        <v>200</v>
      </c>
      <c r="B53" s="398"/>
      <c r="C53" s="399">
        <v>0</v>
      </c>
      <c r="D53" s="471">
        <f t="shared" ref="D53:D54" si="1">B53+C53</f>
        <v>0</v>
      </c>
      <c r="E53" s="270"/>
      <c r="F53" s="397"/>
      <c r="G53" s="397"/>
      <c r="H53" s="397"/>
    </row>
    <row r="54" spans="1:9" s="353" customFormat="1" ht="13.5" thickBot="1">
      <c r="A54" s="435" t="s">
        <v>201</v>
      </c>
      <c r="B54" s="398"/>
      <c r="C54" s="399">
        <v>2658869.61</v>
      </c>
      <c r="D54" s="471">
        <f t="shared" si="1"/>
        <v>2658869.61</v>
      </c>
      <c r="E54" s="400" t="s">
        <v>202</v>
      </c>
      <c r="F54" s="397"/>
      <c r="G54" s="397"/>
      <c r="H54" s="401"/>
    </row>
    <row r="55" spans="1:9" s="353" customFormat="1" ht="15.75" thickBot="1">
      <c r="A55" s="402"/>
      <c r="B55" s="403"/>
      <c r="C55" s="404"/>
      <c r="D55" s="405"/>
      <c r="E55" s="270"/>
      <c r="F55" s="397"/>
      <c r="G55" s="397"/>
      <c r="H55" s="397"/>
    </row>
    <row r="56" spans="1:9" s="353" customFormat="1" ht="15.75" thickBot="1">
      <c r="A56" s="433" t="s">
        <v>203</v>
      </c>
      <c r="B56" s="562">
        <f>SUM(B52:B54)</f>
        <v>0</v>
      </c>
      <c r="C56" s="563">
        <f>SUM(C52:C54)</f>
        <v>2658869.61</v>
      </c>
      <c r="D56" s="564">
        <f>SUM(D52:D54)</f>
        <v>2658869.61</v>
      </c>
      <c r="E56" s="1"/>
      <c r="H56" s="397"/>
    </row>
    <row r="57" spans="1:9" s="353" customFormat="1" ht="15">
      <c r="A57" s="406"/>
      <c r="B57" s="407"/>
      <c r="C57" s="408"/>
      <c r="D57" s="408"/>
      <c r="E57" s="1"/>
      <c r="H57" s="397"/>
    </row>
    <row r="58" spans="1:9" s="353" customFormat="1" ht="15">
      <c r="A58" s="74"/>
      <c r="B58" s="407"/>
      <c r="C58" s="408"/>
      <c r="D58" s="408"/>
      <c r="E58" s="1"/>
      <c r="H58" s="397"/>
    </row>
    <row r="59" spans="1:9" ht="28.5" customHeight="1">
      <c r="A59" s="1066" t="s">
        <v>204</v>
      </c>
      <c r="B59" s="1066"/>
      <c r="C59" s="1066"/>
      <c r="D59" s="1066"/>
      <c r="E59" s="1066"/>
      <c r="F59" s="1066"/>
      <c r="G59" s="1066"/>
      <c r="H59" s="1066"/>
      <c r="I59" s="1066"/>
    </row>
    <row r="60" spans="1:9" ht="39" customHeight="1">
      <c r="A60" s="1051" t="s">
        <v>205</v>
      </c>
      <c r="B60" s="1051"/>
      <c r="C60" s="1051"/>
      <c r="D60" s="1051"/>
      <c r="E60" s="1051"/>
      <c r="F60" s="1051"/>
      <c r="G60" s="1051"/>
      <c r="H60" s="1051"/>
      <c r="I60" s="1051"/>
    </row>
    <row r="61" spans="1:9" ht="26.25" customHeight="1">
      <c r="A61" s="1283" t="s">
        <v>682</v>
      </c>
      <c r="B61" s="1066"/>
      <c r="C61" s="1066"/>
      <c r="D61" s="1066"/>
      <c r="E61" s="1066"/>
      <c r="F61" s="1066"/>
      <c r="G61" s="1066"/>
      <c r="H61" s="1066"/>
      <c r="I61" s="1066"/>
    </row>
    <row r="62" spans="1:9" ht="12.75" customHeight="1">
      <c r="A62" s="1278" t="s">
        <v>206</v>
      </c>
      <c r="B62" s="1278"/>
      <c r="C62" s="1278"/>
      <c r="D62" s="1278"/>
      <c r="E62" s="1278"/>
      <c r="F62" s="1278"/>
      <c r="G62" s="1278"/>
      <c r="H62" s="1278"/>
      <c r="I62" s="1278"/>
    </row>
    <row r="63" spans="1:9">
      <c r="A63" s="1065" t="s">
        <v>207</v>
      </c>
      <c r="B63" s="1065"/>
      <c r="C63" s="1065"/>
      <c r="D63" s="1065"/>
      <c r="E63" s="1065"/>
      <c r="F63" s="1065"/>
      <c r="G63" s="1065"/>
      <c r="H63" s="1065"/>
      <c r="I63" s="1065"/>
    </row>
    <row r="64" spans="1:9" ht="12.75" customHeight="1">
      <c r="A64" s="1051" t="s">
        <v>208</v>
      </c>
      <c r="B64" s="1051"/>
      <c r="C64" s="1051"/>
      <c r="D64" s="1051"/>
      <c r="E64" s="1051"/>
      <c r="F64" s="1051"/>
      <c r="G64" s="1051"/>
      <c r="H64" s="1051"/>
      <c r="I64" s="1051"/>
    </row>
    <row r="65" spans="1:9" ht="25.5" customHeight="1">
      <c r="A65" s="1051" t="s">
        <v>209</v>
      </c>
      <c r="B65" s="1051"/>
      <c r="C65" s="1051"/>
      <c r="D65" s="1051"/>
      <c r="E65" s="1051"/>
      <c r="F65" s="1051"/>
      <c r="G65" s="1051"/>
      <c r="H65" s="1051"/>
      <c r="I65" s="1051"/>
    </row>
    <row r="66" spans="1:9" ht="14.25" customHeight="1">
      <c r="A66" s="1077" t="s">
        <v>210</v>
      </c>
      <c r="B66" s="1077"/>
      <c r="C66" s="1077"/>
      <c r="D66" s="1077"/>
      <c r="E66" s="1077"/>
      <c r="F66" s="1077"/>
      <c r="G66" s="1077"/>
      <c r="H66" s="1077"/>
      <c r="I66" s="1077"/>
    </row>
    <row r="67" spans="1:9" ht="12.75" customHeight="1">
      <c r="A67" s="1066" t="s">
        <v>211</v>
      </c>
      <c r="B67" s="1066"/>
      <c r="C67" s="1066"/>
      <c r="D67" s="1066"/>
      <c r="E67" s="1066"/>
      <c r="F67" s="1066"/>
      <c r="G67" s="1066"/>
      <c r="H67" s="1066"/>
      <c r="I67" s="1066"/>
    </row>
    <row r="68" spans="1:9" ht="25.5" customHeight="1">
      <c r="A68" s="1077" t="s">
        <v>212</v>
      </c>
      <c r="B68" s="1077"/>
      <c r="C68" s="1077"/>
      <c r="D68" s="1077"/>
      <c r="E68" s="1077"/>
      <c r="F68" s="1077"/>
      <c r="G68" s="1077"/>
      <c r="H68" s="1077"/>
      <c r="I68" s="1077"/>
    </row>
    <row r="69" spans="1:9" ht="12.75" customHeight="1">
      <c r="A69" s="1066" t="s">
        <v>213</v>
      </c>
      <c r="B69" s="1066"/>
      <c r="C69" s="1066"/>
      <c r="D69" s="1066"/>
      <c r="E69" s="1066"/>
      <c r="F69" s="1066"/>
      <c r="G69" s="1066"/>
      <c r="H69" s="1066"/>
      <c r="I69" s="1066"/>
    </row>
    <row r="70" spans="1:9" ht="26.25" customHeight="1">
      <c r="A70" s="1077" t="s">
        <v>214</v>
      </c>
      <c r="B70" s="1077"/>
      <c r="C70" s="1077"/>
      <c r="D70" s="1077"/>
      <c r="E70" s="1077"/>
      <c r="F70" s="1077"/>
      <c r="G70" s="1077"/>
      <c r="H70" s="1077"/>
      <c r="I70" s="1077"/>
    </row>
    <row r="71" spans="1:9" ht="12.75" customHeight="1">
      <c r="A71" s="1282" t="s">
        <v>215</v>
      </c>
      <c r="B71" s="1282"/>
      <c r="C71" s="1282"/>
      <c r="D71" s="1282"/>
      <c r="E71" s="1282"/>
      <c r="F71" s="1282"/>
      <c r="G71" s="1282"/>
      <c r="H71" s="1282"/>
      <c r="I71" s="1282"/>
    </row>
    <row r="72" spans="1:9" ht="12.75" customHeight="1">
      <c r="A72" s="1057" t="s">
        <v>216</v>
      </c>
      <c r="B72" s="1057"/>
      <c r="C72" s="1057"/>
      <c r="D72" s="1057"/>
      <c r="E72" s="1057"/>
      <c r="F72" s="1057"/>
      <c r="G72" s="1057"/>
      <c r="H72" s="1057"/>
      <c r="I72" s="1057"/>
    </row>
    <row r="73" spans="1:9" ht="12.75" customHeight="1">
      <c r="A73" s="1051"/>
      <c r="B73" s="1051"/>
      <c r="C73" s="1051"/>
      <c r="D73" s="1051"/>
      <c r="E73" s="1051"/>
      <c r="F73" s="1051"/>
      <c r="G73" s="1051"/>
      <c r="H73" s="1051"/>
      <c r="I73" s="1051"/>
    </row>
    <row r="74" spans="1:9" ht="26.25" customHeight="1">
      <c r="A74" s="1040" t="s">
        <v>217</v>
      </c>
      <c r="B74" s="1040"/>
      <c r="C74" s="1040"/>
      <c r="D74" s="1040"/>
      <c r="E74" s="1040"/>
      <c r="F74" s="1040"/>
      <c r="G74" s="1040"/>
      <c r="H74" s="1040"/>
      <c r="I74" s="1040"/>
    </row>
    <row r="75" spans="1:9" ht="12.75" customHeight="1">
      <c r="A75" s="1040" t="s">
        <v>137</v>
      </c>
      <c r="B75" s="1040"/>
      <c r="C75" s="1040"/>
      <c r="D75" s="1040"/>
      <c r="E75" s="1040"/>
      <c r="F75" s="1040"/>
      <c r="G75" s="1040"/>
      <c r="H75" s="1040"/>
      <c r="I75" s="1040"/>
    </row>
    <row r="76" spans="1:9" ht="12.75" customHeight="1">
      <c r="A76" s="1040" t="s">
        <v>218</v>
      </c>
      <c r="B76" s="1040"/>
      <c r="C76" s="1040"/>
      <c r="D76" s="1040"/>
      <c r="E76" s="1040"/>
      <c r="F76" s="1040"/>
      <c r="G76" s="1040"/>
      <c r="H76" s="1040"/>
      <c r="I76" s="1040"/>
    </row>
    <row r="77" spans="1:9" ht="26.25" customHeight="1">
      <c r="A77" s="1040" t="s">
        <v>219</v>
      </c>
      <c r="B77" s="1040"/>
      <c r="C77" s="1040"/>
      <c r="D77" s="1040"/>
      <c r="E77" s="1040"/>
      <c r="F77" s="1040"/>
      <c r="G77" s="1040"/>
      <c r="H77" s="1040"/>
      <c r="I77" s="1040"/>
    </row>
    <row r="92" ht="12.75" customHeight="1"/>
    <row r="93" ht="18.75" customHeight="1"/>
    <row r="94" ht="28.5" customHeight="1"/>
    <row r="95" ht="18.75" customHeight="1"/>
    <row r="96" ht="18.75" customHeight="1"/>
    <row r="97" ht="18.75" customHeight="1"/>
    <row r="98" ht="27.75" customHeight="1"/>
    <row r="99" ht="18.75" customHeight="1"/>
    <row r="100" ht="18" customHeight="1"/>
  </sheetData>
  <mergeCells count="26">
    <mergeCell ref="A74:I74"/>
    <mergeCell ref="A75:I75"/>
    <mergeCell ref="A76:I76"/>
    <mergeCell ref="A77:I77"/>
    <mergeCell ref="A69:I69"/>
    <mergeCell ref="A70:I70"/>
    <mergeCell ref="A71:I71"/>
    <mergeCell ref="A72:I72"/>
    <mergeCell ref="A73:I73"/>
    <mergeCell ref="A64:I64"/>
    <mergeCell ref="A65:I65"/>
    <mergeCell ref="A66:I66"/>
    <mergeCell ref="A67:I67"/>
    <mergeCell ref="A68:I68"/>
    <mergeCell ref="A4:H4"/>
    <mergeCell ref="B50:D50"/>
    <mergeCell ref="B5:I5"/>
    <mergeCell ref="B6:I6"/>
    <mergeCell ref="A1:I1"/>
    <mergeCell ref="A2:I2"/>
    <mergeCell ref="A3:I3"/>
    <mergeCell ref="A59:I59"/>
    <mergeCell ref="A60:I60"/>
    <mergeCell ref="A61:I61"/>
    <mergeCell ref="A62:I62"/>
    <mergeCell ref="A63:I63"/>
  </mergeCells>
  <printOptions horizontalCentered="1" verticalCentered="1"/>
  <pageMargins left="0" right="0" top="0.5" bottom="0.5" header="0.3" footer="0.3"/>
  <pageSetup paperSize="5" scale="74"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4"/>
  <sheetViews>
    <sheetView topLeftCell="A41" workbookViewId="0">
      <selection activeCell="G56" sqref="G56:G57"/>
    </sheetView>
  </sheetViews>
  <sheetFormatPr defaultColWidth="8.5703125" defaultRowHeight="12.75"/>
  <cols>
    <col min="1" max="1" width="40" customWidth="1"/>
    <col min="2" max="3" width="13" customWidth="1"/>
    <col min="4" max="4" width="20.140625" customWidth="1"/>
  </cols>
  <sheetData>
    <row r="1" spans="1:4" ht="31.5" customHeight="1">
      <c r="A1" s="1078" t="s">
        <v>220</v>
      </c>
      <c r="B1" s="1078"/>
      <c r="C1" s="1078"/>
      <c r="D1" s="1078"/>
    </row>
    <row r="2" spans="1:4" ht="15.75">
      <c r="A2" s="1029" t="s">
        <v>1</v>
      </c>
      <c r="B2" s="1029"/>
      <c r="C2" s="1029"/>
      <c r="D2" s="1029"/>
    </row>
    <row r="3" spans="1:4" ht="15.75">
      <c r="A3" s="1031" t="s">
        <v>2</v>
      </c>
      <c r="B3" s="1031"/>
      <c r="C3" s="1031"/>
      <c r="D3" s="1031"/>
    </row>
    <row r="4" spans="1:4" ht="13.5" thickBot="1">
      <c r="A4" s="19"/>
    </row>
    <row r="5" spans="1:4" s="48" customFormat="1" ht="34.5" customHeight="1" thickBot="1">
      <c r="A5" s="225" t="s">
        <v>221</v>
      </c>
      <c r="B5" s="225" t="s">
        <v>222</v>
      </c>
      <c r="C5" s="225" t="s">
        <v>223</v>
      </c>
      <c r="D5" s="225" t="s">
        <v>224</v>
      </c>
    </row>
    <row r="6" spans="1:4" s="47" customFormat="1">
      <c r="A6" s="773" t="s">
        <v>23</v>
      </c>
      <c r="B6" s="774"/>
      <c r="C6" s="774"/>
      <c r="D6" s="775"/>
    </row>
    <row r="7" spans="1:4" s="47" customFormat="1">
      <c r="A7" s="770" t="s">
        <v>65</v>
      </c>
      <c r="B7" s="771">
        <v>42684</v>
      </c>
      <c r="C7" s="772" t="s">
        <v>12</v>
      </c>
      <c r="D7" s="770" t="s">
        <v>225</v>
      </c>
    </row>
    <row r="8" spans="1:4" s="47" customFormat="1">
      <c r="A8" s="188"/>
      <c r="B8" s="100"/>
      <c r="C8" s="100"/>
      <c r="D8" s="99"/>
    </row>
    <row r="9" spans="1:4" s="47" customFormat="1">
      <c r="A9" s="188"/>
      <c r="B9" s="100"/>
      <c r="C9" s="100"/>
      <c r="D9" s="99"/>
    </row>
    <row r="10" spans="1:4" s="47" customFormat="1">
      <c r="A10" s="188"/>
      <c r="B10" s="100"/>
      <c r="C10" s="100"/>
      <c r="D10" s="99"/>
    </row>
    <row r="11" spans="1:4" s="47" customFormat="1">
      <c r="A11" s="188"/>
      <c r="B11" s="100"/>
      <c r="C11" s="100"/>
      <c r="D11" s="99"/>
    </row>
    <row r="12" spans="1:4" s="47" customFormat="1">
      <c r="A12" s="776" t="s">
        <v>27</v>
      </c>
      <c r="B12" s="777"/>
      <c r="C12" s="777"/>
      <c r="D12" s="778"/>
    </row>
    <row r="13" spans="1:4" s="47" customFormat="1">
      <c r="A13" s="770" t="s">
        <v>226</v>
      </c>
      <c r="B13" s="771">
        <v>42684</v>
      </c>
      <c r="C13" s="772" t="s">
        <v>12</v>
      </c>
      <c r="D13" s="770" t="s">
        <v>225</v>
      </c>
    </row>
    <row r="14" spans="1:4" s="47" customFormat="1">
      <c r="A14" s="770" t="s">
        <v>227</v>
      </c>
      <c r="B14" s="771">
        <v>42684</v>
      </c>
      <c r="C14" s="772" t="s">
        <v>12</v>
      </c>
      <c r="D14" s="770" t="s">
        <v>225</v>
      </c>
    </row>
    <row r="15" spans="1:4" s="47" customFormat="1">
      <c r="A15" s="770" t="s">
        <v>228</v>
      </c>
      <c r="B15" s="771">
        <v>42684</v>
      </c>
      <c r="C15" s="772" t="s">
        <v>12</v>
      </c>
      <c r="D15" s="770" t="s">
        <v>225</v>
      </c>
    </row>
    <row r="16" spans="1:4" s="47" customFormat="1">
      <c r="A16" s="770" t="s">
        <v>229</v>
      </c>
      <c r="B16" s="771">
        <v>42684</v>
      </c>
      <c r="C16" s="772" t="s">
        <v>12</v>
      </c>
      <c r="D16" s="770" t="s">
        <v>225</v>
      </c>
    </row>
    <row r="17" spans="1:4" s="47" customFormat="1">
      <c r="A17" s="770" t="s">
        <v>74</v>
      </c>
      <c r="B17" s="771">
        <v>42684</v>
      </c>
      <c r="C17" s="772" t="s">
        <v>12</v>
      </c>
      <c r="D17" s="770" t="s">
        <v>225</v>
      </c>
    </row>
    <row r="18" spans="1:4" s="47" customFormat="1">
      <c r="A18" s="770" t="s">
        <v>75</v>
      </c>
      <c r="B18" s="771">
        <v>42684</v>
      </c>
      <c r="C18" s="772" t="s">
        <v>12</v>
      </c>
      <c r="D18" s="770" t="s">
        <v>225</v>
      </c>
    </row>
    <row r="19" spans="1:4" s="47" customFormat="1">
      <c r="A19" s="770" t="s">
        <v>230</v>
      </c>
      <c r="B19" s="771">
        <v>43083</v>
      </c>
      <c r="C19" s="772" t="s">
        <v>12</v>
      </c>
      <c r="D19" s="770" t="s">
        <v>225</v>
      </c>
    </row>
    <row r="20" spans="1:4" s="47" customFormat="1">
      <c r="A20" s="770" t="s">
        <v>231</v>
      </c>
      <c r="B20" s="771">
        <v>42684</v>
      </c>
      <c r="C20" s="772" t="s">
        <v>12</v>
      </c>
      <c r="D20" s="770" t="s">
        <v>225</v>
      </c>
    </row>
    <row r="21" spans="1:4" s="47" customFormat="1">
      <c r="A21" s="770" t="s">
        <v>232</v>
      </c>
      <c r="B21" s="771">
        <v>42684</v>
      </c>
      <c r="C21" s="772" t="s">
        <v>12</v>
      </c>
      <c r="D21" s="770" t="s">
        <v>225</v>
      </c>
    </row>
    <row r="22" spans="1:4" s="47" customFormat="1">
      <c r="A22" s="776" t="s">
        <v>167</v>
      </c>
      <c r="B22" s="777"/>
      <c r="C22" s="777"/>
      <c r="D22" s="778"/>
    </row>
    <row r="23" spans="1:4" s="47" customFormat="1">
      <c r="A23" s="770" t="s">
        <v>233</v>
      </c>
      <c r="B23" s="771">
        <v>42684</v>
      </c>
      <c r="C23" s="772" t="s">
        <v>12</v>
      </c>
      <c r="D23" s="770" t="s">
        <v>234</v>
      </c>
    </row>
    <row r="24" spans="1:4" s="47" customFormat="1">
      <c r="A24" s="770" t="s">
        <v>235</v>
      </c>
      <c r="B24" s="771">
        <v>42684</v>
      </c>
      <c r="C24" s="772" t="s">
        <v>12</v>
      </c>
      <c r="D24" s="770" t="s">
        <v>225</v>
      </c>
    </row>
    <row r="25" spans="1:4" s="47" customFormat="1">
      <c r="A25" s="788" t="s">
        <v>82</v>
      </c>
      <c r="B25" s="771">
        <v>42684</v>
      </c>
      <c r="C25" s="772" t="s">
        <v>12</v>
      </c>
      <c r="D25" s="770" t="s">
        <v>225</v>
      </c>
    </row>
    <row r="26" spans="1:4" s="47" customFormat="1">
      <c r="A26" s="776" t="s">
        <v>29</v>
      </c>
      <c r="B26" s="777"/>
      <c r="C26" s="777"/>
      <c r="D26" s="778"/>
    </row>
    <row r="27" spans="1:4" s="47" customFormat="1">
      <c r="A27" s="770" t="s">
        <v>236</v>
      </c>
      <c r="B27" s="771">
        <v>42684</v>
      </c>
      <c r="C27" s="772" t="s">
        <v>12</v>
      </c>
      <c r="D27" s="770" t="s">
        <v>225</v>
      </c>
    </row>
    <row r="28" spans="1:4" s="47" customFormat="1">
      <c r="A28" s="770" t="s">
        <v>84</v>
      </c>
      <c r="B28" s="771">
        <v>42684</v>
      </c>
      <c r="C28" s="772" t="s">
        <v>12</v>
      </c>
      <c r="D28" s="770" t="s">
        <v>225</v>
      </c>
    </row>
    <row r="29" spans="1:4" s="47" customFormat="1">
      <c r="A29" s="770" t="s">
        <v>237</v>
      </c>
      <c r="B29" s="771">
        <v>42684</v>
      </c>
      <c r="C29" s="772" t="s">
        <v>12</v>
      </c>
      <c r="D29" s="770" t="s">
        <v>225</v>
      </c>
    </row>
    <row r="30" spans="1:4" s="47" customFormat="1">
      <c r="A30" s="789" t="s">
        <v>94</v>
      </c>
      <c r="B30" s="771">
        <v>43453</v>
      </c>
      <c r="C30" s="772" t="s">
        <v>12</v>
      </c>
      <c r="D30" s="770" t="s">
        <v>225</v>
      </c>
    </row>
    <row r="31" spans="1:4" s="47" customFormat="1">
      <c r="A31" s="789" t="s">
        <v>238</v>
      </c>
      <c r="B31" s="790" t="s">
        <v>12</v>
      </c>
      <c r="C31" s="100"/>
      <c r="D31" s="211"/>
    </row>
    <row r="32" spans="1:4" s="47" customFormat="1">
      <c r="A32" s="789" t="s">
        <v>239</v>
      </c>
      <c r="B32" s="511" t="s">
        <v>12</v>
      </c>
      <c r="C32" s="100"/>
      <c r="D32" s="99"/>
    </row>
    <row r="33" spans="1:4" s="47" customFormat="1">
      <c r="A33" s="188"/>
      <c r="B33" s="100"/>
      <c r="C33" s="100"/>
      <c r="D33" s="99"/>
    </row>
    <row r="34" spans="1:4" s="47" customFormat="1">
      <c r="A34" s="188"/>
      <c r="B34" s="100"/>
      <c r="C34" s="100"/>
      <c r="D34" s="99"/>
    </row>
    <row r="35" spans="1:4" s="47" customFormat="1">
      <c r="A35" s="776" t="s">
        <v>31</v>
      </c>
      <c r="B35" s="777"/>
      <c r="C35" s="777"/>
      <c r="D35" s="778"/>
    </row>
    <row r="36" spans="1:4" s="47" customFormat="1">
      <c r="A36" s="122" t="s">
        <v>174</v>
      </c>
      <c r="B36" s="511" t="s">
        <v>12</v>
      </c>
      <c r="C36" s="100"/>
      <c r="D36" s="211"/>
    </row>
    <row r="37" spans="1:4" s="47" customFormat="1">
      <c r="A37" s="122" t="s">
        <v>176</v>
      </c>
      <c r="B37" s="511" t="s">
        <v>12</v>
      </c>
      <c r="C37" s="100"/>
      <c r="D37" s="211"/>
    </row>
    <row r="38" spans="1:4" s="47" customFormat="1">
      <c r="A38" s="122" t="s">
        <v>178</v>
      </c>
      <c r="B38" s="511" t="s">
        <v>12</v>
      </c>
      <c r="C38" s="100"/>
      <c r="D38" s="211"/>
    </row>
    <row r="39" spans="1:4" s="47" customFormat="1">
      <c r="A39" s="122" t="s">
        <v>179</v>
      </c>
      <c r="B39" s="511" t="s">
        <v>12</v>
      </c>
      <c r="C39" s="100"/>
      <c r="D39" s="211"/>
    </row>
    <row r="40" spans="1:4" s="47" customFormat="1">
      <c r="A40" s="122" t="s">
        <v>180</v>
      </c>
      <c r="B40" s="511" t="s">
        <v>12</v>
      </c>
      <c r="C40" s="100"/>
      <c r="D40" s="211"/>
    </row>
    <row r="41" spans="1:4" s="47" customFormat="1">
      <c r="A41" s="122" t="s">
        <v>182</v>
      </c>
      <c r="B41" s="511" t="s">
        <v>12</v>
      </c>
      <c r="C41" s="100"/>
      <c r="D41" s="211"/>
    </row>
    <row r="42" spans="1:4" s="47" customFormat="1">
      <c r="A42" s="122" t="s">
        <v>183</v>
      </c>
      <c r="B42" s="511" t="s">
        <v>12</v>
      </c>
      <c r="C42" s="100"/>
      <c r="D42" s="211"/>
    </row>
    <row r="43" spans="1:4" s="47" customFormat="1">
      <c r="A43" s="122" t="s">
        <v>184</v>
      </c>
      <c r="B43" s="511" t="s">
        <v>12</v>
      </c>
      <c r="C43" s="100"/>
      <c r="D43" s="211"/>
    </row>
    <row r="44" spans="1:4" s="47" customFormat="1">
      <c r="A44" s="188"/>
      <c r="B44" s="112"/>
      <c r="C44" s="100"/>
      <c r="D44" s="211"/>
    </row>
    <row r="45" spans="1:4" s="47" customFormat="1">
      <c r="A45" s="188"/>
      <c r="B45" s="100"/>
      <c r="C45" s="100"/>
      <c r="D45" s="99"/>
    </row>
    <row r="46" spans="1:4" s="47" customFormat="1">
      <c r="A46" s="776" t="s">
        <v>32</v>
      </c>
      <c r="B46" s="777"/>
      <c r="C46" s="777"/>
      <c r="D46" s="778"/>
    </row>
    <row r="47" spans="1:4" s="47" customFormat="1">
      <c r="A47" s="104" t="s">
        <v>185</v>
      </c>
      <c r="B47" s="790" t="s">
        <v>12</v>
      </c>
      <c r="C47" s="100"/>
      <c r="D47" s="211"/>
    </row>
    <row r="48" spans="1:4" s="47" customFormat="1">
      <c r="A48" s="104" t="s">
        <v>186</v>
      </c>
      <c r="B48" s="790" t="s">
        <v>12</v>
      </c>
      <c r="C48" s="100"/>
      <c r="D48" s="211"/>
    </row>
    <row r="49" spans="1:4" s="47" customFormat="1" ht="13.5" thickBot="1">
      <c r="A49" s="212"/>
      <c r="B49" s="12"/>
      <c r="C49" s="12"/>
      <c r="D49" s="213"/>
    </row>
    <row r="50" spans="1:4" s="47" customFormat="1">
      <c r="A50"/>
      <c r="B50"/>
      <c r="C50"/>
      <c r="D50"/>
    </row>
    <row r="51" spans="1:4" s="47" customFormat="1" ht="14.25" customHeight="1">
      <c r="A51" t="s">
        <v>240</v>
      </c>
      <c r="B51"/>
      <c r="C51"/>
      <c r="D51"/>
    </row>
    <row r="52" spans="1:4" s="47" customFormat="1" ht="54" customHeight="1">
      <c r="A52" s="1079" t="s">
        <v>241</v>
      </c>
      <c r="B52" s="1079"/>
      <c r="C52" s="1079"/>
      <c r="D52" s="1079"/>
    </row>
    <row r="53" spans="1:4" s="47" customFormat="1" ht="12.75" customHeight="1">
      <c r="A53" s="1042" t="s">
        <v>242</v>
      </c>
      <c r="B53" s="1042"/>
      <c r="C53" s="1042"/>
      <c r="D53" s="1042"/>
    </row>
    <row r="54" spans="1:4" ht="26.25" customHeight="1">
      <c r="A54" s="1040" t="s">
        <v>243</v>
      </c>
      <c r="B54" s="1040"/>
      <c r="C54" s="1040"/>
      <c r="D54" s="1040"/>
    </row>
  </sheetData>
  <mergeCells count="6">
    <mergeCell ref="A1:D1"/>
    <mergeCell ref="A53:D53"/>
    <mergeCell ref="A54:D54"/>
    <mergeCell ref="A2:D2"/>
    <mergeCell ref="A3:D3"/>
    <mergeCell ref="A52:D52"/>
  </mergeCells>
  <printOptions horizontalCentered="1" verticalCentered="1"/>
  <pageMargins left="0" right="0" top="0.5" bottom="0.5" header="0.3" footer="0.3"/>
  <pageSetup scale="9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51"/>
  <sheetViews>
    <sheetView topLeftCell="A30" zoomScale="90" zoomScaleNormal="90" workbookViewId="0">
      <selection activeCell="I56" sqref="I56"/>
    </sheetView>
  </sheetViews>
  <sheetFormatPr defaultColWidth="8.5703125" defaultRowHeight="12.75"/>
  <cols>
    <col min="1" max="1" width="38.42578125" bestFit="1" customWidth="1"/>
    <col min="2" max="2" width="6.5703125" customWidth="1"/>
    <col min="6" max="7" width="10" customWidth="1"/>
    <col min="8" max="8" width="12.28515625" customWidth="1"/>
    <col min="9" max="9" width="8.140625" customWidth="1"/>
    <col min="10" max="10" width="34.5703125" customWidth="1"/>
    <col min="11" max="11" width="6.42578125" bestFit="1" customWidth="1"/>
    <col min="15" max="15" width="10.140625" customWidth="1"/>
    <col min="16" max="16" width="9.7109375" customWidth="1"/>
    <col min="17" max="17" width="12.28515625" customWidth="1"/>
  </cols>
  <sheetData>
    <row r="1" spans="1:17" ht="15.75" customHeight="1">
      <c r="A1" s="1054" t="s">
        <v>244</v>
      </c>
      <c r="B1" s="1054"/>
      <c r="C1" s="1054"/>
      <c r="D1" s="1054"/>
      <c r="E1" s="1054"/>
      <c r="F1" s="1054"/>
      <c r="G1" s="1054"/>
      <c r="H1" s="1054"/>
      <c r="I1" s="1054"/>
      <c r="J1" s="1054"/>
      <c r="K1" s="1054"/>
      <c r="L1" s="1054"/>
      <c r="M1" s="1054"/>
      <c r="N1" s="1054"/>
      <c r="O1" s="1054"/>
      <c r="P1" s="1054"/>
      <c r="Q1" s="1054"/>
    </row>
    <row r="2" spans="1:17" ht="15.75" customHeight="1">
      <c r="A2" s="1029" t="s">
        <v>1</v>
      </c>
      <c r="B2" s="1029"/>
      <c r="C2" s="1029"/>
      <c r="D2" s="1029"/>
      <c r="E2" s="1029"/>
      <c r="F2" s="1029"/>
      <c r="G2" s="1029"/>
      <c r="H2" s="1029"/>
      <c r="I2" s="1029"/>
      <c r="J2" s="1029"/>
      <c r="K2" s="1029"/>
      <c r="L2" s="1029"/>
      <c r="M2" s="1029"/>
      <c r="N2" s="1029"/>
      <c r="O2" s="1029"/>
      <c r="P2" s="1029"/>
      <c r="Q2" s="1029"/>
    </row>
    <row r="3" spans="1:17" ht="15.75" customHeight="1">
      <c r="A3" s="1031" t="s">
        <v>245</v>
      </c>
      <c r="B3" s="1031"/>
      <c r="C3" s="1031"/>
      <c r="D3" s="1031"/>
      <c r="E3" s="1031"/>
      <c r="F3" s="1031"/>
      <c r="G3" s="1031"/>
      <c r="H3" s="1031"/>
      <c r="I3" s="1031"/>
      <c r="J3" s="1031"/>
      <c r="K3" s="1031"/>
      <c r="L3" s="1031"/>
      <c r="M3" s="1031"/>
      <c r="N3" s="1031"/>
      <c r="O3" s="1031"/>
      <c r="P3" s="1031"/>
      <c r="Q3" s="1031"/>
    </row>
    <row r="4" spans="1:17" ht="28.5" customHeight="1" thickBot="1">
      <c r="A4" s="493"/>
      <c r="B4" s="493"/>
      <c r="C4" s="493"/>
      <c r="D4" s="493"/>
      <c r="E4" s="493"/>
      <c r="F4" s="493"/>
      <c r="G4" s="493"/>
      <c r="H4" s="493"/>
      <c r="I4" s="493"/>
      <c r="J4" s="493"/>
      <c r="K4" s="493"/>
      <c r="L4" s="493"/>
      <c r="M4" s="493"/>
      <c r="N4" s="493"/>
    </row>
    <row r="5" spans="1:17" ht="16.5" thickBot="1">
      <c r="A5" s="1090" t="s">
        <v>57</v>
      </c>
      <c r="B5" s="1093" t="s">
        <v>58</v>
      </c>
      <c r="C5" s="1097" t="s">
        <v>246</v>
      </c>
      <c r="D5" s="1098"/>
      <c r="E5" s="1098"/>
      <c r="F5" s="1098"/>
      <c r="G5" s="1098"/>
      <c r="H5" s="1099"/>
      <c r="I5" s="1087"/>
      <c r="J5" s="1090" t="s">
        <v>57</v>
      </c>
      <c r="K5" s="1093" t="s">
        <v>58</v>
      </c>
      <c r="L5" s="1080" t="s">
        <v>247</v>
      </c>
      <c r="M5" s="1081"/>
      <c r="N5" s="1081"/>
      <c r="O5" s="1081"/>
      <c r="P5" s="1081"/>
      <c r="Q5" s="1082"/>
    </row>
    <row r="6" spans="1:17">
      <c r="A6" s="1091"/>
      <c r="B6" s="1094"/>
      <c r="C6" s="1100" t="s">
        <v>56</v>
      </c>
      <c r="D6" s="1101"/>
      <c r="E6" s="1101"/>
      <c r="F6" s="1101"/>
      <c r="G6" s="1101"/>
      <c r="H6" s="1102"/>
      <c r="I6" s="1088"/>
      <c r="J6" s="1091"/>
      <c r="K6" s="1094"/>
      <c r="L6" s="1083" t="s">
        <v>56</v>
      </c>
      <c r="M6" s="1084"/>
      <c r="N6" s="1084"/>
      <c r="O6" s="1084"/>
      <c r="P6" s="1084"/>
      <c r="Q6" s="1085"/>
    </row>
    <row r="7" spans="1:17" ht="39" thickBot="1">
      <c r="A7" s="1092" t="s">
        <v>57</v>
      </c>
      <c r="B7" s="1095" t="s">
        <v>58</v>
      </c>
      <c r="C7" s="494" t="s">
        <v>59</v>
      </c>
      <c r="D7" s="495" t="s">
        <v>248</v>
      </c>
      <c r="E7" s="495" t="s">
        <v>249</v>
      </c>
      <c r="F7" s="495" t="s">
        <v>250</v>
      </c>
      <c r="G7" s="495" t="s">
        <v>63</v>
      </c>
      <c r="H7" s="496" t="s">
        <v>64</v>
      </c>
      <c r="I7" s="1088"/>
      <c r="J7" s="1092"/>
      <c r="K7" s="1095"/>
      <c r="L7" s="497" t="s">
        <v>59</v>
      </c>
      <c r="M7" s="498" t="s">
        <v>248</v>
      </c>
      <c r="N7" s="498" t="s">
        <v>249</v>
      </c>
      <c r="O7" s="498" t="s">
        <v>250</v>
      </c>
      <c r="P7" s="498" t="s">
        <v>63</v>
      </c>
      <c r="Q7" s="499" t="s">
        <v>64</v>
      </c>
    </row>
    <row r="8" spans="1:17">
      <c r="A8" s="70" t="s">
        <v>23</v>
      </c>
      <c r="B8" s="22"/>
      <c r="C8" s="91"/>
      <c r="D8" s="92"/>
      <c r="E8" s="92"/>
      <c r="F8" s="92"/>
      <c r="G8" s="92"/>
      <c r="H8" s="93"/>
      <c r="I8" s="1088"/>
      <c r="J8" s="70" t="s">
        <v>23</v>
      </c>
      <c r="K8" s="22"/>
      <c r="L8" s="500"/>
      <c r="M8" s="501"/>
      <c r="N8" s="501"/>
      <c r="O8" s="501"/>
      <c r="P8" s="501"/>
      <c r="Q8" s="502"/>
    </row>
    <row r="9" spans="1:17">
      <c r="A9" s="17"/>
      <c r="B9" s="17" t="s">
        <v>68</v>
      </c>
      <c r="C9" s="94">
        <v>0</v>
      </c>
      <c r="D9" s="95">
        <v>0</v>
      </c>
      <c r="E9" s="95">
        <v>0</v>
      </c>
      <c r="F9" s="95">
        <v>0</v>
      </c>
      <c r="G9" s="96">
        <v>0</v>
      </c>
      <c r="H9" s="82">
        <f>IF($G$38&lt;&gt;0,G9/$G$38,0)</f>
        <v>0</v>
      </c>
      <c r="I9" s="1088"/>
      <c r="J9" s="17"/>
      <c r="K9" s="17" t="s">
        <v>68</v>
      </c>
      <c r="L9" s="94">
        <v>0</v>
      </c>
      <c r="M9" s="95">
        <v>0</v>
      </c>
      <c r="N9" s="95">
        <v>0</v>
      </c>
      <c r="O9" s="95">
        <v>0</v>
      </c>
      <c r="P9" s="96">
        <v>0</v>
      </c>
      <c r="Q9" s="82">
        <f>IF($G$38&lt;&gt;0,P9/$G$38,0)</f>
        <v>0</v>
      </c>
    </row>
    <row r="10" spans="1:17">
      <c r="A10" s="17"/>
      <c r="B10" s="17" t="s">
        <v>68</v>
      </c>
      <c r="C10" s="94">
        <v>0</v>
      </c>
      <c r="D10" s="95">
        <v>0</v>
      </c>
      <c r="E10" s="95">
        <v>0</v>
      </c>
      <c r="F10" s="95">
        <v>0</v>
      </c>
      <c r="G10" s="96">
        <v>0</v>
      </c>
      <c r="H10" s="82">
        <f>IF($G$38&lt;&gt;0,G10/$G$38,0)</f>
        <v>0</v>
      </c>
      <c r="I10" s="1088"/>
      <c r="J10" s="17"/>
      <c r="K10" s="17" t="s">
        <v>68</v>
      </c>
      <c r="L10" s="94">
        <v>0</v>
      </c>
      <c r="M10" s="95">
        <v>0</v>
      </c>
      <c r="N10" s="95">
        <v>0</v>
      </c>
      <c r="O10" s="95">
        <v>0</v>
      </c>
      <c r="P10" s="96">
        <v>0</v>
      </c>
      <c r="Q10" s="82">
        <f>IF($G$38&lt;&gt;0,P10/$G$38,0)</f>
        <v>0</v>
      </c>
    </row>
    <row r="11" spans="1:17">
      <c r="A11" s="17"/>
      <c r="B11" s="17" t="s">
        <v>68</v>
      </c>
      <c r="C11" s="94">
        <v>0</v>
      </c>
      <c r="D11" s="95">
        <v>0</v>
      </c>
      <c r="E11" s="95">
        <v>0</v>
      </c>
      <c r="F11" s="95">
        <v>0</v>
      </c>
      <c r="G11" s="96">
        <v>0</v>
      </c>
      <c r="H11" s="82">
        <f>IF($G$38&lt;&gt;0,G11/$G$38,0)</f>
        <v>0</v>
      </c>
      <c r="I11" s="1088"/>
      <c r="J11" s="17"/>
      <c r="K11" s="17" t="s">
        <v>68</v>
      </c>
      <c r="L11" s="94">
        <v>0</v>
      </c>
      <c r="M11" s="95">
        <v>0</v>
      </c>
      <c r="N11" s="95">
        <v>0</v>
      </c>
      <c r="O11" s="95">
        <v>0</v>
      </c>
      <c r="P11" s="96">
        <v>0</v>
      </c>
      <c r="Q11" s="82">
        <f>IF($G$38&lt;&gt;0,P11/$G$38,0)</f>
        <v>0</v>
      </c>
    </row>
    <row r="12" spans="1:17">
      <c r="A12" s="71" t="s">
        <v>27</v>
      </c>
      <c r="B12" s="21"/>
      <c r="C12" s="176"/>
      <c r="D12" s="83"/>
      <c r="E12" s="83"/>
      <c r="F12" s="83"/>
      <c r="G12" s="83"/>
      <c r="H12" s="93"/>
      <c r="I12" s="1088"/>
      <c r="J12" s="71" t="s">
        <v>27</v>
      </c>
      <c r="K12" s="21"/>
      <c r="L12" s="176"/>
      <c r="M12" s="83"/>
      <c r="N12" s="83"/>
      <c r="O12" s="83"/>
      <c r="P12" s="83"/>
      <c r="Q12" s="93"/>
    </row>
    <row r="13" spans="1:17">
      <c r="A13" s="17"/>
      <c r="B13" s="17" t="s">
        <v>66</v>
      </c>
      <c r="C13" s="94">
        <v>0</v>
      </c>
      <c r="D13" s="95">
        <v>0</v>
      </c>
      <c r="E13" s="95">
        <v>0</v>
      </c>
      <c r="F13" s="95">
        <v>0</v>
      </c>
      <c r="G13" s="96">
        <v>0</v>
      </c>
      <c r="H13" s="82">
        <f>IF($G$38&lt;&gt;0,G13/$G$38,0)</f>
        <v>0</v>
      </c>
      <c r="I13" s="1088"/>
      <c r="J13" s="17"/>
      <c r="K13" s="17" t="s">
        <v>66</v>
      </c>
      <c r="L13" s="94">
        <v>0</v>
      </c>
      <c r="M13" s="95">
        <v>0</v>
      </c>
      <c r="N13" s="95">
        <v>0</v>
      </c>
      <c r="O13" s="95">
        <v>0</v>
      </c>
      <c r="P13" s="96">
        <v>0</v>
      </c>
      <c r="Q13" s="82">
        <f>IF($G$38&lt;&gt;0,P13/$G$38,0)</f>
        <v>0</v>
      </c>
    </row>
    <row r="14" spans="1:17">
      <c r="A14" s="17"/>
      <c r="B14" s="17" t="s">
        <v>68</v>
      </c>
      <c r="C14" s="94">
        <v>0</v>
      </c>
      <c r="D14" s="95">
        <v>0</v>
      </c>
      <c r="E14" s="95">
        <v>0</v>
      </c>
      <c r="F14" s="95">
        <v>0</v>
      </c>
      <c r="G14" s="96">
        <v>0</v>
      </c>
      <c r="H14" s="82">
        <f>IF($G$38&lt;&gt;0,G14/$G$38,0)</f>
        <v>0</v>
      </c>
      <c r="I14" s="1088"/>
      <c r="J14" s="17"/>
      <c r="K14" s="17" t="s">
        <v>68</v>
      </c>
      <c r="L14" s="94">
        <v>0</v>
      </c>
      <c r="M14" s="95">
        <v>0</v>
      </c>
      <c r="N14" s="95">
        <v>0</v>
      </c>
      <c r="O14" s="95">
        <v>0</v>
      </c>
      <c r="P14" s="96">
        <v>0</v>
      </c>
      <c r="Q14" s="82">
        <f>IF($G$38&lt;&gt;0,P14/$G$38,0)</f>
        <v>0</v>
      </c>
    </row>
    <row r="15" spans="1:17">
      <c r="A15" s="17"/>
      <c r="B15" s="17" t="s">
        <v>68</v>
      </c>
      <c r="C15" s="94">
        <v>0</v>
      </c>
      <c r="D15" s="95">
        <v>0</v>
      </c>
      <c r="E15" s="95">
        <v>0</v>
      </c>
      <c r="F15" s="95">
        <v>0</v>
      </c>
      <c r="G15" s="96">
        <v>0</v>
      </c>
      <c r="H15" s="82">
        <f>IF($G$38&lt;&gt;0,G15/$G$38,0)</f>
        <v>0</v>
      </c>
      <c r="I15" s="1088"/>
      <c r="J15" s="17"/>
      <c r="K15" s="17" t="s">
        <v>68</v>
      </c>
      <c r="L15" s="94">
        <v>0</v>
      </c>
      <c r="M15" s="95">
        <v>0</v>
      </c>
      <c r="N15" s="95">
        <v>0</v>
      </c>
      <c r="O15" s="95">
        <v>0</v>
      </c>
      <c r="P15" s="96">
        <v>0</v>
      </c>
      <c r="Q15" s="82">
        <f>IF($G$38&lt;&gt;0,P15/$G$38,0)</f>
        <v>0</v>
      </c>
    </row>
    <row r="16" spans="1:17">
      <c r="A16" s="71" t="s">
        <v>251</v>
      </c>
      <c r="B16" s="21"/>
      <c r="C16" s="176"/>
      <c r="D16" s="83"/>
      <c r="E16" s="83"/>
      <c r="F16" s="83"/>
      <c r="G16" s="83"/>
      <c r="H16" s="93"/>
      <c r="I16" s="1088"/>
      <c r="J16" s="71" t="s">
        <v>251</v>
      </c>
      <c r="K16" s="21"/>
      <c r="L16" s="176"/>
      <c r="M16" s="83"/>
      <c r="N16" s="83"/>
      <c r="O16" s="83"/>
      <c r="P16" s="83"/>
      <c r="Q16" s="93"/>
    </row>
    <row r="17" spans="1:17">
      <c r="A17" s="17"/>
      <c r="B17" s="17" t="s">
        <v>66</v>
      </c>
      <c r="C17" s="94">
        <v>0</v>
      </c>
      <c r="D17" s="95">
        <v>0</v>
      </c>
      <c r="E17" s="95">
        <v>0</v>
      </c>
      <c r="F17" s="95">
        <v>0</v>
      </c>
      <c r="G17" s="96">
        <v>0</v>
      </c>
      <c r="H17" s="82">
        <f>IF($G$38&lt;&gt;0,G17/$G$38,0)</f>
        <v>0</v>
      </c>
      <c r="I17" s="1088"/>
      <c r="J17" s="17"/>
      <c r="K17" s="17" t="s">
        <v>66</v>
      </c>
      <c r="L17" s="94">
        <v>0</v>
      </c>
      <c r="M17" s="95">
        <v>0</v>
      </c>
      <c r="N17" s="95">
        <v>0</v>
      </c>
      <c r="O17" s="95">
        <v>0</v>
      </c>
      <c r="P17" s="96">
        <v>0</v>
      </c>
      <c r="Q17" s="82">
        <f>IF($G$38&lt;&gt;0,P17/$G$38,0)</f>
        <v>0</v>
      </c>
    </row>
    <row r="18" spans="1:17">
      <c r="A18" s="17"/>
      <c r="B18" s="17" t="s">
        <v>66</v>
      </c>
      <c r="C18" s="97">
        <v>0</v>
      </c>
      <c r="D18" s="98">
        <v>0</v>
      </c>
      <c r="E18" s="98">
        <v>0</v>
      </c>
      <c r="F18" s="98">
        <v>0</v>
      </c>
      <c r="G18" s="252">
        <v>0</v>
      </c>
      <c r="H18" s="82">
        <f>IF($G$38&lt;&gt;0,G18/$G$38,0)</f>
        <v>0</v>
      </c>
      <c r="I18" s="1088"/>
      <c r="J18" s="17"/>
      <c r="K18" s="17" t="s">
        <v>66</v>
      </c>
      <c r="L18" s="97">
        <v>0</v>
      </c>
      <c r="M18" s="98">
        <v>0</v>
      </c>
      <c r="N18" s="98">
        <v>0</v>
      </c>
      <c r="O18" s="98">
        <v>0</v>
      </c>
      <c r="P18" s="252">
        <v>0</v>
      </c>
      <c r="Q18" s="82">
        <f>IF($G$38&lt;&gt;0,P18/$G$38,0)</f>
        <v>0</v>
      </c>
    </row>
    <row r="19" spans="1:17">
      <c r="A19" s="503"/>
      <c r="B19" s="503" t="s">
        <v>66</v>
      </c>
      <c r="C19" s="94">
        <v>0</v>
      </c>
      <c r="D19" s="95">
        <v>0</v>
      </c>
      <c r="E19" s="95">
        <v>0</v>
      </c>
      <c r="F19" s="95">
        <v>0</v>
      </c>
      <c r="G19" s="96">
        <v>0</v>
      </c>
      <c r="H19" s="82">
        <f>IF($G$38&lt;&gt;0,G19/$G$38,0)</f>
        <v>0</v>
      </c>
      <c r="I19" s="1088"/>
      <c r="J19" s="503"/>
      <c r="K19" s="503" t="s">
        <v>66</v>
      </c>
      <c r="L19" s="94">
        <v>0</v>
      </c>
      <c r="M19" s="95">
        <v>0</v>
      </c>
      <c r="N19" s="95">
        <v>0</v>
      </c>
      <c r="O19" s="95">
        <v>0</v>
      </c>
      <c r="P19" s="96">
        <v>0</v>
      </c>
      <c r="Q19" s="82">
        <f>IF($G$38&lt;&gt;0,P19/$G$38,0)</f>
        <v>0</v>
      </c>
    </row>
    <row r="20" spans="1:17">
      <c r="A20" s="71" t="s">
        <v>29</v>
      </c>
      <c r="B20" s="21"/>
      <c r="C20" s="176"/>
      <c r="D20" s="83"/>
      <c r="E20" s="83"/>
      <c r="F20" s="83"/>
      <c r="G20" s="83"/>
      <c r="H20" s="93"/>
      <c r="I20" s="1088"/>
      <c r="J20" s="71" t="s">
        <v>29</v>
      </c>
      <c r="K20" s="21"/>
      <c r="L20" s="176"/>
      <c r="M20" s="83"/>
      <c r="N20" s="83"/>
      <c r="O20" s="83"/>
      <c r="P20" s="83"/>
      <c r="Q20" s="93"/>
    </row>
    <row r="21" spans="1:17">
      <c r="A21" s="17"/>
      <c r="B21" s="17" t="s">
        <v>68</v>
      </c>
      <c r="C21" s="94">
        <v>0</v>
      </c>
      <c r="D21" s="95">
        <v>0</v>
      </c>
      <c r="E21" s="95">
        <v>0</v>
      </c>
      <c r="F21" s="95">
        <v>0</v>
      </c>
      <c r="G21" s="96">
        <v>0</v>
      </c>
      <c r="H21" s="82">
        <f>IF($G$38&lt;&gt;0,G21/$G$38,0)</f>
        <v>0</v>
      </c>
      <c r="I21" s="1088"/>
      <c r="J21" s="17"/>
      <c r="K21" s="17" t="s">
        <v>68</v>
      </c>
      <c r="L21" s="94">
        <v>0</v>
      </c>
      <c r="M21" s="95">
        <v>0</v>
      </c>
      <c r="N21" s="95">
        <v>0</v>
      </c>
      <c r="O21" s="95">
        <v>0</v>
      </c>
      <c r="P21" s="96">
        <v>0</v>
      </c>
      <c r="Q21" s="82">
        <f>IF($G$38&lt;&gt;0,P21/$G$38,0)</f>
        <v>0</v>
      </c>
    </row>
    <row r="22" spans="1:17">
      <c r="A22" s="17"/>
      <c r="B22" s="17" t="s">
        <v>68</v>
      </c>
      <c r="C22" s="94">
        <v>0</v>
      </c>
      <c r="D22" s="95">
        <v>0</v>
      </c>
      <c r="E22" s="95">
        <v>0</v>
      </c>
      <c r="F22" s="95">
        <v>0</v>
      </c>
      <c r="G22" s="96">
        <v>0</v>
      </c>
      <c r="H22" s="82">
        <f>IF($G$38&lt;&gt;0,G22/$G$38,0)</f>
        <v>0</v>
      </c>
      <c r="I22" s="1088"/>
      <c r="J22" s="17"/>
      <c r="K22" s="17" t="s">
        <v>68</v>
      </c>
      <c r="L22" s="94">
        <v>0</v>
      </c>
      <c r="M22" s="95">
        <v>0</v>
      </c>
      <c r="N22" s="95">
        <v>0</v>
      </c>
      <c r="O22" s="95">
        <v>0</v>
      </c>
      <c r="P22" s="96">
        <v>0</v>
      </c>
      <c r="Q22" s="82">
        <f>IF($G$38&lt;&gt;0,P22/$G$38,0)</f>
        <v>0</v>
      </c>
    </row>
    <row r="23" spans="1:17">
      <c r="A23" s="17"/>
      <c r="B23" s="17" t="s">
        <v>66</v>
      </c>
      <c r="C23" s="94">
        <v>0</v>
      </c>
      <c r="D23" s="95">
        <v>0</v>
      </c>
      <c r="E23" s="95">
        <v>0</v>
      </c>
      <c r="F23" s="95">
        <v>0</v>
      </c>
      <c r="G23" s="96">
        <v>0</v>
      </c>
      <c r="H23" s="82">
        <f>IF($G$38&lt;&gt;0,G23/$G$38,0)</f>
        <v>0</v>
      </c>
      <c r="I23" s="1088"/>
      <c r="J23" s="17"/>
      <c r="K23" s="17" t="s">
        <v>66</v>
      </c>
      <c r="L23" s="94">
        <v>0</v>
      </c>
      <c r="M23" s="95">
        <v>0</v>
      </c>
      <c r="N23" s="95">
        <v>0</v>
      </c>
      <c r="O23" s="95">
        <v>0</v>
      </c>
      <c r="P23" s="96">
        <v>0</v>
      </c>
      <c r="Q23" s="82">
        <f>IF($G$38&lt;&gt;0,P23/$G$38,0)</f>
        <v>0</v>
      </c>
    </row>
    <row r="24" spans="1:17">
      <c r="A24" s="71" t="s">
        <v>30</v>
      </c>
      <c r="B24" s="21"/>
      <c r="C24" s="176"/>
      <c r="D24" s="83"/>
      <c r="E24" s="83"/>
      <c r="F24" s="83"/>
      <c r="G24" s="85"/>
      <c r="H24" s="93"/>
      <c r="I24" s="1088"/>
      <c r="J24" s="71" t="s">
        <v>30</v>
      </c>
      <c r="K24" s="21"/>
      <c r="L24" s="176"/>
      <c r="M24" s="83"/>
      <c r="N24" s="83"/>
      <c r="O24" s="83"/>
      <c r="P24" s="85"/>
      <c r="Q24" s="93"/>
    </row>
    <row r="25" spans="1:17">
      <c r="A25" s="17"/>
      <c r="B25" s="17" t="s">
        <v>66</v>
      </c>
      <c r="C25" s="94">
        <v>0</v>
      </c>
      <c r="D25" s="95">
        <v>0</v>
      </c>
      <c r="E25" s="95">
        <v>0</v>
      </c>
      <c r="F25" s="95">
        <v>0</v>
      </c>
      <c r="G25" s="96">
        <v>0</v>
      </c>
      <c r="H25" s="82">
        <f>IF($G$38&lt;&gt;0,G25/$G$38,0)</f>
        <v>0</v>
      </c>
      <c r="I25" s="1088"/>
      <c r="J25" s="17"/>
      <c r="K25" s="17" t="s">
        <v>66</v>
      </c>
      <c r="L25" s="94">
        <v>0</v>
      </c>
      <c r="M25" s="95">
        <v>0</v>
      </c>
      <c r="N25" s="95">
        <v>0</v>
      </c>
      <c r="O25" s="95">
        <v>0</v>
      </c>
      <c r="P25" s="96">
        <v>0</v>
      </c>
      <c r="Q25" s="82">
        <f>IF($G$38&lt;&gt;0,P25/$G$38,0)</f>
        <v>0</v>
      </c>
    </row>
    <row r="26" spans="1:17">
      <c r="A26" s="17"/>
      <c r="B26" s="17" t="s">
        <v>66</v>
      </c>
      <c r="C26" s="94">
        <v>0</v>
      </c>
      <c r="D26" s="95">
        <v>0</v>
      </c>
      <c r="E26" s="95">
        <v>0</v>
      </c>
      <c r="F26" s="95">
        <v>0</v>
      </c>
      <c r="G26" s="96">
        <v>0</v>
      </c>
      <c r="H26" s="82">
        <f>IF($G$38&lt;&gt;0,G26/$G$38,0)</f>
        <v>0</v>
      </c>
      <c r="I26" s="1088"/>
      <c r="J26" s="17"/>
      <c r="K26" s="17" t="s">
        <v>66</v>
      </c>
      <c r="L26" s="94">
        <v>0</v>
      </c>
      <c r="M26" s="95">
        <v>0</v>
      </c>
      <c r="N26" s="95">
        <v>0</v>
      </c>
      <c r="O26" s="95">
        <v>0</v>
      </c>
      <c r="P26" s="96">
        <v>0</v>
      </c>
      <c r="Q26" s="82">
        <f>IF($G$38&lt;&gt;0,P26/$G$38,0)</f>
        <v>0</v>
      </c>
    </row>
    <row r="27" spans="1:17">
      <c r="A27" s="71" t="s">
        <v>101</v>
      </c>
      <c r="B27" s="21"/>
      <c r="C27" s="176"/>
      <c r="D27" s="83"/>
      <c r="E27" s="83"/>
      <c r="F27" s="83"/>
      <c r="G27" s="83"/>
      <c r="H27" s="93"/>
      <c r="I27" s="1088"/>
      <c r="J27" s="71" t="s">
        <v>101</v>
      </c>
      <c r="K27" s="21"/>
      <c r="L27" s="176"/>
      <c r="M27" s="83"/>
      <c r="N27" s="83"/>
      <c r="O27" s="83"/>
      <c r="P27" s="83"/>
      <c r="Q27" s="93"/>
    </row>
    <row r="28" spans="1:17">
      <c r="A28" s="17"/>
      <c r="B28" s="17" t="s">
        <v>68</v>
      </c>
      <c r="C28" s="94">
        <v>0</v>
      </c>
      <c r="D28" s="95">
        <v>0</v>
      </c>
      <c r="E28" s="95">
        <v>0</v>
      </c>
      <c r="F28" s="95">
        <v>0</v>
      </c>
      <c r="G28" s="96">
        <v>0</v>
      </c>
      <c r="H28" s="82">
        <f>IF($G$38&lt;&gt;0,G28/$G$38,0)</f>
        <v>0</v>
      </c>
      <c r="I28" s="1088"/>
      <c r="J28" s="17"/>
      <c r="K28" s="17" t="s">
        <v>68</v>
      </c>
      <c r="L28" s="94">
        <v>0</v>
      </c>
      <c r="M28" s="95">
        <v>0</v>
      </c>
      <c r="N28" s="95">
        <v>0</v>
      </c>
      <c r="O28" s="95">
        <v>0</v>
      </c>
      <c r="P28" s="96">
        <v>0</v>
      </c>
      <c r="Q28" s="82">
        <f>IF($G$38&lt;&gt;0,P28/$G$38,0)</f>
        <v>0</v>
      </c>
    </row>
    <row r="29" spans="1:17">
      <c r="A29" s="17"/>
      <c r="B29" s="17" t="s">
        <v>68</v>
      </c>
      <c r="C29" s="94">
        <v>0</v>
      </c>
      <c r="D29" s="95">
        <v>0</v>
      </c>
      <c r="E29" s="95">
        <v>0</v>
      </c>
      <c r="F29" s="95">
        <v>0</v>
      </c>
      <c r="G29" s="96">
        <v>0</v>
      </c>
      <c r="H29" s="82">
        <f>IF($G$38&lt;&gt;0,G29/$G$38,0)</f>
        <v>0</v>
      </c>
      <c r="I29" s="1088"/>
      <c r="J29" s="17"/>
      <c r="K29" s="17" t="s">
        <v>68</v>
      </c>
      <c r="L29" s="94">
        <v>0</v>
      </c>
      <c r="M29" s="95">
        <v>0</v>
      </c>
      <c r="N29" s="95">
        <v>0</v>
      </c>
      <c r="O29" s="95">
        <v>0</v>
      </c>
      <c r="P29" s="96">
        <v>0</v>
      </c>
      <c r="Q29" s="82">
        <f>IF($G$38&lt;&gt;0,P29/$G$38,0)</f>
        <v>0</v>
      </c>
    </row>
    <row r="30" spans="1:17">
      <c r="A30" s="17"/>
      <c r="B30" s="17" t="s">
        <v>68</v>
      </c>
      <c r="C30" s="94">
        <v>0</v>
      </c>
      <c r="D30" s="95">
        <v>0</v>
      </c>
      <c r="E30" s="95">
        <v>0</v>
      </c>
      <c r="F30" s="95">
        <v>0</v>
      </c>
      <c r="G30" s="96">
        <v>0</v>
      </c>
      <c r="H30" s="82">
        <f>IF($G$38&lt;&gt;0,G30/$G$38,0)</f>
        <v>0</v>
      </c>
      <c r="I30" s="1088"/>
      <c r="J30" s="17"/>
      <c r="K30" s="17" t="s">
        <v>68</v>
      </c>
      <c r="L30" s="94">
        <v>0</v>
      </c>
      <c r="M30" s="95">
        <v>0</v>
      </c>
      <c r="N30" s="95">
        <v>0</v>
      </c>
      <c r="O30" s="95">
        <v>0</v>
      </c>
      <c r="P30" s="96">
        <v>0</v>
      </c>
      <c r="Q30" s="82">
        <f>IF($G$38&lt;&gt;0,P30/$G$38,0)</f>
        <v>0</v>
      </c>
    </row>
    <row r="31" spans="1:17">
      <c r="A31" s="71" t="s">
        <v>32</v>
      </c>
      <c r="B31" s="21"/>
      <c r="C31" s="176"/>
      <c r="D31" s="83"/>
      <c r="E31" s="83"/>
      <c r="F31" s="83"/>
      <c r="G31" s="83"/>
      <c r="H31" s="93"/>
      <c r="I31" s="1088"/>
      <c r="J31" s="71" t="s">
        <v>32</v>
      </c>
      <c r="K31" s="21"/>
      <c r="L31" s="176"/>
      <c r="M31" s="83"/>
      <c r="N31" s="83"/>
      <c r="O31" s="83"/>
      <c r="P31" s="83"/>
      <c r="Q31" s="93"/>
    </row>
    <row r="32" spans="1:17">
      <c r="A32" s="17"/>
      <c r="B32" s="17" t="s">
        <v>68</v>
      </c>
      <c r="C32" s="94">
        <v>0</v>
      </c>
      <c r="D32" s="95">
        <v>0</v>
      </c>
      <c r="E32" s="95">
        <v>0</v>
      </c>
      <c r="F32" s="95">
        <v>0</v>
      </c>
      <c r="G32" s="96">
        <v>0</v>
      </c>
      <c r="H32" s="82">
        <f>IF($G$38&lt;&gt;0,G32/$G$38,0)</f>
        <v>0</v>
      </c>
      <c r="I32" s="1088"/>
      <c r="J32" s="17"/>
      <c r="K32" s="17" t="s">
        <v>68</v>
      </c>
      <c r="L32" s="94">
        <v>0</v>
      </c>
      <c r="M32" s="95">
        <v>0</v>
      </c>
      <c r="N32" s="95">
        <v>0</v>
      </c>
      <c r="O32" s="95">
        <v>0</v>
      </c>
      <c r="P32" s="96">
        <v>0</v>
      </c>
      <c r="Q32" s="82">
        <f>IF($G$38&lt;&gt;0,P32/$G$38,0)</f>
        <v>0</v>
      </c>
    </row>
    <row r="33" spans="1:17">
      <c r="A33" s="17"/>
      <c r="B33" s="17" t="s">
        <v>68</v>
      </c>
      <c r="C33" s="94">
        <v>0</v>
      </c>
      <c r="D33" s="95">
        <v>0</v>
      </c>
      <c r="E33" s="95">
        <v>0</v>
      </c>
      <c r="F33" s="95">
        <v>0</v>
      </c>
      <c r="G33" s="96">
        <v>0</v>
      </c>
      <c r="H33" s="82">
        <f>IF($G$38&lt;&gt;0,G33/$G$38,0)</f>
        <v>0</v>
      </c>
      <c r="I33" s="1088"/>
      <c r="J33" s="17"/>
      <c r="K33" s="17" t="s">
        <v>68</v>
      </c>
      <c r="L33" s="94">
        <v>0</v>
      </c>
      <c r="M33" s="95">
        <v>0</v>
      </c>
      <c r="N33" s="95">
        <v>0</v>
      </c>
      <c r="O33" s="95">
        <v>0</v>
      </c>
      <c r="P33" s="96">
        <v>0</v>
      </c>
      <c r="Q33" s="82">
        <f>IF($G$38&lt;&gt;0,P33/$G$38,0)</f>
        <v>0</v>
      </c>
    </row>
    <row r="34" spans="1:17">
      <c r="A34" s="71" t="s">
        <v>33</v>
      </c>
      <c r="B34" s="21"/>
      <c r="C34" s="176"/>
      <c r="D34" s="83"/>
      <c r="E34" s="83"/>
      <c r="F34" s="83"/>
      <c r="G34" s="83"/>
      <c r="H34" s="93"/>
      <c r="I34" s="1088"/>
      <c r="J34" s="71" t="s">
        <v>33</v>
      </c>
      <c r="K34" s="21"/>
      <c r="L34" s="176"/>
      <c r="M34" s="83"/>
      <c r="N34" s="83"/>
      <c r="O34" s="83"/>
      <c r="P34" s="83"/>
      <c r="Q34" s="93"/>
    </row>
    <row r="35" spans="1:17">
      <c r="A35" s="75" t="s">
        <v>252</v>
      </c>
      <c r="B35" s="17" t="s">
        <v>66</v>
      </c>
      <c r="C35" s="94">
        <v>0</v>
      </c>
      <c r="D35" s="83"/>
      <c r="E35" s="83"/>
      <c r="F35" s="83"/>
      <c r="G35" s="96">
        <v>0</v>
      </c>
      <c r="H35" s="82">
        <f t="shared" ref="H35:H36" si="0">IF($G$38&lt;&gt;0,G35/$G$38,0)</f>
        <v>0</v>
      </c>
      <c r="I35" s="1088"/>
      <c r="J35" s="75" t="s">
        <v>252</v>
      </c>
      <c r="K35" s="17" t="s">
        <v>66</v>
      </c>
      <c r="L35" s="94">
        <v>0</v>
      </c>
      <c r="M35" s="83"/>
      <c r="N35" s="83"/>
      <c r="O35" s="83"/>
      <c r="P35" s="96">
        <v>0</v>
      </c>
      <c r="Q35" s="82">
        <f t="shared" ref="Q35:Q36" si="1">IF($G$38&lt;&gt;0,P35/$G$38,0)</f>
        <v>0</v>
      </c>
    </row>
    <row r="36" spans="1:17">
      <c r="A36" s="75" t="s">
        <v>253</v>
      </c>
      <c r="B36" s="17" t="s">
        <v>66</v>
      </c>
      <c r="C36" s="94">
        <v>0</v>
      </c>
      <c r="D36" s="83"/>
      <c r="E36" s="83"/>
      <c r="F36" s="83"/>
      <c r="G36" s="96">
        <v>0</v>
      </c>
      <c r="H36" s="82">
        <f t="shared" si="0"/>
        <v>0</v>
      </c>
      <c r="I36" s="1088"/>
      <c r="J36" s="75" t="s">
        <v>253</v>
      </c>
      <c r="K36" s="17" t="s">
        <v>66</v>
      </c>
      <c r="L36" s="94">
        <v>0</v>
      </c>
      <c r="M36" s="83"/>
      <c r="N36" s="83"/>
      <c r="O36" s="83"/>
      <c r="P36" s="96">
        <v>0</v>
      </c>
      <c r="Q36" s="82">
        <f t="shared" si="1"/>
        <v>0</v>
      </c>
    </row>
    <row r="37" spans="1:17">
      <c r="A37" s="21"/>
      <c r="B37" s="21"/>
      <c r="C37" s="92"/>
      <c r="D37" s="92"/>
      <c r="E37" s="83"/>
      <c r="F37" s="92"/>
      <c r="G37" s="92"/>
      <c r="H37" s="93"/>
      <c r="I37" s="1088"/>
      <c r="J37" s="21"/>
      <c r="K37" s="21"/>
      <c r="L37" s="92"/>
      <c r="M37" s="92"/>
      <c r="N37" s="83"/>
      <c r="O37" s="92"/>
      <c r="P37" s="92"/>
      <c r="Q37" s="93"/>
    </row>
    <row r="38" spans="1:17">
      <c r="A38" s="72" t="s">
        <v>119</v>
      </c>
      <c r="B38" s="17"/>
      <c r="C38" s="100"/>
      <c r="D38" s="84">
        <f>SUM(D9:D37)</f>
        <v>0</v>
      </c>
      <c r="E38" s="84">
        <f>SUM(E9:E37)</f>
        <v>0</v>
      </c>
      <c r="F38" s="84">
        <f>SUM(F9:F37)</f>
        <v>0</v>
      </c>
      <c r="G38" s="86">
        <f>SUM(G9:G37)</f>
        <v>0</v>
      </c>
      <c r="H38" s="82">
        <f>IF($G$38&lt;&gt;0,G38/$G$38,0)</f>
        <v>0</v>
      </c>
      <c r="I38" s="1088"/>
      <c r="J38" s="72" t="s">
        <v>119</v>
      </c>
      <c r="K38" s="17"/>
      <c r="L38" s="100"/>
      <c r="M38" s="84">
        <f>SUM(M9:M37)</f>
        <v>0</v>
      </c>
      <c r="N38" s="84">
        <f t="shared" ref="N38:P38" si="2">SUM(N9:N37)</f>
        <v>0</v>
      </c>
      <c r="O38" s="84">
        <f t="shared" si="2"/>
        <v>0</v>
      </c>
      <c r="P38" s="86">
        <f t="shared" si="2"/>
        <v>0</v>
      </c>
      <c r="Q38" s="82">
        <f>IF($G$38&lt;&gt;0,P38/$G$38,0)</f>
        <v>0</v>
      </c>
    </row>
    <row r="39" spans="1:17" ht="13.5" thickBot="1">
      <c r="A39" s="102"/>
      <c r="B39" s="17"/>
      <c r="C39" s="95"/>
      <c r="D39" s="100"/>
      <c r="E39" s="100"/>
      <c r="F39" s="100"/>
      <c r="G39" s="100"/>
      <c r="H39" s="99"/>
      <c r="I39" s="1088"/>
      <c r="J39" s="102"/>
      <c r="K39" s="17"/>
      <c r="L39" s="95"/>
      <c r="M39" s="100"/>
      <c r="N39" s="100"/>
      <c r="O39" s="100"/>
      <c r="P39" s="100"/>
      <c r="Q39" s="99"/>
    </row>
    <row r="40" spans="1:17" ht="13.5" thickBot="1">
      <c r="A40" s="219"/>
      <c r="B40" s="103"/>
      <c r="C40" s="38"/>
      <c r="D40" s="38"/>
      <c r="E40" s="39"/>
      <c r="F40" s="39"/>
      <c r="G40" s="38"/>
      <c r="H40" s="40"/>
      <c r="I40" s="1089"/>
      <c r="J40" s="219"/>
      <c r="K40" s="103"/>
      <c r="L40" s="38"/>
      <c r="M40" s="38"/>
      <c r="N40" s="39"/>
      <c r="O40" s="39"/>
      <c r="P40" s="38"/>
      <c r="Q40" s="40"/>
    </row>
    <row r="41" spans="1:17">
      <c r="A41" s="181" t="s">
        <v>121</v>
      </c>
      <c r="B41" s="426"/>
      <c r="C41" s="427" t="s">
        <v>10</v>
      </c>
      <c r="E41" s="8"/>
      <c r="F41" s="8"/>
      <c r="G41" s="20"/>
      <c r="H41" s="20"/>
      <c r="I41" s="1087"/>
      <c r="J41" s="181" t="s">
        <v>121</v>
      </c>
      <c r="K41" s="426"/>
      <c r="L41" s="427" t="s">
        <v>10</v>
      </c>
      <c r="N41" s="8"/>
      <c r="O41" s="8"/>
      <c r="P41" s="20"/>
      <c r="Q41" s="20"/>
    </row>
    <row r="42" spans="1:17">
      <c r="A42" s="182" t="s">
        <v>123</v>
      </c>
      <c r="B42" s="17" t="s">
        <v>66</v>
      </c>
      <c r="C42" s="9"/>
      <c r="E42" s="8"/>
      <c r="F42" s="8"/>
      <c r="G42" s="20"/>
      <c r="H42" s="20"/>
      <c r="I42" s="1088"/>
      <c r="J42" s="182" t="s">
        <v>123</v>
      </c>
      <c r="K42" s="17" t="s">
        <v>66</v>
      </c>
      <c r="L42" s="9"/>
      <c r="N42" s="8"/>
      <c r="O42" s="8"/>
      <c r="P42" s="20"/>
      <c r="Q42" s="20"/>
    </row>
    <row r="43" spans="1:17">
      <c r="A43" s="182" t="s">
        <v>125</v>
      </c>
      <c r="B43" s="17" t="s">
        <v>66</v>
      </c>
      <c r="C43" s="9"/>
      <c r="E43" s="8"/>
      <c r="F43" s="8"/>
      <c r="G43" s="20"/>
      <c r="H43" s="20"/>
      <c r="I43" s="1088"/>
      <c r="J43" s="182" t="s">
        <v>125</v>
      </c>
      <c r="K43" s="17" t="s">
        <v>66</v>
      </c>
      <c r="L43" s="9"/>
      <c r="N43" s="8"/>
      <c r="O43" s="8"/>
      <c r="P43" s="20"/>
      <c r="Q43" s="20"/>
    </row>
    <row r="44" spans="1:17">
      <c r="A44" s="183" t="s">
        <v>126</v>
      </c>
      <c r="B44" s="17" t="s">
        <v>66</v>
      </c>
      <c r="C44" s="95"/>
      <c r="E44" s="5"/>
      <c r="F44" s="20"/>
      <c r="G44" s="20"/>
      <c r="H44" s="20"/>
      <c r="I44" s="1088"/>
      <c r="J44" s="183" t="s">
        <v>126</v>
      </c>
      <c r="K44" s="17" t="s">
        <v>66</v>
      </c>
      <c r="L44" s="95"/>
      <c r="N44" s="5"/>
      <c r="O44" s="20"/>
      <c r="P44" s="20"/>
      <c r="Q44" s="20"/>
    </row>
    <row r="45" spans="1:17" ht="13.5" thickBot="1">
      <c r="A45" s="105"/>
      <c r="B45" s="41"/>
      <c r="C45" s="41"/>
      <c r="E45" s="23"/>
      <c r="F45" s="20"/>
      <c r="G45" s="20"/>
      <c r="H45" s="20"/>
      <c r="I45" s="1096"/>
      <c r="J45" s="105"/>
      <c r="K45" s="41"/>
      <c r="L45" s="41"/>
      <c r="N45" s="23"/>
      <c r="O45" s="20"/>
      <c r="P45" s="20"/>
      <c r="Q45" s="20"/>
    </row>
    <row r="46" spans="1:17">
      <c r="A46" s="1057"/>
      <c r="B46" s="1057"/>
      <c r="C46" s="1057"/>
      <c r="D46" s="1057"/>
      <c r="E46" s="1057"/>
      <c r="F46" s="1057"/>
      <c r="G46" s="1057"/>
      <c r="H46" s="1057"/>
      <c r="J46" s="1057"/>
      <c r="K46" s="1057"/>
      <c r="L46" s="1057"/>
      <c r="M46" s="1057"/>
      <c r="N46" s="1057"/>
      <c r="O46" s="1057"/>
      <c r="P46" s="1057"/>
      <c r="Q46" s="1057"/>
    </row>
    <row r="47" spans="1:17" ht="12.75" customHeight="1">
      <c r="A47" s="1057" t="s">
        <v>254</v>
      </c>
      <c r="B47" s="1057"/>
      <c r="C47" s="1057"/>
      <c r="D47" s="1057"/>
      <c r="E47" s="1057"/>
      <c r="F47" s="1057"/>
      <c r="G47" s="1057"/>
      <c r="H47" s="1057"/>
      <c r="I47" s="1057"/>
      <c r="J47" s="1057"/>
      <c r="K47" s="1057"/>
      <c r="L47" s="1057"/>
      <c r="M47" s="1057"/>
      <c r="N47" s="1057"/>
      <c r="O47" s="1057"/>
      <c r="P47" s="1057"/>
      <c r="Q47" s="1057"/>
    </row>
    <row r="48" spans="1:17">
      <c r="A48" s="1057" t="s">
        <v>137</v>
      </c>
      <c r="B48" s="1057"/>
      <c r="C48" s="1057"/>
      <c r="D48" s="1057"/>
      <c r="E48" s="1057"/>
      <c r="F48" s="1057"/>
      <c r="G48" s="1057"/>
      <c r="H48" s="1057"/>
      <c r="I48" s="1057"/>
      <c r="J48" s="1057"/>
      <c r="K48" s="1057"/>
      <c r="L48" s="1057"/>
      <c r="M48" s="1057"/>
      <c r="N48" s="1057"/>
      <c r="O48" s="1057"/>
      <c r="P48" s="1057"/>
      <c r="Q48" s="1057"/>
    </row>
    <row r="49" spans="1:17">
      <c r="A49" s="1086" t="s">
        <v>255</v>
      </c>
      <c r="B49" s="1086"/>
      <c r="C49" s="1086"/>
      <c r="D49" s="1086"/>
      <c r="E49" s="1086"/>
      <c r="F49" s="1086"/>
      <c r="G49" s="1086"/>
      <c r="H49" s="1086"/>
      <c r="I49" s="1086"/>
      <c r="J49" s="1086"/>
      <c r="K49" s="1086"/>
      <c r="L49" s="1086"/>
      <c r="M49" s="1086"/>
      <c r="N49" s="1086"/>
      <c r="O49" s="1086"/>
      <c r="P49" s="1086"/>
      <c r="Q49" s="1086"/>
    </row>
    <row r="51" spans="1:17">
      <c r="A51" s="367"/>
      <c r="B51" s="367"/>
      <c r="D51" s="34"/>
    </row>
  </sheetData>
  <mergeCells count="18">
    <mergeCell ref="J46:Q46"/>
    <mergeCell ref="I5:I40"/>
    <mergeCell ref="A46:H46"/>
    <mergeCell ref="J5:J7"/>
    <mergeCell ref="K5:K7"/>
    <mergeCell ref="I41:I45"/>
    <mergeCell ref="C5:H5"/>
    <mergeCell ref="C6:H6"/>
    <mergeCell ref="A5:A7"/>
    <mergeCell ref="B5:B7"/>
    <mergeCell ref="A47:Q47"/>
    <mergeCell ref="A48:Q48"/>
    <mergeCell ref="A49:Q49"/>
    <mergeCell ref="A1:Q1"/>
    <mergeCell ref="A2:Q2"/>
    <mergeCell ref="A3:Q3"/>
    <mergeCell ref="L5:Q5"/>
    <mergeCell ref="L6:Q6"/>
  </mergeCells>
  <printOptions horizontalCentered="1" verticalCentered="1"/>
  <pageMargins left="0" right="0" top="0.5" bottom="0.5" header="0.3" footer="0.3"/>
  <pageSetup paperSize="17"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67"/>
  <sheetViews>
    <sheetView zoomScale="90" zoomScaleNormal="90" workbookViewId="0">
      <selection activeCell="J37" sqref="J37"/>
    </sheetView>
  </sheetViews>
  <sheetFormatPr defaultColWidth="8.5703125" defaultRowHeight="12.75"/>
  <cols>
    <col min="1" max="1" width="38.42578125" bestFit="1" customWidth="1"/>
    <col min="2" max="2" width="6.5703125" customWidth="1"/>
    <col min="6" max="6" width="10" customWidth="1"/>
    <col min="7" max="7" width="9.85546875" customWidth="1"/>
    <col min="8" max="8" width="12.5703125" customWidth="1"/>
    <col min="9" max="9" width="11" customWidth="1"/>
    <col min="10" max="10" width="34.42578125" customWidth="1"/>
    <col min="11" max="11" width="6.42578125" bestFit="1" customWidth="1"/>
    <col min="15" max="15" width="10.140625" customWidth="1"/>
    <col min="16" max="16" width="10" customWidth="1"/>
    <col min="17" max="17" width="12.7109375" customWidth="1"/>
  </cols>
  <sheetData>
    <row r="1" spans="1:17" ht="15.75" customHeight="1">
      <c r="A1" s="1054" t="s">
        <v>256</v>
      </c>
      <c r="B1" s="1054"/>
      <c r="C1" s="1054"/>
      <c r="D1" s="1054"/>
      <c r="E1" s="1054"/>
      <c r="F1" s="1054"/>
      <c r="G1" s="1054"/>
      <c r="H1" s="1054"/>
      <c r="I1" s="1054"/>
      <c r="J1" s="1054"/>
      <c r="K1" s="1054"/>
      <c r="L1" s="1054"/>
      <c r="M1" s="1054"/>
      <c r="N1" s="1054"/>
      <c r="O1" s="1054"/>
      <c r="P1" s="1054"/>
      <c r="Q1" s="1054"/>
    </row>
    <row r="2" spans="1:17" ht="15.75" customHeight="1">
      <c r="A2" s="1029" t="s">
        <v>1</v>
      </c>
      <c r="B2" s="1029"/>
      <c r="C2" s="1029"/>
      <c r="D2" s="1029"/>
      <c r="E2" s="1029"/>
      <c r="F2" s="1029"/>
      <c r="G2" s="1029"/>
      <c r="H2" s="1029"/>
      <c r="I2" s="1029"/>
      <c r="J2" s="1029"/>
      <c r="K2" s="1029"/>
      <c r="L2" s="1029"/>
      <c r="M2" s="1029"/>
      <c r="N2" s="1029"/>
      <c r="O2" s="1029"/>
      <c r="P2" s="1029"/>
      <c r="Q2" s="1029"/>
    </row>
    <row r="3" spans="1:17" ht="15.75" customHeight="1">
      <c r="A3" s="1031" t="s">
        <v>2</v>
      </c>
      <c r="B3" s="1031"/>
      <c r="C3" s="1031"/>
      <c r="D3" s="1031"/>
      <c r="E3" s="1031"/>
      <c r="F3" s="1031"/>
      <c r="G3" s="1031"/>
      <c r="H3" s="1031"/>
      <c r="I3" s="1031"/>
      <c r="J3" s="1031"/>
      <c r="K3" s="1031"/>
      <c r="L3" s="1031"/>
      <c r="M3" s="1031"/>
      <c r="N3" s="1031"/>
      <c r="O3" s="1031"/>
      <c r="P3" s="1031"/>
      <c r="Q3" s="1031"/>
    </row>
    <row r="4" spans="1:17" ht="28.5" customHeight="1" thickBot="1">
      <c r="A4" s="1103" t="s">
        <v>257</v>
      </c>
      <c r="B4" s="1103"/>
      <c r="C4" s="1103"/>
      <c r="D4" s="1103"/>
      <c r="E4" s="1103"/>
      <c r="F4" s="1103"/>
      <c r="G4" s="1103"/>
      <c r="H4" s="1103"/>
      <c r="I4" s="493"/>
      <c r="J4" s="493"/>
      <c r="K4" s="493"/>
      <c r="L4" s="493"/>
      <c r="M4" s="493"/>
      <c r="N4" s="493"/>
    </row>
    <row r="5" spans="1:17" ht="16.5" thickBot="1">
      <c r="A5" s="1090" t="s">
        <v>57</v>
      </c>
      <c r="B5" s="1093" t="s">
        <v>58</v>
      </c>
      <c r="C5" s="1097" t="s">
        <v>17</v>
      </c>
      <c r="D5" s="1098"/>
      <c r="E5" s="1098"/>
      <c r="F5" s="1098"/>
      <c r="G5" s="1098"/>
      <c r="H5" s="1099"/>
      <c r="I5" s="1087"/>
      <c r="J5" s="1090" t="s">
        <v>57</v>
      </c>
      <c r="K5" s="1093" t="s">
        <v>58</v>
      </c>
      <c r="L5" s="1080" t="s">
        <v>18</v>
      </c>
      <c r="M5" s="1081"/>
      <c r="N5" s="1081"/>
      <c r="O5" s="1081"/>
      <c r="P5" s="1081"/>
      <c r="Q5" s="1082"/>
    </row>
    <row r="6" spans="1:17">
      <c r="A6" s="1091"/>
      <c r="B6" s="1094"/>
      <c r="C6" s="1100" t="s">
        <v>56</v>
      </c>
      <c r="D6" s="1101"/>
      <c r="E6" s="1101"/>
      <c r="F6" s="1101"/>
      <c r="G6" s="1101"/>
      <c r="H6" s="1102"/>
      <c r="I6" s="1088"/>
      <c r="J6" s="1091"/>
      <c r="K6" s="1094"/>
      <c r="L6" s="1083" t="s">
        <v>56</v>
      </c>
      <c r="M6" s="1084"/>
      <c r="N6" s="1084"/>
      <c r="O6" s="1084"/>
      <c r="P6" s="1084"/>
      <c r="Q6" s="1085"/>
    </row>
    <row r="7" spans="1:17" ht="39" thickBot="1">
      <c r="A7" s="1092" t="s">
        <v>57</v>
      </c>
      <c r="B7" s="1095" t="s">
        <v>58</v>
      </c>
      <c r="C7" s="494" t="s">
        <v>59</v>
      </c>
      <c r="D7" s="495" t="s">
        <v>248</v>
      </c>
      <c r="E7" s="495" t="s">
        <v>249</v>
      </c>
      <c r="F7" s="495" t="s">
        <v>250</v>
      </c>
      <c r="G7" s="495" t="s">
        <v>63</v>
      </c>
      <c r="H7" s="496" t="s">
        <v>64</v>
      </c>
      <c r="I7" s="1088"/>
      <c r="J7" s="1092"/>
      <c r="K7" s="1095"/>
      <c r="L7" s="497" t="s">
        <v>59</v>
      </c>
      <c r="M7" s="498" t="s">
        <v>248</v>
      </c>
      <c r="N7" s="498" t="s">
        <v>249</v>
      </c>
      <c r="O7" s="498" t="s">
        <v>250</v>
      </c>
      <c r="P7" s="498" t="s">
        <v>63</v>
      </c>
      <c r="Q7" s="499" t="s">
        <v>64</v>
      </c>
    </row>
    <row r="8" spans="1:17">
      <c r="A8" s="70" t="s">
        <v>23</v>
      </c>
      <c r="B8" s="22"/>
      <c r="C8" s="91"/>
      <c r="D8" s="92"/>
      <c r="E8" s="92"/>
      <c r="F8" s="92"/>
      <c r="G8" s="92"/>
      <c r="H8" s="93"/>
      <c r="I8" s="1088"/>
      <c r="J8" s="70" t="s">
        <v>23</v>
      </c>
      <c r="K8" s="22"/>
      <c r="L8" s="91"/>
      <c r="M8" s="92"/>
      <c r="N8" s="92"/>
      <c r="O8" s="92"/>
      <c r="P8" s="92"/>
      <c r="Q8" s="93"/>
    </row>
    <row r="9" spans="1:17">
      <c r="A9" s="17"/>
      <c r="B9" s="17" t="s">
        <v>68</v>
      </c>
      <c r="C9" s="94">
        <v>0</v>
      </c>
      <c r="D9" s="95">
        <v>0</v>
      </c>
      <c r="E9" s="95">
        <v>0</v>
      </c>
      <c r="F9" s="95">
        <v>0</v>
      </c>
      <c r="G9" s="96">
        <v>0</v>
      </c>
      <c r="H9" s="82">
        <f>IF($G$43&lt;&gt;0,G9/$G$43,0)</f>
        <v>0</v>
      </c>
      <c r="I9" s="1088"/>
      <c r="J9" s="17"/>
      <c r="K9" s="17" t="s">
        <v>68</v>
      </c>
      <c r="L9" s="94">
        <v>0</v>
      </c>
      <c r="M9" s="95">
        <v>0</v>
      </c>
      <c r="N9" s="95">
        <v>0</v>
      </c>
      <c r="O9" s="95">
        <v>0</v>
      </c>
      <c r="P9" s="96">
        <v>0</v>
      </c>
      <c r="Q9" s="82">
        <f>IF($G$43&lt;&gt;0,P9/$G$43,0)</f>
        <v>0</v>
      </c>
    </row>
    <row r="10" spans="1:17">
      <c r="A10" s="17"/>
      <c r="B10" s="17" t="s">
        <v>68</v>
      </c>
      <c r="C10" s="94">
        <v>0</v>
      </c>
      <c r="D10" s="95">
        <v>0</v>
      </c>
      <c r="E10" s="95">
        <v>0</v>
      </c>
      <c r="F10" s="95">
        <v>0</v>
      </c>
      <c r="G10" s="96">
        <v>0</v>
      </c>
      <c r="H10" s="82">
        <f>IF($G$43&lt;&gt;0,G10/$G$43,0)</f>
        <v>0</v>
      </c>
      <c r="I10" s="1088"/>
      <c r="J10" s="17"/>
      <c r="K10" s="17" t="s">
        <v>68</v>
      </c>
      <c r="L10" s="94">
        <v>0</v>
      </c>
      <c r="M10" s="95">
        <v>0</v>
      </c>
      <c r="N10" s="95">
        <v>0</v>
      </c>
      <c r="O10" s="95">
        <v>0</v>
      </c>
      <c r="P10" s="96">
        <v>0</v>
      </c>
      <c r="Q10" s="82">
        <f>IF($G$43&lt;&gt;0,P10/$G$43,0)</f>
        <v>0</v>
      </c>
    </row>
    <row r="11" spans="1:17">
      <c r="A11" s="17"/>
      <c r="B11" s="17" t="s">
        <v>68</v>
      </c>
      <c r="C11" s="94">
        <v>0</v>
      </c>
      <c r="D11" s="95">
        <v>0</v>
      </c>
      <c r="E11" s="95">
        <v>0</v>
      </c>
      <c r="F11" s="95">
        <v>0</v>
      </c>
      <c r="G11" s="96">
        <v>0</v>
      </c>
      <c r="H11" s="82">
        <f>IF($G$43&lt;&gt;0,G11/$G$43,0)</f>
        <v>0</v>
      </c>
      <c r="I11" s="1088"/>
      <c r="J11" s="17"/>
      <c r="K11" s="17" t="s">
        <v>68</v>
      </c>
      <c r="L11" s="94">
        <v>0</v>
      </c>
      <c r="M11" s="95">
        <v>0</v>
      </c>
      <c r="N11" s="95">
        <v>0</v>
      </c>
      <c r="O11" s="95">
        <v>0</v>
      </c>
      <c r="P11" s="96">
        <v>0</v>
      </c>
      <c r="Q11" s="82">
        <f>IF($G$43&lt;&gt;0,P11/$G$43,0)</f>
        <v>0</v>
      </c>
    </row>
    <row r="12" spans="1:17">
      <c r="A12" s="71" t="s">
        <v>27</v>
      </c>
      <c r="B12" s="21"/>
      <c r="C12" s="176"/>
      <c r="D12" s="83"/>
      <c r="E12" s="83"/>
      <c r="F12" s="83"/>
      <c r="G12" s="83"/>
      <c r="H12" s="93"/>
      <c r="I12" s="1088"/>
      <c r="J12" s="71" t="s">
        <v>27</v>
      </c>
      <c r="K12" s="21"/>
      <c r="L12" s="176"/>
      <c r="M12" s="83"/>
      <c r="N12" s="83"/>
      <c r="O12" s="83"/>
      <c r="P12" s="83"/>
      <c r="Q12" s="93"/>
    </row>
    <row r="13" spans="1:17">
      <c r="A13" s="17"/>
      <c r="B13" s="17" t="s">
        <v>66</v>
      </c>
      <c r="C13" s="94">
        <v>0</v>
      </c>
      <c r="D13" s="95">
        <v>0</v>
      </c>
      <c r="E13" s="95">
        <v>0</v>
      </c>
      <c r="F13" s="95">
        <v>0</v>
      </c>
      <c r="G13" s="96">
        <v>0</v>
      </c>
      <c r="H13" s="82">
        <f>IF($G$43&lt;&gt;0,G13/$G$43,0)</f>
        <v>0</v>
      </c>
      <c r="I13" s="1088"/>
      <c r="J13" s="17"/>
      <c r="K13" s="17" t="s">
        <v>66</v>
      </c>
      <c r="L13" s="94">
        <v>0</v>
      </c>
      <c r="M13" s="95">
        <v>0</v>
      </c>
      <c r="N13" s="95">
        <v>0</v>
      </c>
      <c r="O13" s="95">
        <v>0</v>
      </c>
      <c r="P13" s="96">
        <v>0</v>
      </c>
      <c r="Q13" s="82">
        <f>IF($G$43&lt;&gt;0,P13/$G$43,0)</f>
        <v>0</v>
      </c>
    </row>
    <row r="14" spans="1:17">
      <c r="A14" s="17"/>
      <c r="B14" s="17" t="s">
        <v>68</v>
      </c>
      <c r="C14" s="94">
        <v>0</v>
      </c>
      <c r="D14" s="95">
        <v>0</v>
      </c>
      <c r="E14" s="95">
        <v>0</v>
      </c>
      <c r="F14" s="95">
        <v>0</v>
      </c>
      <c r="G14" s="96">
        <v>0</v>
      </c>
      <c r="H14" s="82">
        <f>IF($G$43&lt;&gt;0,G14/$G$43,0)</f>
        <v>0</v>
      </c>
      <c r="I14" s="1088"/>
      <c r="J14" s="17"/>
      <c r="K14" s="17" t="s">
        <v>68</v>
      </c>
      <c r="L14" s="94">
        <v>0</v>
      </c>
      <c r="M14" s="95">
        <v>0</v>
      </c>
      <c r="N14" s="95">
        <v>0</v>
      </c>
      <c r="O14" s="95">
        <v>0</v>
      </c>
      <c r="P14" s="96">
        <v>0</v>
      </c>
      <c r="Q14" s="82">
        <f>IF($G$43&lt;&gt;0,P14/$G$43,0)</f>
        <v>0</v>
      </c>
    </row>
    <row r="15" spans="1:17">
      <c r="A15" s="17"/>
      <c r="B15" s="17" t="s">
        <v>68</v>
      </c>
      <c r="C15" s="94">
        <v>0</v>
      </c>
      <c r="D15" s="95">
        <v>0</v>
      </c>
      <c r="E15" s="95">
        <v>0</v>
      </c>
      <c r="F15" s="95">
        <v>0</v>
      </c>
      <c r="G15" s="96">
        <v>0</v>
      </c>
      <c r="H15" s="82">
        <f>IF($G$43&lt;&gt;0,G15/$G$43,0)</f>
        <v>0</v>
      </c>
      <c r="I15" s="1088"/>
      <c r="J15" s="17"/>
      <c r="K15" s="17" t="s">
        <v>68</v>
      </c>
      <c r="L15" s="94">
        <v>0</v>
      </c>
      <c r="M15" s="95">
        <v>0</v>
      </c>
      <c r="N15" s="95">
        <v>0</v>
      </c>
      <c r="O15" s="95">
        <v>0</v>
      </c>
      <c r="P15" s="96">
        <v>0</v>
      </c>
      <c r="Q15" s="82">
        <f>IF($G$43&lt;&gt;0,P15/$G$43,0)</f>
        <v>0</v>
      </c>
    </row>
    <row r="16" spans="1:17">
      <c r="A16" s="17"/>
      <c r="B16" s="17" t="s">
        <v>68</v>
      </c>
      <c r="C16" s="94">
        <v>0</v>
      </c>
      <c r="D16" s="95">
        <v>0</v>
      </c>
      <c r="E16" s="95">
        <v>0</v>
      </c>
      <c r="F16" s="95">
        <v>0</v>
      </c>
      <c r="G16" s="96">
        <v>0</v>
      </c>
      <c r="H16" s="82">
        <f>IF($G$43&lt;&gt;0,G16/$G$43,0)</f>
        <v>0</v>
      </c>
      <c r="I16" s="1088"/>
      <c r="J16" s="17"/>
      <c r="K16" s="17" t="s">
        <v>68</v>
      </c>
      <c r="L16" s="94">
        <v>0</v>
      </c>
      <c r="M16" s="95">
        <v>0</v>
      </c>
      <c r="N16" s="95">
        <v>0</v>
      </c>
      <c r="O16" s="95">
        <v>0</v>
      </c>
      <c r="P16" s="96">
        <v>0</v>
      </c>
      <c r="Q16" s="82">
        <f>IF($G$43&lt;&gt;0,P16/$G$43,0)</f>
        <v>0</v>
      </c>
    </row>
    <row r="17" spans="1:17">
      <c r="A17" s="71" t="s">
        <v>251</v>
      </c>
      <c r="B17" s="21"/>
      <c r="C17" s="176"/>
      <c r="D17" s="83"/>
      <c r="E17" s="83"/>
      <c r="F17" s="83"/>
      <c r="G17" s="83"/>
      <c r="H17" s="93"/>
      <c r="I17" s="1088"/>
      <c r="J17" s="71" t="s">
        <v>251</v>
      </c>
      <c r="K17" s="21"/>
      <c r="L17" s="176"/>
      <c r="M17" s="83"/>
      <c r="N17" s="83"/>
      <c r="O17" s="83"/>
      <c r="P17" s="83"/>
      <c r="Q17" s="93"/>
    </row>
    <row r="18" spans="1:17">
      <c r="A18" s="17"/>
      <c r="B18" s="17" t="s">
        <v>66</v>
      </c>
      <c r="C18" s="94">
        <v>0</v>
      </c>
      <c r="D18" s="95">
        <v>0</v>
      </c>
      <c r="E18" s="95">
        <v>0</v>
      </c>
      <c r="F18" s="95">
        <v>0</v>
      </c>
      <c r="G18" s="96">
        <v>0</v>
      </c>
      <c r="H18" s="82">
        <f>IF($G$43&lt;&gt;0,G18/$G$43,0)</f>
        <v>0</v>
      </c>
      <c r="I18" s="1088"/>
      <c r="J18" s="17"/>
      <c r="K18" s="17" t="s">
        <v>66</v>
      </c>
      <c r="L18" s="94">
        <v>0</v>
      </c>
      <c r="M18" s="95">
        <v>0</v>
      </c>
      <c r="N18" s="95">
        <v>0</v>
      </c>
      <c r="O18" s="95">
        <v>0</v>
      </c>
      <c r="P18" s="96">
        <v>0</v>
      </c>
      <c r="Q18" s="82">
        <f>IF($G$43&lt;&gt;0,P18/$G$43,0)</f>
        <v>0</v>
      </c>
    </row>
    <row r="19" spans="1:17">
      <c r="A19" s="17"/>
      <c r="B19" s="17" t="s">
        <v>66</v>
      </c>
      <c r="C19" s="97">
        <v>0</v>
      </c>
      <c r="D19" s="98">
        <v>0</v>
      </c>
      <c r="E19" s="98">
        <v>0</v>
      </c>
      <c r="F19" s="98">
        <v>0</v>
      </c>
      <c r="G19" s="252">
        <v>0</v>
      </c>
      <c r="H19" s="82">
        <f>IF($G$43&lt;&gt;0,G19/$G$43,0)</f>
        <v>0</v>
      </c>
      <c r="I19" s="1088"/>
      <c r="J19" s="17"/>
      <c r="K19" s="17" t="s">
        <v>66</v>
      </c>
      <c r="L19" s="97">
        <v>0</v>
      </c>
      <c r="M19" s="98">
        <v>0</v>
      </c>
      <c r="N19" s="98">
        <v>0</v>
      </c>
      <c r="O19" s="98">
        <v>0</v>
      </c>
      <c r="P19" s="252">
        <v>0</v>
      </c>
      <c r="Q19" s="82">
        <f>IF($G$43&lt;&gt;0,P19/$G$43,0)</f>
        <v>0</v>
      </c>
    </row>
    <row r="20" spans="1:17">
      <c r="A20" s="503"/>
      <c r="B20" s="503" t="s">
        <v>66</v>
      </c>
      <c r="C20" s="94">
        <v>0</v>
      </c>
      <c r="D20" s="95">
        <v>0</v>
      </c>
      <c r="E20" s="95">
        <v>0</v>
      </c>
      <c r="F20" s="95">
        <v>0</v>
      </c>
      <c r="G20" s="96">
        <v>0</v>
      </c>
      <c r="H20" s="82">
        <f>IF($G$43&lt;&gt;0,G20/$G$43,0)</f>
        <v>0</v>
      </c>
      <c r="I20" s="1088"/>
      <c r="J20" s="503"/>
      <c r="K20" s="503" t="s">
        <v>66</v>
      </c>
      <c r="L20" s="94">
        <v>0</v>
      </c>
      <c r="M20" s="95">
        <v>0</v>
      </c>
      <c r="N20" s="95">
        <v>0</v>
      </c>
      <c r="O20" s="95">
        <v>0</v>
      </c>
      <c r="P20" s="96">
        <v>0</v>
      </c>
      <c r="Q20" s="82">
        <f>IF($G$43&lt;&gt;0,P20/$G$43,0)</f>
        <v>0</v>
      </c>
    </row>
    <row r="21" spans="1:17">
      <c r="A21" s="71" t="s">
        <v>29</v>
      </c>
      <c r="B21" s="21"/>
      <c r="C21" s="176"/>
      <c r="D21" s="83"/>
      <c r="E21" s="83"/>
      <c r="F21" s="83"/>
      <c r="G21" s="83"/>
      <c r="H21" s="93"/>
      <c r="I21" s="1088"/>
      <c r="J21" s="71" t="s">
        <v>29</v>
      </c>
      <c r="K21" s="21"/>
      <c r="L21" s="176"/>
      <c r="M21" s="83"/>
      <c r="N21" s="83"/>
      <c r="O21" s="83"/>
      <c r="P21" s="83"/>
      <c r="Q21" s="93"/>
    </row>
    <row r="22" spans="1:17">
      <c r="A22" s="17"/>
      <c r="B22" s="17" t="s">
        <v>68</v>
      </c>
      <c r="C22" s="94">
        <v>0</v>
      </c>
      <c r="D22" s="95">
        <v>0</v>
      </c>
      <c r="E22" s="95">
        <v>0</v>
      </c>
      <c r="F22" s="95">
        <v>0</v>
      </c>
      <c r="G22" s="96">
        <v>0</v>
      </c>
      <c r="H22" s="82">
        <f>IF($G$43&lt;&gt;0,G22/$G$43,0)</f>
        <v>0</v>
      </c>
      <c r="I22" s="1088"/>
      <c r="J22" s="17"/>
      <c r="K22" s="17" t="s">
        <v>68</v>
      </c>
      <c r="L22" s="94">
        <v>0</v>
      </c>
      <c r="M22" s="95">
        <v>0</v>
      </c>
      <c r="N22" s="95">
        <v>0</v>
      </c>
      <c r="O22" s="95">
        <v>0</v>
      </c>
      <c r="P22" s="96">
        <v>0</v>
      </c>
      <c r="Q22" s="82">
        <f>IF($G$43&lt;&gt;0,P22/$G$43,0)</f>
        <v>0</v>
      </c>
    </row>
    <row r="23" spans="1:17">
      <c r="A23" s="17"/>
      <c r="B23" s="17" t="s">
        <v>68</v>
      </c>
      <c r="C23" s="94">
        <v>0</v>
      </c>
      <c r="D23" s="95">
        <v>0</v>
      </c>
      <c r="E23" s="95">
        <v>0</v>
      </c>
      <c r="F23" s="95">
        <v>0</v>
      </c>
      <c r="G23" s="96">
        <v>0</v>
      </c>
      <c r="H23" s="82">
        <f>IF($G$43&lt;&gt;0,G23/$G$43,0)</f>
        <v>0</v>
      </c>
      <c r="I23" s="1088"/>
      <c r="J23" s="17"/>
      <c r="K23" s="17" t="s">
        <v>68</v>
      </c>
      <c r="L23" s="94">
        <v>0</v>
      </c>
      <c r="M23" s="95">
        <v>0</v>
      </c>
      <c r="N23" s="95">
        <v>0</v>
      </c>
      <c r="O23" s="95">
        <v>0</v>
      </c>
      <c r="P23" s="96">
        <v>0</v>
      </c>
      <c r="Q23" s="82">
        <f>IF($G$43&lt;&gt;0,P23/$G$43,0)</f>
        <v>0</v>
      </c>
    </row>
    <row r="24" spans="1:17">
      <c r="A24" s="17"/>
      <c r="B24" s="17" t="s">
        <v>66</v>
      </c>
      <c r="C24" s="94">
        <v>0</v>
      </c>
      <c r="D24" s="95">
        <v>0</v>
      </c>
      <c r="E24" s="95">
        <v>0</v>
      </c>
      <c r="F24" s="95">
        <v>0</v>
      </c>
      <c r="G24" s="96">
        <v>0</v>
      </c>
      <c r="H24" s="82">
        <f>IF($G$43&lt;&gt;0,G24/$G$43,0)</f>
        <v>0</v>
      </c>
      <c r="I24" s="1088"/>
      <c r="J24" s="17"/>
      <c r="K24" s="17" t="s">
        <v>66</v>
      </c>
      <c r="L24" s="94">
        <v>0</v>
      </c>
      <c r="M24" s="95">
        <v>0</v>
      </c>
      <c r="N24" s="95">
        <v>0</v>
      </c>
      <c r="O24" s="95">
        <v>0</v>
      </c>
      <c r="P24" s="96">
        <v>0</v>
      </c>
      <c r="Q24" s="82">
        <f>IF($G$43&lt;&gt;0,P24/$G$43,0)</f>
        <v>0</v>
      </c>
    </row>
    <row r="25" spans="1:17">
      <c r="A25" s="17"/>
      <c r="B25" s="17" t="s">
        <v>66</v>
      </c>
      <c r="C25" s="94">
        <v>0</v>
      </c>
      <c r="D25" s="95">
        <v>0</v>
      </c>
      <c r="E25" s="95">
        <v>0</v>
      </c>
      <c r="F25" s="95">
        <v>0</v>
      </c>
      <c r="G25" s="96">
        <v>0</v>
      </c>
      <c r="H25" s="82">
        <f>IF($G$43&lt;&gt;0,G25/$G$43,0)</f>
        <v>0</v>
      </c>
      <c r="I25" s="1088"/>
      <c r="J25" s="17"/>
      <c r="K25" s="17" t="s">
        <v>66</v>
      </c>
      <c r="L25" s="94">
        <v>0</v>
      </c>
      <c r="M25" s="95">
        <v>0</v>
      </c>
      <c r="N25" s="95">
        <v>0</v>
      </c>
      <c r="O25" s="95">
        <v>0</v>
      </c>
      <c r="P25" s="96">
        <v>0</v>
      </c>
      <c r="Q25" s="82">
        <f>IF($G$43&lt;&gt;0,P25/$G$43,0)</f>
        <v>0</v>
      </c>
    </row>
    <row r="26" spans="1:17">
      <c r="A26" s="17"/>
      <c r="B26" s="17" t="s">
        <v>66</v>
      </c>
      <c r="C26" s="94">
        <v>0</v>
      </c>
      <c r="D26" s="95">
        <v>0</v>
      </c>
      <c r="E26" s="95">
        <v>0</v>
      </c>
      <c r="F26" s="95">
        <v>0</v>
      </c>
      <c r="G26" s="96">
        <v>0</v>
      </c>
      <c r="H26" s="82">
        <f>IF($G$43&lt;&gt;0,G26/$G$43,0)</f>
        <v>0</v>
      </c>
      <c r="I26" s="1088"/>
      <c r="J26" s="17"/>
      <c r="K26" s="17" t="s">
        <v>66</v>
      </c>
      <c r="L26" s="94">
        <v>0</v>
      </c>
      <c r="M26" s="95">
        <v>0</v>
      </c>
      <c r="N26" s="95">
        <v>0</v>
      </c>
      <c r="O26" s="95">
        <v>0</v>
      </c>
      <c r="P26" s="96">
        <v>0</v>
      </c>
      <c r="Q26" s="82">
        <f>IF($G$43&lt;&gt;0,P26/$G$43,0)</f>
        <v>0</v>
      </c>
    </row>
    <row r="27" spans="1:17">
      <c r="A27" s="71" t="s">
        <v>30</v>
      </c>
      <c r="B27" s="21"/>
      <c r="C27" s="176"/>
      <c r="D27" s="83"/>
      <c r="E27" s="83"/>
      <c r="F27" s="83"/>
      <c r="G27" s="85"/>
      <c r="H27" s="93"/>
      <c r="I27" s="1088"/>
      <c r="J27" s="71" t="s">
        <v>30</v>
      </c>
      <c r="K27" s="21"/>
      <c r="L27" s="176"/>
      <c r="M27" s="83"/>
      <c r="N27" s="83"/>
      <c r="O27" s="83"/>
      <c r="P27" s="85"/>
      <c r="Q27" s="93"/>
    </row>
    <row r="28" spans="1:17">
      <c r="A28" s="17"/>
      <c r="B28" s="17" t="s">
        <v>66</v>
      </c>
      <c r="C28" s="94">
        <v>0</v>
      </c>
      <c r="D28" s="95">
        <v>0</v>
      </c>
      <c r="E28" s="95">
        <v>0</v>
      </c>
      <c r="F28" s="95">
        <v>0</v>
      </c>
      <c r="G28" s="96">
        <v>0</v>
      </c>
      <c r="H28" s="82">
        <f>IF($G$43&lt;&gt;0,G28/$G$43,0)</f>
        <v>0</v>
      </c>
      <c r="I28" s="1088"/>
      <c r="J28" s="17"/>
      <c r="K28" s="17" t="s">
        <v>66</v>
      </c>
      <c r="L28" s="94">
        <v>0</v>
      </c>
      <c r="M28" s="95">
        <v>0</v>
      </c>
      <c r="N28" s="95">
        <v>0</v>
      </c>
      <c r="O28" s="95">
        <v>0</v>
      </c>
      <c r="P28" s="96">
        <v>0</v>
      </c>
      <c r="Q28" s="82">
        <f>IF($G$43&lt;&gt;0,P28/$G$43,0)</f>
        <v>0</v>
      </c>
    </row>
    <row r="29" spans="1:17">
      <c r="A29" s="17"/>
      <c r="B29" s="17" t="s">
        <v>66</v>
      </c>
      <c r="C29" s="94">
        <v>0</v>
      </c>
      <c r="D29" s="95">
        <v>0</v>
      </c>
      <c r="E29" s="95">
        <v>0</v>
      </c>
      <c r="F29" s="95">
        <v>0</v>
      </c>
      <c r="G29" s="96">
        <v>0</v>
      </c>
      <c r="H29" s="82">
        <f>IF($G$43&lt;&gt;0,G29/$G$43,0)</f>
        <v>0</v>
      </c>
      <c r="I29" s="1088"/>
      <c r="J29" s="17"/>
      <c r="K29" s="17" t="s">
        <v>66</v>
      </c>
      <c r="L29" s="94">
        <v>0</v>
      </c>
      <c r="M29" s="95">
        <v>0</v>
      </c>
      <c r="N29" s="95">
        <v>0</v>
      </c>
      <c r="O29" s="95">
        <v>0</v>
      </c>
      <c r="P29" s="96">
        <v>0</v>
      </c>
      <c r="Q29" s="82">
        <f>IF($G$43&lt;&gt;0,P29/$G$43,0)</f>
        <v>0</v>
      </c>
    </row>
    <row r="30" spans="1:17">
      <c r="A30" s="71" t="s">
        <v>101</v>
      </c>
      <c r="B30" s="21"/>
      <c r="C30" s="176"/>
      <c r="D30" s="83"/>
      <c r="E30" s="83"/>
      <c r="F30" s="83"/>
      <c r="G30" s="83"/>
      <c r="H30" s="93"/>
      <c r="I30" s="1088"/>
      <c r="J30" s="71" t="s">
        <v>101</v>
      </c>
      <c r="K30" s="21"/>
      <c r="L30" s="176"/>
      <c r="M30" s="83"/>
      <c r="N30" s="83"/>
      <c r="O30" s="83"/>
      <c r="P30" s="83"/>
      <c r="Q30" s="93"/>
    </row>
    <row r="31" spans="1:17">
      <c r="A31" s="17"/>
      <c r="B31" s="17" t="s">
        <v>68</v>
      </c>
      <c r="C31" s="94">
        <v>0</v>
      </c>
      <c r="D31" s="95">
        <v>0</v>
      </c>
      <c r="E31" s="95">
        <v>0</v>
      </c>
      <c r="F31" s="95">
        <v>0</v>
      </c>
      <c r="G31" s="96">
        <v>0</v>
      </c>
      <c r="H31" s="82">
        <f>IF($G$43&lt;&gt;0,G31/$G$43,0)</f>
        <v>0</v>
      </c>
      <c r="I31" s="1088"/>
      <c r="J31" s="17"/>
      <c r="K31" s="17" t="s">
        <v>68</v>
      </c>
      <c r="L31" s="94">
        <v>0</v>
      </c>
      <c r="M31" s="95">
        <v>0</v>
      </c>
      <c r="N31" s="95">
        <v>0</v>
      </c>
      <c r="O31" s="95">
        <v>0</v>
      </c>
      <c r="P31" s="96">
        <v>0</v>
      </c>
      <c r="Q31" s="82">
        <f>IF($G$43&lt;&gt;0,P31/$G$43,0)</f>
        <v>0</v>
      </c>
    </row>
    <row r="32" spans="1:17">
      <c r="A32" s="17"/>
      <c r="B32" s="17" t="s">
        <v>68</v>
      </c>
      <c r="C32" s="94">
        <v>0</v>
      </c>
      <c r="D32" s="95">
        <v>0</v>
      </c>
      <c r="E32" s="95">
        <v>0</v>
      </c>
      <c r="F32" s="95">
        <v>0</v>
      </c>
      <c r="G32" s="96">
        <v>0</v>
      </c>
      <c r="H32" s="82">
        <f>IF($G$43&lt;&gt;0,G32/$G$43,0)</f>
        <v>0</v>
      </c>
      <c r="I32" s="1088"/>
      <c r="J32" s="17"/>
      <c r="K32" s="17" t="s">
        <v>68</v>
      </c>
      <c r="L32" s="94">
        <v>0</v>
      </c>
      <c r="M32" s="95">
        <v>0</v>
      </c>
      <c r="N32" s="95">
        <v>0</v>
      </c>
      <c r="O32" s="95">
        <v>0</v>
      </c>
      <c r="P32" s="96">
        <v>0</v>
      </c>
      <c r="Q32" s="82">
        <f>IF($G$43&lt;&gt;0,P32/$G$43,0)</f>
        <v>0</v>
      </c>
    </row>
    <row r="33" spans="1:17">
      <c r="A33" s="17"/>
      <c r="B33" s="17" t="s">
        <v>68</v>
      </c>
      <c r="C33" s="94">
        <v>0</v>
      </c>
      <c r="D33" s="95">
        <v>0</v>
      </c>
      <c r="E33" s="95">
        <v>0</v>
      </c>
      <c r="F33" s="95">
        <v>0</v>
      </c>
      <c r="G33" s="96">
        <v>0</v>
      </c>
      <c r="H33" s="82">
        <f>IF($G$43&lt;&gt;0,G33/$G$43,0)</f>
        <v>0</v>
      </c>
      <c r="I33" s="1088"/>
      <c r="J33" s="17"/>
      <c r="K33" s="17" t="s">
        <v>68</v>
      </c>
      <c r="L33" s="94">
        <v>0</v>
      </c>
      <c r="M33" s="95">
        <v>0</v>
      </c>
      <c r="N33" s="95">
        <v>0</v>
      </c>
      <c r="O33" s="95">
        <v>0</v>
      </c>
      <c r="P33" s="96">
        <v>0</v>
      </c>
      <c r="Q33" s="82">
        <f>IF($G$43&lt;&gt;0,P33/$G$43,0)</f>
        <v>0</v>
      </c>
    </row>
    <row r="34" spans="1:17">
      <c r="A34" s="17"/>
      <c r="B34" s="17" t="s">
        <v>68</v>
      </c>
      <c r="C34" s="94">
        <v>0</v>
      </c>
      <c r="D34" s="95">
        <v>0</v>
      </c>
      <c r="E34" s="95">
        <v>0</v>
      </c>
      <c r="F34" s="95">
        <v>0</v>
      </c>
      <c r="G34" s="96">
        <v>0</v>
      </c>
      <c r="H34" s="82">
        <f>IF($G$43&lt;&gt;0,G34/$G$43,0)</f>
        <v>0</v>
      </c>
      <c r="I34" s="1088"/>
      <c r="J34" s="17"/>
      <c r="K34" s="17" t="s">
        <v>68</v>
      </c>
      <c r="L34" s="94">
        <v>0</v>
      </c>
      <c r="M34" s="95">
        <v>0</v>
      </c>
      <c r="N34" s="95">
        <v>0</v>
      </c>
      <c r="O34" s="95">
        <v>0</v>
      </c>
      <c r="P34" s="96">
        <v>0</v>
      </c>
      <c r="Q34" s="82">
        <f>IF($G$43&lt;&gt;0,P34/$G$43,0)</f>
        <v>0</v>
      </c>
    </row>
    <row r="35" spans="1:17">
      <c r="A35" s="17"/>
      <c r="B35" s="17" t="s">
        <v>68</v>
      </c>
      <c r="C35" s="94">
        <v>0</v>
      </c>
      <c r="D35" s="95">
        <v>0</v>
      </c>
      <c r="E35" s="95">
        <v>0</v>
      </c>
      <c r="F35" s="95">
        <v>0</v>
      </c>
      <c r="G35" s="96">
        <v>0</v>
      </c>
      <c r="H35" s="82">
        <f>IF($G$43&lt;&gt;0,G35/$G$43,0)</f>
        <v>0</v>
      </c>
      <c r="I35" s="1088"/>
      <c r="J35" s="17"/>
      <c r="K35" s="17" t="s">
        <v>68</v>
      </c>
      <c r="L35" s="94">
        <v>0</v>
      </c>
      <c r="M35" s="95">
        <v>0</v>
      </c>
      <c r="N35" s="95">
        <v>0</v>
      </c>
      <c r="O35" s="95">
        <v>0</v>
      </c>
      <c r="P35" s="96">
        <v>0</v>
      </c>
      <c r="Q35" s="82">
        <f>IF($G$43&lt;&gt;0,P35/$G$43,0)</f>
        <v>0</v>
      </c>
    </row>
    <row r="36" spans="1:17">
      <c r="A36" s="71" t="s">
        <v>32</v>
      </c>
      <c r="B36" s="21"/>
      <c r="C36" s="176"/>
      <c r="D36" s="83"/>
      <c r="E36" s="83"/>
      <c r="F36" s="83"/>
      <c r="G36" s="83"/>
      <c r="H36" s="93"/>
      <c r="I36" s="1088"/>
      <c r="J36" s="71" t="s">
        <v>32</v>
      </c>
      <c r="K36" s="21"/>
      <c r="L36" s="176"/>
      <c r="M36" s="83"/>
      <c r="N36" s="83"/>
      <c r="O36" s="83"/>
      <c r="P36" s="83"/>
      <c r="Q36" s="93"/>
    </row>
    <row r="37" spans="1:17">
      <c r="A37" s="17"/>
      <c r="B37" s="17" t="s">
        <v>68</v>
      </c>
      <c r="C37" s="94">
        <v>0</v>
      </c>
      <c r="D37" s="95">
        <v>0</v>
      </c>
      <c r="E37" s="95">
        <v>0</v>
      </c>
      <c r="F37" s="95">
        <v>0</v>
      </c>
      <c r="G37" s="96">
        <v>0</v>
      </c>
      <c r="H37" s="82">
        <f>IF($G$43&lt;&gt;0,G37/$G$43,0)</f>
        <v>0</v>
      </c>
      <c r="I37" s="1088"/>
      <c r="J37" s="17"/>
      <c r="K37" s="17" t="s">
        <v>68</v>
      </c>
      <c r="L37" s="94">
        <v>0</v>
      </c>
      <c r="M37" s="95">
        <v>0</v>
      </c>
      <c r="N37" s="95">
        <v>0</v>
      </c>
      <c r="O37" s="95">
        <v>0</v>
      </c>
      <c r="P37" s="96">
        <v>0</v>
      </c>
      <c r="Q37" s="82">
        <f>IF($G$43&lt;&gt;0,P37/$G$43,0)</f>
        <v>0</v>
      </c>
    </row>
    <row r="38" spans="1:17">
      <c r="A38" s="17"/>
      <c r="B38" s="17" t="s">
        <v>68</v>
      </c>
      <c r="C38" s="94">
        <v>0</v>
      </c>
      <c r="D38" s="95">
        <v>0</v>
      </c>
      <c r="E38" s="95">
        <v>0</v>
      </c>
      <c r="F38" s="95">
        <v>0</v>
      </c>
      <c r="G38" s="96">
        <v>0</v>
      </c>
      <c r="H38" s="82">
        <f>IF($G$43&lt;&gt;0,G38/$G$43,0)</f>
        <v>0</v>
      </c>
      <c r="I38" s="1088"/>
      <c r="J38" s="17"/>
      <c r="K38" s="17" t="s">
        <v>68</v>
      </c>
      <c r="L38" s="94">
        <v>0</v>
      </c>
      <c r="M38" s="95">
        <v>0</v>
      </c>
      <c r="N38" s="95">
        <v>0</v>
      </c>
      <c r="O38" s="95">
        <v>0</v>
      </c>
      <c r="P38" s="96">
        <v>0</v>
      </c>
      <c r="Q38" s="82">
        <f>IF($G$43&lt;&gt;0,P38/$G$43,0)</f>
        <v>0</v>
      </c>
    </row>
    <row r="39" spans="1:17">
      <c r="A39" s="71" t="s">
        <v>33</v>
      </c>
      <c r="B39" s="21"/>
      <c r="C39" s="176"/>
      <c r="D39" s="83"/>
      <c r="E39" s="83"/>
      <c r="F39" s="83"/>
      <c r="G39" s="83"/>
      <c r="H39" s="93"/>
      <c r="I39" s="1088"/>
      <c r="J39" s="71" t="s">
        <v>33</v>
      </c>
      <c r="K39" s="21"/>
      <c r="L39" s="176"/>
      <c r="M39" s="83"/>
      <c r="N39" s="83"/>
      <c r="O39" s="83"/>
      <c r="P39" s="83"/>
      <c r="Q39" s="93"/>
    </row>
    <row r="40" spans="1:17">
      <c r="A40" s="75" t="s">
        <v>252</v>
      </c>
      <c r="B40" s="17" t="s">
        <v>66</v>
      </c>
      <c r="C40" s="94">
        <v>0</v>
      </c>
      <c r="D40" s="83"/>
      <c r="E40" s="83"/>
      <c r="F40" s="83"/>
      <c r="G40" s="96">
        <v>0</v>
      </c>
      <c r="H40" s="82">
        <f t="shared" ref="H40:H41" si="0">IF($G$43&lt;&gt;0,G40/$G$43,0)</f>
        <v>0</v>
      </c>
      <c r="I40" s="1088"/>
      <c r="J40" s="75" t="s">
        <v>252</v>
      </c>
      <c r="K40" s="17" t="s">
        <v>66</v>
      </c>
      <c r="L40" s="94">
        <v>0</v>
      </c>
      <c r="M40" s="83"/>
      <c r="N40" s="83"/>
      <c r="O40" s="83"/>
      <c r="P40" s="96">
        <v>0</v>
      </c>
      <c r="Q40" s="82">
        <f t="shared" ref="Q40:Q41" si="1">IF($G$43&lt;&gt;0,P40/$G$43,0)</f>
        <v>0</v>
      </c>
    </row>
    <row r="41" spans="1:17">
      <c r="A41" s="75" t="s">
        <v>253</v>
      </c>
      <c r="B41" s="17" t="s">
        <v>66</v>
      </c>
      <c r="C41" s="94">
        <v>0</v>
      </c>
      <c r="D41" s="83"/>
      <c r="E41" s="83"/>
      <c r="F41" s="83"/>
      <c r="G41" s="96">
        <v>0</v>
      </c>
      <c r="H41" s="82">
        <f t="shared" si="0"/>
        <v>0</v>
      </c>
      <c r="I41" s="1088"/>
      <c r="J41" s="75" t="s">
        <v>253</v>
      </c>
      <c r="K41" s="17" t="s">
        <v>66</v>
      </c>
      <c r="L41" s="94">
        <v>0</v>
      </c>
      <c r="M41" s="83"/>
      <c r="N41" s="83"/>
      <c r="O41" s="83"/>
      <c r="P41" s="96">
        <v>0</v>
      </c>
      <c r="Q41" s="82">
        <f t="shared" si="1"/>
        <v>0</v>
      </c>
    </row>
    <row r="42" spans="1:17">
      <c r="A42" s="21"/>
      <c r="B42" s="21"/>
      <c r="C42" s="92"/>
      <c r="D42" s="92"/>
      <c r="E42" s="83"/>
      <c r="F42" s="92"/>
      <c r="G42" s="92"/>
      <c r="H42" s="93"/>
      <c r="I42" s="1088"/>
      <c r="J42" s="21"/>
      <c r="K42" s="21"/>
      <c r="L42" s="92"/>
      <c r="M42" s="92"/>
      <c r="N42" s="83"/>
      <c r="O42" s="92"/>
      <c r="P42" s="92"/>
      <c r="Q42" s="93"/>
    </row>
    <row r="43" spans="1:17">
      <c r="A43" s="72" t="s">
        <v>119</v>
      </c>
      <c r="B43" s="17"/>
      <c r="C43" s="100"/>
      <c r="D43" s="84">
        <f>SUM(D9:D42)</f>
        <v>0</v>
      </c>
      <c r="E43" s="84">
        <f>SUM(E9:E42)</f>
        <v>0</v>
      </c>
      <c r="F43" s="84">
        <f>SUM(F9:F42)</f>
        <v>0</v>
      </c>
      <c r="G43" s="86">
        <f>SUM(G9:G42)</f>
        <v>0</v>
      </c>
      <c r="H43" s="82">
        <f>IF($G$43&lt;&gt;0,G43/$G$43,0)</f>
        <v>0</v>
      </c>
      <c r="I43" s="1088"/>
      <c r="J43" s="72" t="s">
        <v>119</v>
      </c>
      <c r="K43" s="17"/>
      <c r="L43" s="100"/>
      <c r="M43" s="84">
        <f>SUM(M9:M42)</f>
        <v>0</v>
      </c>
      <c r="N43" s="84">
        <f>SUM(N9:N42)</f>
        <v>0</v>
      </c>
      <c r="O43" s="84">
        <f>SUM(O9:O42)</f>
        <v>0</v>
      </c>
      <c r="P43" s="86">
        <f>SUM(P9:P42)</f>
        <v>0</v>
      </c>
      <c r="Q43" s="82">
        <f>IF($G$43&lt;&gt;0,P43/$G$43,0)</f>
        <v>0</v>
      </c>
    </row>
    <row r="44" spans="1:17" ht="13.5" thickBot="1">
      <c r="A44" s="102"/>
      <c r="B44" s="17"/>
      <c r="C44" s="95"/>
      <c r="D44" s="100"/>
      <c r="E44" s="100"/>
      <c r="F44" s="100"/>
      <c r="G44" s="100"/>
      <c r="H44" s="99"/>
      <c r="I44" s="1088"/>
      <c r="J44" s="102"/>
      <c r="K44" s="17"/>
      <c r="L44" s="95"/>
      <c r="M44" s="100"/>
      <c r="N44" s="100"/>
      <c r="O44" s="100"/>
      <c r="P44" s="100"/>
      <c r="Q44" s="99"/>
    </row>
    <row r="45" spans="1:17" ht="13.5" thickBot="1">
      <c r="A45" s="219"/>
      <c r="B45" s="103"/>
      <c r="C45" s="38"/>
      <c r="D45" s="38"/>
      <c r="E45" s="39"/>
      <c r="F45" s="39"/>
      <c r="G45" s="38"/>
      <c r="H45" s="40"/>
      <c r="I45" s="1088"/>
      <c r="J45" s="219"/>
      <c r="K45" s="103"/>
      <c r="L45" s="38"/>
      <c r="M45" s="38"/>
      <c r="N45" s="39"/>
      <c r="O45" s="39"/>
      <c r="P45" s="38"/>
      <c r="Q45" s="40"/>
    </row>
    <row r="46" spans="1:17">
      <c r="A46" s="181" t="s">
        <v>121</v>
      </c>
      <c r="B46" s="426"/>
      <c r="C46" s="427" t="s">
        <v>10</v>
      </c>
      <c r="E46" s="8"/>
      <c r="F46" s="8"/>
      <c r="G46" s="20"/>
      <c r="H46" s="20"/>
      <c r="I46" s="1088"/>
      <c r="J46" s="181" t="s">
        <v>121</v>
      </c>
      <c r="K46" s="426"/>
      <c r="L46" s="427" t="s">
        <v>10</v>
      </c>
      <c r="N46" s="8"/>
      <c r="O46" s="8"/>
      <c r="P46" s="20"/>
      <c r="Q46" s="20"/>
    </row>
    <row r="47" spans="1:17">
      <c r="A47" s="182" t="s">
        <v>123</v>
      </c>
      <c r="B47" s="17" t="s">
        <v>66</v>
      </c>
      <c r="C47" s="9"/>
      <c r="E47" s="8"/>
      <c r="F47" s="8"/>
      <c r="G47" s="20"/>
      <c r="H47" s="20"/>
      <c r="I47" s="1088"/>
      <c r="J47" s="182" t="s">
        <v>123</v>
      </c>
      <c r="K47" s="17" t="s">
        <v>66</v>
      </c>
      <c r="L47" s="9"/>
      <c r="N47" s="8"/>
      <c r="O47" s="8"/>
      <c r="P47" s="20"/>
      <c r="Q47" s="20"/>
    </row>
    <row r="48" spans="1:17">
      <c r="A48" s="182" t="s">
        <v>125</v>
      </c>
      <c r="B48" s="17" t="s">
        <v>66</v>
      </c>
      <c r="C48" s="9"/>
      <c r="E48" s="8"/>
      <c r="F48" s="8"/>
      <c r="G48" s="20"/>
      <c r="H48" s="20"/>
      <c r="I48" s="1088"/>
      <c r="J48" s="182" t="s">
        <v>125</v>
      </c>
      <c r="K48" s="17" t="s">
        <v>66</v>
      </c>
      <c r="L48" s="9"/>
      <c r="N48" s="8"/>
      <c r="O48" s="8"/>
      <c r="P48" s="20"/>
      <c r="Q48" s="20"/>
    </row>
    <row r="49" spans="1:17">
      <c r="A49" s="183" t="s">
        <v>126</v>
      </c>
      <c r="B49" s="17" t="s">
        <v>66</v>
      </c>
      <c r="C49" s="95"/>
      <c r="E49" s="5"/>
      <c r="F49" s="20"/>
      <c r="G49" s="20"/>
      <c r="H49" s="20"/>
      <c r="I49" s="1088"/>
      <c r="J49" s="183" t="s">
        <v>126</v>
      </c>
      <c r="K49" s="17" t="s">
        <v>66</v>
      </c>
      <c r="L49" s="95"/>
      <c r="N49" s="5"/>
      <c r="O49" s="20"/>
      <c r="P49" s="20"/>
      <c r="Q49" s="20"/>
    </row>
    <row r="50" spans="1:17" ht="13.5" thickBot="1">
      <c r="A50" s="105"/>
      <c r="B50" s="41"/>
      <c r="C50" s="41"/>
      <c r="E50" s="23"/>
      <c r="F50" s="20"/>
      <c r="G50" s="20"/>
      <c r="H50" s="20"/>
      <c r="I50" s="1088"/>
      <c r="J50" s="105"/>
      <c r="K50" s="41"/>
      <c r="L50" s="41"/>
      <c r="N50" s="23"/>
      <c r="O50" s="20"/>
      <c r="P50" s="20"/>
      <c r="Q50" s="20"/>
    </row>
    <row r="51" spans="1:17">
      <c r="A51" s="1057"/>
      <c r="B51" s="1057"/>
      <c r="C51" s="1057"/>
      <c r="D51" s="1057"/>
      <c r="E51" s="1057"/>
      <c r="F51" s="1057"/>
      <c r="G51" s="1057"/>
      <c r="H51" s="1057"/>
      <c r="I51" s="1088"/>
      <c r="J51" s="1057"/>
      <c r="K51" s="1057"/>
      <c r="L51" s="1057"/>
      <c r="M51" s="1057"/>
      <c r="N51" s="1057"/>
      <c r="O51" s="1057"/>
      <c r="P51" s="1057"/>
      <c r="Q51" s="1057"/>
    </row>
    <row r="52" spans="1:17" ht="14.25" customHeight="1">
      <c r="A52" s="1104"/>
      <c r="B52" s="1104"/>
      <c r="C52" s="1104"/>
      <c r="D52" s="1104"/>
      <c r="E52" s="1104"/>
      <c r="F52" s="1104"/>
      <c r="G52" s="1104"/>
      <c r="H52" s="1104"/>
      <c r="J52" s="1104"/>
      <c r="K52" s="1104"/>
      <c r="L52" s="1104"/>
      <c r="M52" s="1104"/>
      <c r="N52" s="1104"/>
      <c r="O52" s="1104"/>
      <c r="P52" s="1104"/>
      <c r="Q52" s="1104"/>
    </row>
    <row r="53" spans="1:17">
      <c r="A53" s="1057" t="s">
        <v>137</v>
      </c>
      <c r="B53" s="1057"/>
      <c r="C53" s="1057"/>
      <c r="D53" s="1057"/>
      <c r="E53" s="1057"/>
      <c r="F53" s="1057"/>
      <c r="G53" s="1057"/>
      <c r="H53" s="1057"/>
      <c r="I53" s="1057"/>
      <c r="J53" s="1057"/>
      <c r="K53" s="1057"/>
      <c r="L53" s="1057"/>
      <c r="M53" s="1057"/>
      <c r="N53" s="1057"/>
      <c r="O53" s="1057"/>
      <c r="P53" s="1057"/>
      <c r="Q53" s="1057"/>
    </row>
    <row r="58" spans="1:17">
      <c r="D58" s="33"/>
    </row>
    <row r="67" spans="1:4">
      <c r="A67" s="367"/>
      <c r="B67" s="367"/>
      <c r="D67" s="34"/>
    </row>
  </sheetData>
  <mergeCells count="18">
    <mergeCell ref="A52:H52"/>
    <mergeCell ref="J52:Q52"/>
    <mergeCell ref="A53:Q53"/>
    <mergeCell ref="A5:A7"/>
    <mergeCell ref="B5:B7"/>
    <mergeCell ref="C5:H5"/>
    <mergeCell ref="A1:Q1"/>
    <mergeCell ref="A2:Q2"/>
    <mergeCell ref="A3:Q3"/>
    <mergeCell ref="I5:I51"/>
    <mergeCell ref="J5:J7"/>
    <mergeCell ref="K5:K7"/>
    <mergeCell ref="L5:Q5"/>
    <mergeCell ref="C6:H6"/>
    <mergeCell ref="L6:Q6"/>
    <mergeCell ref="A51:H51"/>
    <mergeCell ref="J51:Q51"/>
    <mergeCell ref="A4:H4"/>
  </mergeCells>
  <printOptions horizontalCentered="1" verticalCentered="1"/>
  <pageMargins left="0" right="0" top="0.5" bottom="0.5" header="0.3" footer="0.3"/>
  <pageSetup paperSize="17"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66"/>
  <sheetViews>
    <sheetView topLeftCell="A39" zoomScale="80" zoomScaleNormal="80" workbookViewId="0">
      <selection activeCell="A71" sqref="A71"/>
    </sheetView>
  </sheetViews>
  <sheetFormatPr defaultColWidth="8.5703125" defaultRowHeight="12.75"/>
  <cols>
    <col min="1" max="1" width="76.5703125" customWidth="1"/>
    <col min="2" max="2" width="21" customWidth="1"/>
    <col min="3" max="3" width="10.42578125" bestFit="1" customWidth="1"/>
    <col min="5" max="5" width="45.5703125" customWidth="1"/>
  </cols>
  <sheetData>
    <row r="1" spans="1:13" ht="33.75" customHeight="1">
      <c r="A1" s="1078" t="s">
        <v>258</v>
      </c>
      <c r="B1" s="1078"/>
    </row>
    <row r="2" spans="1:13" ht="15.75">
      <c r="A2" s="1054" t="s">
        <v>1</v>
      </c>
      <c r="B2" s="1108"/>
      <c r="C2" s="4"/>
      <c r="D2" s="4"/>
      <c r="E2" s="4"/>
      <c r="F2" s="4"/>
      <c r="G2" s="4"/>
      <c r="H2" s="4"/>
      <c r="I2" s="4"/>
      <c r="J2" s="4"/>
      <c r="K2" s="4"/>
      <c r="L2" s="4"/>
      <c r="M2" s="4"/>
    </row>
    <row r="3" spans="1:13" ht="15.75">
      <c r="A3" s="1107" t="s">
        <v>2</v>
      </c>
      <c r="B3" s="1108"/>
      <c r="C3" s="372"/>
      <c r="D3" s="372"/>
      <c r="E3" s="372"/>
      <c r="F3" s="372"/>
      <c r="G3" s="372"/>
      <c r="H3" s="372"/>
      <c r="I3" s="372"/>
      <c r="J3" s="372"/>
      <c r="K3" s="372"/>
      <c r="L3" s="372"/>
      <c r="M3" s="372"/>
    </row>
    <row r="4" spans="1:13" ht="16.5" thickBot="1">
      <c r="A4" s="371"/>
      <c r="B4" s="4"/>
      <c r="C4" s="372"/>
      <c r="D4" s="372"/>
      <c r="E4" s="372"/>
      <c r="F4" s="372"/>
      <c r="G4" s="372"/>
      <c r="H4" s="372"/>
      <c r="I4" s="372"/>
      <c r="J4" s="372"/>
      <c r="K4" s="372"/>
      <c r="L4" s="372"/>
      <c r="M4" s="372"/>
    </row>
    <row r="5" spans="1:13" ht="16.5" thickBot="1">
      <c r="A5" s="1105" t="s">
        <v>259</v>
      </c>
      <c r="B5" s="1106"/>
      <c r="C5" s="372"/>
      <c r="D5" s="372"/>
      <c r="E5" s="372"/>
      <c r="F5" s="372"/>
      <c r="G5" s="372"/>
      <c r="H5" s="372"/>
      <c r="I5" s="372"/>
      <c r="J5" s="372"/>
      <c r="K5" s="372"/>
      <c r="L5" s="372"/>
      <c r="M5" s="372"/>
    </row>
    <row r="6" spans="1:13">
      <c r="A6" s="505" t="s">
        <v>260</v>
      </c>
      <c r="B6" s="846" t="s">
        <v>12</v>
      </c>
    </row>
    <row r="7" spans="1:13">
      <c r="A7" s="104" t="s">
        <v>261</v>
      </c>
      <c r="B7" s="506">
        <v>542639</v>
      </c>
    </row>
    <row r="8" spans="1:13">
      <c r="A8" s="104" t="s">
        <v>262</v>
      </c>
      <c r="B8" s="846" t="s">
        <v>12</v>
      </c>
    </row>
    <row r="9" spans="1:13">
      <c r="A9" s="104" t="s">
        <v>263</v>
      </c>
      <c r="B9" s="506">
        <v>3341856</v>
      </c>
    </row>
    <row r="10" spans="1:13">
      <c r="A10" s="113" t="s">
        <v>264</v>
      </c>
      <c r="B10" s="847" t="s">
        <v>12</v>
      </c>
    </row>
    <row r="11" spans="1:13">
      <c r="A11" s="113" t="s">
        <v>265</v>
      </c>
      <c r="B11" s="189">
        <v>0.88</v>
      </c>
    </row>
    <row r="12" spans="1:13">
      <c r="A12" s="104" t="s">
        <v>266</v>
      </c>
      <c r="B12" s="189">
        <v>5.1028602569999997</v>
      </c>
    </row>
    <row r="13" spans="1:13" ht="13.5" thickBot="1">
      <c r="A13" s="507" t="s">
        <v>267</v>
      </c>
      <c r="B13" s="190">
        <v>31.42620973</v>
      </c>
    </row>
    <row r="14" spans="1:13" ht="13.5" thickBot="1"/>
    <row r="15" spans="1:13" ht="15" customHeight="1" thickBot="1">
      <c r="A15" s="1105" t="s">
        <v>268</v>
      </c>
      <c r="B15" s="1106"/>
    </row>
    <row r="16" spans="1:13">
      <c r="A16" s="505" t="s">
        <v>260</v>
      </c>
      <c r="B16" s="506">
        <v>0</v>
      </c>
    </row>
    <row r="17" spans="1:3">
      <c r="A17" s="104" t="s">
        <v>261</v>
      </c>
      <c r="B17" s="506">
        <v>0</v>
      </c>
    </row>
    <row r="18" spans="1:3">
      <c r="A18" s="104" t="s">
        <v>262</v>
      </c>
      <c r="B18" s="506">
        <v>0</v>
      </c>
    </row>
    <row r="19" spans="1:3">
      <c r="A19" s="104" t="s">
        <v>263</v>
      </c>
      <c r="B19" s="506">
        <v>0</v>
      </c>
    </row>
    <row r="20" spans="1:3">
      <c r="A20" s="113" t="s">
        <v>264</v>
      </c>
      <c r="B20" s="189">
        <v>0</v>
      </c>
    </row>
    <row r="21" spans="1:3">
      <c r="A21" s="113" t="s">
        <v>265</v>
      </c>
      <c r="B21" s="189">
        <v>0</v>
      </c>
    </row>
    <row r="22" spans="1:3">
      <c r="A22" s="104" t="s">
        <v>269</v>
      </c>
      <c r="B22" s="189">
        <v>0</v>
      </c>
    </row>
    <row r="23" spans="1:3" ht="13.5" thickBot="1">
      <c r="A23" s="507" t="s">
        <v>267</v>
      </c>
      <c r="B23" s="190">
        <v>0</v>
      </c>
    </row>
    <row r="24" spans="1:3" ht="13.5" customHeight="1" thickBot="1"/>
    <row r="25" spans="1:3" ht="16.5" thickBot="1">
      <c r="A25" s="1105" t="s">
        <v>270</v>
      </c>
      <c r="B25" s="1106"/>
    </row>
    <row r="26" spans="1:3">
      <c r="A26" s="505" t="s">
        <v>260</v>
      </c>
      <c r="B26" s="846" t="s">
        <v>12</v>
      </c>
    </row>
    <row r="27" spans="1:3">
      <c r="A27" s="104" t="s">
        <v>261</v>
      </c>
      <c r="B27" s="506">
        <v>121339</v>
      </c>
    </row>
    <row r="28" spans="1:3">
      <c r="A28" s="104" t="s">
        <v>262</v>
      </c>
      <c r="B28" s="846" t="s">
        <v>12</v>
      </c>
      <c r="C28" s="5"/>
    </row>
    <row r="29" spans="1:3">
      <c r="A29" s="104" t="s">
        <v>263</v>
      </c>
      <c r="B29" s="506">
        <f>B27*20</f>
        <v>2426780</v>
      </c>
    </row>
    <row r="30" spans="1:3">
      <c r="A30" s="113" t="s">
        <v>264</v>
      </c>
      <c r="B30" s="847" t="s">
        <v>12</v>
      </c>
      <c r="C30" s="5"/>
    </row>
    <row r="31" spans="1:3">
      <c r="A31" s="113" t="s">
        <v>265</v>
      </c>
      <c r="B31" s="189">
        <f>1.09046*0.8</f>
        <v>0.87236800000000003</v>
      </c>
    </row>
    <row r="32" spans="1:3">
      <c r="A32" s="104" t="s">
        <v>271</v>
      </c>
      <c r="B32" s="889">
        <v>3519</v>
      </c>
    </row>
    <row r="33" spans="1:2" ht="13.5" thickBot="1">
      <c r="A33" s="507" t="s">
        <v>272</v>
      </c>
      <c r="B33" s="890">
        <v>70377</v>
      </c>
    </row>
    <row r="34" spans="1:2" ht="13.5" thickBot="1"/>
    <row r="35" spans="1:2" ht="16.5" thickBot="1">
      <c r="A35" s="1105" t="s">
        <v>273</v>
      </c>
      <c r="B35" s="1106"/>
    </row>
    <row r="36" spans="1:2">
      <c r="A36" s="505" t="s">
        <v>260</v>
      </c>
      <c r="B36" s="506">
        <v>0</v>
      </c>
    </row>
    <row r="37" spans="1:2">
      <c r="A37" s="104" t="s">
        <v>261</v>
      </c>
      <c r="B37" s="506">
        <v>0</v>
      </c>
    </row>
    <row r="38" spans="1:2">
      <c r="A38" s="104" t="s">
        <v>262</v>
      </c>
      <c r="B38" s="506">
        <v>0</v>
      </c>
    </row>
    <row r="39" spans="1:2">
      <c r="A39" s="104" t="s">
        <v>263</v>
      </c>
      <c r="B39" s="506">
        <v>0</v>
      </c>
    </row>
    <row r="40" spans="1:2">
      <c r="A40" s="113" t="s">
        <v>264</v>
      </c>
      <c r="B40" s="189">
        <v>0</v>
      </c>
    </row>
    <row r="41" spans="1:2">
      <c r="A41" s="113" t="s">
        <v>265</v>
      </c>
      <c r="B41" s="189">
        <v>0</v>
      </c>
    </row>
    <row r="42" spans="1:2">
      <c r="A42" s="104" t="s">
        <v>271</v>
      </c>
      <c r="B42" s="189">
        <v>0</v>
      </c>
    </row>
    <row r="43" spans="1:2" ht="13.5" thickBot="1">
      <c r="A43" s="507" t="s">
        <v>272</v>
      </c>
      <c r="B43" s="190">
        <v>0</v>
      </c>
    </row>
    <row r="44" spans="1:2" ht="13.5" thickBot="1"/>
    <row r="45" spans="1:2" ht="16.5" thickBot="1">
      <c r="A45" s="1105" t="s">
        <v>274</v>
      </c>
      <c r="B45" s="1106"/>
    </row>
    <row r="46" spans="1:2">
      <c r="A46" s="505" t="s">
        <v>260</v>
      </c>
      <c r="B46" s="506">
        <v>0</v>
      </c>
    </row>
    <row r="47" spans="1:2">
      <c r="A47" s="104" t="s">
        <v>261</v>
      </c>
      <c r="B47" s="506">
        <v>0</v>
      </c>
    </row>
    <row r="48" spans="1:2">
      <c r="A48" s="104" t="s">
        <v>262</v>
      </c>
      <c r="B48" s="506">
        <v>0</v>
      </c>
    </row>
    <row r="49" spans="1:3">
      <c r="A49" s="104" t="s">
        <v>263</v>
      </c>
      <c r="B49" s="506">
        <v>0</v>
      </c>
    </row>
    <row r="50" spans="1:3">
      <c r="A50" s="113" t="s">
        <v>264</v>
      </c>
      <c r="B50" s="189">
        <v>0</v>
      </c>
    </row>
    <row r="51" spans="1:3">
      <c r="A51" s="113" t="s">
        <v>265</v>
      </c>
      <c r="B51" s="189">
        <v>0</v>
      </c>
    </row>
    <row r="52" spans="1:3">
      <c r="A52" s="104" t="s">
        <v>271</v>
      </c>
      <c r="B52" s="189">
        <v>0</v>
      </c>
    </row>
    <row r="53" spans="1:3" ht="13.5" thickBot="1">
      <c r="A53" s="507" t="s">
        <v>272</v>
      </c>
      <c r="B53" s="190">
        <v>0</v>
      </c>
    </row>
    <row r="54" spans="1:3" ht="13.5" thickBot="1">
      <c r="B54" s="24"/>
    </row>
    <row r="55" spans="1:3" ht="36" customHeight="1" thickBot="1">
      <c r="A55" s="1071" t="s">
        <v>275</v>
      </c>
      <c r="B55" s="1073"/>
    </row>
    <row r="56" spans="1:3">
      <c r="A56" s="505" t="s">
        <v>260</v>
      </c>
      <c r="B56" s="846" t="s">
        <v>12</v>
      </c>
    </row>
    <row r="57" spans="1:3" ht="16.5" customHeight="1">
      <c r="A57" s="104" t="s">
        <v>261</v>
      </c>
      <c r="B57" s="506">
        <f>B7+B27</f>
        <v>663978</v>
      </c>
    </row>
    <row r="58" spans="1:3" ht="15" customHeight="1">
      <c r="A58" s="104" t="s">
        <v>262</v>
      </c>
      <c r="B58" s="846" t="s">
        <v>12</v>
      </c>
      <c r="C58" s="5"/>
    </row>
    <row r="59" spans="1:3">
      <c r="A59" s="104" t="s">
        <v>263</v>
      </c>
      <c r="B59" s="506">
        <f>B9+B29</f>
        <v>5768636</v>
      </c>
    </row>
    <row r="60" spans="1:3">
      <c r="A60" s="113" t="s">
        <v>264</v>
      </c>
      <c r="B60" s="848" t="str">
        <f>B10</f>
        <v>N/A</v>
      </c>
    </row>
    <row r="61" spans="1:3">
      <c r="A61" s="113" t="s">
        <v>265</v>
      </c>
      <c r="B61" s="508">
        <f>B11</f>
        <v>0.88</v>
      </c>
    </row>
    <row r="62" spans="1:3">
      <c r="A62" s="104" t="s">
        <v>276</v>
      </c>
      <c r="B62" s="958">
        <f>B12+B32</f>
        <v>3524.102860257</v>
      </c>
    </row>
    <row r="63" spans="1:3" ht="13.5" thickBot="1">
      <c r="A63" s="507" t="s">
        <v>277</v>
      </c>
      <c r="B63" s="959">
        <f>B13+B33</f>
        <v>70408.426209729994</v>
      </c>
    </row>
    <row r="65" spans="1:7">
      <c r="A65" s="391" t="s">
        <v>278</v>
      </c>
    </row>
    <row r="66" spans="1:7" ht="12.75" customHeight="1">
      <c r="A66" s="1064" t="s">
        <v>279</v>
      </c>
      <c r="B66" s="1064"/>
      <c r="C66" s="368"/>
      <c r="D66" s="368"/>
      <c r="E66" s="368"/>
      <c r="F66" s="368"/>
      <c r="G66" s="368"/>
    </row>
  </sheetData>
  <mergeCells count="10">
    <mergeCell ref="A66:B66"/>
    <mergeCell ref="A55:B55"/>
    <mergeCell ref="A45:B45"/>
    <mergeCell ref="A1:B1"/>
    <mergeCell ref="A3:B3"/>
    <mergeCell ref="A2:B2"/>
    <mergeCell ref="A15:B15"/>
    <mergeCell ref="A35:B35"/>
    <mergeCell ref="A25:B25"/>
    <mergeCell ref="A5:B5"/>
  </mergeCells>
  <printOptions horizontalCentered="1" verticalCentered="1"/>
  <pageMargins left="0" right="0" top="0.5" bottom="0.5" header="0.3" footer="0.3"/>
  <pageSetup scale="7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DB32D835D61E4BA326B8B826DAE0C6" ma:contentTypeVersion="4" ma:contentTypeDescription="Create a new document." ma:contentTypeScope="" ma:versionID="4a112c2ad4aaae9cbecc50b9419938d6">
  <xsd:schema xmlns:xsd="http://www.w3.org/2001/XMLSchema" xmlns:xs="http://www.w3.org/2001/XMLSchema" xmlns:p="http://schemas.microsoft.com/office/2006/metadata/properties" xmlns:ns2="7344837c-c8bd-46e2-8b97-542b84d2be9b" targetNamespace="http://schemas.microsoft.com/office/2006/metadata/properties" ma:root="true" ma:fieldsID="11e48922b8c1848678be4d5e7a94329b" ns2:_="">
    <xsd:import namespace="7344837c-c8bd-46e2-8b97-542b84d2be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4837c-c8bd-46e2-8b97-542b84d2be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openxmlformats.org/package/2006/metadata/core-properties"/>
    <ds:schemaRef ds:uri="http://schemas.microsoft.com/office/2006/documentManagement/types"/>
    <ds:schemaRef ds:uri="7344837c-c8bd-46e2-8b97-542b84d2be9b"/>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9FE1EAE-24E5-44C7-8FC2-160DF8070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4837c-c8bd-46e2-8b97-542b84d2b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ESA Summary</vt:lpstr>
      <vt:lpstr>ESA Table 1</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Noguera-Zagala, Denise M</cp:lastModifiedBy>
  <cp:revision/>
  <cp:lastPrinted>2023-01-18T22:40:05Z</cp:lastPrinted>
  <dcterms:created xsi:type="dcterms:W3CDTF">2021-01-04T18:24:22Z</dcterms:created>
  <dcterms:modified xsi:type="dcterms:W3CDTF">2023-01-18T22:40:50Z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0x0101007DDB32D835D61E4BA326B8B826DAE0C6</vt:lpwstr>
  </property>
  <property fmtid="{D5CDD505-2E9C-101B-9397-08002B2CF9AE}" pid="3" name="_dlc_DocIdItemGuid">
    <vt:lpwstr>cb7bc7da-28d7-4027-8ee0-0955d0bb5f1f</vt:lpwstr>
  </property>
  <property fmtid="{D5CDD505-2E9C-101B-9397-08002B2CF9AE}" pid="4" name="SV_QUERY_LIST_4F35BF76-6C0D-4D9B-82B2-816C12CF3733">
    <vt:lpwstr>empty_477D106A-C0D6-4607-AEBD-E2C9D60EA279</vt:lpwstr>
  </property>
  <property fmtid="{D5CDD505-2E9C-101B-9397-08002B2CF9AE}" pid="5" name="BExAnalyzer_OldName">
    <vt:lpwstr>SCG June 2022 Monthly Report Tables Draft.xlsx</vt:lpwstr>
  </property>
</Properties>
</file>