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DHueser\Downloads\"/>
    </mc:Choice>
  </mc:AlternateContent>
  <xr:revisionPtr revIDLastSave="0" documentId="13_ncr:1_{1D89E1E2-C3C5-4A0C-85BD-5144714636E5}" xr6:coauthVersionLast="47" xr6:coauthVersionMax="47" xr10:uidLastSave="{00000000-0000-0000-0000-000000000000}"/>
  <bookViews>
    <workbookView xWindow="-108" yWindow="-108" windowWidth="23256" windowHeight="12576" tabRatio="733" xr2:uid="{00000000-000D-0000-FFFF-FFFF00000000}"/>
  </bookViews>
  <sheets>
    <sheet name="Current Month " sheetId="114" r:id="rId1"/>
    <sheet name="ESA Summary" sheetId="96" r:id="rId2"/>
    <sheet name="ESA Table 1" sheetId="53" r:id="rId3"/>
    <sheet name="ESA Table 1A" sheetId="107" r:id="rId4"/>
    <sheet name="ESA Table 2" sheetId="112" r:id="rId5"/>
    <sheet name="ESA Table 2A" sheetId="113" r:id="rId6"/>
    <sheet name="ESA Table 2B" sheetId="42" r:id="rId7"/>
    <sheet name="ESA Table 2B-1" sheetId="51" r:id="rId8"/>
    <sheet name="ESA Table 2C" sheetId="108" r:id="rId9"/>
    <sheet name="ESA Table 2D" sheetId="110" r:id="rId10"/>
    <sheet name="ESA Table 3A_3F" sheetId="4" r:id="rId11"/>
    <sheet name="ESA Table 4A-D" sheetId="21" r:id="rId12"/>
    <sheet name="ESA Table 5A_5D" sheetId="7" r:id="rId13"/>
    <sheet name="ESA Table 6" sheetId="8" r:id="rId14"/>
    <sheet name="ESA Table 7" sheetId="82" r:id="rId15"/>
    <sheet name="ESA Table 8" sheetId="83" r:id="rId16"/>
    <sheet name="ESA Table 9" sheetId="106" r:id="rId17"/>
    <sheet name="CARE Table 1" sheetId="70" r:id="rId18"/>
    <sheet name="CARE Table 2" sheetId="71" r:id="rId19"/>
    <sheet name="CARE Table 3A _3B" sheetId="72" r:id="rId20"/>
    <sheet name="CARE Table 4" sheetId="74" r:id="rId21"/>
    <sheet name="CARE Table 5" sheetId="75" r:id="rId22"/>
    <sheet name="CARE Table 6" sheetId="76" r:id="rId23"/>
    <sheet name="CARE Table 7" sheetId="67" r:id="rId24"/>
    <sheet name="CARE Table 8" sheetId="78" r:id="rId25"/>
    <sheet name="CARE Table 8A" sheetId="111" r:id="rId26"/>
    <sheet name="FERA Table 1" sheetId="85" r:id="rId27"/>
    <sheet name="FERA Table 2" sheetId="86" r:id="rId28"/>
    <sheet name="FERA Table 3A _3B" sheetId="87" r:id="rId29"/>
    <sheet name="FERA Table 4" sheetId="88" r:id="rId30"/>
    <sheet name="FERA Table 5" sheetId="89" r:id="rId31"/>
    <sheet name="FERA Table 6" sheetId="90"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P" localSheetId="17">#REF!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2">#REF!</definedName>
    <definedName name="\s" localSheetId="26">#REF!</definedName>
    <definedName name="\s" localSheetId="27">#REF!</definedName>
    <definedName name="\s" localSheetId="28">#REF!</definedName>
    <definedName name="\s" localSheetId="29">#REF!</definedName>
    <definedName name="\s" localSheetId="30">#REF!</definedName>
    <definedName name="\s" localSheetId="31">#REF!</definedName>
    <definedName name="\s">#REF!</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23" hidden="1">{"2002Frcst","05Month",FALSE,"Frcst Format 2002"}</definedName>
    <definedName name="_____May2007" localSheetId="4" hidden="1">{"2002Frcst","05Month",FALSE,"Frcst Format 2002"}</definedName>
    <definedName name="_____May2007" localSheetId="5" hidden="1">{"2002Frcst","05Month",FALSE,"Frcst Format 2002"}</definedName>
    <definedName name="_____May2007" localSheetId="16"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localSheetId="31" hidden="1">{"2002Frcst","05Month",FALSE,"Frcst Format 2002"}</definedName>
    <definedName name="_____May2007"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23" hidden="1">{"2002Frcst","05Month",FALSE,"Frcst Format 2002"}</definedName>
    <definedName name="____May2007" localSheetId="4" hidden="1">{"2002Frcst","05Month",FALSE,"Frcst Format 2002"}</definedName>
    <definedName name="____May2007" localSheetId="5" hidden="1">{"2002Frcst","05Month",FALSE,"Frcst Format 2002"}</definedName>
    <definedName name="____May2007" localSheetId="16"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localSheetId="31" hidden="1">{"2002Frcst","05Month",FALSE,"Frcst Format 2002"}</definedName>
    <definedName name="____May2007" hidden="1">{"2002Frcst","05Month",FALSE,"Frcst Format 2002"}</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2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localSheetId="31"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2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localSheetId="31"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23" hidden="1">{"2002Frcst","05Month",FALSE,"Frcst Format 2002"}</definedName>
    <definedName name="___May2007" localSheetId="4" hidden="1">{"2002Frcst","05Month",FALSE,"Frcst Format 2002"}</definedName>
    <definedName name="___May2007" localSheetId="5" hidden="1">{"2002Frcst","05Month",FALSE,"Frcst Format 2002"}</definedName>
    <definedName name="___May2007" localSheetId="16"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localSheetId="31" hidden="1">{"2002Frcst","05Month",FALSE,"Frcst Format 2002"}</definedName>
    <definedName name="___May2007" hidden="1">{"2002Frcst","05Month",FALSE,"Frcst Format 2002"}</definedName>
    <definedName name="__123Graph_A"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2"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localSheetId="31" hidden="1">#REF!</definedName>
    <definedName name="__123Graph_AGraph2"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2"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localSheetId="31" hidden="1">#REF!</definedName>
    <definedName name="__123Graph_AGraph4"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localSheetId="31" hidden="1">#REF!</definedName>
    <definedName name="__123Graph_B"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2"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localSheetId="31" hidden="1">#REF!</definedName>
    <definedName name="__123Graph_C"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2"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localSheetId="31" hidden="1">#REF!</definedName>
    <definedName name="__123Graph_CCHART1"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2"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localSheetId="31" hidden="1">#REF!</definedName>
    <definedName name="__123Graph_CCHART2"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2"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localSheetId="31" hidden="1">#REF!</definedName>
    <definedName name="__123Graph_CCHART3"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2"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localSheetId="31" hidden="1">#REF!</definedName>
    <definedName name="__123Graph_CCHART4"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2"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localSheetId="31" hidden="1">#REF!</definedName>
    <definedName name="__123Graph_CCHART5"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localSheetId="31" hidden="1">#REF!</definedName>
    <definedName name="__123Graph_D"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2"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localSheetId="31" hidden="1">#REF!</definedName>
    <definedName name="__123Graph_DCHART1"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2"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localSheetId="31" hidden="1">#REF!</definedName>
    <definedName name="__123Graph_DCHART2"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2"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localSheetId="31" hidden="1">#REF!</definedName>
    <definedName name="__123Graph_DCHART3"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2"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localSheetId="31" hidden="1">#REF!</definedName>
    <definedName name="__123Graph_DCHART4"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2"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localSheetId="31" hidden="1">#REF!</definedName>
    <definedName name="__123Graph_DCHART5"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2"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localSheetId="31" hidden="1">#REF!</definedName>
    <definedName name="__123Graph_E"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2"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localSheetId="31" hidden="1">#REF!</definedName>
    <definedName name="__123Graph_F"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2"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localSheetId="31" hidden="1">#REF!</definedName>
    <definedName name="__123Graph_FCHART4"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2"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localSheetId="31" hidden="1">#REF!</definedName>
    <definedName name="__123Graph_FCHART5"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2"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localSheetId="31" hidden="1">#REF!</definedName>
    <definedName name="__123Graph_X" hidden="1">#REF!</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2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localSheetId="31"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2">#REF!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 localSheetId="31">#REF!</definedName>
    <definedName name="__ExistingDescription">#REF!</definedName>
    <definedName name="__FDS_HYPERLINK_TOGGLE_STATE__" hidden="1">"ON"</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2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localSheetId="31"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23" hidden="1">{"2002Frcst","05Month",FALSE,"Frcst Format 2002"}</definedName>
    <definedName name="__May2007" localSheetId="4" hidden="1">{"2002Frcst","05Month",FALSE,"Frcst Format 2002"}</definedName>
    <definedName name="__May2007" localSheetId="5" hidden="1">{"2002Frcst","05Month",FALSE,"Frcst Format 2002"}</definedName>
    <definedName name="__May2007" localSheetId="16"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localSheetId="31" hidden="1">{"2002Frcst","05Month",FALSE,"Frcst Format 2002"}</definedName>
    <definedName name="__May2007" hidden="1">{"2002Frcst","05Month",FALSE,"Frcst Format 2002"}</definedName>
    <definedName name="__retro_description">#REF!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2"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localSheetId="31" hidden="1">#REF!</definedName>
    <definedName name="_1234Graph_B"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2"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localSheetId="31" hidden="1">#REF!</definedName>
    <definedName name="_123Graph_CHART3" hidden="1">#REF!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2">#REF!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 localSheetId="31">#REF!</definedName>
    <definedName name="_1807">#REF!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2">#REF!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 localSheetId="31">#REF!</definedName>
    <definedName name="_1808">#REF!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2">#REF!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 localSheetId="31">#REF!</definedName>
    <definedName name="_1809">#REF!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2">#REF!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 localSheetId="31">#REF!</definedName>
    <definedName name="_1810">#REF!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2">#REF!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 localSheetId="31">#REF!</definedName>
    <definedName name="_1812">#REF!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2">#REF!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 localSheetId="31">#REF!</definedName>
    <definedName name="_1818">#REF!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2">#REF!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 localSheetId="31">#REF!</definedName>
    <definedName name="_1820">#REF!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2">#REF!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 localSheetId="31">#REF!</definedName>
    <definedName name="_1st_Year_PSA_Replacement_Cost_in_2000">#REF!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2">#REF!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 localSheetId="31">#REF!</definedName>
    <definedName name="_9000">#REF!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2">#REF!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 localSheetId="31">#REF!</definedName>
    <definedName name="_9310">#REF!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2">#REF!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 localSheetId="31">#REF!</definedName>
    <definedName name="_9325">#REF!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2">#REF!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 localSheetId="31">#REF!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2">#REF!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 localSheetId="31">#REF!</definedName>
    <definedName name="_DAT2">#REF!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2">#REF!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 localSheetId="31">#REF!</definedName>
    <definedName name="_DAT3">#REF!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2">#REF!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 localSheetId="31">#REF!</definedName>
    <definedName name="_DAT4">#REF!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2">#REF!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 localSheetId="31">#REF!</definedName>
    <definedName name="_DAT5">#REF!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2">#REF!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 localSheetId="31">#REF!</definedName>
    <definedName name="_DAT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2">#REF!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 localSheetId="31">#REF!</definedName>
    <definedName name="_DAT7">#REF!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2">#REF!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 localSheetId="31">#REF!</definedName>
    <definedName name="_DAT8">#REF!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2">#REF!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 localSheetId="31">#REF!</definedName>
    <definedName name="_DAT9">#REF!</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2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localSheetId="31"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hidden="1">#REF!</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2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localSheetId="31"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2"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localSheetId="31" hidden="1">#REF!</definedName>
    <definedName name="_MatInverse_In"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2"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localSheetId="31" hidden="1">#REF!</definedName>
    <definedName name="_MatMult_A"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2"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localSheetId="31" hidden="1">#REF!</definedName>
    <definedName name="_MatMult_AxB"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2"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localSheetId="31" hidden="1">#REF!</definedName>
    <definedName name="_MatMult_B" hidden="1">#REF!</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23" hidden="1">{"2002Frcst","05Month",FALSE,"Frcst Format 2002"}</definedName>
    <definedName name="_May2007" localSheetId="4" hidden="1">{"2002Frcst","05Month",FALSE,"Frcst Format 2002"}</definedName>
    <definedName name="_May2007" localSheetId="5" hidden="1">{"2002Frcst","05Month",FALSE,"Frcst Format 2002"}</definedName>
    <definedName name="_May2007" localSheetId="16"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localSheetId="31" hidden="1">{"2002Frcst","05Month",FALSE,"Frcst Format 2002"}</definedName>
    <definedName name="_May2007" hidden="1">{"2002Frcst","05Month",FALSE,"Frcst Format 2002"}</definedName>
    <definedName name="_Order1" hidden="1">255</definedName>
    <definedName name="_Order2" hidden="1">255</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2"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localSheetId="31" hidden="1">#REF!</definedName>
    <definedName name="_Parse_In"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2"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localSheetId="31" hidden="1">#REF!</definedName>
    <definedName name="_Parse_Out" hidden="1">#REF!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2">#REF!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 localSheetId="31">#REF!</definedName>
    <definedName name="_PG1">#REF!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2">#REF!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 localSheetId="31">#REF!</definedName>
    <definedName name="_REC90">#REF!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2">#REF!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 localSheetId="31">#REF!</definedName>
    <definedName name="_REC92">#REF!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localSheetId="31" hidden="1">#REF!</definedName>
    <definedName name="_Regression_Out"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31" hidden="1">#REF!</definedName>
    <definedName name="_Regression_X"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localSheetId="31" hidden="1">#REF!</definedName>
    <definedName name="_Regression_Y"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2"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localSheetId="31" hidden="1">#REF!</definedName>
    <definedName name="_Table1_In1"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2"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localSheetId="31" hidden="1">#REF!</definedName>
    <definedName name="_Table1_Out"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2"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localSheetId="31" hidden="1">#REF!</definedName>
    <definedName name="_Table2_Out" hidden="1">#REF!</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23" hidden="1">{"SourcesUses",#N/A,TRUE,"CFMODEL";"TransOverview",#N/A,TRUE,"CFMODEL"}</definedName>
    <definedName name="_w2" localSheetId="4" hidden="1">{"SourcesUses",#N/A,TRUE,"CFMODEL";"TransOverview",#N/A,TRUE,"CFMODEL"}</definedName>
    <definedName name="_w2" localSheetId="5" hidden="1">{"SourcesUses",#N/A,TRUE,"CFMODEL";"TransOverview",#N/A,TRUE,"CFMODEL"}</definedName>
    <definedName name="_w2" localSheetId="16"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localSheetId="31" hidden="1">{"SourcesUses",#N/A,TRUE,"CFMODEL";"TransOverview",#N/A,TRUE,"CFMODEL"}</definedName>
    <definedName name="_w2" hidden="1">{"SourcesUses",#N/A,TRUE,"CFMODEL";"TransOverview",#N/A,TRUE,"CFMODEL"}</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2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localSheetId="31"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23" hidden="1">{"Income Statement",#N/A,FALSE,"CFMODEL";"Balance Sheet",#N/A,FALSE,"CFMODEL"}</definedName>
    <definedName name="aaa" localSheetId="4" hidden="1">{"Income Statement",#N/A,FALSE,"CFMODEL";"Balance Sheet",#N/A,FALSE,"CFMODEL"}</definedName>
    <definedName name="aaa" localSheetId="5" hidden="1">{"Income Statement",#N/A,FALSE,"CFMODEL";"Balance Sheet",#N/A,FALSE,"CFMODEL"}</definedName>
    <definedName name="aaa" localSheetId="16"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localSheetId="31" hidden="1">{"Income Statement",#N/A,FALSE,"CFMODEL";"Balance Sheet",#N/A,FALSE,"CFMODEL"}</definedName>
    <definedName name="aaa" hidden="1">{"Income Statement",#N/A,FALSE,"CFMODEL";"Balance Sheet",#N/A,FALSE,"CFMODEL"}</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23" hidden="1">{"SourcesUses",#N/A,TRUE,"FundsFlow";"TransOverview",#N/A,TRUE,"FundsFlow"}</definedName>
    <definedName name="aaaa" localSheetId="4" hidden="1">{"SourcesUses",#N/A,TRUE,"FundsFlow";"TransOverview",#N/A,TRUE,"FundsFlow"}</definedName>
    <definedName name="aaaa" localSheetId="5" hidden="1">{"SourcesUses",#N/A,TRUE,"FundsFlow";"TransOverview",#N/A,TRUE,"FundsFlow"}</definedName>
    <definedName name="aaaa" localSheetId="16"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localSheetId="31" hidden="1">{"SourcesUses",#N/A,TRUE,"FundsFlow";"TransOverview",#N/A,TRUE,"FundsFlow"}</definedName>
    <definedName name="aaaa" hidden="1">{"SourcesUses",#N/A,TRUE,"FundsFlow";"TransOverview",#N/A,TRUE,"FundsFlow"}</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23" hidden="1">{"SourcesUses",#N/A,TRUE,"CFMODEL";"TransOverview",#N/A,TRUE,"CFMODEL"}</definedName>
    <definedName name="aaaaaaaaaaaaa" localSheetId="4" hidden="1">{"SourcesUses",#N/A,TRUE,"CFMODEL";"TransOverview",#N/A,TRUE,"CFMODEL"}</definedName>
    <definedName name="aaaaaaaaaaaaa" localSheetId="5" hidden="1">{"SourcesUses",#N/A,TRUE,"CFMODEL";"TransOverview",#N/A,TRUE,"CFMODEL"}</definedName>
    <definedName name="aaaaaaaaaaaaa" localSheetId="16"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localSheetId="31" hidden="1">{"SourcesUses",#N/A,TRUE,"CFMODEL";"TransOverview",#N/A,TRUE,"CFMODEL"}</definedName>
    <definedName name="aaaaaaaaaaaaa" hidden="1">{"SourcesUses",#N/A,TRUE,"CFMODEL";"TransOverview",#N/A,TRUE,"CFMODEL"}</definedName>
    <definedName name="abc" hidden="1">"3Q12KMQDU0T4XKGIPPUR4OEMV"</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2">#REF!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 localSheetId="31">#REF!</definedName>
    <definedName name="Account">#REF!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2">#REF!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 localSheetId="31">#REF!</definedName>
    <definedName name="ACCRUAL">#REF!</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23" hidden="1">{"var_page",#N/A,FALSE,"template"}</definedName>
    <definedName name="ad" localSheetId="4" hidden="1">{"var_page",#N/A,FALSE,"template"}</definedName>
    <definedName name="ad" localSheetId="5" hidden="1">{"var_page",#N/A,FALSE,"template"}</definedName>
    <definedName name="ad" localSheetId="16"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localSheetId="31" hidden="1">{"var_page",#N/A,FALSE,"template"}</definedName>
    <definedName name="ad"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23" hidden="1">{"Var_page",#N/A,FALSE,"template"}</definedName>
    <definedName name="adafdadf" localSheetId="4" hidden="1">{"Var_page",#N/A,FALSE,"template"}</definedName>
    <definedName name="adafdadf" localSheetId="5" hidden="1">{"Var_page",#N/A,FALSE,"template"}</definedName>
    <definedName name="adafdadf" localSheetId="16"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localSheetId="31" hidden="1">{"Var_page",#N/A,FALSE,"template"}</definedName>
    <definedName name="adafdadf" hidden="1">{"Var_page",#N/A,FALSE,"template"}</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2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localSheetId="31"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2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localSheetId="31"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2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localSheetId="31"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2">#REF!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 localSheetId="31">#REF!</definedName>
    <definedName name="ANALYSIS89">#REF!</definedName>
    <definedName name="Annual_Cash_Sweep_Amount">'[3]Cash Sweep'!$C$14:$W$14</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2">#REF!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 localSheetId="31">#REF!</definedName>
    <definedName name="Annual_Equity_Investment">#REF!</definedName>
    <definedName name="Annual_Maintenance_Input">[4]Inputs!$B$157</definedName>
    <definedName name="anscount" hidden="1">2</definedName>
    <definedName name="application">#REF!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2">#REF!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 localSheetId="31">#REF!</definedName>
    <definedName name="Appropriate_IPP_Debt_Ratio">#REF!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2"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localSheetId="31" hidden="1">#REF!</definedName>
    <definedName name="April" hidden="1">#REF!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2">#REF!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 localSheetId="31">#REF!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2"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localSheetId="31" hidden="1">#REF!</definedName>
    <definedName name="AS2StaticLS" hidden="1">#REF!</definedName>
    <definedName name="AS2SyncStepLS" hidden="1">0</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2"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localSheetId="31" hidden="1">#REF!</definedName>
    <definedName name="AS2TickmarkLS" hidden="1">#REF!</definedName>
    <definedName name="AS2VersionLS" hidden="1">300</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2">#REF!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 localSheetId="31">#REF!</definedName>
    <definedName name="asian_meanreversion">#REF!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2">#REF!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 localSheetId="31">#REF!</definedName>
    <definedName name="asian_model">#REF!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2">#REF!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 localSheetId="31">#REF!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2">#REF!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 localSheetId="31">#REF!</definedName>
    <definedName name="Athens_Minimum_PILOT_Payment">#REF!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2">#REF!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 localSheetId="31">#REF!</definedName>
    <definedName name="Athens_Percentage_of_PILOT_Payments">#REF!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2">#REF!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 localSheetId="31">#REF!</definedName>
    <definedName name="Athens_PILOT_Shortfall_Benchmark_Payment">#REF!</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2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localSheetId="31"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2">#REF!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 localSheetId="31">#REF!</definedName>
    <definedName name="barriercap_model">#REF!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2">#REF!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 localSheetId="31">#REF!</definedName>
    <definedName name="barriercap_volatility">#REF!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2">#REF!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 localSheetId="31">#REF!</definedName>
    <definedName name="barrieropt_volatility">#REF!</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2">#REF!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 localSheetId="31">#REF!</definedName>
    <definedName name="bestof_meanreversion2">#REF!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2">#REF!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 localSheetId="31">#REF!</definedName>
    <definedName name="bestof_meanreversion3">#REF!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2">#REF!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 localSheetId="31">#REF!</definedName>
    <definedName name="bestof_meshpoints">#REF!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2">#REF!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 localSheetId="31">#REF!</definedName>
    <definedName name="bestof_model">#REF!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2">#REF!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 localSheetId="31">#REF!</definedName>
    <definedName name="bestof_volatility">#REF!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2">#REF!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 localSheetId="31">#REF!</definedName>
    <definedName name="bestof_volatility2">#REF!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2">#REF!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 localSheetId="31">#REF!</definedName>
    <definedName name="bestof_volatility3">#REF!</definedName>
    <definedName name="BG_Del" hidden="1">15</definedName>
    <definedName name="BG_Ins" hidden="1">4</definedName>
    <definedName name="BG_Mod" hidden="1">6</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2">#REF!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 localSheetId="31">#REF!</definedName>
    <definedName name="bond_meanreversion">#REF!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2">#REF!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 localSheetId="31">#REF!</definedName>
    <definedName name="bond_model">#REF!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2">#REF!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 localSheetId="31">#REF!</definedName>
    <definedName name="bond_volatility">#REF!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2">#REF!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 localSheetId="31">#REF!</definedName>
    <definedName name="bondforward_meanreversion">#REF!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2">#REF!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 localSheetId="31">#REF!</definedName>
    <definedName name="bondforward_model">#REF!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2">#REF!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 localSheetId="31">#REF!</definedName>
    <definedName name="bondforward_volatility">#REF!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2">#REF!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 localSheetId="31">#REF!</definedName>
    <definedName name="bondfutopt_meanreversion">#REF!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2">#REF!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 localSheetId="31">#REF!</definedName>
    <definedName name="bondfutopt_model">#REF!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2">#REF!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 localSheetId="31">#REF!</definedName>
    <definedName name="bondfutopt_volatility">#REF!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2">#REF!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 localSheetId="31">#REF!</definedName>
    <definedName name="bondfuture_meanreversion">#REF!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2">#REF!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 localSheetId="31">#REF!</definedName>
    <definedName name="bondfuture_model">#REF!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2">#REF!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 localSheetId="31">#REF!</definedName>
    <definedName name="bondfuture_volatility">#REF!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2">#REF!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 localSheetId="31">#REF!</definedName>
    <definedName name="bondoption_meanreversion">#REF!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2">#REF!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 localSheetId="31">#REF!</definedName>
    <definedName name="bondoption_model">#REF!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2">#REF!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 localSheetId="31">#REF!</definedName>
    <definedName name="bondoption_volatility">#REF!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2">#REF!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 localSheetId="31">#REF!</definedName>
    <definedName name="BROKER">#REF!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2">#REF!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 localSheetId="31">#REF!</definedName>
    <definedName name="BSAcct">#REF!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2">#REF!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 localSheetId="31">#REF!</definedName>
    <definedName name="BSBal">#REF!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2">#REF!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 localSheetId="31">#REF!</definedName>
    <definedName name="BSDesc">#REF!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2">#REF!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 localSheetId="31">#REF!</definedName>
    <definedName name="bsentity">#REF!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2">#REF!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 localSheetId="31">#REF!</definedName>
    <definedName name="Bsheet">#REF!</definedName>
    <definedName name="BUILD">[7]Building!$A$2:$E$97</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2">#REF!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 localSheetId="31">#REF!</definedName>
    <definedName name="calspread_meanreversion">#REF!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2">#REF!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 localSheetId="31">#REF!</definedName>
    <definedName name="calspread_meshpoints">#REF!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2">#REF!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 localSheetId="31">#REF!</definedName>
    <definedName name="calspread_model">#REF!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2">#REF!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 localSheetId="31">#REF!</definedName>
    <definedName name="calspread_volatility">#REF!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2">#REF!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 localSheetId="31">#REF!</definedName>
    <definedName name="calspread_volatility2">#REF!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2">#REF!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 localSheetId="31">#REF!</definedName>
    <definedName name="capexentity">#REF!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2">#REF!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 localSheetId="31">#REF!</definedName>
    <definedName name="capfloor_meanreversion">#REF!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2">#REF!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 localSheetId="31">#REF!</definedName>
    <definedName name="capfloor_model">#REF!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2">#REF!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 localSheetId="31">#REF!</definedName>
    <definedName name="capfloor_volatility">#REF!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2">#REF!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 localSheetId="31">#REF!</definedName>
    <definedName name="Cash_Sweep_Switch">#REF!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2">#REF!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 localSheetId="31">#REF!</definedName>
    <definedName name="category">#REF!</definedName>
    <definedName name="CBWorkbookPriority" hidden="1">-21190210</definedName>
    <definedName name="cc">#REF!</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23" hidden="1">{"variance_page",#N/A,FALSE,"template"}</definedName>
    <definedName name="cccc" localSheetId="4" hidden="1">{"variance_page",#N/A,FALSE,"template"}</definedName>
    <definedName name="cccc" localSheetId="5" hidden="1">{"variance_page",#N/A,FALSE,"template"}</definedName>
    <definedName name="cccc" localSheetId="16"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localSheetId="31" hidden="1">{"variance_page",#N/A,FALSE,"template"}</definedName>
    <definedName name="cccc" hidden="1">{"variance_page",#N/A,FALSE,"template"}</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23" hidden="1">{"SourcesUses",#N/A,TRUE,#N/A;"TransOverview",#N/A,TRUE,"CFMODEL"}</definedName>
    <definedName name="ccccccc" localSheetId="4" hidden="1">{"SourcesUses",#N/A,TRUE,#N/A;"TransOverview",#N/A,TRUE,"CFMODEL"}</definedName>
    <definedName name="ccccccc" localSheetId="5" hidden="1">{"SourcesUses",#N/A,TRUE,#N/A;"TransOverview",#N/A,TRUE,"CFMODEL"}</definedName>
    <definedName name="ccccccc" localSheetId="16"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localSheetId="31" hidden="1">{"SourcesUses",#N/A,TRUE,#N/A;"TransOverview",#N/A,TRUE,"CFMODEL"}</definedName>
    <definedName name="ccccccc" hidden="1">{"SourcesUses",#N/A,TRUE,#N/A;"TransOverview",#N/A,TRUE,"CFMODEL"}</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23" hidden="1">{"SourcesUses",#N/A,TRUE,"FundsFlow";"TransOverview",#N/A,TRUE,"FundsFlow"}</definedName>
    <definedName name="ccccccccccccccc" localSheetId="4" hidden="1">{"SourcesUses",#N/A,TRUE,"FundsFlow";"TransOverview",#N/A,TRUE,"FundsFlow"}</definedName>
    <definedName name="ccccccccccccccc" localSheetId="5" hidden="1">{"SourcesUses",#N/A,TRUE,"FundsFlow";"TransOverview",#N/A,TRUE,"FundsFlow"}</definedName>
    <definedName name="ccccccccccccccc" localSheetId="16"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localSheetId="31" hidden="1">{"SourcesUses",#N/A,TRUE,"FundsFlow";"TransOverview",#N/A,TRUE,"FundsFlow"}</definedName>
    <definedName name="ccccccccccccccc" hidden="1">{"SourcesUses",#N/A,TRUE,"FundsFlow";"TransOverview",#N/A,TRUE,"FundsFlow"}</definedName>
    <definedName name="CCPlan">#REF!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2">#REF!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 localSheetId="31">#REF!</definedName>
    <definedName name="ccyswapopt_meanreversion">#REF!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2">#REF!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 localSheetId="31">#REF!</definedName>
    <definedName name="ccyswapopt_model">#REF!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2">#REF!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 localSheetId="31">#REF!</definedName>
    <definedName name="ccyswapopt_volatility">#REF!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2">#REF!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 localSheetId="31">#REF!</definedName>
    <definedName name="ccyswapopt_volatility2">#REF!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2">#REF!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 localSheetId="31">#REF!</definedName>
    <definedName name="cfentity">#REF!</definedName>
    <definedName name="Chart">"Chart 3"</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2">'[8]ADR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 localSheetId="31">'[8]ADR Table'!$B$5:$J$5</definedName>
    <definedName name="Class_Life_ADR">'[8]ADR Table'!$B$5:$J$5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2">'[8]MARCS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 localSheetId="31">'[8]MARCS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2">#REF!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 localSheetId="31">#REF!</definedName>
    <definedName name="ConsolidatedRange">#REF!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2">#REF!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 localSheetId="31">#REF!</definedName>
    <definedName name="ConsolidationRange">#REF!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2">#REF!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 localSheetId="31">#REF!</definedName>
    <definedName name="Construction_Facility_Balance_End_of_Month">#REF!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2">#REF!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 localSheetId="31">#REF!</definedName>
    <definedName name="convertible_treesteps">#REF!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2">#REF!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 localSheetId="31">#REF!</definedName>
    <definedName name="convertible_volatility">#REF!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2">#REF!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 localSheetId="31">#REF!</definedName>
    <definedName name="Corporate_Guarantee_Switch">#REF!</definedName>
    <definedName name="corr_data">[5]Inputs!$B$6</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2">#REF!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 localSheetId="31">#REF!</definedName>
    <definedName name="Cost_of_Corporate_Guarantee">#REF!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2">#REF!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 localSheetId="31">#REF!</definedName>
    <definedName name="County___Town_Tax_Billing_Month">#REF!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2">#REF!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 localSheetId="31">#REF!</definedName>
    <definedName name="crack_meanreversion">#REF!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2">#REF!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 localSheetId="31">#REF!</definedName>
    <definedName name="crack_meanreversion2">#REF!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2">#REF!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 localSheetId="31">#REF!</definedName>
    <definedName name="crack_meanreversion3">#REF!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2">#REF!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 localSheetId="31">#REF!</definedName>
    <definedName name="crack_meshpoints">#REF!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2">#REF!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 localSheetId="31">#REF!</definedName>
    <definedName name="crack_model">#REF!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2">#REF!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 localSheetId="31">#REF!</definedName>
    <definedName name="crack_volatility">#REF!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2">#REF!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 localSheetId="31">#REF!</definedName>
    <definedName name="crack_volatility2">#REF!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2">#REF!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 localSheetId="31">#REF!</definedName>
    <definedName name="crack_volatility3">#REF!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2"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localSheetId="31" hidden="1">#REF!</definedName>
    <definedName name="CreditStats" hidden="1">#REF!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2">'[10]CAP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 localSheetId="31">'[10]CAP ADJ'!#REF!</definedName>
    <definedName name="_xlnm.Criteria">'[10]CAP ADJ'!#REF!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2">#REF!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 localSheetId="31">#REF!</definedName>
    <definedName name="Criteria_MI">#REF!</definedName>
    <definedName name="cross_corrs">[5]Inputs!$B$27</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2">#REF!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 localSheetId="31">#REF!</definedName>
    <definedName name="CTHRS">#REF!</definedName>
    <definedName name="cumCOLA">'[11]cum CPI'!$A$7:$B$43</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2">#REF!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 localSheetId="31">#REF!</definedName>
    <definedName name="Cumulative_Cash_Flow">#REF!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2">#REF!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 localSheetId="31">#REF!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2">#REF!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 localSheetId="31">#REF!</definedName>
    <definedName name="Customers">#REF!</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23" hidden="1">{"SourcesUses",#N/A,TRUE,#N/A;"TransOverview",#N/A,TRUE,"CFMODEL"}</definedName>
    <definedName name="d" localSheetId="4" hidden="1">{"SourcesUses",#N/A,TRUE,#N/A;"TransOverview",#N/A,TRUE,"CFMODEL"}</definedName>
    <definedName name="d" localSheetId="5" hidden="1">{"SourcesUses",#N/A,TRUE,#N/A;"TransOverview",#N/A,TRUE,"CFMODEL"}</definedName>
    <definedName name="d" localSheetId="16"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localSheetId="31" hidden="1">{"SourcesUses",#N/A,TRUE,#N/A;"TransOverview",#N/A,TRUE,"CFMODEL"}</definedName>
    <definedName name="d" hidden="1">{"SourcesUses",#N/A,TRUE,#N/A;"TransOverview",#N/A,TRUE,"CFMODEL"}</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2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localSheetId="31"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2">#REF!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 localSheetId="31">#REF!</definedName>
    <definedName name="DATA1">#REF!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2">#REF!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 localSheetId="31">#REF!</definedName>
    <definedName name="DATA11">#REF!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2">#REF!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 localSheetId="31">#REF!</definedName>
    <definedName name="DATA13">#REF!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2">#REF!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 localSheetId="31">#REF!</definedName>
    <definedName name="DATA14">#REF!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2">#REF!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 localSheetId="31">#REF!</definedName>
    <definedName name="DATA15">#REF!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2">#REF!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 localSheetId="31">#REF!</definedName>
    <definedName name="DATA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2">#REF!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 localSheetId="31">#REF!</definedName>
    <definedName name="DATA17">#REF!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2">#REF!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2">#REF!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 localSheetId="31">#REF!</definedName>
    <definedName name="DATA3">#REF!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2">#REF!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 localSheetId="31">#REF!</definedName>
    <definedName name="DATA4">#REF!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2">#REF!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 localSheetId="31">#REF!</definedName>
    <definedName name="DATA5">#REF!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2">#REF!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 localSheetId="31">#REF!</definedName>
    <definedName name="DATA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2">#REF!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 localSheetId="31">#REF!</definedName>
    <definedName name="DATA7">#REF!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2">#REF!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 localSheetId="31">#REF!</definedName>
    <definedName name="DATA8">#REF!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2">#REF!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 localSheetId="31">#REF!</definedName>
    <definedName name="DATA9">#REF!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#REF!</definedName>
    <definedName name="Date_Table">[14]Input!$T$4:$AA$27</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2">#REF!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 localSheetId="31">#REF!</definedName>
    <definedName name="dateorder">#REF!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2"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localSheetId="31" hidden="1">#REF!</definedName>
    <definedName name="DCHART4" hidden="1">#REF!</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23" hidden="1">{"Income Statement",#N/A,FALSE,"CFMODEL";"Balance Sheet",#N/A,FALSE,"CFMODEL"}</definedName>
    <definedName name="dd" localSheetId="4" hidden="1">{"Income Statement",#N/A,FALSE,"CFMODEL";"Balance Sheet",#N/A,FALSE,"CFMODEL"}</definedName>
    <definedName name="dd" localSheetId="5" hidden="1">{"Income Statement",#N/A,FALSE,"CFMODEL";"Balance Sheet",#N/A,FALSE,"CFMODEL"}</definedName>
    <definedName name="dd" localSheetId="16"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localSheetId="31" hidden="1">{"Income Statement",#N/A,FALSE,"CFMODEL";"Balance Sheet",#N/A,FALSE,"CFMODEL"}</definedName>
    <definedName name="dd" hidden="1">{"Income Statement",#N/A,FALSE,"CFMODEL";"Balance Sheet",#N/A,FALSE,"CFMODEL"}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23" hidden="1">{"SourcesUses",#N/A,TRUE,#N/A;"TransOverview",#N/A,TRUE,"CFMODEL"}</definedName>
    <definedName name="ddd" localSheetId="4" hidden="1">{"SourcesUses",#N/A,TRUE,#N/A;"TransOverview",#N/A,TRUE,"CFMODEL"}</definedName>
    <definedName name="ddd" localSheetId="5" hidden="1">{"SourcesUses",#N/A,TRUE,#N/A;"TransOverview",#N/A,TRUE,"CFMODEL"}</definedName>
    <definedName name="ddd" localSheetId="16"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localSheetId="31" hidden="1">{"SourcesUses",#N/A,TRUE,#N/A;"TransOverview",#N/A,TRUE,"CFMODEL"}</definedName>
    <definedName name="ddd" hidden="1">{"SourcesUses",#N/A,TRUE,#N/A;"TransOverview",#N/A,TRUE,"CFMODEL"}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23" hidden="1">{"SourcesUses",#N/A,TRUE,"CFMODEL";"TransOverview",#N/A,TRUE,"CFMODEL"}</definedName>
    <definedName name="dddd" localSheetId="4" hidden="1">{"SourcesUses",#N/A,TRUE,"CFMODEL";"TransOverview",#N/A,TRUE,"CFMODEL"}</definedName>
    <definedName name="dddd" localSheetId="5" hidden="1">{"SourcesUses",#N/A,TRUE,"CFMODEL";"TransOverview",#N/A,TRUE,"CFMODEL"}</definedName>
    <definedName name="dddd" localSheetId="16"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localSheetId="31" hidden="1">{"SourcesUses",#N/A,TRUE,"CFMODEL";"TransOverview",#N/A,TRUE,"CFMODEL"}</definedName>
    <definedName name="dddd" hidden="1">{"SourcesUses",#N/A,TRUE,"CFMODEL";"TransOverview",#N/A,TRUE,"CFMODEL"}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23" hidden="1">{"Income Statement",#N/A,FALSE,"CFMODEL";"Balance Sheet",#N/A,FALSE,"CFMODEL"}</definedName>
    <definedName name="dddddddd" localSheetId="4" hidden="1">{"Income Statement",#N/A,FALSE,"CFMODEL";"Balance Sheet",#N/A,FALSE,"CFMODEL"}</definedName>
    <definedName name="dddddddd" localSheetId="5" hidden="1">{"Income Statement",#N/A,FALSE,"CFMODEL";"Balance Sheet",#N/A,FALSE,"CFMODEL"}</definedName>
    <definedName name="dddddddd" localSheetId="16"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localSheetId="31" hidden="1">{"Income Statement",#N/A,FALSE,"CFMODEL";"Balance Sheet",#N/A,FALSE,"CFMODEL"}</definedName>
    <definedName name="dddddddd" hidden="1">{"Income Statement",#N/A,FALSE,"CFMODEL";"Balance Sheet",#N/A,FALSE,"CFMODEL"}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23" hidden="1">{"SourcesUses",#N/A,TRUE,"CFMODEL";"TransOverview",#N/A,TRUE,"CFMODEL"}</definedName>
    <definedName name="ddddddddddddddd" localSheetId="4" hidden="1">{"SourcesUses",#N/A,TRUE,"CFMODEL";"TransOverview",#N/A,TRUE,"CFMODEL"}</definedName>
    <definedName name="ddddddddddddddd" localSheetId="5" hidden="1">{"SourcesUses",#N/A,TRUE,"CFMODEL";"TransOverview",#N/A,TRUE,"CFMODEL"}</definedName>
    <definedName name="ddddddddddddddd" localSheetId="16"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localSheetId="31" hidden="1">{"SourcesUses",#N/A,TRUE,"CFMODEL";"TransOverview",#N/A,TRUE,"CFMODEL"}</definedName>
    <definedName name="ddddddddddddddd" hidden="1">{"SourcesUses",#N/A,TRUE,"CFMODEL";"TransOverview",#N/A,TRUE,"CFMODEL"}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23" hidden="1">{"SourcesUses",#N/A,TRUE,#N/A;"TransOverview",#N/A,TRUE,"CFMODEL"}</definedName>
    <definedName name="dddddddddddddddddd" localSheetId="4" hidden="1">{"SourcesUses",#N/A,TRUE,#N/A;"TransOverview",#N/A,TRUE,"CFMODEL"}</definedName>
    <definedName name="dddddddddddddddddd" localSheetId="5" hidden="1">{"SourcesUses",#N/A,TRUE,#N/A;"TransOverview",#N/A,TRUE,"CFMODEL"}</definedName>
    <definedName name="dddddddddddddddddd" localSheetId="16"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localSheetId="31" hidden="1">{"SourcesUses",#N/A,TRUE,#N/A;"TransOverview",#N/A,TRUE,"CFMODEL"}</definedName>
    <definedName name="dddddddddddddddddd" hidden="1">{"SourcesUses",#N/A,TRUE,#N/A;"TransOverview",#N/A,TRUE,"CFMODEL"}</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23" hidden="1">{"SourcesUses",#N/A,TRUE,"FundsFlow";"TransOverview",#N/A,TRUE,"FundsFlow"}</definedName>
    <definedName name="ddddddddddddddddddddd" localSheetId="4" hidden="1">{"SourcesUses",#N/A,TRUE,"FundsFlow";"TransOverview",#N/A,TRUE,"FundsFlow"}</definedName>
    <definedName name="ddddddddddddddddddddd" localSheetId="5" hidden="1">{"SourcesUses",#N/A,TRUE,"FundsFlow";"TransOverview",#N/A,TRUE,"FundsFlow"}</definedName>
    <definedName name="ddddddddddddddddddddd" localSheetId="16"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localSheetId="31" hidden="1">{"SourcesUses",#N/A,TRUE,"FundsFlow";"TransOverview",#N/A,TRUE,"FundsFlow"}</definedName>
    <definedName name="ddddddddddddddddddddd" hidden="1">{"SourcesUses",#N/A,TRUE,"FundsFlow";"TransOverview",#N/A,TRUE,"FundsFlow"}</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23" hidden="1">{"SourcesUses",#N/A,TRUE,#N/A;"TransOverview",#N/A,TRUE,"CFMODEL"}</definedName>
    <definedName name="ddddddddddddddddddddddd" localSheetId="4" hidden="1">{"SourcesUses",#N/A,TRUE,#N/A;"TransOverview",#N/A,TRUE,"CFMODEL"}</definedName>
    <definedName name="ddddddddddddddddddddddd" localSheetId="5" hidden="1">{"SourcesUses",#N/A,TRUE,#N/A;"TransOverview",#N/A,TRUE,"CFMODEL"}</definedName>
    <definedName name="ddddddddddddddddddddddd" localSheetId="16"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localSheetId="31" hidden="1">{"SourcesUses",#N/A,TRUE,#N/A;"TransOverview",#N/A,TRUE,"CFMODEL"}</definedName>
    <definedName name="ddddddddddddddddddddddd" hidden="1">{"SourcesUses",#N/A,TRUE,#N/A;"TransOverview",#N/A,TRUE,"CFMODEL"}</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23" hidden="1">{"2002Frcst","06Month",FALSE,"Frcst Format 2002"}</definedName>
    <definedName name="ddf" localSheetId="4" hidden="1">{"2002Frcst","06Month",FALSE,"Frcst Format 2002"}</definedName>
    <definedName name="ddf" localSheetId="5" hidden="1">{"2002Frcst","06Month",FALSE,"Frcst Format 2002"}</definedName>
    <definedName name="ddf" localSheetId="16"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localSheetId="31" hidden="1">{"2002Frcst","06Month",FALSE,"Frcst Format 2002"}</definedName>
    <definedName name="ddf" hidden="1">{"2002Frcst","06Month",FALSE,"Frcst Format 2002"}</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2">#REF!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 localSheetId="31">#REF!</definedName>
    <definedName name="Debt_Service_Reserve_Drawn_Spread_year_1_to_5">#REF!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2">#REF!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 localSheetId="31">#REF!</definedName>
    <definedName name="Debt_Service_Reserve_Drawn_Spread_year_6_plus">#REF!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2">#REF!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 localSheetId="31">#REF!</definedName>
    <definedName name="Debt_Service_Reserve_Fund">#REF!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2">#REF!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 localSheetId="31">#REF!</definedName>
    <definedName name="Debt_Service_Reserve_Fund_Change">#REF!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2">#REF!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 localSheetId="31">#REF!</definedName>
    <definedName name="Debt_Service_Reserve_Fund_Initial_Capitalization">#REF!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2">#REF!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 localSheetId="31">#REF!</definedName>
    <definedName name="Debt_Service_Reserve_Fund_Initital_Capitalization">#REF!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2">#REF!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 localSheetId="31">#REF!</definedName>
    <definedName name="Debt_Service_Reserve_Fund_Interest">#REF!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2">#REF!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 localSheetId="31">#REF!</definedName>
    <definedName name="Debt_Service_Reserve_LOC_Fee_Rate_year_1_to_5">#REF!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2">#REF!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 localSheetId="31">#REF!</definedName>
    <definedName name="Debt_Service_Reserve_LOC_Fee_Rate_year_6_plus">#REF!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2">#REF!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 localSheetId="31">#REF!</definedName>
    <definedName name="Debt_Service_Reserve_LOC_Loan_Spread">#REF!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2">#REF!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 localSheetId="31">#REF!</definedName>
    <definedName name="Debt_Service_Reserve_LOC_Spread">#REF!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2">#REF!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 localSheetId="31">#REF!</definedName>
    <definedName name="Debt_Service_Reserve_Switch">#REF!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2">#REF!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 localSheetId="31">#REF!</definedName>
    <definedName name="decimalsep">#REF!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2">#REF!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 localSheetId="31">#REF!</definedName>
    <definedName name="DEFTO65FACTOR">#REF!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2">#REF!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 localSheetId="31">#REF!</definedName>
    <definedName name="DELICIAS_operating_exp">#REF!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2">#REF!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 localSheetId="31">#REF!</definedName>
    <definedName name="DELTA">#REF!</definedName>
    <definedName name="Depreciable_Life">[15]Assumptions!$C$22</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2">#REF!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 localSheetId="31">#REF!</definedName>
    <definedName name="Desktop">#REF!</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2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localSheetId="31"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2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localSheetId="31"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2">#REF!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 localSheetId="31">#REF!</definedName>
    <definedName name="disc_month">#REF!</definedName>
    <definedName name="disc_year">[16]Input!$C$3</definedName>
    <definedName name="Discount_Year">[4]Inputs!$B$84</definedName>
    <definedName name="distribution_portanl">[5]Inputs!$B$24</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2">#REF!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 localSheetId="31">#REF!</definedName>
    <definedName name="DP1287TB1">#REF!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2">#REF!+#REF!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 localSheetId="31">#REF!+#REF!</definedName>
    <definedName name="DR">#REF!+#REF!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2">#REF!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 localSheetId="31">#REF!</definedName>
    <definedName name="dual_treesteps">#REF!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2">#REF!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 localSheetId="31">#REF!</definedName>
    <definedName name="dual_volatility">#REF!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2">#REF!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 localSheetId="31">#REF!</definedName>
    <definedName name="dual_volatility2">#REF!</definedName>
    <definedName name="dupper12">[2]Parameters!$D$19</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2"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localSheetId="31" hidden="1">#REF!</definedName>
    <definedName name="DZ.IndSpec_Left"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2"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localSheetId="31" hidden="1">#REF!</definedName>
    <definedName name="DZ.IndSpec_Right" hidden="1">#REF!</definedName>
    <definedName name="E.R.">2.15</definedName>
    <definedName name="E_Data">#REF!</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23" hidden="1">{"SourcesUses",#N/A,TRUE,#N/A;"TransOverview",#N/A,TRUE,"CFMODEL"}</definedName>
    <definedName name="eeeeeeeeeee" localSheetId="4" hidden="1">{"SourcesUses",#N/A,TRUE,#N/A;"TransOverview",#N/A,TRUE,"CFMODEL"}</definedName>
    <definedName name="eeeeeeeeeee" localSheetId="5" hidden="1">{"SourcesUses",#N/A,TRUE,#N/A;"TransOverview",#N/A,TRUE,"CFMODEL"}</definedName>
    <definedName name="eeeeeeeeeee" localSheetId="16"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localSheetId="31" hidden="1">{"SourcesUses",#N/A,TRUE,#N/A;"TransOverview",#N/A,TRUE,"CFMODEL"}</definedName>
    <definedName name="eeeeeeeeeee" hidden="1">{"SourcesUses",#N/A,TRUE,#N/A;"TransOverview",#N/A,TRUE,"CFMODEL"}</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23" hidden="1">{"SourcesUses",#N/A,TRUE,"FundsFlow";"TransOverview",#N/A,TRUE,"FundsFlow"}</definedName>
    <definedName name="eeeeeeeeeeeeeeeeee" localSheetId="4" hidden="1">{"SourcesUses",#N/A,TRUE,"FundsFlow";"TransOverview",#N/A,TRUE,"FundsFlow"}</definedName>
    <definedName name="eeeeeeeeeeeeeeeeee" localSheetId="5" hidden="1">{"SourcesUses",#N/A,TRUE,"FundsFlow";"TransOverview",#N/A,TRUE,"FundsFlow"}</definedName>
    <definedName name="eeeeeeeeeeeeeeeeee" localSheetId="16"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localSheetId="31" hidden="1">{"SourcesUses",#N/A,TRUE,"FundsFlow";"TransOverview",#N/A,TRUE,"FundsFlow"}</definedName>
    <definedName name="eeeeeeeeeeeeeeeeee" hidden="1">{"SourcesUses",#N/A,TRUE,"FundsFlow";"TransOverview",#N/A,TRUE,"FundsFlow"}</definedName>
    <definedName name="effective_date">[5]Inputs!$B$14</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2">#REF!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 localSheetId="31">#REF!</definedName>
    <definedName name="eighty_seven">#REF!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2">#REF!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 localSheetId="31">#REF!</definedName>
    <definedName name="electric">#REF!</definedName>
    <definedName name="EnergyServices_Rev_Growth">[9]Assumptions!$C$13</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2">#REF!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 localSheetId="31">#REF!</definedName>
    <definedName name="Enterprise">#REF!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2">#REF!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 localSheetId="31">#REF!</definedName>
    <definedName name="entity">#REF!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2">#REF!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 localSheetId="31">#REF!</definedName>
    <definedName name="entity1">#REF!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2">#REF!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 localSheetId="31">#REF!</definedName>
    <definedName name="Equity_Bridge_Loan_Interest_Expense_Lease">#REF!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2">#REF!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 localSheetId="31">#REF!</definedName>
    <definedName name="equityapo_volatility">#REF!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2">#REF!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 localSheetId="31">#REF!</definedName>
    <definedName name="equityoption_treesteps">#REF!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2">#REF!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 localSheetId="31">#REF!</definedName>
    <definedName name="equityoption_volatility">#REF!</definedName>
    <definedName name="EssAliasTable">"Default"</definedName>
    <definedName name="ESSBASE_AREA">#REF!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2">#REF!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 localSheetId="31">#REF!</definedName>
    <definedName name="eurofutopt_meanreversion">#REF!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2">#REF!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 localSheetId="31">#REF!</definedName>
    <definedName name="eurofutopt_model">#REF!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2">#REF!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 localSheetId="31">#REF!</definedName>
    <definedName name="eurofutopt_volatility">#REF!</definedName>
    <definedName name="ev.Calculation" hidden="1">-4105</definedName>
    <definedName name="ev.Initialized" hidden="1">FALSE</definedName>
    <definedName name="EXA">#REF!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2">#REF!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 localSheetId="31">#REF!</definedName>
    <definedName name="Excess_Dividend_Tax_Amount_Unlevered">#REF!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2">#REF!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 localSheetId="31">#REF!</definedName>
    <definedName name="Excess_Dividends_Tax_Amount">#REF!</definedName>
    <definedName name="exchange_rates">[5]Inputs!$B$29</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2">#REF!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 localSheetId="31">#REF!</definedName>
    <definedName name="existing">#REF!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2">#REF!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 localSheetId="31">#REF!</definedName>
    <definedName name="existing_table">#REF!</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2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localSheetId="31"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2">#REF!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 localSheetId="31">#REF!</definedName>
    <definedName name="fdasdfdsadf">#REF!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2">#REF!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 localSheetId="31">#REF!</definedName>
    <definedName name="fdfdfdfd">#REF!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2">#REF!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 localSheetId="31">#REF!</definedName>
    <definedName name="fdfdfdfdfd">#REF!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2">#REF!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 localSheetId="31">#REF!</definedName>
    <definedName name="FEDELEC">#REF!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2">#REF!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 localSheetId="31">#REF!</definedName>
    <definedName name="Federal_Income_Tax_Amount">#REF!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2">#REF!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 localSheetId="31">#REF!</definedName>
    <definedName name="Federal_Income_Tax_Amount_Unlevered">#REF!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2">#REF!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 localSheetId="31">#REF!</definedName>
    <definedName name="FEDGAS">#REF!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2">#REF!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 localSheetId="31">#REF!</definedName>
    <definedName name="fedopt_volatility">#REF!</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2">#REF!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 localSheetId="31">#REF!</definedName>
    <definedName name="fielddelim">#REF!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2">#REF!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 localSheetId="31">#REF!</definedName>
    <definedName name="Fin_Plan_1293">#REF!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2">#REF!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 localSheetId="31">#REF!</definedName>
    <definedName name="Fire_District_Payment_Base_Year">#REF!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2">#REF!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 localSheetId="31">#REF!</definedName>
    <definedName name="Fire_District_Payment_Input">#REF!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2">#REF!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 localSheetId="31">#REF!</definedName>
    <definedName name="FirstOne">#REF!</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2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localSheetId="31"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2">#REF!</definedName>
    <definedName name="FUN" localSheetId="26">#REF!</definedName>
    <definedName name="FUN" localSheetId="27">#REF!</definedName>
    <definedName name="FUN" localSheetId="28">#REF!</definedName>
    <definedName name="FUN" localSheetId="29">#REF!</definedName>
    <definedName name="FUN" localSheetId="30">#REF!</definedName>
    <definedName name="FUN" localSheetId="31">#REF!</definedName>
    <definedName name="FUN">#REF!</definedName>
    <definedName name="FutDates">[18]Futures!$J$1:$BT$2</definedName>
    <definedName name="FutMTM">[18]Futures!$B$34:$BT$50</definedName>
    <definedName name="FutVol">[18]Futures!$B$7:$BT$25</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2">#REF!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 localSheetId="31">#REF!</definedName>
    <definedName name="fwdopt_meanreversion">#REF!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2">#REF!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 localSheetId="31">#REF!</definedName>
    <definedName name="fwdopt_meshpoints">#REF!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2">#REF!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 localSheetId="31">#REF!</definedName>
    <definedName name="fwdopt_model">#REF!</definedName>
    <definedName name="FYE">[19]Input1!$B$6</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23" hidden="1">{"SourcesUses",#N/A,TRUE,#N/A;"TransOverview",#N/A,TRUE,"CFMODEL"}</definedName>
    <definedName name="g" localSheetId="4" hidden="1">{"SourcesUses",#N/A,TRUE,#N/A;"TransOverview",#N/A,TRUE,"CFMODEL"}</definedName>
    <definedName name="g" localSheetId="5" hidden="1">{"SourcesUses",#N/A,TRUE,#N/A;"TransOverview",#N/A,TRUE,"CFMODEL"}</definedName>
    <definedName name="g" localSheetId="16"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localSheetId="31" hidden="1">{"SourcesUses",#N/A,TRUE,#N/A;"TransOverview",#N/A,TRUE,"CFMODEL"}</definedName>
    <definedName name="g" hidden="1">{"SourcesUses",#N/A,TRUE,#N/A;"TransOverview",#N/A,TRUE,"CFMODEL"}</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2">#REF!</definedName>
    <definedName name="gas" localSheetId="26">#REF!</definedName>
    <definedName name="gas" localSheetId="27">#REF!</definedName>
    <definedName name="gas" localSheetId="28">#REF!</definedName>
    <definedName name="gas" localSheetId="29">#REF!</definedName>
    <definedName name="gas" localSheetId="30">#REF!</definedName>
    <definedName name="gas" localSheetId="31">#REF!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2">#REF!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 localSheetId="31">#REF!</definedName>
    <definedName name="Gastos_a_prorratear">#REF!</definedName>
    <definedName name="gatt">[20]Parameters!$D$16</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2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localSheetId="31"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2">#REF!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 localSheetId="31">#REF!</definedName>
    <definedName name="gfgfgf">#REF!</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23" hidden="1">{"SourcesUses",#N/A,TRUE,#N/A;"TransOverview",#N/A,TRUE,"CFMODEL"}</definedName>
    <definedName name="gggg" localSheetId="4" hidden="1">{"SourcesUses",#N/A,TRUE,#N/A;"TransOverview",#N/A,TRUE,"CFMODEL"}</definedName>
    <definedName name="gggg" localSheetId="5" hidden="1">{"SourcesUses",#N/A,TRUE,#N/A;"TransOverview",#N/A,TRUE,"CFMODEL"}</definedName>
    <definedName name="gggg" localSheetId="16"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localSheetId="31" hidden="1">{"SourcesUses",#N/A,TRUE,#N/A;"TransOverview",#N/A,TRUE,"CFMODEL"}</definedName>
    <definedName name="gggg" hidden="1">{"SourcesUses",#N/A,TRUE,#N/A;"TransOverview",#N/A,TRUE,"CFMODEL"}</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2">#REF!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 localSheetId="31">#REF!</definedName>
    <definedName name="Gross_Earnings_Tax_Amount">#REF!</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23" hidden="1">{"SourcesUses",#N/A,TRUE,#N/A;"TransOverview",#N/A,TRUE,"CFMODEL"}</definedName>
    <definedName name="hhhh" localSheetId="4" hidden="1">{"SourcesUses",#N/A,TRUE,#N/A;"TransOverview",#N/A,TRUE,"CFMODEL"}</definedName>
    <definedName name="hhhh" localSheetId="5" hidden="1">{"SourcesUses",#N/A,TRUE,#N/A;"TransOverview",#N/A,TRUE,"CFMODEL"}</definedName>
    <definedName name="hhhh" localSheetId="16"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localSheetId="31" hidden="1">{"SourcesUses",#N/A,TRUE,#N/A;"TransOverview",#N/A,TRUE,"CFMODEL"}</definedName>
    <definedName name="hhhh" hidden="1">{"SourcesUses",#N/A,TRUE,#N/A;"TransOverview",#N/A,TRUE,"CFMODEL"}</definedName>
    <definedName name="hkjhkhkjhkh">#REF!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2"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localSheetId="31" hidden="1">#REF!</definedName>
    <definedName name="hn._I00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2"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localSheetId="31" hidden="1">#REF!</definedName>
    <definedName name="hn._I018"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2"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localSheetId="31" hidden="1">#REF!</definedName>
    <definedName name="hn._I024"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2"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localSheetId="31" hidden="1">#REF!</definedName>
    <definedName name="hn._I028"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2"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localSheetId="31" hidden="1">#REF!</definedName>
    <definedName name="hn._I029"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2"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localSheetId="31" hidden="1">#REF!</definedName>
    <definedName name="hn._I030"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2"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localSheetId="31" hidden="1">#REF!</definedName>
    <definedName name="hn._I031"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2"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localSheetId="31" hidden="1">#REF!</definedName>
    <definedName name="hn._I044"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2"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localSheetId="31" hidden="1">#REF!</definedName>
    <definedName name="hn._I051"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2"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localSheetId="31" hidden="1">#REF!</definedName>
    <definedName name="hn._I059"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2"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localSheetId="31" hidden="1">#REF!</definedName>
    <definedName name="hn._I062"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2"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localSheetId="31" hidden="1">#REF!</definedName>
    <definedName name="hn._I070"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2"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localSheetId="31" hidden="1">#REF!</definedName>
    <definedName name="hn._I071"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2"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localSheetId="31" hidden="1">#REF!</definedName>
    <definedName name="hn._I075"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2"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localSheetId="31" hidden="1">#REF!</definedName>
    <definedName name="hn._I077"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2"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localSheetId="31" hidden="1">#REF!</definedName>
    <definedName name="hn._I083"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2"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localSheetId="31" hidden="1">#REF!</definedName>
    <definedName name="hn._I085"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2"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localSheetId="31" hidden="1">#REF!</definedName>
    <definedName name="hn._P001"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2"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localSheetId="31" hidden="1">#REF!</definedName>
    <definedName name="hn._P002"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2"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localSheetId="31" hidden="1">#REF!</definedName>
    <definedName name="hn._P004"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2"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localSheetId="31" hidden="1">#REF!</definedName>
    <definedName name="hn._P014"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2"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localSheetId="31" hidden="1">#REF!</definedName>
    <definedName name="hn._P0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2"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localSheetId="31" hidden="1">#REF!</definedName>
    <definedName name="hn._P017"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2"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localSheetId="31" hidden="1">#REF!</definedName>
    <definedName name="hn._P017g"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2"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localSheetId="31" hidden="1">#REF!</definedName>
    <definedName name="hn._P021"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2"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localSheetId="31" hidden="1">#REF!</definedName>
    <definedName name="hn._P024"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2"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localSheetId="31"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2"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localSheetId="31" hidden="1">#REF!,#REF!,#REF!,#REF!</definedName>
    <definedName name="hn.Delete015" hidden="1">#REF!,#REF!,#REF!,#REF!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2"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localSheetId="31"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2"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localSheetId="31"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2"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localSheetId="31" hidden="1">#REF!</definedName>
    <definedName name="hn.YearLabel" hidden="1">#REF!</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23" hidden="1">{"'Attachment'!$A$1:$L$49"}</definedName>
    <definedName name="HTML_Control" localSheetId="4" hidden="1">{"'Attachment'!$A$1:$L$49"}</definedName>
    <definedName name="HTML_Control" localSheetId="5" hidden="1">{"'Attachment'!$A$1:$L$49"}</definedName>
    <definedName name="HTML_Control" localSheetId="16"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localSheetId="31" hidden="1">{"'Attachment'!$A$1:$L$49"}</definedName>
    <definedName name="HTML_Control"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23" hidden="1">{"'Attachment'!$A$1:$L$49"}</definedName>
    <definedName name="HTML_Control1" localSheetId="4" hidden="1">{"'Attachment'!$A$1:$L$49"}</definedName>
    <definedName name="HTML_Control1" localSheetId="5" hidden="1">{"'Attachment'!$A$1:$L$49"}</definedName>
    <definedName name="HTML_Control1" localSheetId="16"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localSheetId="31" hidden="1">{"'Attachment'!$A$1:$L$49"}</definedName>
    <definedName name="HTML_Control1"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23" hidden="1">{"'Attachment'!$A$1:$L$49"}</definedName>
    <definedName name="HTML_Control2" localSheetId="4" hidden="1">{"'Attachment'!$A$1:$L$49"}</definedName>
    <definedName name="HTML_Control2" localSheetId="5" hidden="1">{"'Attachment'!$A$1:$L$49"}</definedName>
    <definedName name="HTML_Control2" localSheetId="16"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localSheetId="31" hidden="1">{"'Attachment'!$A$1:$L$49"}</definedName>
    <definedName name="HTML_Control2"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23" hidden="1">{"'Attachment'!$A$1:$L$49"}</definedName>
    <definedName name="HTML_Control3" localSheetId="4" hidden="1">{"'Attachment'!$A$1:$L$49"}</definedName>
    <definedName name="HTML_Control3" localSheetId="5" hidden="1">{"'Attachment'!$A$1:$L$49"}</definedName>
    <definedName name="HTML_Control3" localSheetId="16"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localSheetId="31"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2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localSheetId="31"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23" hidden="1">{#N/A,#N/A,FALSE,"RECAP";#N/A,#N/A,FALSE,"MATBYCLS";#N/A,#N/A,FALSE,"STATUS";#N/A,#N/A,FALSE,"OP-ACT";#N/A,#N/A,FALSE,"W_O"}</definedName>
    <definedName name="IMPAC2004" localSheetId="4" hidden="1">{#N/A,#N/A,FALSE,"RECAP";#N/A,#N/A,FALSE,"MATBYCLS";#N/A,#N/A,FALSE,"STATUS";#N/A,#N/A,FALSE,"OP-ACT";#N/A,#N/A,FALSE,"W_O"}</definedName>
    <definedName name="IMPAC2004" localSheetId="5" hidden="1">{#N/A,#N/A,FALSE,"RECAP";#N/A,#N/A,FALSE,"MATBYCLS";#N/A,#N/A,FALSE,"STATUS";#N/A,#N/A,FALSE,"OP-ACT";#N/A,#N/A,FALSE,"W_O"}</definedName>
    <definedName name="IMPAC2004" localSheetId="16"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localSheetId="31"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2">#REF!</definedName>
    <definedName name="Inc" localSheetId="26">#REF!</definedName>
    <definedName name="Inc" localSheetId="27">#REF!</definedName>
    <definedName name="Inc" localSheetId="28">#REF!</definedName>
    <definedName name="Inc" localSheetId="29">#REF!</definedName>
    <definedName name="Inc" localSheetId="30">#REF!</definedName>
    <definedName name="Inc" localSheetId="31">#REF!</definedName>
    <definedName name="Inc">#REF!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2">#REF!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 localSheetId="31">#REF!</definedName>
    <definedName name="IncAcct">#REF!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2">#REF!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 localSheetId="31">#REF!</definedName>
    <definedName name="IncDesc">#REF!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2">#REF!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 localSheetId="31">#REF!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2">#REF!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 localSheetId="31">#REF!</definedName>
    <definedName name="initexp">#REF!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2">#REF!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 localSheetId="31">#REF!</definedName>
    <definedName name="Initial_Cash_Flow_Quarter">#REF!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2">#REF!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 localSheetId="31">#REF!</definedName>
    <definedName name="Initial_Operating_Period_Working_Capital_Percentage">#REF!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2">#REF!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 localSheetId="31">#REF!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2">#REF!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 localSheetId="31">#REF!</definedName>
    <definedName name="Insurance_Cost_in_1999">#REF!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2">#REF!</definedName>
    <definedName name="INT" localSheetId="26">#REF!</definedName>
    <definedName name="INT" localSheetId="27">#REF!</definedName>
    <definedName name="INT" localSheetId="28">#REF!</definedName>
    <definedName name="INT" localSheetId="29">#REF!</definedName>
    <definedName name="INT" localSheetId="30">#REF!</definedName>
    <definedName name="INT" localSheetId="31">#REF!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2">#REF!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 localSheetId="31">#REF!</definedName>
    <definedName name="ISO_Fees_Base_Year">#REF!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2">#REF!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 localSheetId="31">#REF!</definedName>
    <definedName name="ISO_Fees_Input">#REF!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2">#REF!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 localSheetId="31">#REF!</definedName>
    <definedName name="istat">#REF!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2">#REF!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 localSheetId="31">#REF!</definedName>
    <definedName name="JANBS">#REF!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2">#REF!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#REF!</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2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localSheetId="31"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23" hidden="1">{"2002Frcst","06Month",FALSE,"Frcst Format 2002"}</definedName>
    <definedName name="July2007" localSheetId="4" hidden="1">{"2002Frcst","06Month",FALSE,"Frcst Format 2002"}</definedName>
    <definedName name="July2007" localSheetId="5" hidden="1">{"2002Frcst","06Month",FALSE,"Frcst Format 2002"}</definedName>
    <definedName name="July2007" localSheetId="16"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localSheetId="31" hidden="1">{"2002Frcst","06Month",FALSE,"Frcst Format 2002"}</definedName>
    <definedName name="July2007" hidden="1">{"2002Frcst","06Month",FALSE,"Frcst Format 2002"}</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2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localSheetId="31"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2"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localSheetId="31" hidden="1">#REF!</definedName>
    <definedName name="jutf"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2"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localSheetId="31" hidden="1">#REF!</definedName>
    <definedName name="JWSActualDiscBonus200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2"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localSheetId="31" hidden="1">#REF!</definedName>
    <definedName name="JWSBase2005"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2"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localSheetId="31" hidden="1">#REF!</definedName>
    <definedName name="JWSBase200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2"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localSheetId="31" hidden="1">#REF!</definedName>
    <definedName name="JWSBase2007"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2"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localSheetId="31" hidden="1">#REF!</definedName>
    <definedName name="JWSBonusPool"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2"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localSheetId="31" hidden="1">#REF!</definedName>
    <definedName name="JWSBonusReceived200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2"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localSheetId="31" hidden="1">#REF!</definedName>
    <definedName name="JWSBonusSacr200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2"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localSheetId="31" hidden="1">#REF!</definedName>
    <definedName name="JWSBusinessArea"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2"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localSheetId="31" hidden="1">#REF!</definedName>
    <definedName name="JWSCostCentre"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2"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localSheetId="31" hidden="1">#REF!</definedName>
    <definedName name="JWSCountry"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2"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localSheetId="31" hidden="1">#REF!</definedName>
    <definedName name="JWSCurrency"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2"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localSheetId="31" hidden="1">#REF!</definedName>
    <definedName name="JWSDataArea"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2"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localSheetId="31" hidden="1">#REF!</definedName>
    <definedName name="JWSDepartment"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2"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localSheetId="31" hidden="1">#REF!</definedName>
    <definedName name="JWSDiscBonus200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2"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localSheetId="31" hidden="1">#REF!</definedName>
    <definedName name="JWSEmpID"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2"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localSheetId="31" hidden="1">#REF!</definedName>
    <definedName name="JWSEmpName"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2"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localSheetId="31" hidden="1">#REF!</definedName>
    <definedName name="JWSFTE"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2"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localSheetId="31" hidden="1">#REF!</definedName>
    <definedName name="JWSG1_Base_M"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2"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localSheetId="31" hidden="1">#REF!</definedName>
    <definedName name="JWSG1_Base_UQ"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2"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localSheetId="31" hidden="1">#REF!</definedName>
    <definedName name="JWSG1_JobCode"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2"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localSheetId="31" hidden="1">#REF!</definedName>
    <definedName name="JWSG1_MarketDesc"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2"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localSheetId="31" hidden="1">#REF!</definedName>
    <definedName name="JWSG1_SurveyCode"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2"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localSheetId="31" hidden="1">#REF!</definedName>
    <definedName name="JWSG1_TotalComp_M"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2"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localSheetId="31" hidden="1">#REF!</definedName>
    <definedName name="JWSG1_TotalComp_UQ"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2"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localSheetId="31" hidden="1">#REF!</definedName>
    <definedName name="JWSG2_Base_M"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2"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localSheetId="31" hidden="1">#REF!</definedName>
    <definedName name="JWSG2_Base_UQ"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2"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localSheetId="31" hidden="1">#REF!</definedName>
    <definedName name="JWSG2_JobCode"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2"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localSheetId="31" hidden="1">#REF!</definedName>
    <definedName name="JWSG2_MarketDesc"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2"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localSheetId="31" hidden="1">#REF!</definedName>
    <definedName name="JWSG2_SurveyCode"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2"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localSheetId="31" hidden="1">#REF!</definedName>
    <definedName name="JWSG2_TotalComp_M"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2"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localSheetId="31" hidden="1">#REF!</definedName>
    <definedName name="JWSG2_TotalComp_UQ"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2"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localSheetId="31" hidden="1">#REF!</definedName>
    <definedName name="JWSGender"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2"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localSheetId="31" hidden="1">#REF!</definedName>
    <definedName name="JWSGuarBonus200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2"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localSheetId="31" hidden="1">#REF!</definedName>
    <definedName name="JWSHireDate"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2"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localSheetId="31" hidden="1">#REF!</definedName>
    <definedName name="JWSIntAssign"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2"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localSheetId="31" hidden="1">#REF!</definedName>
    <definedName name="JWSJobTitle"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2"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localSheetId="31" hidden="1">#REF!</definedName>
    <definedName name="JWSManagerLevel"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2"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localSheetId="31" hidden="1">#REF!</definedName>
    <definedName name="JWSOffshorePen200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2"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localSheetId="31" hidden="1">#REF!</definedName>
    <definedName name="JWSPerChangeSalary"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2"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localSheetId="31" hidden="1">#REF!</definedName>
    <definedName name="JWSPerChangeTotalComp"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2"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localSheetId="31" hidden="1">#REF!</definedName>
    <definedName name="JWSPerformGuar200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2"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localSheetId="31" hidden="1">#REF!</definedName>
    <definedName name="JWSProductLine"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2"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localSheetId="31" hidden="1">#REF!</definedName>
    <definedName name="JWSProfitSharing200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2"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localSheetId="31" hidden="1">#REF!</definedName>
    <definedName name="JWSPromotionFlag"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2"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localSheetId="31" hidden="1">#REF!</definedName>
    <definedName name="JWSPropJobTitle"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2"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localSheetId="31" hidden="1">#REF!</definedName>
    <definedName name="JWSPropManagerLevel"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2"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localSheetId="31" hidden="1">#REF!</definedName>
    <definedName name="JWSRating2004"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2"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localSheetId="31" hidden="1">#REF!</definedName>
    <definedName name="JWSRating2005"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2"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localSheetId="31" hidden="1">#REF!</definedName>
    <definedName name="JWSRating200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2"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localSheetId="31" hidden="1">#REF!</definedName>
    <definedName name="JWSRational"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2"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localSheetId="31" hidden="1">#REF!</definedName>
    <definedName name="JWSRegion"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2"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localSheetId="31" hidden="1">#REF!</definedName>
    <definedName name="JWSSalesCommQ4200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2"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localSheetId="31" hidden="1">#REF!</definedName>
    <definedName name="JWSTotalBonus2005"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2"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localSheetId="31" hidden="1">#REF!</definedName>
    <definedName name="JWSTotalBonus200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2"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localSheetId="31" hidden="1">#REF!</definedName>
    <definedName name="JWSTotalComp2004"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2"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localSheetId="31" hidden="1">#REF!</definedName>
    <definedName name="JWSTotalComp2005"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2"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localSheetId="31" hidden="1">#REF!</definedName>
    <definedName name="JWSTotalComp200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2"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localSheetId="31" hidden="1">#REF!</definedName>
    <definedName name="JWSValueAccount200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2"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localSheetId="31" hidden="1">#REF!</definedName>
    <definedName name="JWSValueAccount2007"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2"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localSheetId="31" hidden="1">#REF!</definedName>
    <definedName name="JWSVAMarker"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2"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localSheetId="31" hidden="1">#REF!</definedName>
    <definedName name="k" hidden="1">#REF!</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2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localSheetId="31"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2">#REF!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 localSheetId="31">#REF!</definedName>
    <definedName name="kjkj">#REF!</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23" hidden="1">{"Sch.L_MaterialIssue",#N/A,FALSE,"Sch.L"}</definedName>
    <definedName name="ksjfjJJJJ" localSheetId="4" hidden="1">{"Sch.L_MaterialIssue",#N/A,FALSE,"Sch.L"}</definedName>
    <definedName name="ksjfjJJJJ" localSheetId="5" hidden="1">{"Sch.L_MaterialIssue",#N/A,FALSE,"Sch.L"}</definedName>
    <definedName name="ksjfjJJJJ" localSheetId="16"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localSheetId="31" hidden="1">{"Sch.L_MaterialIssue",#N/A,FALSE,"Sch.L"}</definedName>
    <definedName name="ksjfjJJJJ" hidden="1">{"Sch.L_MaterialIssue",#N/A,FALSE,"Sch.L"}</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2">#REF!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 localSheetId="31">#REF!</definedName>
    <definedName name="LAHRS">#REF!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2">#REF!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 localSheetId="31">#REF!</definedName>
    <definedName name="Land_Purchase_Option_Pmts">#REF!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2">#REF!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 localSheetId="31">#REF!</definedName>
    <definedName name="Land_Trust_Funding_Input">#REF!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2">#REF!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 localSheetId="31">#REF!</definedName>
    <definedName name="Land_Trust_Funding_Period">#REF!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2">#REF!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 localSheetId="31">#REF!</definedName>
    <definedName name="LARR">#REF!</definedName>
    <definedName name="Last_Row" localSheetId="17">IF('CARE Table 1'!Values_Entered,HEADER_ROW+'CARE Table 1'!Number_of_Payments,HEADER_ROW)</definedName>
    <definedName name="Last_Row" localSheetId="18">IF('CARE Table 2'!Values_Entered,HEADER_ROW+'CARE Table 2'!Number_of_Payments,HEADER_ROW)</definedName>
    <definedName name="Last_Row" localSheetId="19">IF('CARE Table 3A _3B'!Values_Entered,HEADER_ROW+'CARE Table 3A _3B'!Number_of_Payments,HEADER_ROW)</definedName>
    <definedName name="Last_Row" localSheetId="20">IF('CARE Table 4'!Values_Entered,HEADER_ROW+'CARE Table 4'!Number_of_Payments,HEADER_ROW)</definedName>
    <definedName name="Last_Row" localSheetId="21">IF('CARE Table 5'!Values_Entered,HEADER_ROW+'CARE Table 5'!Number_of_Payments,HEADER_ROW)</definedName>
    <definedName name="Last_Row" localSheetId="22">IF('CARE Table 6'!Values_Entered,HEADER_ROW+'CARE Table 6'!Number_of_Payments,HEADER_ROW)</definedName>
    <definedName name="Last_Row" localSheetId="23">IF('CARE Table 7'!Values_Entered,HEADER_ROW+'CARE Table 7'!Number_of_Payments,HEADER_ROW)</definedName>
    <definedName name="Last_Row" localSheetId="4">IF('ESA Table 2'!Values_Entered,HEADER_ROW+'ESA Table 2'!Number_of_Payments,HEADER_ROW)</definedName>
    <definedName name="Last_Row" localSheetId="5">IF('ESA Table 2A'!Values_Entered,HEADER_ROW+'ESA Table 2A'!Number_of_Payments,HEADER_ROW)</definedName>
    <definedName name="Last_Row" localSheetId="16">IF('ESA Table 9'!Values_Entered,HEADER_ROW+'ESA Table 9'!Number_of_Payments,HEADER_ROW)</definedName>
    <definedName name="Last_Row" localSheetId="26">IF('FERA Table 1'!Values_Entered,HEADER_ROW+'FERA Table 1'!Number_of_Payments,HEADER_ROW)</definedName>
    <definedName name="Last_Row" localSheetId="27">IF('FERA Table 2'!Values_Entered,HEADER_ROW+'FERA Table 2'!Number_of_Payments,HEADER_ROW)</definedName>
    <definedName name="Last_Row" localSheetId="28">IF('FERA Table 3A _3B'!Values_Entered,HEADER_ROW+'FERA Table 3A _3B'!Number_of_Payments,HEADER_ROW)</definedName>
    <definedName name="Last_Row" localSheetId="29">IF('FERA Table 4'!Values_Entered,HEADER_ROW+'FERA Table 4'!Number_of_Payments,HEADER_ROW)</definedName>
    <definedName name="Last_Row" localSheetId="30">IF('FERA Table 5'!Values_Entered,HEADER_ROW+'FERA Table 5'!Number_of_Payments,HEADER_ROW)</definedName>
    <definedName name="Last_Row" localSheetId="31">IF('FERA Table 6'!Values_Entered,HEADER_ROW+'FERA Table 6'!Number_of_Payments,HEADER_ROW)</definedName>
    <definedName name="Last_Row">IF(Values_Entered,HEADER_ROW+Number_of_Payments,HEADER_ROW)</definedName>
    <definedName name="Last_Row_Pref" localSheetId="17">IF('CARE Table 1'!Values_Entered_Pref,HEADER_ROW_PREF+'CARE Table 1'!No_of_Pamts_Pref,HEADER_ROW_PREF)</definedName>
    <definedName name="Last_Row_Pref" localSheetId="18">IF('CARE Table 2'!Values_Entered_Pref,HEADER_ROW_PREF+'CARE Table 2'!No_of_Pamts_Pref,HEADER_ROW_PREF)</definedName>
    <definedName name="Last_Row_Pref" localSheetId="19">IF('CARE Table 3A _3B'!Values_Entered_Pref,HEADER_ROW_PREF+'CARE Table 3A _3B'!No_of_Pamts_Pref,HEADER_ROW_PREF)</definedName>
    <definedName name="Last_Row_Pref" localSheetId="20">IF('CARE Table 4'!Values_Entered_Pref,HEADER_ROW_PREF+'CARE Table 4'!No_of_Pamts_Pref,HEADER_ROW_PREF)</definedName>
    <definedName name="Last_Row_Pref" localSheetId="21">IF('CARE Table 5'!Values_Entered_Pref,HEADER_ROW_PREF+'CARE Table 5'!No_of_Pamts_Pref,HEADER_ROW_PREF)</definedName>
    <definedName name="Last_Row_Pref" localSheetId="22">IF('CARE Table 6'!Values_Entered_Pref,HEADER_ROW_PREF+'CARE Table 6'!No_of_Pamts_Pref,HEADER_ROW_PREF)</definedName>
    <definedName name="Last_Row_Pref" localSheetId="23">IF('CARE Table 7'!Values_Entered_Pref,HEADER_ROW_PREF+'CARE Table 7'!No_of_Pamts_Pref,HEADER_ROW_PREF)</definedName>
    <definedName name="Last_Row_Pref" localSheetId="4">IF('ESA Table 2'!Values_Entered_Pref,HEADER_ROW_PREF+'ESA Table 2'!No_of_Pamts_Pref,HEADER_ROW_PREF)</definedName>
    <definedName name="Last_Row_Pref" localSheetId="5">IF('ESA Table 2A'!Values_Entered_Pref,HEADER_ROW_PREF+'ESA Table 2A'!No_of_Pamts_Pref,HEADER_ROW_PREF)</definedName>
    <definedName name="Last_Row_Pref" localSheetId="16">IF('ESA Table 9'!Values_Entered_Pref,HEADER_ROW_PREF+'ESA Table 9'!No_of_Pamts_Pref,HEADER_ROW_PREF)</definedName>
    <definedName name="Last_Row_Pref" localSheetId="26">IF('FERA Table 1'!Values_Entered_Pref,HEADER_ROW_PREF+'FERA Table 1'!No_of_Pamts_Pref,HEADER_ROW_PREF)</definedName>
    <definedName name="Last_Row_Pref" localSheetId="27">IF('FERA Table 2'!Values_Entered_Pref,HEADER_ROW_PREF+'FERA Table 2'!No_of_Pamts_Pref,HEADER_ROW_PREF)</definedName>
    <definedName name="Last_Row_Pref" localSheetId="28">IF('FERA Table 3A _3B'!Values_Entered_Pref,HEADER_ROW_PREF+'FERA Table 3A _3B'!No_of_Pamts_Pref,HEADER_ROW_PREF)</definedName>
    <definedName name="Last_Row_Pref" localSheetId="29">IF('FERA Table 4'!Values_Entered_Pref,HEADER_ROW_PREF+'FERA Table 4'!No_of_Pamts_Pref,HEADER_ROW_PREF)</definedName>
    <definedName name="Last_Row_Pref" localSheetId="30">IF('FERA Table 5'!Values_Entered_Pref,HEADER_ROW_PREF+'FERA Table 5'!No_of_Pamts_Pref,HEADER_ROW_PREF)</definedName>
    <definedName name="Last_Row_Pref" localSheetId="31">IF('FERA Table 6'!Values_Entered_Pref,HEADER_ROW_PREF+'FERA Table 6'!No_of_Pamts_Pref,HEADER_ROW_PREF)</definedName>
    <definedName name="Last_Row_Pref">IF(Values_Entered_Pref,HEADER_ROW_PREF+No_of_Pamts_Pref,HEADER_ROW_PREF)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2">#REF!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 localSheetId="31">#REF!</definedName>
    <definedName name="LC_Arrangement_Fee_Rate">#REF!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2">#REF!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 localSheetId="31">#REF!</definedName>
    <definedName name="LC_Commitment_Fee_Rate">#REF!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2">#REF!</definedName>
    <definedName name="LCM" localSheetId="26">#REF!</definedName>
    <definedName name="LCM" localSheetId="27">#REF!</definedName>
    <definedName name="LCM" localSheetId="28">#REF!</definedName>
    <definedName name="LCM" localSheetId="29">#REF!</definedName>
    <definedName name="LCM" localSheetId="30">#REF!</definedName>
    <definedName name="LCM" localSheetId="31">#REF!</definedName>
    <definedName name="LCM">#REF!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2">#REF!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 localSheetId="31">#REF!</definedName>
    <definedName name="LDs_EPC_Contractor">#REF!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2">#REF!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 localSheetId="31">#REF!</definedName>
    <definedName name="LDs_Turbine_Supplier">#REF!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2">#REF!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 localSheetId="31">#REF!</definedName>
    <definedName name="Leveraged_Results_Print_Range">#REF!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2">#REF!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 localSheetId="31">#REF!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2">#REF!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 localSheetId="31">#REF!</definedName>
    <definedName name="LIBOR_12_year_Fwd_Swap_Tranche_B">#REF!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2">#REF!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 localSheetId="31">#REF!</definedName>
    <definedName name="LIBOR_2_year_Swap">#REF!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2">#REF!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 localSheetId="31">#REF!</definedName>
    <definedName name="LIBOR_2_year_Swap__Tranche_A_B_C">#REF!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2">#REF!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 localSheetId="31">#REF!</definedName>
    <definedName name="LIBOR_3_year_Fwd_Swap__Tranche_A">#REF!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2">#REF!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 localSheetId="31">#REF!</definedName>
    <definedName name="LIBOR_3_year_Fwd_Swap_Tranche_B_C">#REF!</definedName>
    <definedName name="limcount" hidden="1">1</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2">#REF!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 localSheetId="31">#REF!</definedName>
    <definedName name="LLC_Debt_Service_Coverage_Ratio_List">#REF!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2">#REF!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 localSheetId="31">#REF!</definedName>
    <definedName name="Loan_Balance_End_of_Month">#REF!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2">#REF!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 localSheetId="31">#REF!</definedName>
    <definedName name="Loan_Facility_Amount">#REF!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2">#REF!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 localSheetId="31">#REF!</definedName>
    <definedName name="LOCTTLHRS">#REF!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2">#REF!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 localSheetId="31">#REF!</definedName>
    <definedName name="ls5per">#REF!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2">#REF!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 localSheetId="31">#REF!</definedName>
    <definedName name="lssdge">#REF!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2">#REF!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 localSheetId="31">#REF!</definedName>
    <definedName name="LUNCH">#REF!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2">#REF!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 localSheetId="31">#REF!</definedName>
    <definedName name="Major_Maintenance_BOP_Base_Year">#REF!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2">#REF!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 localSheetId="31">#REF!</definedName>
    <definedName name="Major_Maintenance_BOP_Book">#REF!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2">#REF!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 localSheetId="31">#REF!</definedName>
    <definedName name="Major_Maintenance_BOP_Cash">#REF!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2">#REF!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 localSheetId="31">#REF!</definedName>
    <definedName name="Major_Maintenance_BOP_Escalation_Factor">#REF!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2">#REF!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 localSheetId="31">#REF!</definedName>
    <definedName name="Major_Maintenance_Smoothing_Threshold">#REF!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2">#REF!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 localSheetId="31">#REF!</definedName>
    <definedName name="Major_Maintenance_Table">#REF!</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2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localSheetId="31"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2">#REF!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 localSheetId="31">#REF!</definedName>
    <definedName name="McKittrick_School_District_Donation_Input">#REF!</definedName>
    <definedName name="MED_MTR">2</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2">#REF!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 localSheetId="31">#REF!</definedName>
    <definedName name="Merch_Cum_Escalation_Factor">#REF!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2">#REF!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 localSheetId="31">#REF!</definedName>
    <definedName name="Merch_Fuel_Doll_KW">#REF!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2">#REF!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 localSheetId="31">#REF!</definedName>
    <definedName name="Merch_margin_Doll_KW">#REF!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2">#REF!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 localSheetId="31">#REF!</definedName>
    <definedName name="Merch_Months_partial_Year_Factor">#REF!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2">#REF!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 localSheetId="31">#REF!</definedName>
    <definedName name="Michelle">#REF!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2">#REF!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 localSheetId="31">#REF!</definedName>
    <definedName name="Minimum_Debt_Service_Coverage">#REF!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2">#REF!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 localSheetId="31">#REF!</definedName>
    <definedName name="Mobilization_Months">#REF!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2">#REF!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 localSheetId="31">#REF!</definedName>
    <definedName name="MODEL">#REF!</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2">#REF!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 localSheetId="31">#REF!</definedName>
    <definedName name="Month1">#REF!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2">#REF!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 localSheetId="31">#REF!</definedName>
    <definedName name="Month2">#REF!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2">#REF!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 localSheetId="31">#REF!</definedName>
    <definedName name="Month3">#REF!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2">#REF!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 localSheetId="31">#REF!</definedName>
    <definedName name="MONTHLYREC">#REF!</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2">'[8]misc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 localSheetId="31">'[8]misc tables'!$B$2:$B$13</definedName>
    <definedName name="Months">'[8]misc tables'!$B$2:$B$13</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2">#REF!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 localSheetId="31">#REF!</definedName>
    <definedName name="Months_of_Debt_Service_Reserve">#REF!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2">#REF!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 localSheetId="31">#REF!</definedName>
    <definedName name="Months_Per_Year">#REF!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2">#REF!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 localSheetId="31">#REF!</definedName>
    <definedName name="MSA_Fee">#REF!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2">#REF!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 localSheetId="31">#REF!</definedName>
    <definedName name="MSA_Fee_Base_Year">#REF!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2">#REF!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 localSheetId="31">#REF!</definedName>
    <definedName name="MSA_Fee_Input_per_Year">#REF!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2">#REF!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 localSheetId="31">#REF!</definedName>
    <definedName name="MthAvg">#REF!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2">#REF!</definedName>
    <definedName name="N_A" localSheetId="26">#REF!</definedName>
    <definedName name="N_A" localSheetId="27">#REF!</definedName>
    <definedName name="N_A" localSheetId="28">#REF!</definedName>
    <definedName name="N_A" localSheetId="29">#REF!</definedName>
    <definedName name="N_A" localSheetId="30">#REF!</definedName>
    <definedName name="N_A" localSheetId="31">#REF!</definedName>
    <definedName name="N_A">#REF!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2">#REF!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 localSheetId="31">#REF!</definedName>
    <definedName name="Net_Cash_Flow">#REF!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2">#REF!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 localSheetId="31">#REF!</definedName>
    <definedName name="Net_Fixed_Assets">#REF!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2">#REF!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 localSheetId="31">#REF!</definedName>
    <definedName name="Net_Gain_on_Sale_of_Assets">#REF!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2">#REF!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 localSheetId="31">#REF!</definedName>
    <definedName name="Net_Payments_on_Fire_Truck_during_Construction_Input">#REF!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2">#REF!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 localSheetId="31">#REF!</definedName>
    <definedName name="Net_Start_Up_Revenues">#REF!</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2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localSheetId="31"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23" hidden="1">{#N/A,#N/A,TRUE,"SDGE";#N/A,#N/A,TRUE,"GBU";#N/A,#N/A,TRUE,"TBU";#N/A,#N/A,TRUE,"EDBU";#N/A,#N/A,TRUE,"ExclCC"}</definedName>
    <definedName name="newwrev" localSheetId="4" hidden="1">{#N/A,#N/A,TRUE,"SDGE";#N/A,#N/A,TRUE,"GBU";#N/A,#N/A,TRUE,"TBU";#N/A,#N/A,TRUE,"EDBU";#N/A,#N/A,TRUE,"ExclCC"}</definedName>
    <definedName name="newwrev" localSheetId="5" hidden="1">{#N/A,#N/A,TRUE,"SDGE";#N/A,#N/A,TRUE,"GBU";#N/A,#N/A,TRUE,"TBU";#N/A,#N/A,TRUE,"EDBU";#N/A,#N/A,TRUE,"ExclCC"}</definedName>
    <definedName name="newwrev" localSheetId="16"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localSheetId="31" hidden="1">{#N/A,#N/A,TRUE,"SDGE";#N/A,#N/A,TRUE,"GBU";#N/A,#N/A,TRUE,"TBU";#N/A,#N/A,TRUE,"EDBU";#N/A,#N/A,TRUE,"ExclCC"}</definedName>
    <definedName name="newwrev" hidden="1">{#N/A,#N/A,TRUE,"SDGE";#N/A,#N/A,TRUE,"GBU";#N/A,#N/A,TRUE,"TBU";#N/A,#N/A,TRUE,"EDBU";#N/A,#N/A,TRUE,"ExclCC"}</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2">#REF!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 localSheetId="31">#REF!</definedName>
    <definedName name="nine">#REF!</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23">MATCH(0.01,END_BAL_PREF,-1)+1</definedName>
    <definedName name="No_of_Pamts_Pref" localSheetId="4">MATCH(0.01,END_BAL_PREF,-1)+1</definedName>
    <definedName name="No_of_Pamts_Pref" localSheetId="5">MATCH(0.01,END_BAL_PREF,-1)+1</definedName>
    <definedName name="No_of_Pamts_Pref" localSheetId="16">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 localSheetId="31">MATCH(0.01,END_BAL_PREF,-1)+1</definedName>
    <definedName name="No_of_Pamts_Pref">MATCH(0.01,END_BAL_PREF,-1)+1</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2">#REF!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 localSheetId="31">#REF!</definedName>
    <definedName name="Non_Recourse_CP_Conduit_LIBOR_Spread">#REF!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2">#REF!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 localSheetId="31">#REF!</definedName>
    <definedName name="Non_Recourse_Facility_CP_adder">#REF!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2"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localSheetId="31" hidden="1">#REF!</definedName>
    <definedName name="none"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2"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localSheetId="31" hidden="1">#REF!</definedName>
    <definedName name="none2" hidden="1">#REF!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2">#REF!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 localSheetId="31">#REF!</definedName>
    <definedName name="nopremort">#REF!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2">#REF!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 localSheetId="31">#REF!</definedName>
    <definedName name="NOx_Allowances__Nominal___ton">#REF!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2">#REF!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 localSheetId="31">#REF!</definedName>
    <definedName name="Nox_Allowances_in_1999">#REF!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2">#REF!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 localSheetId="31">#REF!</definedName>
    <definedName name="NOx_Emissions_Rate__lb_hr">#REF!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2">#REF!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 localSheetId="31">#REF!</definedName>
    <definedName name="NOx_Offsets">#REF!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2">#REF!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 localSheetId="31">#REF!</definedName>
    <definedName name="NOx_Offsets_Calculation_Factor__lb_MMBtu">#REF!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2">#REF!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 localSheetId="31">#REF!</definedName>
    <definedName name="NOx_Offsets_Construction">#REF!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2">#REF!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 localSheetId="31">#REF!</definedName>
    <definedName name="NPV_20_Year_12_Percent_Quarterly">#REF!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2">#REF!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 localSheetId="31">#REF!</definedName>
    <definedName name="NPV_20_Year_13_Percent_Quarterly">#REF!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2">#REF!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 localSheetId="31">#REF!</definedName>
    <definedName name="NPV_20_Year_14_Percent_Quarterly">#REF!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2">#REF!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 localSheetId="31">#REF!</definedName>
    <definedName name="NQInd">#REF!</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23">MATCH(0.01,END_BAL,-1)+1</definedName>
    <definedName name="Number_of_Payments" localSheetId="4">MATCH(0.01,END_BAL,-1)+1</definedName>
    <definedName name="Number_of_Payments" localSheetId="5">MATCH(0.01,END_BAL,-1)+1</definedName>
    <definedName name="Number_of_Payments" localSheetId="16">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 localSheetId="31">MATCH(0.01,END_BAL,-1)+1</definedName>
    <definedName name="Number_of_Payments">MATCH(0.01,END_BAL,-1)+1</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2">#REF!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 localSheetId="31">#REF!</definedName>
    <definedName name="Number_of_Units">#REF!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2">#REF!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 localSheetId="31">#REF!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2">#REF!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 localSheetId="31">#REF!</definedName>
    <definedName name="NY_State_Dividend_Allowance_Rate">#REF!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2">#REF!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 localSheetId="31">#REF!</definedName>
    <definedName name="NY_State_Excess_Dividends_Tax">#REF!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2">#REF!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 localSheetId="31">#REF!</definedName>
    <definedName name="NY_State_Gross_Earnings_Tax">#REF!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2">#REF!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 localSheetId="31">#REF!</definedName>
    <definedName name="NY_State_Gross_Receipts_Tax">#REF!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2">#REF!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 localSheetId="31">#REF!</definedName>
    <definedName name="NY_State_Income_Tax_Switch">#REF!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2">#REF!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 localSheetId="31">#REF!</definedName>
    <definedName name="O_M_Mobilization">#REF!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2">#REF!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 localSheetId="31">#REF!</definedName>
    <definedName name="O_M_Mobilization___Labor">#REF!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2">#REF!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 localSheetId="31">#REF!</definedName>
    <definedName name="Off_Peak_Hours">#REF!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2">#REF!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 localSheetId="31">#REF!</definedName>
    <definedName name="Off_Peak_Percent">#REF!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2">#REF!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 localSheetId="31">#REF!</definedName>
    <definedName name="Offsite_Work_Road_Paving">#REF!</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2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localSheetId="31"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2">#REF!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 localSheetId="31">#REF!</definedName>
    <definedName name="On_Peak_Hours">#REF!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2">#REF!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 localSheetId="31">#REF!</definedName>
    <definedName name="On_Peak_Percent">#REF!</definedName>
    <definedName name="Open_Click">[23]!Open_Click</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2">#REF!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 localSheetId="31">#REF!</definedName>
    <definedName name="Operator_Fee_during_Mobilization">#REF!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2">#REF!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 localSheetId="31">#REF!</definedName>
    <definedName name="Opt_Discrate">#REF!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2">#REF!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 localSheetId="31">#REF!</definedName>
    <definedName name="Opt_DR">#REF!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2">#REF!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 localSheetId="31">#REF!</definedName>
    <definedName name="optindexswap_meanreversion">#REF!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2">#REF!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 localSheetId="31">#REF!</definedName>
    <definedName name="optindexswap_model">#REF!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2">#REF!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 localSheetId="31">#REF!</definedName>
    <definedName name="optindexswap_treesteps">#REF!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2">#REF!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 localSheetId="31">#REF!</definedName>
    <definedName name="optindexswap_volatility">#REF!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2">#REF!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 localSheetId="31">#REF!</definedName>
    <definedName name="option_treesteps">#REF!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2">#REF!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 localSheetId="31">#REF!</definedName>
    <definedName name="option_volatility">#REF!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2">#REF!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 localSheetId="31">#REF!</definedName>
    <definedName name="Other_EPC_Scope_Items_Non_Bechtel">#REF!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2">#REF!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 localSheetId="31">#REF!</definedName>
    <definedName name="OTHERHRS">#REF!</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23" hidden="1">{#N/A,#N/A,TRUE,"SDGE";#N/A,#N/A,TRUE,"GBU";#N/A,#N/A,TRUE,"TBU";#N/A,#N/A,TRUE,"EDBU";#N/A,#N/A,TRUE,"ExclCC"}</definedName>
    <definedName name="otherrev" localSheetId="4" hidden="1">{#N/A,#N/A,TRUE,"SDGE";#N/A,#N/A,TRUE,"GBU";#N/A,#N/A,TRUE,"TBU";#N/A,#N/A,TRUE,"EDBU";#N/A,#N/A,TRUE,"ExclCC"}</definedName>
    <definedName name="otherrev" localSheetId="5" hidden="1">{#N/A,#N/A,TRUE,"SDGE";#N/A,#N/A,TRUE,"GBU";#N/A,#N/A,TRUE,"TBU";#N/A,#N/A,TRUE,"EDBU";#N/A,#N/A,TRUE,"ExclCC"}</definedName>
    <definedName name="otherrev" localSheetId="16"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localSheetId="31" hidden="1">{#N/A,#N/A,TRUE,"SDGE";#N/A,#N/A,TRUE,"GBU";#N/A,#N/A,TRUE,"TBU";#N/A,#N/A,TRUE,"EDBU";#N/A,#N/A,TRUE,"ExclCC"}</definedName>
    <definedName name="otherrev" hidden="1">{#N/A,#N/A,TRUE,"SDGE";#N/A,#N/A,TRUE,"GBU";#N/A,#N/A,TRUE,"TBU";#N/A,#N/A,TRUE,"EDBU";#N/A,#N/A,TRUE,"ExclCC"}</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2">#REF!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 localSheetId="31">#REF!</definedName>
    <definedName name="Ozone_Season_Factor">#REF!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2"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localSheetId="31" hidden="1">#REF!</definedName>
    <definedName name="p.Covenants"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2"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localSheetId="31" hidden="1">#REF!</definedName>
    <definedName name="p.Covenants_Titles"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2"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localSheetId="31" hidden="1">#REF!</definedName>
    <definedName name="p.CreditStats"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2"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localSheetId="31" hidden="1">#REF!</definedName>
    <definedName name="p.DCF"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2"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localSheetId="31" hidden="1">#REF!</definedName>
    <definedName name="p.DCF_Titles"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2"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localSheetId="31" hidden="1">#REF!</definedName>
    <definedName name="p.IRR"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2"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localSheetId="31" hidden="1">#REF!</definedName>
    <definedName name="p.IRR_Titles"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2"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localSheetId="31" hidden="1">#REF!</definedName>
    <definedName name="p.SP"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2"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localSheetId="31" hidden="1">#REF!</definedName>
    <definedName name="p.Summary"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2"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localSheetId="31" hidden="1">#REF!</definedName>
    <definedName name="p.Summary_Titles" hidden="1">#REF!</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2">#REF!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 localSheetId="31">#REF!</definedName>
    <definedName name="PAGE1">#REF!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2">#REF!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 localSheetId="31">#REF!</definedName>
    <definedName name="page1997">#REF!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2">#REF!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 localSheetId="31">#REF!</definedName>
    <definedName name="PAGE2">#REF!</definedName>
    <definedName name="Pal_Workbook_GUID" hidden="1">"1YDJKL1A3MNKIMXTGKJS3UTZ"</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2">#REF!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 localSheetId="31">#REF!</definedName>
    <definedName name="Partial_Year_Factor_Synthetic_Lease">#REF!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2">#REF!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 localSheetId="31">#REF!</definedName>
    <definedName name="period">#REF!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2">#REF!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 localSheetId="31">#REF!</definedName>
    <definedName name="Period_1_Coverage_Threshold">#REF!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2">#REF!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 localSheetId="31">#REF!</definedName>
    <definedName name="Period_1_Distributable_Cash">#REF!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2">#REF!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 localSheetId="31">#REF!</definedName>
    <definedName name="Period_2_Adjusted_Distributable_Cash">#REF!</definedName>
    <definedName name="PFYE">[19]Input1!$B$7</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23" hidden="1">{#N/A,#N/A,FALSE,"RECAP";#N/A,#N/A,FALSE,"MATBYCLS";#N/A,#N/A,FALSE,"STATUS";#N/A,#N/A,FALSE,"OP-ACT";#N/A,#N/A,FALSE,"W_O"}</definedName>
    <definedName name="PHILIPS" localSheetId="4" hidden="1">{#N/A,#N/A,FALSE,"RECAP";#N/A,#N/A,FALSE,"MATBYCLS";#N/A,#N/A,FALSE,"STATUS";#N/A,#N/A,FALSE,"OP-ACT";#N/A,#N/A,FALSE,"W_O"}</definedName>
    <definedName name="PHILIPS" localSheetId="5" hidden="1">{#N/A,#N/A,FALSE,"RECAP";#N/A,#N/A,FALSE,"MATBYCLS";#N/A,#N/A,FALSE,"STATUS";#N/A,#N/A,FALSE,"OP-ACT";#N/A,#N/A,FALSE,"W_O"}</definedName>
    <definedName name="PHILIPS" localSheetId="16"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localSheetId="31"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2">#REF!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 localSheetId="31">#REF!</definedName>
    <definedName name="PILOT_Escalation_Ceiling">#REF!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2">#REF!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 localSheetId="31">#REF!</definedName>
    <definedName name="PILOT_Escalation_Floor">#REF!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2">#REF!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 localSheetId="31">#REF!</definedName>
    <definedName name="PILOT_Portion_to_County">#REF!</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2">#REF!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 localSheetId="31">#REF!</definedName>
    <definedName name="Plant_Capacity">#REF!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2">#REF!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 localSheetId="31">#REF!</definedName>
    <definedName name="pmcat">#REF!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2">#REF!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 localSheetId="31">#REF!</definedName>
    <definedName name="pmper">#REF!</definedName>
    <definedName name="portfolio">[5]Inputs!$B$8</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2">#REF!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 localSheetId="31">#REF!</definedName>
    <definedName name="Post_Commercial_Operations_Construction_G_A_Total__2002">#REF!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2">#REF!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 localSheetId="31">#REF!</definedName>
    <definedName name="Post_Lease_Term_Loan_Amortization_Partial_Year_Factor">#REF!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2">#REF!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 localSheetId="31">#REF!</definedName>
    <definedName name="Post_Lease_Term_Loan_Term">#REF!</definedName>
    <definedName name="Post_Lease_Term_Refinanced_Principal_Amount">'[25]Debt Service - SL'!$B$656</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2">#REF!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 localSheetId="31">#REF!</definedName>
    <definedName name="POVM_Fuel_Partial_Year_Factor">#REF!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2">#REF!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 localSheetId="31">#REF!</definedName>
    <definedName name="POVM_Margin_Partial_Year_Factor">#REF!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2">#REF!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 localSheetId="31">#REF!</definedName>
    <definedName name="Power_Island_Extended_Warranty">#REF!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2">#REF!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 localSheetId="31">#REF!</definedName>
    <definedName name="Power_Pool_Fees_Input">#REF!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2">#REF!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 localSheetId="31">#REF!</definedName>
    <definedName name="Power_Pool_Fees_Input_Base_Year">#REF!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2">#REF!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 localSheetId="31">#REF!</definedName>
    <definedName name="Pre_Engineering_Payments">#REF!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2">#REF!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 localSheetId="31">#REF!</definedName>
    <definedName name="Pre_Tax_Income__Toolling_Book">#REF!</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2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localSheetId="31"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2">#REF!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 localSheetId="31">#REF!</definedName>
    <definedName name="Print">#REF!</definedName>
    <definedName name="_xlnm.Print_Area" localSheetId="17">'CARE Table 1'!$A$1:$M$38</definedName>
    <definedName name="_xlnm.Print_Area" localSheetId="18">'CARE Table 2'!$A$1:$AB$30</definedName>
    <definedName name="_xlnm.Print_Area" localSheetId="19">'CARE Table 3A _3B'!$A$1:$I$42</definedName>
    <definedName name="_xlnm.Print_Area" localSheetId="20">'CARE Table 4'!$A$1:$K$16</definedName>
    <definedName name="_xlnm.Print_Area" localSheetId="21">'CARE Table 5'!$A$1:$I$21</definedName>
    <definedName name="_xlnm.Print_Area" localSheetId="22">'CARE Table 6'!$A$1:$G$33</definedName>
    <definedName name="_xlnm.Print_Area" localSheetId="23">'CARE Table 7'!$A$1:$O$19</definedName>
    <definedName name="_xlnm.Print_Area" localSheetId="25">'CARE Table 8A'!$A$1:$H$23</definedName>
    <definedName name="_xlnm.Print_Area" localSheetId="2">'ESA Table 1'!$A$1:$M$45</definedName>
    <definedName name="_xlnm.Print_Area" localSheetId="4">'ESA Table 2'!$A$1:$H$96</definedName>
    <definedName name="_xlnm.Print_Area" localSheetId="5">'ESA Table 2A'!$A$1:$H$91</definedName>
    <definedName name="_xlnm.Print_Area" localSheetId="6">'ESA Table 2B'!$A$1:$I$66</definedName>
    <definedName name="_xlnm.Print_Area" localSheetId="7">'ESA Table 2B-1'!$A$1:$D$54</definedName>
    <definedName name="_xlnm.Print_Area" localSheetId="10">'ESA Table 3A_3F'!$A$1:$B$70</definedName>
    <definedName name="_xlnm.Print_Area" localSheetId="11">'ESA Table 4A-D'!$A$1:$G$39</definedName>
    <definedName name="_xlnm.Print_Area" localSheetId="12">'ESA Table 5A_5D'!$A$1:$Q$88</definedName>
    <definedName name="_xlnm.Print_Area" localSheetId="13">'ESA Table 6'!$A$1:$P$30</definedName>
    <definedName name="_xlnm.Print_Area" localSheetId="15">'ESA Table 8'!$A$1:$H$22</definedName>
    <definedName name="_xlnm.Print_Area" localSheetId="26">'FERA Table 1'!$A$1:$E$29</definedName>
    <definedName name="_xlnm.Print_Area" localSheetId="27">'FERA Table 2'!$A$1:$Y$29</definedName>
    <definedName name="_xlnm.Print_Area" localSheetId="28">'FERA Table 3A _3B'!$A$1:$I$45</definedName>
    <definedName name="_xlnm.Print_Area" localSheetId="29">'FERA Table 4'!$A$1:$K$14</definedName>
    <definedName name="_xlnm.Print_Area" localSheetId="30">'FERA Table 5'!$A$1:$I$22</definedName>
    <definedName name="_xlnm.Print_Area" localSheetId="31">'FERA Table 6'!$A$1:$G$34</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2">#REF!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 localSheetId="31">#REF!</definedName>
    <definedName name="Print_Table">#REF!</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23" hidden="1">{#N/A,#N/A,FALSE,"trates"}</definedName>
    <definedName name="problem" localSheetId="4" hidden="1">{#N/A,#N/A,FALSE,"trates"}</definedName>
    <definedName name="problem" localSheetId="5" hidden="1">{#N/A,#N/A,FALSE,"trates"}</definedName>
    <definedName name="problem" localSheetId="16"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localSheetId="31" hidden="1">{#N/A,#N/A,FALSE,"trates"}</definedName>
    <definedName name="problem" hidden="1">{#N/A,#N/A,FALSE,"trates"}</definedName>
    <definedName name="Product_2">#REF!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2">#REF!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 localSheetId="31">#REF!</definedName>
    <definedName name="Product_5">#REF!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2">#REF!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 localSheetId="31">#REF!</definedName>
    <definedName name="Product_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2">#REF!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 localSheetId="31">#REF!</definedName>
    <definedName name="Product_7a">#REF!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2">#REF!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 localSheetId="31">#REF!</definedName>
    <definedName name="Product_7b">#REF!</definedName>
    <definedName name="Project">[26]CASE!$B$3:$B$12</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2">#REF!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 localSheetId="31">#REF!</definedName>
    <definedName name="Project_Starts_Operations_in_Quarter">#REF!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2">#REF!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 localSheetId="31">#REF!</definedName>
    <definedName name="Property__Plant___Equipment">#REF!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2">#REF!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 localSheetId="31">#REF!</definedName>
    <definedName name="Property_Tax_Assessment_Value_for_Jan1_Start">#REF!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2">#REF!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 localSheetId="31">#REF!</definedName>
    <definedName name="Property_Tax_Base_Year">#REF!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2">#REF!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 localSheetId="31">#REF!</definedName>
    <definedName name="Property_Tax_Dec_2000">#REF!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2">#REF!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 localSheetId="31">#REF!</definedName>
    <definedName name="Property_Tax_Input_Delayed_One_Year">#REF!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2">#REF!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 localSheetId="31">#REF!</definedName>
    <definedName name="Property_Taxes___Book">#REF!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2">#REF!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 localSheetId="31">#REF!</definedName>
    <definedName name="Property_Taxes__Cash">#REF!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2">#REF!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 localSheetId="31">#REF!</definedName>
    <definedName name="PSA_Line_Loss_Factor">#REF!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2">#REF!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 localSheetId="31">#REF!</definedName>
    <definedName name="PSA_Off_Peak_Delivered_MWh">#REF!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2">#REF!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 localSheetId="31">#REF!</definedName>
    <definedName name="PSA_On_Peak_Delivered_MWh">#REF!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2">#REF!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 localSheetId="31">#REF!</definedName>
    <definedName name="PSA_Replacement_MWh_Cost">#REF!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2">#REF!</definedName>
    <definedName name="PST" localSheetId="26">#REF!</definedName>
    <definedName name="PST" localSheetId="27">#REF!</definedName>
    <definedName name="PST" localSheetId="28">#REF!</definedName>
    <definedName name="PST" localSheetId="29">#REF!</definedName>
    <definedName name="PST" localSheetId="30">#REF!</definedName>
    <definedName name="PST" localSheetId="31">#REF!</definedName>
    <definedName name="PST">#REF!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2">#REF!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 localSheetId="31">#REF!</definedName>
    <definedName name="PSTAIR">#REF!</definedName>
    <definedName name="pv">[5]Inputs!$B$26</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2">#REF!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 localSheetId="31">#REF!</definedName>
    <definedName name="PV_of_1st_Quarter_Cash_Flows">#REF!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2">#REF!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 localSheetId="31">#REF!</definedName>
    <definedName name="PV_of_2nd_Quarter_Cash_Flows">#REF!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2">#REF!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 localSheetId="31">#REF!</definedName>
    <definedName name="PV_of_3rd_Quarter_Cash_Flows">#REF!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2">#REF!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 localSheetId="31">#REF!</definedName>
    <definedName name="PV_of_4th_Quarter_Cash_Flows">#REF!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2">#REF!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 localSheetId="31">#REF!</definedName>
    <definedName name="PV_Project_Cash_Flows">#REF!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2">#REF!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 localSheetId="31">#REF!</definedName>
    <definedName name="pyeper">#REF!</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23" hidden="1">{"SourcesUses",#N/A,TRUE,"CFMODEL";"TransOverview",#N/A,TRUE,"CFMODEL"}</definedName>
    <definedName name="qqqqqqq" localSheetId="4" hidden="1">{"SourcesUses",#N/A,TRUE,"CFMODEL";"TransOverview",#N/A,TRUE,"CFMODEL"}</definedName>
    <definedName name="qqqqqqq" localSheetId="5" hidden="1">{"SourcesUses",#N/A,TRUE,"CFMODEL";"TransOverview",#N/A,TRUE,"CFMODEL"}</definedName>
    <definedName name="qqqqqqq" localSheetId="16"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localSheetId="31" hidden="1">{"SourcesUses",#N/A,TRUE,"CFMODEL";"TransOverview",#N/A,TRUE,"CFMODEL"}</definedName>
    <definedName name="qqqqqqq" hidden="1">{"SourcesUses",#N/A,TRUE,"CFMODEL";"TransOverview",#N/A,TRUE,"CFMODEL"}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23" hidden="1">{"Income Statement",#N/A,FALSE,"CFMODEL";"Balance Sheet",#N/A,FALSE,"CFMODEL"}</definedName>
    <definedName name="qqqqqqqqqqqqqqqqqq" localSheetId="4" hidden="1">{"Income Statement",#N/A,FALSE,"CFMODEL";"Balance Sheet",#N/A,FALSE,"CFMODEL"}</definedName>
    <definedName name="qqqqqqqqqqqqqqqqqq" localSheetId="5" hidden="1">{"Income Statement",#N/A,FALSE,"CFMODEL";"Balance Sheet",#N/A,FALSE,"CFMODEL"}</definedName>
    <definedName name="qqqqqqqqqqqqqqqqqq" localSheetId="16"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localSheetId="31" hidden="1">{"Income Statement",#N/A,FALSE,"CFMODEL";"Balance Sheet",#N/A,FALSE,"CFMODEL"}</definedName>
    <definedName name="qqqqqqqqqqqqqqqqqq" hidden="1">{"Income Statement",#N/A,FALSE,"CFMODEL";"Balance Sheet",#N/A,FALSE,"CFMODEL"}</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2"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localSheetId="31" hidden="1">#REF!</definedName>
    <definedName name="r.CashFlow"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2"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localSheetId="31" hidden="1">#REF!</definedName>
    <definedName name="r.Leverage"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2"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localSheetId="31" hidden="1">#REF!</definedName>
    <definedName name="r.Liquidity"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2"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localSheetId="31" hidden="1">#REF!</definedName>
    <definedName name="r.Market"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2"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localSheetId="31" hidden="1">#REF!</definedName>
    <definedName name="r.Profitability"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2"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localSheetId="31" hidden="1">#REF!</definedName>
    <definedName name="r.Summary" hidden="1">#REF!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2">#REF!</definedName>
    <definedName name="ra" localSheetId="26">#REF!</definedName>
    <definedName name="ra" localSheetId="27">#REF!</definedName>
    <definedName name="ra" localSheetId="28">#REF!</definedName>
    <definedName name="ra" localSheetId="29">#REF!</definedName>
    <definedName name="ra" localSheetId="30">#REF!</definedName>
    <definedName name="ra" localSheetId="31">#REF!</definedName>
    <definedName name="ra">#REF!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2">#REF!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 localSheetId="31">#REF!</definedName>
    <definedName name="RateCase">#REF!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2">#REF!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 localSheetId="31">#REF!</definedName>
    <definedName name="Re_Fi_Term_Loan_Maturity_Year">#REF!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2">#REF!</definedName>
    <definedName name="REC" localSheetId="26">#REF!</definedName>
    <definedName name="REC" localSheetId="27">#REF!</definedName>
    <definedName name="REC" localSheetId="28">#REF!</definedName>
    <definedName name="REC" localSheetId="29">#REF!</definedName>
    <definedName name="REC" localSheetId="30">#REF!</definedName>
    <definedName name="REC" localSheetId="31">#REF!</definedName>
    <definedName name="REC">#REF!</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23" hidden="1">{"SourcesUses",#N/A,TRUE,"CFMODEL";"TransOverview",#N/A,TRUE,"CFMODEL"}</definedName>
    <definedName name="reference3" localSheetId="4" hidden="1">{"SourcesUses",#N/A,TRUE,"CFMODEL";"TransOverview",#N/A,TRUE,"CFMODEL"}</definedName>
    <definedName name="reference3" localSheetId="5" hidden="1">{"SourcesUses",#N/A,TRUE,"CFMODEL";"TransOverview",#N/A,TRUE,"CFMODEL"}</definedName>
    <definedName name="reference3" localSheetId="16"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localSheetId="31" hidden="1">{"SourcesUses",#N/A,TRUE,"CFMODEL";"TransOverview",#N/A,TRUE,"CFMODEL"}</definedName>
    <definedName name="reference3"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23" hidden="1">{"SourcesUses",#N/A,TRUE,"CFMODEL";"TransOverview",#N/A,TRUE,"CFMODEL"}</definedName>
    <definedName name="reference32" localSheetId="4" hidden="1">{"SourcesUses",#N/A,TRUE,"CFMODEL";"TransOverview",#N/A,TRUE,"CFMODEL"}</definedName>
    <definedName name="reference32" localSheetId="5" hidden="1">{"SourcesUses",#N/A,TRUE,"CFMODEL";"TransOverview",#N/A,TRUE,"CFMODEL"}</definedName>
    <definedName name="reference32" localSheetId="16"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localSheetId="31" hidden="1">{"SourcesUses",#N/A,TRUE,"CFMODEL";"TransOverview",#N/A,TRUE,"CFMODEL"}</definedName>
    <definedName name="reference32" hidden="1">{"SourcesUses",#N/A,TRUE,"CFMODEL";"TransOverview",#N/A,TRUE,"CFMODEL"}</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2">#REF!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 localSheetId="31">#REF!</definedName>
    <definedName name="Refi_Debt_Service_Coverage_Ratio_List">#REF!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2">#REF!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 localSheetId="31">#REF!</definedName>
    <definedName name="Refi_DSCR_Criteria">#REF!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2">#REF!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 localSheetId="31">#REF!</definedName>
    <definedName name="Refinancing_Amortization_Schedule">#REF!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2">#REF!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 localSheetId="31">#REF!</definedName>
    <definedName name="Reggie">#REF!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2">#REF!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 localSheetId="31">#REF!</definedName>
    <definedName name="Reggie1">#REF!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2">#REF!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 localSheetId="31">#REF!</definedName>
    <definedName name="Repairs_Discount_Factor">#REF!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2">#REF!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 localSheetId="31">#REF!</definedName>
    <definedName name="repo_meanreversion">#REF!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2">#REF!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 localSheetId="31">#REF!</definedName>
    <definedName name="repo_model">#REF!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2">#REF!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 localSheetId="31">#REF!</definedName>
    <definedName name="repo_volatility">#REF!</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23" hidden="1">{"'Attachment'!$A$1:$L$49"}</definedName>
    <definedName name="rert" localSheetId="4" hidden="1">{"'Attachment'!$A$1:$L$49"}</definedName>
    <definedName name="rert" localSheetId="5" hidden="1">{"'Attachment'!$A$1:$L$49"}</definedName>
    <definedName name="rert" localSheetId="16"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localSheetId="31" hidden="1">{"'Attachment'!$A$1:$L$49"}</definedName>
    <definedName name="rert" hidden="1">{"'Attachment'!$A$1:$L$49"}</definedName>
    <definedName name="RES_MTR">1.8</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2">#REF!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 localSheetId="31">#REF!</definedName>
    <definedName name="Residual_Credit_Enhancement_LOC_Amount">#REF!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2">#REF!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 localSheetId="31">#REF!</definedName>
    <definedName name="Residual_Credit_Enhancement_LOC_Arrangement_Fee">#REF!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2">#REF!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 localSheetId="31">#REF!</definedName>
    <definedName name="Residual_Credit_Enhancement_LOC_Arrangement_Fee_Rate">#REF!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2">#REF!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 localSheetId="31">#REF!</definedName>
    <definedName name="Residual_Credit_Enhancement_LOC_Commitment_Fee_Rate">#REF!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2">#REF!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 localSheetId="31">#REF!</definedName>
    <definedName name="Residual_Credit_Enhancement_LOC_Fee">#REF!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2">#REF!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 localSheetId="31">#REF!</definedName>
    <definedName name="Residual_Credit_Enhancement_LOC_Fee_Operation">#REF!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2">#REF!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 localSheetId="31">#REF!</definedName>
    <definedName name="Residual_Credit_Enhancement_LOC_Fee_Rate">#REF!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2">#REF!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 localSheetId="31">#REF!</definedName>
    <definedName name="Residual_Credit_Enhancement_LOC_Percentage">#REF!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2">#REF!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 localSheetId="31">#REF!</definedName>
    <definedName name="Residual_Credit_Enhancement_LOC_Upfront_Fee">#REF!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2">#REF!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 localSheetId="31">#REF!</definedName>
    <definedName name="Residual_Credit_Enhancement_LOC_Upfront_Fee_Rate">#REF!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2">#REF!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 localSheetId="31">#REF!</definedName>
    <definedName name="Restricted_Construction_Contingency_Amount">#REF!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2">#REF!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 localSheetId="31">#REF!</definedName>
    <definedName name="RETADD">#REF!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2">#REF!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 localSheetId="31">#REF!</definedName>
    <definedName name="retro_table">#REF!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2">#REF!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 localSheetId="31">#REF!</definedName>
    <definedName name="Revolver_Related_Costs___Closing">#REF!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2">#REF!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 localSheetId="31">#REF!</definedName>
    <definedName name="Right_of_Way_Base_Year">#REF!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2">#REF!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 localSheetId="31">#REF!</definedName>
    <definedName name="Right_of_Way_Escalation_Factor">#REF!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2">#REF!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 localSheetId="31">#REF!</definedName>
    <definedName name="Right_of_Way_Inputs_per_Year">#REF!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2">#REF!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 localSheetId="31">#REF!</definedName>
    <definedName name="Right_of_Way_Payments">#REF!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2">#REF!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 localSheetId="31">#REF!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2">#REF!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 localSheetId="31">#REF!</definedName>
    <definedName name="ROE_Quarterly_Calculation_15_Years">#REF!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2">#REF!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 localSheetId="31">#REF!</definedName>
    <definedName name="ROE_Quarterly_Calculation_20_Years">#REF!</definedName>
    <definedName name="rough" localSheetId="17">IF('CARE Table 1'!Values_Entered,HEADER_ROW+'CARE Table 1'!Number_of_Payments,HEADER_ROW)</definedName>
    <definedName name="rough" localSheetId="18">IF('CARE Table 2'!Values_Entered,HEADER_ROW+'CARE Table 2'!Number_of_Payments,HEADER_ROW)</definedName>
    <definedName name="rough" localSheetId="19">IF('CARE Table 3A _3B'!Values_Entered,HEADER_ROW+'CARE Table 3A _3B'!Number_of_Payments,HEADER_ROW)</definedName>
    <definedName name="rough" localSheetId="20">IF('CARE Table 4'!Values_Entered,HEADER_ROW+'CARE Table 4'!Number_of_Payments,HEADER_ROW)</definedName>
    <definedName name="rough" localSheetId="21">IF('CARE Table 5'!Values_Entered,HEADER_ROW+'CARE Table 5'!Number_of_Payments,HEADER_ROW)</definedName>
    <definedName name="rough" localSheetId="22">IF('CARE Table 6'!Values_Entered,HEADER_ROW+'CARE Table 6'!Number_of_Payments,HEADER_ROW)</definedName>
    <definedName name="rough" localSheetId="23">IF('CARE Table 7'!Values_Entered,HEADER_ROW+'CARE Table 7'!Number_of_Payments,HEADER_ROW)</definedName>
    <definedName name="rough" localSheetId="4">IF('ESA Table 2'!Values_Entered,HEADER_ROW+'ESA Table 2'!Number_of_Payments,HEADER_ROW)</definedName>
    <definedName name="rough" localSheetId="5">IF('ESA Table 2A'!Values_Entered,HEADER_ROW+'ESA Table 2A'!Number_of_Payments,HEADER_ROW)</definedName>
    <definedName name="rough" localSheetId="16">IF('ESA Table 9'!Values_Entered,HEADER_ROW+'ESA Table 9'!Number_of_Payments,HEADER_ROW)</definedName>
    <definedName name="rough" localSheetId="26">IF('FERA Table 1'!Values_Entered,HEADER_ROW+'FERA Table 1'!Number_of_Payments,HEADER_ROW)</definedName>
    <definedName name="rough" localSheetId="27">IF('FERA Table 2'!Values_Entered,HEADER_ROW+'FERA Table 2'!Number_of_Payments,HEADER_ROW)</definedName>
    <definedName name="rough" localSheetId="28">IF('FERA Table 3A _3B'!Values_Entered,HEADER_ROW+'FERA Table 3A _3B'!Number_of_Payments,HEADER_ROW)</definedName>
    <definedName name="rough" localSheetId="29">IF('FERA Table 4'!Values_Entered,HEADER_ROW+'FERA Table 4'!Number_of_Payments,HEADER_ROW)</definedName>
    <definedName name="rough" localSheetId="30">IF('FERA Table 5'!Values_Entered,HEADER_ROW+'FERA Table 5'!Number_of_Payments,HEADER_ROW)</definedName>
    <definedName name="rough" localSheetId="31">IF('FERA Table 6'!Values_Entered,HEADER_ROW+'FERA Table 6'!Number_of_Payments,HEADER_ROW)</definedName>
    <definedName name="rough">IF(Values_Entered,HEADER_ROW+Number_of_Payments,HEADER_ROW)</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23" hidden="1">{"SourcesUses",#N/A,TRUE,#N/A;"TransOverview",#N/A,TRUE,"CFMODEL"}</definedName>
    <definedName name="rrrrr" localSheetId="4" hidden="1">{"SourcesUses",#N/A,TRUE,#N/A;"TransOverview",#N/A,TRUE,"CFMODEL"}</definedName>
    <definedName name="rrrrr" localSheetId="5" hidden="1">{"SourcesUses",#N/A,TRUE,#N/A;"TransOverview",#N/A,TRUE,"CFMODEL"}</definedName>
    <definedName name="rrrrr" localSheetId="16"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localSheetId="31" hidden="1">{"SourcesUses",#N/A,TRUE,#N/A;"TransOverview",#N/A,TRUE,"CFMODEL"}</definedName>
    <definedName name="rrrrr" hidden="1">{"SourcesUses",#N/A,TRUE,#N/A;"TransOverview",#N/A,TRUE,"CFMODEL"}</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23" hidden="1">{"SourcesUses",#N/A,TRUE,"FundsFlow";"TransOverview",#N/A,TRUE,"FundsFlow"}</definedName>
    <definedName name="rrrrrr" localSheetId="4" hidden="1">{"SourcesUses",#N/A,TRUE,"FundsFlow";"TransOverview",#N/A,TRUE,"FundsFlow"}</definedName>
    <definedName name="rrrrrr" localSheetId="5" hidden="1">{"SourcesUses",#N/A,TRUE,"FundsFlow";"TransOverview",#N/A,TRUE,"FundsFlow"}</definedName>
    <definedName name="rrrrrr" localSheetId="16"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localSheetId="31" hidden="1">{"SourcesUses",#N/A,TRUE,"FundsFlow";"TransOverview",#N/A,TRUE,"FundsFlow"}</definedName>
    <definedName name="rrrrrr"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23" hidden="1">{"SourcesUses",#N/A,TRUE,"FundsFlow";"TransOverview",#N/A,TRUE,"FundsFlow"}</definedName>
    <definedName name="rrrrrr2" localSheetId="4" hidden="1">{"SourcesUses",#N/A,TRUE,"FundsFlow";"TransOverview",#N/A,TRUE,"FundsFlow"}</definedName>
    <definedName name="rrrrrr2" localSheetId="5" hidden="1">{"SourcesUses",#N/A,TRUE,"FundsFlow";"TransOverview",#N/A,TRUE,"FundsFlow"}</definedName>
    <definedName name="rrrrrr2" localSheetId="16"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localSheetId="31"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2">#REF!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 localSheetId="31">#REF!</definedName>
    <definedName name="Sale_of_Assets_Year">#REF!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2">#REF!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 localSheetId="31">#REF!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2">#REF!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 localSheetId="31">#REF!</definedName>
    <definedName name="scgbs">#REF!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2">#REF!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 localSheetId="31">#REF!</definedName>
    <definedName name="scgpl">#REF!</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2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localSheetId="31"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2">#REF!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 localSheetId="31">#REF!</definedName>
    <definedName name="SDHRS">#REF!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2">#REF!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 localSheetId="31">#REF!</definedName>
    <definedName name="Sempra">#REF!</definedName>
    <definedName name="sencount" hidden="1">1</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2">#REF!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 localSheetId="31">#REF!</definedName>
    <definedName name="Sensitivity_Switch">#REF!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2">#REF!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 localSheetId="31">#REF!</definedName>
    <definedName name="Sensor">#REF!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2">#REF!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 localSheetId="31">#REF!</definedName>
    <definedName name="Servicios_DGN_prorrateo">#REF!</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2"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localSheetId="31" hidden="1">#REF!</definedName>
    <definedName name="skfskfksk" hidden="1">#REF!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2">#REF!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 localSheetId="31">#REF!</definedName>
    <definedName name="SL_Conversion_Date">#REF!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2">#REF!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 localSheetId="31">#REF!</definedName>
    <definedName name="SL_Conversion_Month">#REF!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2">#REF!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 localSheetId="31">#REF!</definedName>
    <definedName name="SL_Conversion_Year">#REF!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2">#REF!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 localSheetId="31">#REF!</definedName>
    <definedName name="SL_Maturity_Date">#REF!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2">#REF!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 localSheetId="31">#REF!</definedName>
    <definedName name="SL_Maturity_Year">#REF!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2">#REF!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 localSheetId="31">#REF!</definedName>
    <definedName name="SL_Tranche_A_Interest_Expense_Construction">#REF!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2">#REF!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 localSheetId="31">#REF!</definedName>
    <definedName name="SL_Tranche_A_Notes_Interest_Expense">#REF!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2">#REF!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 localSheetId="31">#REF!</definedName>
    <definedName name="SL_Tranche_A_Notes_Principal_Payments">#REF!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2">#REF!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 localSheetId="31">#REF!</definedName>
    <definedName name="SL_Tranche_C_Certificates_Principal_Payments">#REF!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2">#REF!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 localSheetId="31">#REF!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2">#REF!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 localSheetId="31">#REF!</definedName>
    <definedName name="Spread">#REF!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2">#REF!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 localSheetId="31">#REF!</definedName>
    <definedName name="spread_meanreversion">#REF!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2">#REF!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 localSheetId="31">#REF!</definedName>
    <definedName name="spread_meanreversion2">#REF!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2">#REF!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 localSheetId="31">#REF!</definedName>
    <definedName name="spread_meshpoints">#REF!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2">#REF!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 localSheetId="31">#REF!</definedName>
    <definedName name="spread_model">#REF!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2">#REF!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 localSheetId="31">#REF!</definedName>
    <definedName name="spread_volatility">#REF!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2">#REF!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 localSheetId="31">#REF!</definedName>
    <definedName name="spread_volatility2">#REF!</definedName>
    <definedName name="SPWS_WBID">"2FFB1B3F-8871-4190-9222-8139C9167BAF"</definedName>
    <definedName name="ssnra">#REF!</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23" hidden="1">{"SourcesUses",#N/A,TRUE,#N/A;"TransOverview",#N/A,TRUE,"CFMODEL"}</definedName>
    <definedName name="sss" localSheetId="4" hidden="1">{"SourcesUses",#N/A,TRUE,#N/A;"TransOverview",#N/A,TRUE,"CFMODEL"}</definedName>
    <definedName name="sss" localSheetId="5" hidden="1">{"SourcesUses",#N/A,TRUE,#N/A;"TransOverview",#N/A,TRUE,"CFMODEL"}</definedName>
    <definedName name="sss" localSheetId="16"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localSheetId="31" hidden="1">{"SourcesUses",#N/A,TRUE,#N/A;"TransOverview",#N/A,TRUE,"CFMODEL"}</definedName>
    <definedName name="sss" hidden="1">{"SourcesUses",#N/A,TRUE,#N/A;"TransOverview",#N/A,TRUE,"CFMODEL"}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23" hidden="1">{"Income Statement",#N/A,FALSE,"CFMODEL";"Balance Sheet",#N/A,FALSE,"CFMODEL"}</definedName>
    <definedName name="sssssssssssssssss" localSheetId="4" hidden="1">{"Income Statement",#N/A,FALSE,"CFMODEL";"Balance Sheet",#N/A,FALSE,"CFMODEL"}</definedName>
    <definedName name="sssssssssssssssss" localSheetId="5" hidden="1">{"Income Statement",#N/A,FALSE,"CFMODEL";"Balance Sheet",#N/A,FALSE,"CFMODEL"}</definedName>
    <definedName name="sssssssssssssssss" localSheetId="16"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localSheetId="31" hidden="1">{"Income Statement",#N/A,FALSE,"CFMODEL";"Balance Sheet",#N/A,FALSE,"CFMODEL"}</definedName>
    <definedName name="sssssssssssssssss"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23" hidden="1">{"Income Statement",#N/A,FALSE,"CFMODEL";"Balance Sheet",#N/A,FALSE,"CFMODEL"}</definedName>
    <definedName name="sssssssssssssssssss" localSheetId="4" hidden="1">{"Income Statement",#N/A,FALSE,"CFMODEL";"Balance Sheet",#N/A,FALSE,"CFMODEL"}</definedName>
    <definedName name="sssssssssssssssssss" localSheetId="5" hidden="1">{"Income Statement",#N/A,FALSE,"CFMODEL";"Balance Sheet",#N/A,FALSE,"CFMODEL"}</definedName>
    <definedName name="sssssssssssssssssss" localSheetId="16"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localSheetId="31" hidden="1">{"Income Statement",#N/A,FALSE,"CFMODEL";"Balance Sheet",#N/A,FALSE,"CFMODEL"}</definedName>
    <definedName name="sssssssssssssssssss" hidden="1">{"Income Statement",#N/A,FALSE,"CFMODEL";"Balance Sheet",#N/A,FALSE,"CFMODEL"}</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2">#REF!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 localSheetId="31">#REF!</definedName>
    <definedName name="Staged_Online_Incremental_Net_Cash_Flow_in_Year_1">#REF!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2">#REF!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 localSheetId="31">#REF!</definedName>
    <definedName name="STATEGAS">#REF!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2">#REF!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 localSheetId="31">#REF!</definedName>
    <definedName name="STATELEC">#REF!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2">#REF!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 localSheetId="31">#REF!</definedName>
    <definedName name="swap_meanreversion">#REF!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2">#REF!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 localSheetId="31">#REF!</definedName>
    <definedName name="swap_model">#REF!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2">#REF!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 localSheetId="31">#REF!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2">#REF!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 localSheetId="31">#REF!</definedName>
    <definedName name="swaption_meanreversion">#REF!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2">#REF!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 localSheetId="31">#REF!</definedName>
    <definedName name="swaption_model">#REF!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2">#REF!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 localSheetId="31">#REF!</definedName>
    <definedName name="swaption_volatility">#REF!</definedName>
    <definedName name="SWPC_Mgmt_Fee_Base_year">[4]Inputs!$B$162</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2">#REF!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 localSheetId="31">#REF!</definedName>
    <definedName name="Synthetic_Lease_Financial_Partial_Year_Factor">#REF!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2">#REF!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 localSheetId="31">#REF!</definedName>
    <definedName name="Synthetic_Lease_Tranche_A_Interest_Expense">#REF!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2">#REF!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 localSheetId="31">#REF!</definedName>
    <definedName name="Synthetic_Lease_Tranche_C_Interest_Expense">#REF!</definedName>
    <definedName name="T_CREDIT">0.00017</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2">#REF!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 localSheetId="31">#REF!</definedName>
    <definedName name="Table1">#REF!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2">#REF!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 localSheetId="31">#REF!</definedName>
    <definedName name="Table1_list">#REF!</definedName>
    <definedName name="TableName">"Dummy"</definedName>
    <definedName name="Tax_Rate">[9]Assumptions!$C$20</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2">#REF!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 localSheetId="31">#REF!</definedName>
    <definedName name="TaxReturn1992">#REF!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2">#REF!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 localSheetId="31">#REF!</definedName>
    <definedName name="TaxReturn1993">#REF!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2">#REF!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 localSheetId="31">#REF!</definedName>
    <definedName name="TBal">#REF!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2">#REF!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 localSheetId="31">#REF!</definedName>
    <definedName name="tblChgCodes">#REF!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2">#REF!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 localSheetId="31">#REF!</definedName>
    <definedName name="TblConsTypes">#REF!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2">#REF!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 localSheetId="31">#REF!</definedName>
    <definedName name="tblRates">#REF!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2">#REF!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 localSheetId="31">#REF!</definedName>
    <definedName name="tblrptrate">#REF!</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2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localSheetId="31"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2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localSheetId="31"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2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localSheetId="31"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2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localSheetId="31"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23" hidden="1">{"Control_DataContact",#N/A,FALSE,"Control"}</definedName>
    <definedName name="test_1" localSheetId="4" hidden="1">{"Control_DataContact",#N/A,FALSE,"Control"}</definedName>
    <definedName name="test_1" localSheetId="5" hidden="1">{"Control_DataContact",#N/A,FALSE,"Control"}</definedName>
    <definedName name="test_1" localSheetId="16"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localSheetId="31" hidden="1">{"Control_DataContact",#N/A,FALSE,"Control"}</definedName>
    <definedName name="test_1" hidden="1">{"Control_DataContact",#N/A,FALSE,"Control"}</definedName>
    <definedName name="TEST0">#REF!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2">#REF!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 localSheetId="31">#REF!</definedName>
    <definedName name="TEST1">#REF!</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23" hidden="1">{"Sch.D_P_1Gas",#N/A,FALSE,"Sch.D";"Sch.D_P_2Elec",#N/A,FALSE,"Sch.D"}</definedName>
    <definedName name="test1_1" localSheetId="4" hidden="1">{"Sch.D_P_1Gas",#N/A,FALSE,"Sch.D";"Sch.D_P_2Elec",#N/A,FALSE,"Sch.D"}</definedName>
    <definedName name="test1_1" localSheetId="5" hidden="1">{"Sch.D_P_1Gas",#N/A,FALSE,"Sch.D";"Sch.D_P_2Elec",#N/A,FALSE,"Sch.D"}</definedName>
    <definedName name="test1_1" localSheetId="16"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localSheetId="31" hidden="1">{"Sch.D_P_1Gas",#N/A,FALSE,"Sch.D";"Sch.D_P_2Elec",#N/A,FALSE,"Sch.D"}</definedName>
    <definedName name="test1_1" hidden="1">{"Sch.D_P_1Gas",#N/A,FALSE,"Sch.D";"Sch.D_P_2Elec",#N/A,FALSE,"Sch.D"}</definedName>
    <definedName name="TEST2">#REF!</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23" hidden="1">{"SourcesUses",#N/A,TRUE,#N/A;"TransOverview",#N/A,TRUE,"CFMODEL"}</definedName>
    <definedName name="test2006" localSheetId="4" hidden="1">{"SourcesUses",#N/A,TRUE,#N/A;"TransOverview",#N/A,TRUE,"CFMODEL"}</definedName>
    <definedName name="test2006" localSheetId="5" hidden="1">{"SourcesUses",#N/A,TRUE,#N/A;"TransOverview",#N/A,TRUE,"CFMODEL"}</definedName>
    <definedName name="test2006" localSheetId="16"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localSheetId="31" hidden="1">{"SourcesUses",#N/A,TRUE,#N/A;"TransOverview",#N/A,TRUE,"CFMODEL"}</definedName>
    <definedName name="test2006" hidden="1">{"SourcesUses",#N/A,TRUE,#N/A;"TransOverview",#N/A,TRUE,"CFMODEL"}</definedName>
    <definedName name="TEST3">#REF!</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2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localSheetId="31"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2">#REF!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 localSheetId="31">#REF!</definedName>
    <definedName name="TESTHKEY">#REF!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2">#REF!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 localSheetId="31">#REF!</definedName>
    <definedName name="TESTKEYS">#REF!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2">#REF!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 localSheetId="31">#REF!</definedName>
    <definedName name="TESTVKEY">#REF!</definedName>
    <definedName name="TextRefCopyRangeCount" hidden="1">39</definedName>
    <definedName name="Ticker">"EFTC"</definedName>
    <definedName name="Total_Ancillary_Service_Revenues">#REF!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2">#REF!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 localSheetId="31">#REF!</definedName>
    <definedName name="Total_Annual_Capacity_Revenues">#REF!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2">#REF!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 localSheetId="31">#REF!</definedName>
    <definedName name="Total_Base_Plant_Delivered_MWh">#REF!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2">#REF!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 localSheetId="31">#REF!</definedName>
    <definedName name="Total_Draws">#REF!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2">#REF!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 localSheetId="31">#REF!</definedName>
    <definedName name="Total_Gas_Cost">#REF!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2">#REF!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 localSheetId="31">#REF!</definedName>
    <definedName name="Total_Market_Delivered_MWh">#REF!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2">#REF!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 localSheetId="31">#REF!</definedName>
    <definedName name="Total_Project_Cost">#REF!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2">#REF!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 localSheetId="31">#REF!</definedName>
    <definedName name="Total_PSA_Delivered_MWh">#REF!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2">#REF!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 localSheetId="31">#REF!</definedName>
    <definedName name="Total_Variable_Energy_Revenues">#REF!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2">#REF!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 localSheetId="31">#REF!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2"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localSheetId="31" hidden="1">#REF!</definedName>
    <definedName name="TUCU" hidden="1">#REF!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2">#REF!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 localSheetId="31">#REF!</definedName>
    <definedName name="turnover">#REF!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2">#REF!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 localSheetId="31">#REF!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2">#REF!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 localSheetId="31">#REF!</definedName>
    <definedName name="Unlevered_Monthly_Cash_Flows">#REF!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2">#REF!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 localSheetId="31">#REF!</definedName>
    <definedName name="Unused_Commitment">#REF!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2">#REF!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 localSheetId="31">#REF!</definedName>
    <definedName name="USGenLLC_Taxes">#REF!</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2">'[8]misc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 localSheetId="31">'[8]misc tables'!$B$16:$B$17</definedName>
    <definedName name="Utility">'[8]misc tables'!$B$16:$B$17</definedName>
    <definedName name="v">[2]Parameters!$D$18</definedName>
    <definedName name="val">[2]Parameters!$D$6</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2">#REF!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 localSheetId="31">#REF!</definedName>
    <definedName name="Validation">#REF!</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2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 localSheetId="16">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 localSheetId="31">IF(LOAN_AMOUNT*INTEREST_RATE*LOAN_YEARS*LOAN_START&gt;0,1,0)</definedName>
    <definedName name="Values_Entered">IF(LOAN_AMOUNT*INTEREST_RATE*LOAN_YEARS*LOAN_START&gt;0,1,0)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23">IF(LOAN_AMOUNT_PREF*INTEREST_RATE_PREF*LOAN_YEARS_PREF*LOAN_START_PREF&gt;0,1,0)</definedName>
    <definedName name="Values_Entered_Pref" localSheetId="4">IF(LOAN_AMOUNT_PREF*INTEREST_RATE_PREF*LOAN_YEARS_PREF*LOAN_START_PREF&gt;0,1,0)</definedName>
    <definedName name="Values_Entered_Pref" localSheetId="5">IF(LOAN_AMOUNT_PREF*INTEREST_RATE_PREF*LOAN_YEARS_PREF*LOAN_START_PREF&gt;0,1,0)</definedName>
    <definedName name="Values_Entered_Pref" localSheetId="16">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 localSheetId="31">IF(LOAN_AMOUNT_PREF*INTEREST_RATE_PREF*LOAN_YEARS_PREF*LOAN_START_PREF&gt;0,1,0)</definedName>
    <definedName name="Values_Entered_Pref">IF(LOAN_AMOUNT_PREF*INTEREST_RATE_PREF*LOAN_YEARS_PREF*LOAN_START_PREF&gt;0,1,0)</definedName>
    <definedName name="vol_data">[5]Inputs!$H$3</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23" hidden="1">{"SourcesUses",#N/A,TRUE,"CFMODEL";"TransOverview",#N/A,TRUE,"CFMODEL"}</definedName>
    <definedName name="w" localSheetId="4" hidden="1">{"SourcesUses",#N/A,TRUE,"CFMODEL";"TransOverview",#N/A,TRUE,"CFMODEL"}</definedName>
    <definedName name="w" localSheetId="5" hidden="1">{"SourcesUses",#N/A,TRUE,"CFMODEL";"TransOverview",#N/A,TRUE,"CFMODEL"}</definedName>
    <definedName name="w" localSheetId="16"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localSheetId="31" hidden="1">{"SourcesUses",#N/A,TRUE,"CFMODEL";"TransOverview",#N/A,TRUE,"CFMODEL"}</definedName>
    <definedName name="w" hidden="1">{"SourcesUses",#N/A,TRUE,"CFMODEL";"TransOverview",#N/A,TRUE,"CFMODEL"}</definedName>
    <definedName name="W_NWC_NCashAP">#REF!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2">#REF!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 localSheetId="31">#REF!</definedName>
    <definedName name="W_NWC_NCashAR">#REF!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2">#REF!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 localSheetId="31">#REF!</definedName>
    <definedName name="W_NWC_NCashComNPurch">#REF!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2">#REF!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 localSheetId="31">#REF!</definedName>
    <definedName name="W_NWC_NCashCustDep">#REF!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2">#REF!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 localSheetId="31">#REF!</definedName>
    <definedName name="W_NWC_NCashDivPay">#REF!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2">#REF!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 localSheetId="31">#REF!</definedName>
    <definedName name="W_NWC_NCashEnergyAssets">#REF!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2">#REF!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 localSheetId="31">#REF!</definedName>
    <definedName name="W_NWC_NCashEnergyLiabilities">#REF!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2">#REF!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 localSheetId="31">#REF!</definedName>
    <definedName name="W_NWC_NCashIntPay">#REF!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2">#REF!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 localSheetId="31">#REF!</definedName>
    <definedName name="W_NWC_NCashInventory">#REF!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2">#REF!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 localSheetId="31">#REF!</definedName>
    <definedName name="W_NWC_NCashNP">#REF!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2">#REF!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 localSheetId="31">#REF!</definedName>
    <definedName name="W_NWC_NCashNR">#REF!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2">#REF!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 localSheetId="31">#REF!</definedName>
    <definedName name="W_NWC_NCashOthAssets">#REF!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2">#REF!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 localSheetId="31">#REF!</definedName>
    <definedName name="W_NWC_NCashOthLiabilities">#REF!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2">#REF!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 localSheetId="31">#REF!</definedName>
    <definedName name="W_NWC_NCashRegAssets">#REF!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2">#REF!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 localSheetId="31">#REF!</definedName>
    <definedName name="W_NWC_NCashRegLiabilities">#REF!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2">#REF!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 localSheetId="31">#REF!</definedName>
    <definedName name="W_NWC_NCashRepurchaseObligations">#REF!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2">#REF!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 localSheetId="31">#REF!</definedName>
    <definedName name="W_NWC_NCashResaleAgreements">#REF!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2">#REF!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 localSheetId="31">#REF!</definedName>
    <definedName name="W_NWC_NCashTAX">#REF!</definedName>
    <definedName name="Wage_Escalation_Rate">[9]Assumptions!$C$22</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23" hidden="1">{"phase 1 ecm table",#N/A,FALSE,"ECM Matrix";"total ecm table",#N/A,FALSE,"ECM Matrix"}</definedName>
    <definedName name="what?" localSheetId="4" hidden="1">{"phase 1 ecm table",#N/A,FALSE,"ECM Matrix";"total ecm table",#N/A,FALSE,"ECM Matrix"}</definedName>
    <definedName name="what?" localSheetId="5" hidden="1">{"phase 1 ecm table",#N/A,FALSE,"ECM Matrix";"total ecm table",#N/A,FALSE,"ECM Matrix"}</definedName>
    <definedName name="what?" localSheetId="16"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31" hidden="1">{"phase 1 ecm table",#N/A,FALSE,"ECM Matrix";"total ecm table",#N/A,FALSE,"ECM Matrix"}</definedName>
    <definedName name="what?" hidden="1">{"phase 1 ecm table",#N/A,FALSE,"ECM Matrix";"total ecm table",#N/A,FALSE,"ECM Matrix"}</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2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31"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2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localSheetId="31"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2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31"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2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31"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23" hidden="1">{"phase 1 ecm table",#N/A,FALSE,"ECM Matrix";"total ecm table",#N/A,FALSE,"ECM Matrix"}</definedName>
    <definedName name="what1" localSheetId="4" hidden="1">{"phase 1 ecm table",#N/A,FALSE,"ECM Matrix";"total ecm table",#N/A,FALSE,"ECM Matrix"}</definedName>
    <definedName name="what1" localSheetId="5" hidden="1">{"phase 1 ecm table",#N/A,FALSE,"ECM Matrix";"total ecm table",#N/A,FALSE,"ECM Matrix"}</definedName>
    <definedName name="what1" localSheetId="16"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localSheetId="31" hidden="1">{"phase 1 ecm table",#N/A,FALSE,"ECM Matrix";"total ecm table",#N/A,FALSE,"ECM Matrix"}</definedName>
    <definedName name="what1" hidden="1">{"phase 1 ecm table",#N/A,FALSE,"ECM Matrix";"total ecm table",#N/A,FALSE,"ECM Matrix"}</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2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localSheetId="31"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23" hidden="1">{"phase 1 ecm table",#N/A,FALSE,"ECM Matrix";"total ecm table",#N/A,FALSE,"ECM Matrix"}</definedName>
    <definedName name="who" localSheetId="4" hidden="1">{"phase 1 ecm table",#N/A,FALSE,"ECM Matrix";"total ecm table",#N/A,FALSE,"ECM Matrix"}</definedName>
    <definedName name="who" localSheetId="5" hidden="1">{"phase 1 ecm table",#N/A,FALSE,"ECM Matrix";"total ecm table",#N/A,FALSE,"ECM Matrix"}</definedName>
    <definedName name="who" localSheetId="16"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localSheetId="31" hidden="1">{"phase 1 ecm table",#N/A,FALSE,"ECM Matrix";"total ecm table",#N/A,FALSE,"ECM Matrix"}</definedName>
    <definedName name="who" hidden="1">{"phase 1 ecm table",#N/A,FALSE,"ECM Matrix";"total ecm table",#N/A,FALSE,"ECM Matrix"}</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2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localSheetId="31"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2">#REF!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 localSheetId="31">#REF!</definedName>
    <definedName name="Working_Capital_Facility_Commitment_Fee_Rate_year_6_plus">#REF!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2">#REF!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 localSheetId="31">#REF!</definedName>
    <definedName name="Working_Capital_Facility_Spread_year_6_plus">#REF!</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2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localSheetId="31"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23" hidden="1">{#N/A,#N/A,FALSE,"trates"}</definedName>
    <definedName name="wrn.BL." localSheetId="4" hidden="1">{#N/A,#N/A,FALSE,"trates"}</definedName>
    <definedName name="wrn.BL." localSheetId="5" hidden="1">{#N/A,#N/A,FALSE,"trates"}</definedName>
    <definedName name="wrn.BL." localSheetId="16"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localSheetId="31" hidden="1">{#N/A,#N/A,FALSE,"trates"}</definedName>
    <definedName name="wrn.BL." hidden="1">{#N/A,#N/A,FALSE,"trates"}</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23" hidden="1">{#N/A,#N/A,TRUE,"SDGE";#N/A,#N/A,TRUE,"GBU";#N/A,#N/A,TRUE,"TBU";#N/A,#N/A,TRUE,"EDBU";#N/A,#N/A,TRUE,"ExclCC"}</definedName>
    <definedName name="wrn.busum." localSheetId="4" hidden="1">{#N/A,#N/A,TRUE,"SDGE";#N/A,#N/A,TRUE,"GBU";#N/A,#N/A,TRUE,"TBU";#N/A,#N/A,TRUE,"EDBU";#N/A,#N/A,TRUE,"ExclCC"}</definedName>
    <definedName name="wrn.busum." localSheetId="5" hidden="1">{#N/A,#N/A,TRUE,"SDGE";#N/A,#N/A,TRUE,"GBU";#N/A,#N/A,TRUE,"TBU";#N/A,#N/A,TRUE,"EDBU";#N/A,#N/A,TRUE,"ExclCC"}</definedName>
    <definedName name="wrn.busum." localSheetId="16"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localSheetId="31" hidden="1">{#N/A,#N/A,TRUE,"SDGE";#N/A,#N/A,TRUE,"GBU";#N/A,#N/A,TRUE,"TBU";#N/A,#N/A,TRUE,"EDBU";#N/A,#N/A,TRUE,"ExclCC"}</definedName>
    <definedName name="wrn.busum." hidden="1">{#N/A,#N/A,TRUE,"SDGE";#N/A,#N/A,TRUE,"GBU";#N/A,#N/A,TRUE,"TBU";#N/A,#N/A,TRUE,"EDBU";#N/A,#N/A,TRUE,"ExclCC"}</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2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localSheetId="31"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2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localSheetId="31"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23" hidden="1">{#N/A,#N/A,FALSE,"RECAP";#N/A,#N/A,FALSE,"MATBYCLS";#N/A,#N/A,FALSE,"STATUS";#N/A,#N/A,FALSE,"OP-ACT";#N/A,#N/A,FALSE,"W_O"}</definedName>
    <definedName name="wrn.COSTOS." localSheetId="4" hidden="1">{#N/A,#N/A,FALSE,"RECAP";#N/A,#N/A,FALSE,"MATBYCLS";#N/A,#N/A,FALSE,"STATUS";#N/A,#N/A,FALSE,"OP-ACT";#N/A,#N/A,FALSE,"W_O"}</definedName>
    <definedName name="wrn.COSTOS." localSheetId="5" hidden="1">{#N/A,#N/A,FALSE,"RECAP";#N/A,#N/A,FALSE,"MATBYCLS";#N/A,#N/A,FALSE,"STATUS";#N/A,#N/A,FALSE,"OP-ACT";#N/A,#N/A,FALSE,"W_O"}</definedName>
    <definedName name="wrn.COSTOS." localSheetId="16"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localSheetId="31" hidden="1">{#N/A,#N/A,FALSE,"RECAP";#N/A,#N/A,FALSE,"MATBYCLS";#N/A,#N/A,FALSE,"STATUS";#N/A,#N/A,FALSE,"OP-ACT";#N/A,#N/A,FALSE,"W_O"}</definedName>
    <definedName name="wrn.COSTOS." hidden="1">{#N/A,#N/A,FALSE,"RECAP";#N/A,#N/A,FALSE,"MATBYCLS";#N/A,#N/A,FALSE,"STATUS";#N/A,#N/A,FALSE,"OP-ACT";#N/A,#N/A,FALSE,"W_O"}</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23" hidden="1">{#N/A,#N/A,FALSE,"3 Year Plan"}</definedName>
    <definedName name="wrn.Data." localSheetId="4" hidden="1">{#N/A,#N/A,FALSE,"3 Year Plan"}</definedName>
    <definedName name="wrn.Data." localSheetId="5" hidden="1">{#N/A,#N/A,FALSE,"3 Year Plan"}</definedName>
    <definedName name="wrn.Data." localSheetId="16"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localSheetId="31" hidden="1">{#N/A,#N/A,FALSE,"3 Year Plan"}</definedName>
    <definedName name="wrn.Data." hidden="1">{#N/A,#N/A,FALSE,"3 Year Plan"}</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23" hidden="1">{"Control_DataContact",#N/A,FALSE,"Control"}</definedName>
    <definedName name="wrn.Data_Contact." localSheetId="4" hidden="1">{"Control_DataContact",#N/A,FALSE,"Control"}</definedName>
    <definedName name="wrn.Data_Contact." localSheetId="5" hidden="1">{"Control_DataContact",#N/A,FALSE,"Control"}</definedName>
    <definedName name="wrn.Data_Contact." localSheetId="16"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localSheetId="31" hidden="1">{"Control_DataContact",#N/A,FALSE,"Control"}</definedName>
    <definedName name="wrn.Data_Contact."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23" hidden="1">{"Control_DataContact",#N/A,FALSE,"Control"}</definedName>
    <definedName name="wrn.Data_Contact._1" localSheetId="4" hidden="1">{"Control_DataContact",#N/A,FALSE,"Control"}</definedName>
    <definedName name="wrn.Data_Contact._1" localSheetId="5" hidden="1">{"Control_DataContact",#N/A,FALSE,"Control"}</definedName>
    <definedName name="wrn.Data_Contact._1" localSheetId="16"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localSheetId="31" hidden="1">{"Control_DataContact",#N/A,FALSE,"Control"}</definedName>
    <definedName name="wrn.Data_Contact._1" hidden="1">{"Control_DataContact",#N/A,FALSE,"Control"}</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2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localSheetId="31"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2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localSheetId="31"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23" hidden="1">{"b1",#N/A,TRUE,"B-1";"b2",#N/A,TRUE,"B-2";"b3",#N/A,TRUE,"B-3";"b4",#N/A,TRUE,"B-4";"b5",#N/A,TRUE,"B-5"}</definedName>
    <definedName name="wrn.fermie." localSheetId="4" hidden="1">{"b1",#N/A,TRUE,"B-1";"b2",#N/A,TRUE,"B-2";"b3",#N/A,TRUE,"B-3";"b4",#N/A,TRUE,"B-4";"b5",#N/A,TRUE,"B-5"}</definedName>
    <definedName name="wrn.fermie." localSheetId="5" hidden="1">{"b1",#N/A,TRUE,"B-1";"b2",#N/A,TRUE,"B-2";"b3",#N/A,TRUE,"B-3";"b4",#N/A,TRUE,"B-4";"b5",#N/A,TRUE,"B-5"}</definedName>
    <definedName name="wrn.fermie." localSheetId="16"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localSheetId="31" hidden="1">{"b1",#N/A,TRUE,"B-1";"b2",#N/A,TRUE,"B-2";"b3",#N/A,TRUE,"B-3";"b4",#N/A,TRUE,"B-4";"b5",#N/A,TRUE,"B-5"}</definedName>
    <definedName name="wrn.fermie." hidden="1">{"b1",#N/A,TRUE,"B-1";"b2",#N/A,TRUE,"B-2";"b3",#N/A,TRUE,"B-3";"b4",#N/A,TRUE,"B-4";"b5",#N/A,TRUE,"B-5"}</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23" hidden="1">{#N/A,#N/A,FALSE,"94 FTE";#N/A,#N/A,FALSE,"95 FTE";#N/A,#N/A,FALSE,"96 FTE"}</definedName>
    <definedName name="wrn.FTEs." localSheetId="4" hidden="1">{#N/A,#N/A,FALSE,"94 FTE";#N/A,#N/A,FALSE,"95 FTE";#N/A,#N/A,FALSE,"96 FTE"}</definedName>
    <definedName name="wrn.FTEs." localSheetId="5" hidden="1">{#N/A,#N/A,FALSE,"94 FTE";#N/A,#N/A,FALSE,"95 FTE";#N/A,#N/A,FALSE,"96 FTE"}</definedName>
    <definedName name="wrn.FTEs." localSheetId="16"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localSheetId="31" hidden="1">{#N/A,#N/A,FALSE,"94 FTE";#N/A,#N/A,FALSE,"95 FTE";#N/A,#N/A,FALSE,"96 FTE"}</definedName>
    <definedName name="wrn.FTEs." hidden="1">{#N/A,#N/A,FALSE,"94 FTE";#N/A,#N/A,FALSE,"95 FTE";#N/A,#N/A,FALSE,"96 FTE"}</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23" hidden="1">{#N/A,#N/A,FALSE,"A"}</definedName>
    <definedName name="wrn.input." localSheetId="4" hidden="1">{#N/A,#N/A,FALSE,"A"}</definedName>
    <definedName name="wrn.input." localSheetId="5" hidden="1">{#N/A,#N/A,FALSE,"A"}</definedName>
    <definedName name="wrn.input." localSheetId="16"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localSheetId="31" hidden="1">{#N/A,#N/A,FALSE,"A"}</definedName>
    <definedName name="wrn.input." hidden="1">{#N/A,#N/A,FALSE,"A"}</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23" hidden="1">{"[Cost of Service] COS Inputs Sch 1",#N/A,FALSE,"Cost of Service Model"}</definedName>
    <definedName name="wrn.Inputs." localSheetId="4" hidden="1">{"[Cost of Service] COS Inputs Sch 1",#N/A,FALSE,"Cost of Service Model"}</definedName>
    <definedName name="wrn.Inputs." localSheetId="5" hidden="1">{"[Cost of Service] COS Inputs Sch 1",#N/A,FALSE,"Cost of Service Model"}</definedName>
    <definedName name="wrn.Inputs." localSheetId="16"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localSheetId="31" hidden="1">{"[Cost of Service] COS Inputs Sch 1",#N/A,FALSE,"Cost of Service Model"}</definedName>
    <definedName name="wrn.Inputs." hidden="1">{"[Cost of Service] COS Inputs Sch 1",#N/A,FALSE,"Cost of Service Model"}</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23" hidden="1">{"2002Frcst","06Month",FALSE,"Frcst Format 2002"}</definedName>
    <definedName name="wrn.June2002." localSheetId="4" hidden="1">{"2002Frcst","06Month",FALSE,"Frcst Format 2002"}</definedName>
    <definedName name="wrn.June2002." localSheetId="5" hidden="1">{"2002Frcst","06Month",FALSE,"Frcst Format 2002"}</definedName>
    <definedName name="wrn.June2002." localSheetId="16"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localSheetId="31" hidden="1">{"2002Frcst","06Month",FALSE,"Frcst Format 2002"}</definedName>
    <definedName name="wrn.June2002." hidden="1">{"2002Frcst","06Month",FALSE,"Frcst Format 2002"}</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23" hidden="1">{#N/A,#N/A,FALSE,"202";#N/A,#N/A,FALSE,"203";#N/A,#N/A,FALSE,"204";#N/A,#N/A,FALSE,"205";#N/A,#N/A,FALSE,"205A"}</definedName>
    <definedName name="wrn.JVREPORT." localSheetId="4" hidden="1">{#N/A,#N/A,FALSE,"202";#N/A,#N/A,FALSE,"203";#N/A,#N/A,FALSE,"204";#N/A,#N/A,FALSE,"205";#N/A,#N/A,FALSE,"205A"}</definedName>
    <definedName name="wrn.JVREPORT." localSheetId="5" hidden="1">{#N/A,#N/A,FALSE,"202";#N/A,#N/A,FALSE,"203";#N/A,#N/A,FALSE,"204";#N/A,#N/A,FALSE,"205";#N/A,#N/A,FALSE,"205A"}</definedName>
    <definedName name="wrn.JVREPORT." localSheetId="16"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localSheetId="31" hidden="1">{#N/A,#N/A,FALSE,"202";#N/A,#N/A,FALSE,"203";#N/A,#N/A,FALSE,"204";#N/A,#N/A,FALSE,"205";#N/A,#N/A,FALSE,"205A"}</definedName>
    <definedName name="wrn.JVREPORT." hidden="1">{#N/A,#N/A,FALSE,"202";#N/A,#N/A,FALSE,"203";#N/A,#N/A,FALSE,"204";#N/A,#N/A,FALSE,"205";#N/A,#N/A,FALSE,"205A"}</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23" hidden="1">{"2002Frcst","05Month",FALSE,"Frcst Format 2002"}</definedName>
    <definedName name="wrn.May2002." localSheetId="4" hidden="1">{"2002Frcst","05Month",FALSE,"Frcst Format 2002"}</definedName>
    <definedName name="wrn.May2002." localSheetId="5" hidden="1">{"2002Frcst","05Month",FALSE,"Frcst Format 2002"}</definedName>
    <definedName name="wrn.May2002." localSheetId="16"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localSheetId="31" hidden="1">{"2002Frcst","05Month",FALSE,"Frcst Format 2002"}</definedName>
    <definedName name="wrn.May2002." hidden="1">{"2002Frcst","05Month",FALSE,"Frcst Format 2002"}</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23" hidden="1">{"Equipment",#N/A,FALSE,"A";"Summary",#N/A,FALSE,"B"}</definedName>
    <definedName name="wrn.My._.estimate._.report." localSheetId="4" hidden="1">{"Equipment",#N/A,FALSE,"A";"Summary",#N/A,FALSE,"B"}</definedName>
    <definedName name="wrn.My._.estimate._.report." localSheetId="5" hidden="1">{"Equipment",#N/A,FALSE,"A";"Summary",#N/A,FALSE,"B"}</definedName>
    <definedName name="wrn.My._.estimate._.report." localSheetId="16"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localSheetId="31" hidden="1">{"Equipment",#N/A,FALSE,"A";"Summary",#N/A,FALSE,"B"}</definedName>
    <definedName name="wrn.My._.estimate._.report." hidden="1">{"Equipment",#N/A,FALSE,"A";"Summary",#N/A,FALSE,"B"}</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23" hidden="1">{"Alberta",#N/A,FALSE,"Pivot Data";#N/A,#N/A,FALSE,"Pivot Data";"HiddenColumns",#N/A,FALSE,"Pivot Data"}</definedName>
    <definedName name="wrn.MyTestReport." localSheetId="4" hidden="1">{"Alberta",#N/A,FALSE,"Pivot Data";#N/A,#N/A,FALSE,"Pivot Data";"HiddenColumns",#N/A,FALSE,"Pivot Data"}</definedName>
    <definedName name="wrn.MyTestReport." localSheetId="5" hidden="1">{"Alberta",#N/A,FALSE,"Pivot Data";#N/A,#N/A,FALSE,"Pivot Data";"HiddenColumns",#N/A,FALSE,"Pivot Data"}</definedName>
    <definedName name="wrn.MyTestReport." localSheetId="16"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localSheetId="31" hidden="1">{"Alberta",#N/A,FALSE,"Pivot Data";#N/A,#N/A,FALSE,"Pivot Data";"HiddenColumns",#N/A,FALSE,"Pivot Data"}</definedName>
    <definedName name="wrn.MyTestReport." hidden="1">{"Alberta",#N/A,FALSE,"Pivot Data";#N/A,#N/A,FALSE,"Pivot Data";"HiddenColumns",#N/A,FALSE,"Pivot Data"}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23" hidden="1">{"Overhauls Calculations",#N/A,FALSE,"PROFORMA"}</definedName>
    <definedName name="wrn.Overhauls." localSheetId="4" hidden="1">{"Overhauls Calculations",#N/A,FALSE,"PROFORMA"}</definedName>
    <definedName name="wrn.Overhauls." localSheetId="5" hidden="1">{"Overhauls Calculations",#N/A,FALSE,"PROFORMA"}</definedName>
    <definedName name="wrn.Overhauls." localSheetId="16"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localSheetId="31" hidden="1">{"Overhauls Calculations",#N/A,FALSE,"PROFORMA"}</definedName>
    <definedName name="wrn.Overhauls."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23" hidden="1">{"Overhauls Calculations",#N/A,FALSE,"PROFORMA"}</definedName>
    <definedName name="wrn.Overhaulsb." localSheetId="4" hidden="1">{"Overhauls Calculations",#N/A,FALSE,"PROFORMA"}</definedName>
    <definedName name="wrn.Overhaulsb." localSheetId="5" hidden="1">{"Overhauls Calculations",#N/A,FALSE,"PROFORMA"}</definedName>
    <definedName name="wrn.Overhaulsb." localSheetId="16"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localSheetId="31" hidden="1">{"Overhauls Calculations",#N/A,FALSE,"PROFORMA"}</definedName>
    <definedName name="wrn.Overhaulsb." hidden="1">{"Overhauls Calculations",#N/A,FALSE,"PROFORMA"}</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2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localSheetId="31"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2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localSheetId="31"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localSheetId="31"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2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localSheetId="31"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23" hidden="1">{"Var_page",#N/A,FALSE,"template"}</definedName>
    <definedName name="wrn.Print_Var_Page." localSheetId="4" hidden="1">{"Var_page",#N/A,FALSE,"template"}</definedName>
    <definedName name="wrn.Print_Var_Page." localSheetId="5" hidden="1">{"Var_page",#N/A,FALSE,"template"}</definedName>
    <definedName name="wrn.Print_Var_Page." localSheetId="16"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localSheetId="31" hidden="1">{"Var_page",#N/A,FALSE,"template"}</definedName>
    <definedName name="wrn.Print_Var_Page." hidden="1">{"Var_page",#N/A,FALSE,"template"}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23" hidden="1">{"month_variance",#N/A,FALSE,"template"}</definedName>
    <definedName name="wrn.Print_Variance." localSheetId="4" hidden="1">{"month_variance",#N/A,FALSE,"template"}</definedName>
    <definedName name="wrn.Print_Variance." localSheetId="5" hidden="1">{"month_variance",#N/A,FALSE,"template"}</definedName>
    <definedName name="wrn.Print_Variance." localSheetId="16"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localSheetId="31" hidden="1">{"month_variance",#N/A,FALSE,"template"}</definedName>
    <definedName name="wrn.Print_Variance." hidden="1">{"month_variance",#N/A,FALSE,"template"}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23" hidden="1">{"variance_page",#N/A,FALSE,"template"}</definedName>
    <definedName name="wrn.Print_Variance_Page." localSheetId="4" hidden="1">{"variance_page",#N/A,FALSE,"template"}</definedName>
    <definedName name="wrn.Print_Variance_Page." localSheetId="5" hidden="1">{"variance_page",#N/A,FALSE,"template"}</definedName>
    <definedName name="wrn.Print_Variance_Page." localSheetId="16"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localSheetId="31" hidden="1">{"variance_page",#N/A,FALSE,"template"}</definedName>
    <definedName name="wrn.Print_Variance_Page." hidden="1">{"variance_page",#N/A,FALSE,"template"}</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2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localSheetId="31"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2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localSheetId="31"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2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localSheetId="31"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2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localSheetId="31"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2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localSheetId="31"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23" hidden="1">{#N/A,#N/A,FALSE,"3 Year Plan";#N/A,#N/A,FALSE,"3 Year Plan"}</definedName>
    <definedName name="wrn.Revenue." localSheetId="4" hidden="1">{#N/A,#N/A,FALSE,"3 Year Plan";#N/A,#N/A,FALSE,"3 Year Plan"}</definedName>
    <definedName name="wrn.Revenue." localSheetId="5" hidden="1">{#N/A,#N/A,FALSE,"3 Year Plan";#N/A,#N/A,FALSE,"3 Year Plan"}</definedName>
    <definedName name="wrn.Revenue." localSheetId="16"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localSheetId="31" hidden="1">{#N/A,#N/A,FALSE,"3 Year Plan";#N/A,#N/A,FALSE,"3 Year Plan"}</definedName>
    <definedName name="wrn.Revenue." hidden="1">{#N/A,#N/A,FALSE,"3 Year Plan";#N/A,#N/A,FALSE,"3 Year Plan"}</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2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localSheetId="31"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23" hidden="1">{"RPT1",#N/A,FALSE,"OIC650A"}</definedName>
    <definedName name="wrn.RPT1." localSheetId="4" hidden="1">{"RPT1",#N/A,FALSE,"OIC650A"}</definedName>
    <definedName name="wrn.RPT1." localSheetId="5" hidden="1">{"RPT1",#N/A,FALSE,"OIC650A"}</definedName>
    <definedName name="wrn.RPT1." localSheetId="16"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localSheetId="31" hidden="1">{"RPT1",#N/A,FALSE,"OIC650A"}</definedName>
    <definedName name="wrn.RPT1." hidden="1">{"RPT1",#N/A,FALSE,"OIC650A"}</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23" hidden="1">{"RPT610",#N/A,FALSE,"Sheet1"}</definedName>
    <definedName name="wrn.RPT610." localSheetId="4" hidden="1">{"RPT610",#N/A,FALSE,"Sheet1"}</definedName>
    <definedName name="wrn.RPT610." localSheetId="5" hidden="1">{"RPT610",#N/A,FALSE,"Sheet1"}</definedName>
    <definedName name="wrn.RPT610." localSheetId="16"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localSheetId="31" hidden="1">{"RPT610",#N/A,FALSE,"Sheet1"}</definedName>
    <definedName name="wrn.RPT610." hidden="1">{"RPT610",#N/A,FALSE,"Sheet1"}</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2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localSheetId="31"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23" hidden="1">{"Sch.A_CWC_Summary",#N/A,FALSE,"Sch.A,B";"Sch.B_LLSummary",#N/A,FALSE,"Sch.A,B"}</definedName>
    <definedName name="wrn.Sch.A._.B." localSheetId="4" hidden="1">{"Sch.A_CWC_Summary",#N/A,FALSE,"Sch.A,B";"Sch.B_LLSummary",#N/A,FALSE,"Sch.A,B"}</definedName>
    <definedName name="wrn.Sch.A._.B." localSheetId="5" hidden="1">{"Sch.A_CWC_Summary",#N/A,FALSE,"Sch.A,B";"Sch.B_LLSummary",#N/A,FALSE,"Sch.A,B"}</definedName>
    <definedName name="wrn.Sch.A._.B." localSheetId="16"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localSheetId="31" hidden="1">{"Sch.A_CWC_Summary",#N/A,FALSE,"Sch.A,B";"Sch.B_LLSummary",#N/A,FALSE,"Sch.A,B"}</definedName>
    <definedName name="wrn.Sch.A._.B."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23" hidden="1">{"Sch.A_CWC_Summary",#N/A,FALSE,"Sch.A,B";"Sch.B_LLSummary",#N/A,FALSE,"Sch.A,B"}</definedName>
    <definedName name="wrn.Sch.A._.B._1" localSheetId="4" hidden="1">{"Sch.A_CWC_Summary",#N/A,FALSE,"Sch.A,B";"Sch.B_LLSummary",#N/A,FALSE,"Sch.A,B"}</definedName>
    <definedName name="wrn.Sch.A._.B._1" localSheetId="5" hidden="1">{"Sch.A_CWC_Summary",#N/A,FALSE,"Sch.A,B";"Sch.B_LLSummary",#N/A,FALSE,"Sch.A,B"}</definedName>
    <definedName name="wrn.Sch.A._.B._1" localSheetId="16"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localSheetId="31" hidden="1">{"Sch.A_CWC_Summary",#N/A,FALSE,"Sch.A,B";"Sch.B_LLSummary",#N/A,FALSE,"Sch.A,B"}</definedName>
    <definedName name="wrn.Sch.A._.B._1" hidden="1">{"Sch.A_CWC_Summary",#N/A,FALSE,"Sch.A,B";"Sch.B_LLSummary",#N/A,FALSE,"Sch.A,B"}</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23" hidden="1">{"Sch.C_Rev_lag",#N/A,FALSE,"Sch.C"}</definedName>
    <definedName name="wrn.Sch.C." localSheetId="4" hidden="1">{"Sch.C_Rev_lag",#N/A,FALSE,"Sch.C"}</definedName>
    <definedName name="wrn.Sch.C." localSheetId="5" hidden="1">{"Sch.C_Rev_lag",#N/A,FALSE,"Sch.C"}</definedName>
    <definedName name="wrn.Sch.C." localSheetId="16"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localSheetId="31" hidden="1">{"Sch.C_Rev_lag",#N/A,FALSE,"Sch.C"}</definedName>
    <definedName name="wrn.Sch.C."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23" hidden="1">{"Sch.C_Rev_lag",#N/A,FALSE,"Sch.C"}</definedName>
    <definedName name="wrn.Sch.C._1" localSheetId="4" hidden="1">{"Sch.C_Rev_lag",#N/A,FALSE,"Sch.C"}</definedName>
    <definedName name="wrn.Sch.C._1" localSheetId="5" hidden="1">{"Sch.C_Rev_lag",#N/A,FALSE,"Sch.C"}</definedName>
    <definedName name="wrn.Sch.C._1" localSheetId="16"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localSheetId="31" hidden="1">{"Sch.C_Rev_lag",#N/A,FALSE,"Sch.C"}</definedName>
    <definedName name="wrn.Sch.C._1" hidden="1">{"Sch.C_Rev_lag",#N/A,FALSE,"Sch.C"}</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23" hidden="1">{"Sch.D1_GasPurch",#N/A,FALSE,"Sch.D";"Sch.D2_ElecPurch",#N/A,FALSE,"Sch.D"}</definedName>
    <definedName name="wrn.Sch.D." localSheetId="4" hidden="1">{"Sch.D1_GasPurch",#N/A,FALSE,"Sch.D";"Sch.D2_ElecPurch",#N/A,FALSE,"Sch.D"}</definedName>
    <definedName name="wrn.Sch.D." localSheetId="5" hidden="1">{"Sch.D1_GasPurch",#N/A,FALSE,"Sch.D";"Sch.D2_ElecPurch",#N/A,FALSE,"Sch.D"}</definedName>
    <definedName name="wrn.Sch.D." localSheetId="16"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localSheetId="31" hidden="1">{"Sch.D1_GasPurch",#N/A,FALSE,"Sch.D";"Sch.D2_ElecPurch",#N/A,FALSE,"Sch.D"}</definedName>
    <definedName name="wrn.Sch.D."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23" hidden="1">{"Sch.D1_GasPurch",#N/A,FALSE,"Sch.D";"Sch.D2_ElecPurch",#N/A,FALSE,"Sch.D"}</definedName>
    <definedName name="wrn.Sch.D._1" localSheetId="4" hidden="1">{"Sch.D1_GasPurch",#N/A,FALSE,"Sch.D";"Sch.D2_ElecPurch",#N/A,FALSE,"Sch.D"}</definedName>
    <definedName name="wrn.Sch.D._1" localSheetId="5" hidden="1">{"Sch.D1_GasPurch",#N/A,FALSE,"Sch.D";"Sch.D2_ElecPurch",#N/A,FALSE,"Sch.D"}</definedName>
    <definedName name="wrn.Sch.D._1" localSheetId="16"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localSheetId="31" hidden="1">{"Sch.D1_GasPurch",#N/A,FALSE,"Sch.D";"Sch.D2_ElecPurch",#N/A,FALSE,"Sch.D"}</definedName>
    <definedName name="wrn.Sch.D._1" hidden="1">{"Sch.D1_GasPurch",#N/A,FALSE,"Sch.D";"Sch.D2_ElecPurch",#N/A,FALSE,"Sch.D"}</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23" hidden="1">{"Sch.E_PayrollExp",#N/A,TRUE,"Sch.E,F";"Sch.F_FICA",#N/A,TRUE,"Sch.E,F"}</definedName>
    <definedName name="wrn.Sch.E._.F." localSheetId="4" hidden="1">{"Sch.E_PayrollExp",#N/A,TRUE,"Sch.E,F";"Sch.F_FICA",#N/A,TRUE,"Sch.E,F"}</definedName>
    <definedName name="wrn.Sch.E._.F." localSheetId="5" hidden="1">{"Sch.E_PayrollExp",#N/A,TRUE,"Sch.E,F";"Sch.F_FICA",#N/A,TRUE,"Sch.E,F"}</definedName>
    <definedName name="wrn.Sch.E._.F." localSheetId="16"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localSheetId="31" hidden="1">{"Sch.E_PayrollExp",#N/A,TRUE,"Sch.E,F";"Sch.F_FICA",#N/A,TRUE,"Sch.E,F"}</definedName>
    <definedName name="wrn.Sch.E._.F."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23" hidden="1">{"Sch.E_PayrollExp",#N/A,TRUE,"Sch.E,F";"Sch.F_FICA",#N/A,TRUE,"Sch.E,F"}</definedName>
    <definedName name="wrn.Sch.E._.F._1" localSheetId="4" hidden="1">{"Sch.E_PayrollExp",#N/A,TRUE,"Sch.E,F";"Sch.F_FICA",#N/A,TRUE,"Sch.E,F"}</definedName>
    <definedName name="wrn.Sch.E._.F._1" localSheetId="5" hidden="1">{"Sch.E_PayrollExp",#N/A,TRUE,"Sch.E,F";"Sch.F_FICA",#N/A,TRUE,"Sch.E,F"}</definedName>
    <definedName name="wrn.Sch.E._.F._1" localSheetId="16"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localSheetId="31" hidden="1">{"Sch.E_PayrollExp",#N/A,TRUE,"Sch.E,F";"Sch.F_FICA",#N/A,TRUE,"Sch.E,F"}</definedName>
    <definedName name="wrn.Sch.E._.F._1" hidden="1">{"Sch.E_PayrollExp",#N/A,TRUE,"Sch.E,F";"Sch.F_FICA",#N/A,TRUE,"Sch.E,F"}</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23" hidden="1">{"Sch.G_ICP",#N/A,FALSE,"Sch.G"}</definedName>
    <definedName name="wrn.Sch.G." localSheetId="4" hidden="1">{"Sch.G_ICP",#N/A,FALSE,"Sch.G"}</definedName>
    <definedName name="wrn.Sch.G." localSheetId="5" hidden="1">{"Sch.G_ICP",#N/A,FALSE,"Sch.G"}</definedName>
    <definedName name="wrn.Sch.G." localSheetId="16"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localSheetId="31" hidden="1">{"Sch.G_ICP",#N/A,FALSE,"Sch.G"}</definedName>
    <definedName name="wrn.Sch.G."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23" hidden="1">{"Sch.G_ICP",#N/A,FALSE,"Sch.G"}</definedName>
    <definedName name="wrn.Sch.G._1" localSheetId="4" hidden="1">{"Sch.G_ICP",#N/A,FALSE,"Sch.G"}</definedName>
    <definedName name="wrn.Sch.G._1" localSheetId="5" hidden="1">{"Sch.G_ICP",#N/A,FALSE,"Sch.G"}</definedName>
    <definedName name="wrn.Sch.G._1" localSheetId="16"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localSheetId="31" hidden="1">{"Sch.G_ICP",#N/A,FALSE,"Sch.G"}</definedName>
    <definedName name="wrn.Sch.G._1" hidden="1">{"Sch.G_ICP",#N/A,FALSE,"Sch.G"}</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23" hidden="1">{"Sch.I_Goods&amp;Svcs",#N/A,FALSE,"Sch.I"}</definedName>
    <definedName name="wrn.Sch.I." localSheetId="4" hidden="1">{"Sch.I_Goods&amp;Svcs",#N/A,FALSE,"Sch.I"}</definedName>
    <definedName name="wrn.Sch.I." localSheetId="5" hidden="1">{"Sch.I_Goods&amp;Svcs",#N/A,FALSE,"Sch.I"}</definedName>
    <definedName name="wrn.Sch.I." localSheetId="16"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localSheetId="31" hidden="1">{"Sch.I_Goods&amp;Svcs",#N/A,FALSE,"Sch.I"}</definedName>
    <definedName name="wrn.Sch.I."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23" hidden="1">{"Sch.I_Goods&amp;Svcs",#N/A,FALSE,"Sch.I"}</definedName>
    <definedName name="wrn.Sch.I._1" localSheetId="4" hidden="1">{"Sch.I_Goods&amp;Svcs",#N/A,FALSE,"Sch.I"}</definedName>
    <definedName name="wrn.Sch.I._1" localSheetId="5" hidden="1">{"Sch.I_Goods&amp;Svcs",#N/A,FALSE,"Sch.I"}</definedName>
    <definedName name="wrn.Sch.I._1" localSheetId="16"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localSheetId="31" hidden="1">{"Sch.I_Goods&amp;Svcs",#N/A,FALSE,"Sch.I"}</definedName>
    <definedName name="wrn.Sch.I._1" hidden="1">{"Sch.I_Goods&amp;Svcs",#N/A,FALSE,"Sch.I"}</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23" hidden="1">{"Sch.J_CorpChgs",#N/A,FALSE,"Sch.J"}</definedName>
    <definedName name="wrn.Sch.J." localSheetId="4" hidden="1">{"Sch.J_CorpChgs",#N/A,FALSE,"Sch.J"}</definedName>
    <definedName name="wrn.Sch.J." localSheetId="5" hidden="1">{"Sch.J_CorpChgs",#N/A,FALSE,"Sch.J"}</definedName>
    <definedName name="wrn.Sch.J." localSheetId="16"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localSheetId="31" hidden="1">{"Sch.J_CorpChgs",#N/A,FALSE,"Sch.J"}</definedName>
    <definedName name="wrn.Sch.J."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23" hidden="1">{"Sch.J_CorpChgs",#N/A,FALSE,"Sch.J"}</definedName>
    <definedName name="wrn.Sch.J._1" localSheetId="4" hidden="1">{"Sch.J_CorpChgs",#N/A,FALSE,"Sch.J"}</definedName>
    <definedName name="wrn.Sch.J._1" localSheetId="5" hidden="1">{"Sch.J_CorpChgs",#N/A,FALSE,"Sch.J"}</definedName>
    <definedName name="wrn.Sch.J._1" localSheetId="16"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localSheetId="31" hidden="1">{"Sch.J_CorpChgs",#N/A,FALSE,"Sch.J"}</definedName>
    <definedName name="wrn.Sch.J._1" hidden="1">{"Sch.J_CorpChgs",#N/A,FALSE,"Sch.J"}</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23" hidden="1">{"Sch.K_P1_PropLease",#N/A,FALSE,"Sch.K";"Sch.K_P2_PropLease",#N/A,FALSE,"Sch.K"}</definedName>
    <definedName name="wrn.Sch.K." localSheetId="4" hidden="1">{"Sch.K_P1_PropLease",#N/A,FALSE,"Sch.K";"Sch.K_P2_PropLease",#N/A,FALSE,"Sch.K"}</definedName>
    <definedName name="wrn.Sch.K." localSheetId="5" hidden="1">{"Sch.K_P1_PropLease",#N/A,FALSE,"Sch.K";"Sch.K_P2_PropLease",#N/A,FALSE,"Sch.K"}</definedName>
    <definedName name="wrn.Sch.K." localSheetId="16"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localSheetId="31" hidden="1">{"Sch.K_P1_PropLease",#N/A,FALSE,"Sch.K";"Sch.K_P2_PropLease",#N/A,FALSE,"Sch.K"}</definedName>
    <definedName name="wrn.Sch.K."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23" hidden="1">{"Sch.K_P1_PropLease",#N/A,FALSE,"Sch.K";"Sch.K_P2_PropLease",#N/A,FALSE,"Sch.K"}</definedName>
    <definedName name="wrn.Sch.K._1" localSheetId="4" hidden="1">{"Sch.K_P1_PropLease",#N/A,FALSE,"Sch.K";"Sch.K_P2_PropLease",#N/A,FALSE,"Sch.K"}</definedName>
    <definedName name="wrn.Sch.K._1" localSheetId="5" hidden="1">{"Sch.K_P1_PropLease",#N/A,FALSE,"Sch.K";"Sch.K_P2_PropLease",#N/A,FALSE,"Sch.K"}</definedName>
    <definedName name="wrn.Sch.K._1" localSheetId="16"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localSheetId="31" hidden="1">{"Sch.K_P1_PropLease",#N/A,FALSE,"Sch.K";"Sch.K_P2_PropLease",#N/A,FALSE,"Sch.K"}</definedName>
    <definedName name="wrn.Sch.K._1" hidden="1">{"Sch.K_P1_PropLease",#N/A,FALSE,"Sch.K";"Sch.K_P2_PropLease",#N/A,FALSE,"Sch.K"}</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23" hidden="1">{"Sch.L_MaterialIssue",#N/A,FALSE,"Sch.L"}</definedName>
    <definedName name="wrn.Sch.L." localSheetId="4" hidden="1">{"Sch.L_MaterialIssue",#N/A,FALSE,"Sch.L"}</definedName>
    <definedName name="wrn.Sch.L." localSheetId="5" hidden="1">{"Sch.L_MaterialIssue",#N/A,FALSE,"Sch.L"}</definedName>
    <definedName name="wrn.Sch.L." localSheetId="16"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localSheetId="31" hidden="1">{"Sch.L_MaterialIssue",#N/A,FALSE,"Sch.L"}</definedName>
    <definedName name="wrn.Sch.L."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23" hidden="1">{"Sch.L_MaterialIssue",#N/A,FALSE,"Sch.L"}</definedName>
    <definedName name="wrn.Sch.L._1" localSheetId="4" hidden="1">{"Sch.L_MaterialIssue",#N/A,FALSE,"Sch.L"}</definedName>
    <definedName name="wrn.Sch.L._1" localSheetId="5" hidden="1">{"Sch.L_MaterialIssue",#N/A,FALSE,"Sch.L"}</definedName>
    <definedName name="wrn.Sch.L._1" localSheetId="16"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localSheetId="31" hidden="1">{"Sch.L_MaterialIssue",#N/A,FALSE,"Sch.L"}</definedName>
    <definedName name="wrn.Sch.L._1" hidden="1">{"Sch.L_MaterialIssue",#N/A,FALSE,"Sch.L"}</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23" hidden="1">{"Sch.M_Prop&amp;FFTaxes",#N/A,FALSE,"Sch.M"}</definedName>
    <definedName name="wrn.Sch.M." localSheetId="4" hidden="1">{"Sch.M_Prop&amp;FFTaxes",#N/A,FALSE,"Sch.M"}</definedName>
    <definedName name="wrn.Sch.M." localSheetId="5" hidden="1">{"Sch.M_Prop&amp;FFTaxes",#N/A,FALSE,"Sch.M"}</definedName>
    <definedName name="wrn.Sch.M." localSheetId="16"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localSheetId="31" hidden="1">{"Sch.M_Prop&amp;FFTaxes",#N/A,FALSE,"Sch.M"}</definedName>
    <definedName name="wrn.Sch.M."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23" hidden="1">{"Sch.M_Prop&amp;FFTaxes",#N/A,FALSE,"Sch.M"}</definedName>
    <definedName name="wrn.Sch.M._1" localSheetId="4" hidden="1">{"Sch.M_Prop&amp;FFTaxes",#N/A,FALSE,"Sch.M"}</definedName>
    <definedName name="wrn.Sch.M._1" localSheetId="5" hidden="1">{"Sch.M_Prop&amp;FFTaxes",#N/A,FALSE,"Sch.M"}</definedName>
    <definedName name="wrn.Sch.M._1" localSheetId="16"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localSheetId="31" hidden="1">{"Sch.M_Prop&amp;FFTaxes",#N/A,FALSE,"Sch.M"}</definedName>
    <definedName name="wrn.Sch.M._1" hidden="1">{"Sch.M_Prop&amp;FFTaxes",#N/A,FALSE,"Sch.M"}</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23" hidden="1">{"Sch.N_IncTaxes",#N/A,FALSE,"Sch. N, O"}</definedName>
    <definedName name="wrn.Sch.N." localSheetId="4" hidden="1">{"Sch.N_IncTaxes",#N/A,FALSE,"Sch. N, O"}</definedName>
    <definedName name="wrn.Sch.N." localSheetId="5" hidden="1">{"Sch.N_IncTaxes",#N/A,FALSE,"Sch. N, O"}</definedName>
    <definedName name="wrn.Sch.N." localSheetId="16"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localSheetId="31" hidden="1">{"Sch.N_IncTaxes",#N/A,FALSE,"Sch. N, O"}</definedName>
    <definedName name="wrn.Sch.N."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23" hidden="1">{"Sch.N_IncTaxes",#N/A,FALSE,"Sch. N, O"}</definedName>
    <definedName name="wrn.Sch.N._1" localSheetId="4" hidden="1">{"Sch.N_IncTaxes",#N/A,FALSE,"Sch. N, O"}</definedName>
    <definedName name="wrn.Sch.N._1" localSheetId="5" hidden="1">{"Sch.N_IncTaxes",#N/A,FALSE,"Sch. N, O"}</definedName>
    <definedName name="wrn.Sch.N._1" localSheetId="16"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localSheetId="31" hidden="1">{"Sch.N_IncTaxes",#N/A,FALSE,"Sch. N, O"}</definedName>
    <definedName name="wrn.Sch.N._1" hidden="1">{"Sch.N_IncTaxes",#N/A,FALSE,"Sch.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2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localSheetId="31"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2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localSheetId="31"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23" hidden="1">{"Sch.P_BS_Bal",#N/A,FALSE,"WP-BS Elem"}</definedName>
    <definedName name="wrn.Sch.P." localSheetId="4" hidden="1">{"Sch.P_BS_Bal",#N/A,FALSE,"WP-BS Elem"}</definedName>
    <definedName name="wrn.Sch.P." localSheetId="5" hidden="1">{"Sch.P_BS_Bal",#N/A,FALSE,"WP-BS Elem"}</definedName>
    <definedName name="wrn.Sch.P." localSheetId="16"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localSheetId="31" hidden="1">{"Sch.P_BS_Bal",#N/A,FALSE,"WP-BS Elem"}</definedName>
    <definedName name="wrn.Sch.P." hidden="1">{"Sch.P_BS_Bal",#N/A,FALSE,"WP-BS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23" hidden="1">{"Sch.P_BS_Accts",#N/A,FALSE,"WP-BS Elem"}</definedName>
    <definedName name="wrn.Sch.P._.Accts." localSheetId="4" hidden="1">{"Sch.P_BS_Accts",#N/A,FALSE,"WP-BS Elem"}</definedName>
    <definedName name="wrn.Sch.P._.Accts." localSheetId="5" hidden="1">{"Sch.P_BS_Accts",#N/A,FALSE,"WP-BS Elem"}</definedName>
    <definedName name="wrn.Sch.P._.Accts." localSheetId="16"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localSheetId="31" hidden="1">{"Sch.P_BS_Accts",#N/A,FALSE,"WP-BS Elem"}</definedName>
    <definedName name="wrn.Sch.P._.Accts."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23" hidden="1">{"Sch.P_BS_Accts",#N/A,FALSE,"WP-BS Elem"}</definedName>
    <definedName name="wrn.Sch.P._.Accts._1" localSheetId="4" hidden="1">{"Sch.P_BS_Accts",#N/A,FALSE,"WP-BS Elem"}</definedName>
    <definedName name="wrn.Sch.P._.Accts._1" localSheetId="5" hidden="1">{"Sch.P_BS_Accts",#N/A,FALSE,"WP-BS Elem"}</definedName>
    <definedName name="wrn.Sch.P._.Accts._1" localSheetId="16"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localSheetId="31" hidden="1">{"Sch.P_BS_Accts",#N/A,FALSE,"WP-BS Elem"}</definedName>
    <definedName name="wrn.Sch.P._.Accts._1" hidden="1">{"Sch.P_BS_Accts",#N/A,FALSE,"WP-BS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23" hidden="1">{"Sch.P_BS_Bal",#N/A,FALSE,"WP-BS Elem"}</definedName>
    <definedName name="wrn.Sch.P._1" localSheetId="4" hidden="1">{"Sch.P_BS_Bal",#N/A,FALSE,"WP-BS Elem"}</definedName>
    <definedName name="wrn.Sch.P._1" localSheetId="5" hidden="1">{"Sch.P_BS_Bal",#N/A,FALSE,"WP-BS Elem"}</definedName>
    <definedName name="wrn.Sch.P._1" localSheetId="16"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localSheetId="31" hidden="1">{"Sch.P_BS_Bal",#N/A,FALSE,"WP-BS Elem"}</definedName>
    <definedName name="wrn.Sch.P._1" hidden="1">{"Sch.P_BS_Bal",#N/A,FALSE,"WP-BS Elem"}</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23" hidden="1">{#N/A,#N/A,FALSE,"AD PG 1 OF 2";#N/A,#N/A,FALSE,"AD PG 2 OF 2"}</definedName>
    <definedName name="wrn.Statement._.AD." localSheetId="4" hidden="1">{#N/A,#N/A,FALSE,"AD PG 1 OF 2";#N/A,#N/A,FALSE,"AD PG 2 OF 2"}</definedName>
    <definedName name="wrn.Statement._.AD." localSheetId="5" hidden="1">{#N/A,#N/A,FALSE,"AD PG 1 OF 2";#N/A,#N/A,FALSE,"AD PG 2 OF 2"}</definedName>
    <definedName name="wrn.Statement._.AD." localSheetId="16"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localSheetId="31" hidden="1">{#N/A,#N/A,FALSE,"AD PG 1 OF 2";#N/A,#N/A,FALSE,"AD PG 2 OF 2"}</definedName>
    <definedName name="wrn.Statement._.AD." hidden="1">{#N/A,#N/A,FALSE,"AD PG 1 OF 2";#N/A,#N/A,FALSE,"AD PG 2 OF 2"}</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23" hidden="1">{"page1",#N/A,TRUE,"2";"page2",#N/A,TRUE,"2"}</definedName>
    <definedName name="wrn.test." localSheetId="4" hidden="1">{"page1",#N/A,TRUE,"2";"page2",#N/A,TRUE,"2"}</definedName>
    <definedName name="wrn.test." localSheetId="5" hidden="1">{"page1",#N/A,TRUE,"2";"page2",#N/A,TRUE,"2"}</definedName>
    <definedName name="wrn.test." localSheetId="16"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localSheetId="31" hidden="1">{"page1",#N/A,TRUE,"2";"page2",#N/A,TRUE,"2"}</definedName>
    <definedName name="wrn.test."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23" hidden="1">{"page1",#N/A,TRUE,"2";"page2",#N/A,TRUE,"2"}</definedName>
    <definedName name="wrn.test.1" localSheetId="4" hidden="1">{"page1",#N/A,TRUE,"2";"page2",#N/A,TRUE,"2"}</definedName>
    <definedName name="wrn.test.1" localSheetId="5" hidden="1">{"page1",#N/A,TRUE,"2";"page2",#N/A,TRUE,"2"}</definedName>
    <definedName name="wrn.test.1" localSheetId="16"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31" hidden="1">{"page1",#N/A,TRUE,"2";"page2",#N/A,TRUE,"2"}</definedName>
    <definedName name="wrn.test.1" hidden="1">{"page1",#N/A,TRUE,"2";"page2",#N/A,TRUE,"2"}</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23" hidden="1">{"Income Statement",#N/A,FALSE,"CFMODEL";"Balance Sheet",#N/A,FALSE,"CFMODEL"}</definedName>
    <definedName name="wrn.test1." localSheetId="4" hidden="1">{"Income Statement",#N/A,FALSE,"CFMODEL";"Balance Sheet",#N/A,FALSE,"CFMODEL"}</definedName>
    <definedName name="wrn.test1." localSheetId="5" hidden="1">{"Income Statement",#N/A,FALSE,"CFMODEL";"Balance Sheet",#N/A,FALSE,"CFMODEL"}</definedName>
    <definedName name="wrn.test1." localSheetId="16"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localSheetId="31" hidden="1">{"Income Statement",#N/A,FALSE,"CFMODEL";"Balance Sheet",#N/A,FALSE,"CFMODEL"}</definedName>
    <definedName name="wrn.test1." hidden="1">{"Income Statement",#N/A,FALSE,"CFMODEL";"Balance Sheet",#N/A,FALSE,"CFMODEL"}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23" hidden="1">{"SourcesUses",#N/A,TRUE,"CFMODEL";"TransOverview",#N/A,TRUE,"CFMODEL"}</definedName>
    <definedName name="wrn.test2." localSheetId="4" hidden="1">{"SourcesUses",#N/A,TRUE,"CFMODEL";"TransOverview",#N/A,TRUE,"CFMODEL"}</definedName>
    <definedName name="wrn.test2." localSheetId="5" hidden="1">{"SourcesUses",#N/A,TRUE,"CFMODEL";"TransOverview",#N/A,TRUE,"CFMODEL"}</definedName>
    <definedName name="wrn.test2." localSheetId="16"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localSheetId="31" hidden="1">{"SourcesUses",#N/A,TRUE,"CFMODEL";"TransOverview",#N/A,TRUE,"CFMODEL"}</definedName>
    <definedName name="wrn.test2." hidden="1">{"SourcesUses",#N/A,TRUE,"CFMODEL";"TransOverview",#N/A,TRUE,"CFMODEL"}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23" hidden="1">{"SourcesUses",#N/A,TRUE,#N/A;"TransOverview",#N/A,TRUE,"CFMODEL"}</definedName>
    <definedName name="wrn.test3." localSheetId="4" hidden="1">{"SourcesUses",#N/A,TRUE,#N/A;"TransOverview",#N/A,TRUE,"CFMODEL"}</definedName>
    <definedName name="wrn.test3." localSheetId="5" hidden="1">{"SourcesUses",#N/A,TRUE,#N/A;"TransOverview",#N/A,TRUE,"CFMODEL"}</definedName>
    <definedName name="wrn.test3." localSheetId="16"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localSheetId="31" hidden="1">{"SourcesUses",#N/A,TRUE,#N/A;"TransOverview",#N/A,TRUE,"CFMODEL"}</definedName>
    <definedName name="wrn.test3."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23" hidden="1">{"SourcesUses",#N/A,TRUE,#N/A;"TransOverview",#N/A,TRUE,"CFMODEL"}</definedName>
    <definedName name="wrn.test3.2" localSheetId="4" hidden="1">{"SourcesUses",#N/A,TRUE,#N/A;"TransOverview",#N/A,TRUE,"CFMODEL"}</definedName>
    <definedName name="wrn.test3.2" localSheetId="5" hidden="1">{"SourcesUses",#N/A,TRUE,#N/A;"TransOverview",#N/A,TRUE,"CFMODEL"}</definedName>
    <definedName name="wrn.test3.2" localSheetId="16"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localSheetId="31" hidden="1">{"SourcesUses",#N/A,TRUE,#N/A;"TransOverview",#N/A,TRUE,"CFMODEL"}</definedName>
    <definedName name="wrn.test3.2" hidden="1">{"SourcesUses",#N/A,TRUE,#N/A;"TransOverview",#N/A,TRUE,"CFMODEL"}</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23" hidden="1">{"SourcesUses",#N/A,TRUE,"FundsFlow";"TransOverview",#N/A,TRUE,"FundsFlow"}</definedName>
    <definedName name="wrn.test4." localSheetId="4" hidden="1">{"SourcesUses",#N/A,TRUE,"FundsFlow";"TransOverview",#N/A,TRUE,"FundsFlow"}</definedName>
    <definedName name="wrn.test4." localSheetId="5" hidden="1">{"SourcesUses",#N/A,TRUE,"FundsFlow";"TransOverview",#N/A,TRUE,"FundsFlow"}</definedName>
    <definedName name="wrn.test4." localSheetId="16"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localSheetId="31" hidden="1">{"SourcesUses",#N/A,TRUE,"FundsFlow";"TransOverview",#N/A,TRUE,"FundsFlow"}</definedName>
    <definedName name="wrn.test4."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23" hidden="1">{"SourcesUses",#N/A,TRUE,"FundsFlow";"TransOverview",#N/A,TRUE,"FundsFlow"}</definedName>
    <definedName name="wrn.test42." localSheetId="4" hidden="1">{"SourcesUses",#N/A,TRUE,"FundsFlow";"TransOverview",#N/A,TRUE,"FundsFlow"}</definedName>
    <definedName name="wrn.test42." localSheetId="5" hidden="1">{"SourcesUses",#N/A,TRUE,"FundsFlow";"TransOverview",#N/A,TRUE,"FundsFlow"}</definedName>
    <definedName name="wrn.test42." localSheetId="16"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localSheetId="31" hidden="1">{"SourcesUses",#N/A,TRUE,"FundsFlow";"TransOverview",#N/A,TRUE,"FundsFlow"}</definedName>
    <definedName name="wrn.test42." hidden="1">{"SourcesUses",#N/A,TRUE,"FundsFlow";"TransOverview",#N/A,TRUE,"FundsFlow"}</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23" hidden="1">{"TEST610",#N/A,FALSE,"Sheet1"}</definedName>
    <definedName name="wrn.TEST610." localSheetId="4" hidden="1">{"TEST610",#N/A,FALSE,"Sheet1"}</definedName>
    <definedName name="wrn.TEST610." localSheetId="5" hidden="1">{"TEST610",#N/A,FALSE,"Sheet1"}</definedName>
    <definedName name="wrn.TEST610." localSheetId="16"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localSheetId="31" hidden="1">{"TEST610",#N/A,FALSE,"Sheet1"}</definedName>
    <definedName name="wrn.TEST610." hidden="1">{"TEST610",#N/A,FALSE,"Sheet1"}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23" hidden="1">{"TEST611",#N/A,FALSE,"Sheet1"}</definedName>
    <definedName name="wrn.TEST611." localSheetId="4" hidden="1">{"TEST611",#N/A,FALSE,"Sheet1"}</definedName>
    <definedName name="wrn.TEST611." localSheetId="5" hidden="1">{"TEST611",#N/A,FALSE,"Sheet1"}</definedName>
    <definedName name="wrn.TEST611." localSheetId="16"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localSheetId="31" hidden="1">{"TEST611",#N/A,FALSE,"Sheet1"}</definedName>
    <definedName name="wrn.TEST611." hidden="1">{"TEST611",#N/A,FALSE,"Sheet1"}</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23" hidden="1">{"schedh3a",#N/A,TRUE,"H-3";"schedh3b",#N/A,TRUE,"H-3"}</definedName>
    <definedName name="wrn.Total." localSheetId="4" hidden="1">{"schedh3a",#N/A,TRUE,"H-3";"schedh3b",#N/A,TRUE,"H-3"}</definedName>
    <definedName name="wrn.Total." localSheetId="5" hidden="1">{"schedh3a",#N/A,TRUE,"H-3";"schedh3b",#N/A,TRUE,"H-3"}</definedName>
    <definedName name="wrn.Total." localSheetId="16"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localSheetId="31" hidden="1">{"schedh3a",#N/A,TRUE,"H-3";"schedh3b",#N/A,TRUE,"H-3"}</definedName>
    <definedName name="wrn.Total." hidden="1">{"schedh3a",#N/A,TRUE,"H-3";"schedh3b",#N/A,TRUE,"H-3"}</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23" hidden="1">{#N/A,#N/A,FALSE,"337"}</definedName>
    <definedName name="wrn.XX." localSheetId="4" hidden="1">{#N/A,#N/A,FALSE,"337"}</definedName>
    <definedName name="wrn.XX." localSheetId="5" hidden="1">{#N/A,#N/A,FALSE,"337"}</definedName>
    <definedName name="wrn.XX." localSheetId="16"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localSheetId="31" hidden="1">{#N/A,#N/A,FALSE,"337"}</definedName>
    <definedName name="wrn.XX." hidden="1">{#N/A,#N/A,FALSE,"337"}</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2"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localSheetId="31" hidden="1">#REF!</definedName>
    <definedName name="wtf" hidden="1">#REF!</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23" hidden="1">{"2002Frcst","05Month",FALSE,"Frcst Format 2002"}</definedName>
    <definedName name="wwwwwwww" localSheetId="4" hidden="1">{"2002Frcst","05Month",FALSE,"Frcst Format 2002"}</definedName>
    <definedName name="wwwwwwww" localSheetId="5" hidden="1">{"2002Frcst","05Month",FALSE,"Frcst Format 2002"}</definedName>
    <definedName name="wwwwwwww" localSheetId="16"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localSheetId="31" hidden="1">{"2002Frcst","05Month",FALSE,"Frcst Format 2002"}</definedName>
    <definedName name="wwwwwwww" hidden="1">{"2002Frcst","05Month",FALSE,"Frcst Format 2002"}</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2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localSheetId="31"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2">#REF!,#REF!,#REF!,#REF!,#REF!,#REF!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 localSheetId="31">#REF!,#REF!,#REF!,#REF!,#REF!,#REF!</definedName>
    <definedName name="X_Amortization">#REF!,#REF!,#REF!,#REF!,#REF!,#REF!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2">#REF!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 localSheetId="31">#REF!</definedName>
    <definedName name="X_Vld_Amort">#REF!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2">#REF!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 localSheetId="31">#REF!</definedName>
    <definedName name="X_Vld_APIC">#REF!</definedName>
    <definedName name="X_Vld_ChgCash">'[12]CF Report'!$C$65</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2">#REF!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 localSheetId="31">#REF!</definedName>
    <definedName name="X_Vld_CStk">#REF!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2">#REF!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 localSheetId="31">#REF!</definedName>
    <definedName name="X_Vld_DefCr">#REF!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2">#REF!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 localSheetId="31">#REF!</definedName>
    <definedName name="X_Vld_Depr">#REF!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2">#REF!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 localSheetId="31">#REF!</definedName>
    <definedName name="X_Vld_ESOP">#REF!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2">#REF!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 localSheetId="31">#REF!</definedName>
    <definedName name="X_Vld_GdWl">#REF!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2">#REF!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 localSheetId="31">#REF!</definedName>
    <definedName name="X_Vld_Inv">#REF!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2">#REF!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 localSheetId="31">#REF!</definedName>
    <definedName name="X_Vld_LTAst">#REF!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2">#REF!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 localSheetId="31">#REF!</definedName>
    <definedName name="X_Vld_LTDebt">#REF!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2">#REF!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 localSheetId="31">#REF!</definedName>
    <definedName name="X_Vld_MinInt">#REF!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2">#REF!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 localSheetId="31">#REF!</definedName>
    <definedName name="X_Vld_NetWrkCap">#REF!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2">#REF!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 localSheetId="31">#REF!</definedName>
    <definedName name="X_Vld_NucTrst">#REF!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2">#REF!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 localSheetId="31">#REF!</definedName>
    <definedName name="X_Vld_OthInc">#REF!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2">#REF!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 localSheetId="31">#REF!</definedName>
    <definedName name="X_Vld_PfStk">#REF!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2">#REF!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 localSheetId="31">#REF!</definedName>
    <definedName name="X_Vld_PPE">#REF!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2">#REF!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 localSheetId="31">#REF!</definedName>
    <definedName name="X_Vld_RE">#REF!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2">#REF!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 localSheetId="31">#REF!</definedName>
    <definedName name="X_Vld_RegAst">#REF!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2">#REF!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 localSheetId="31">#REF!</definedName>
    <definedName name="X_Vld_Tax">#REF!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2">#REF!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 localSheetId="31">#REF!</definedName>
    <definedName name="X_Vld_TrstPfSec">#REF!</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23">OFFSET(YAXIS,0,-1)</definedName>
    <definedName name="xa" localSheetId="4">OFFSET(YAXIS,0,-1)</definedName>
    <definedName name="xa" localSheetId="5">OFFSET(YAXIS,0,-1)</definedName>
    <definedName name="xa" localSheetId="16">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 localSheetId="31">OFFSET(YAXIS,0,-1)</definedName>
    <definedName name="xa">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23">OFFSET(YAXIS,0,-1)</definedName>
    <definedName name="xaxIS" localSheetId="4">OFFSET(YAXIS,0,-1)</definedName>
    <definedName name="xaxIS" localSheetId="5">OFFSET(YAXIS,0,-1)</definedName>
    <definedName name="xaxIS" localSheetId="16">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 localSheetId="31">OFFSET(YAXIS,0,-1)</definedName>
    <definedName name="xaxIS">OFFSET(YAXIS,0,-1)</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2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localSheetId="31"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2">#REF!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 localSheetId="31">#REF!</definedName>
    <definedName name="XmnRefRange">#REF!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2"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localSheetId="31" hidden="1">#REF!</definedName>
    <definedName name="XREF_COLUMN_1"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2"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localSheetId="31" hidden="1">#REF!</definedName>
    <definedName name="XREF_COLUMN_10"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2"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localSheetId="31" hidden="1">#REF!</definedName>
    <definedName name="XREF_COLUMN_2"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2"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localSheetId="31" hidden="1">#REF!</definedName>
    <definedName name="XREF_COLUMN_3"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2"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localSheetId="31" hidden="1">#REF!</definedName>
    <definedName name="XREF_COLUMN_4"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2"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localSheetId="31" hidden="1">#REF!</definedName>
    <definedName name="XREF_COLUMN_5"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2"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localSheetId="31" hidden="1">#REF!</definedName>
    <definedName name="XREF_COLUMN_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2"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localSheetId="31" hidden="1">#REF!</definedName>
    <definedName name="XREF_COLUMN_7"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2"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localSheetId="31" hidden="1">#REF!</definedName>
    <definedName name="XREF_COLUMN_8"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2"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localSheetId="31" hidden="1">#REF!</definedName>
    <definedName name="XREF_COLUMN_9"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2"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localSheetId="31" hidden="1">#REF!</definedName>
    <definedName name="XRefActiveRow" hidden="1">#REF!</definedName>
    <definedName name="XRefColumnsCount" hidden="1">1</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localSheetId="31" hidden="1">#REF!</definedName>
    <definedName name="XRefCopy1"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2"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localSheetId="31" hidden="1">#REF!</definedName>
    <definedName name="XRefCopy10"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2"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localSheetId="31" hidden="1">#REF!</definedName>
    <definedName name="XRefCopy10Row"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2"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localSheetId="31" hidden="1">#REF!</definedName>
    <definedName name="XRefCopy11"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2"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localSheetId="31" hidden="1">#REF!</definedName>
    <definedName name="XRefCopy11Row"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2"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localSheetId="31" hidden="1">#REF!</definedName>
    <definedName name="XRefCopy12"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2"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localSheetId="31" hidden="1">#REF!</definedName>
    <definedName name="XRefCopy12Row"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2"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localSheetId="31" hidden="1">#REF!</definedName>
    <definedName name="XRefCopy13"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2"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localSheetId="31" hidden="1">#REF!</definedName>
    <definedName name="XRefCopy13Row"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2"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localSheetId="31" hidden="1">#REF!</definedName>
    <definedName name="XRefCopy14"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2"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localSheetId="31" hidden="1">#REF!</definedName>
    <definedName name="XRefCopy14Row"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2"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localSheetId="31" hidden="1">#REF!</definedName>
    <definedName name="XRefCopy15"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2"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localSheetId="31" hidden="1">#REF!</definedName>
    <definedName name="XRefCopy15Row"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2"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localSheetId="31" hidden="1">#REF!</definedName>
    <definedName name="XRefCopy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2"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localSheetId="31" hidden="1">#REF!</definedName>
    <definedName name="XRefCopy16Row"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2"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localSheetId="31" hidden="1">#REF!</definedName>
    <definedName name="XRefCopy17"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2"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localSheetId="31" hidden="1">#REF!</definedName>
    <definedName name="XRefCopy17Row"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2"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localSheetId="31" hidden="1">#REF!</definedName>
    <definedName name="XRefCopy18"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2"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localSheetId="31" hidden="1">#REF!</definedName>
    <definedName name="XRefCopy18Row"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2"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localSheetId="31" hidden="1">#REF!</definedName>
    <definedName name="XRefCopy19"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2"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localSheetId="31" hidden="1">#REF!</definedName>
    <definedName name="XRefCopy19Row"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localSheetId="31" hidden="1">#REF!</definedName>
    <definedName name="XRefCopy1Row"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localSheetId="31" hidden="1">#REF!</definedName>
    <definedName name="XRefCopy2"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2"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localSheetId="31" hidden="1">#REF!</definedName>
    <definedName name="XRefCopy20"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2"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localSheetId="31" hidden="1">#REF!</definedName>
    <definedName name="XRefCopy20Row"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2"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localSheetId="31" hidden="1">#REF!</definedName>
    <definedName name="XRefCopy21"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2"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localSheetId="31" hidden="1">#REF!</definedName>
    <definedName name="XRefCopy21Row"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2"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localSheetId="31" hidden="1">#REF!</definedName>
    <definedName name="XRefCopy22"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2"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localSheetId="31" hidden="1">#REF!</definedName>
    <definedName name="XRefCopy22Row"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localSheetId="31" hidden="1">#REF!</definedName>
    <definedName name="XRefCopy2Row"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localSheetId="31" hidden="1">#REF!</definedName>
    <definedName name="XRefCopy3"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2"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localSheetId="31" hidden="1">#REF!</definedName>
    <definedName name="XRefCopy3Row"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2"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localSheetId="31" hidden="1">#REF!</definedName>
    <definedName name="XRefCopy4"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2"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localSheetId="31" hidden="1">#REF!</definedName>
    <definedName name="XRefCopy4Row"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localSheetId="31" hidden="1">#REF!</definedName>
    <definedName name="XRefCopy5"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localSheetId="31" hidden="1">#REF!</definedName>
    <definedName name="XRefCopy5Row"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2"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localSheetId="31" hidden="1">#REF!</definedName>
    <definedName name="XRefCopy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2"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localSheetId="31" hidden="1">#REF!</definedName>
    <definedName name="XRefCopy6Row"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2"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localSheetId="31" hidden="1">#REF!</definedName>
    <definedName name="XRefCopy7"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2"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localSheetId="31" hidden="1">#REF!</definedName>
    <definedName name="XRefCopy7Row"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2"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localSheetId="31" hidden="1">#REF!</definedName>
    <definedName name="XRefCopy8"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2"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localSheetId="31" hidden="1">#REF!</definedName>
    <definedName name="XRefCopy8Row"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2"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localSheetId="31" hidden="1">#REF!</definedName>
    <definedName name="XRefCopy9"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2"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localSheetId="31" hidden="1">#REF!</definedName>
    <definedName name="XRefCopy9Row" hidden="1">#REF!</definedName>
    <definedName name="XRefCopyRangeCount" hidden="1">1</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2"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localSheetId="31" hidden="1">#REF!</definedName>
    <definedName name="XRefPaste1"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localSheetId="31" hidden="1">#REF!</definedName>
    <definedName name="XRefPaste1Row"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2"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localSheetId="31" hidden="1">#REF!</definedName>
    <definedName name="XRefPaste2"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localSheetId="31" hidden="1">#REF!</definedName>
    <definedName name="XRefPaste2Row"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2"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localSheetId="31" hidden="1">#REF!</definedName>
    <definedName name="XRefPaste3"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localSheetId="31" hidden="1">#REF!</definedName>
    <definedName name="XRefPaste3Row"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2"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localSheetId="31" hidden="1">#REF!</definedName>
    <definedName name="XRefPaste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localSheetId="31" hidden="1">#REF!</definedName>
    <definedName name="XRefPaste4Row"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localSheetId="31" hidden="1">#REF!</definedName>
    <definedName name="XRefPaste5Row"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2"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localSheetId="31" hidden="1">#REF!</definedName>
    <definedName name="XRefPaste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2"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localSheetId="31" hidden="1">#REF!</definedName>
    <definedName name="XRefPaste6Row" hidden="1">#REF!</definedName>
    <definedName name="XRefPasteRangeCount" hidden="1">3</definedName>
    <definedName name="xsTYPE">"tbl"</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2">#REF!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 localSheetId="31">#REF!</definedName>
    <definedName name="YEClose1992">#REF!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2">#REF!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 localSheetId="31">#REF!</definedName>
    <definedName name="yeperiod">#REF!</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2">'[8]misc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 localSheetId="31">'[8]misc tables'!$B$20:$B$21</definedName>
    <definedName name="Yes_No">'[8]misc tables'!$B$20:$B$21</definedName>
    <definedName name="yield_curves">[5]Inputs!$B$28</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2">#REF!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 localSheetId="31">#REF!</definedName>
    <definedName name="YrAvg">#REF!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2">#REF!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 localSheetId="31">#REF!</definedName>
    <definedName name="YTDInc">#REF!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2">#REF!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 localSheetId="31">#REF!</definedName>
    <definedName name="ytytyt">#REF!</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2">#REF!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 localSheetId="31">#REF!</definedName>
    <definedName name="Z_NWC_CashAP">#REF!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2">#REF!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 localSheetId="31">#REF!</definedName>
    <definedName name="Z_NWC_CashAR">#REF!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2">#REF!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 localSheetId="31">#REF!</definedName>
    <definedName name="Z_NWC_CashComNPurch">#REF!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2">#REF!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 localSheetId="31">#REF!</definedName>
    <definedName name="Z_NWC_CashCustDep">#REF!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2">#REF!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 localSheetId="31">#REF!</definedName>
    <definedName name="Z_NWC_CashDivPay">#REF!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2">#REF!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 localSheetId="31">#REF!</definedName>
    <definedName name="Z_NWC_CashEnergyLiabilities">#REF!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2">#REF!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 localSheetId="31">#REF!</definedName>
    <definedName name="Z_NWC_CashEnergyTradingAssets">#REF!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2">#REF!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 localSheetId="31">#REF!</definedName>
    <definedName name="Z_NWC_CashIntPay">#REF!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2">#REF!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 localSheetId="31">#REF!</definedName>
    <definedName name="Z_NWC_CashInventory">#REF!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2">#REF!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 localSheetId="31">#REF!</definedName>
    <definedName name="Z_NWC_CashNP">#REF!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2">#REF!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 localSheetId="31">#REF!</definedName>
    <definedName name="Z_NWC_CashNR">#REF!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2">#REF!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 localSheetId="31">#REF!</definedName>
    <definedName name="Z_NWC_CashOthAssets">#REF!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2">#REF!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 localSheetId="31">#REF!</definedName>
    <definedName name="Z_NWC_CashOthLiabilities">#REF!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2">#REF!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 localSheetId="31">#REF!</definedName>
    <definedName name="Z_NWC_CashRegAssets">#REF!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2">#REF!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 localSheetId="31">#REF!</definedName>
    <definedName name="Z_NWC_CashRegLiabilities">#REF!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2">#REF!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 localSheetId="31">#REF!</definedName>
    <definedName name="Z_NWC_CashRepurchaseObligations">#REF!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2">#REF!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 localSheetId="31">#REF!</definedName>
    <definedName name="Z_NWC_CashResaleAgreements">#REF!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2">#REF!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 localSheetId="31">#REF!</definedName>
    <definedName name="Z_NWC_CashTAX">#REF!</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23" hidden="1">{"SourcesUses",#N/A,TRUE,"CFMODEL";"TransOverview",#N/A,TRUE,"CFMODEL"}</definedName>
    <definedName name="zzzzzzzzzz" localSheetId="4" hidden="1">{"SourcesUses",#N/A,TRUE,"CFMODEL";"TransOverview",#N/A,TRUE,"CFMODEL"}</definedName>
    <definedName name="zzzzzzzzzz" localSheetId="5" hidden="1">{"SourcesUses",#N/A,TRUE,"CFMODEL";"TransOverview",#N/A,TRUE,"CFMODEL"}</definedName>
    <definedName name="zzzzzzzzzz" localSheetId="16"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localSheetId="31" hidden="1">{"SourcesUses",#N/A,TRUE,"CFMODEL";"TransOverview",#N/A,TRUE,"CFMODEL"}</definedName>
    <definedName name="zzzzzzzzzz"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23" hidden="1">{"SourcesUses",#N/A,TRUE,"CFMODEL";"TransOverview",#N/A,TRUE,"CFMODEL"}</definedName>
    <definedName name="zzzzzzzzzzzzzzzzz" localSheetId="4" hidden="1">{"SourcesUses",#N/A,TRUE,"CFMODEL";"TransOverview",#N/A,TRUE,"CFMODEL"}</definedName>
    <definedName name="zzzzzzzzzzzzzzzzz" localSheetId="5" hidden="1">{"SourcesUses",#N/A,TRUE,"CFMODEL";"TransOverview",#N/A,TRUE,"CFMODEL"}</definedName>
    <definedName name="zzzzzzzzzzzzzzzzz" localSheetId="16"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localSheetId="31" hidden="1">{"SourcesUses",#N/A,TRUE,"CFMODEL";"TransOverview",#N/A,TRUE,"CFMODEL"}</definedName>
    <definedName name="zzzzzzzzzzzzzzzzz" hidden="1">{"SourcesUses",#N/A,TRUE,"CFMODEL";"TransOverview",#N/A,TRUE,"CFMODEL"}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23" hidden="1">{"Income Statement",#N/A,FALSE,"CFMODEL";"Balance Sheet",#N/A,FALSE,"CFMODEL"}</definedName>
    <definedName name="zzzzzzzzzzzzzzzzzzzzzzzzz" localSheetId="4" hidden="1">{"Income Statement",#N/A,FALSE,"CFMODEL";"Balance Sheet",#N/A,FALSE,"CFMODEL"}</definedName>
    <definedName name="zzzzzzzzzzzzzzzzzzzzzzzzz" localSheetId="5" hidden="1">{"Income Statement",#N/A,FALSE,"CFMODEL";"Balance Sheet",#N/A,FALSE,"CFMODEL"}</definedName>
    <definedName name="zzzzzzzzzzzzzzzzzzzzzzzzz" localSheetId="16"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localSheetId="31" hidden="1">{"Income Statement",#N/A,FALSE,"CFMODEL";"Balance Sheet",#N/A,FALSE,"CFMODEL"}</definedName>
    <definedName name="zzzzzzzzzzzzzzzzzzzzzzzzz" hidden="1">{"Income Statement",#N/A,FALSE,"CFMODEL";"Balance Sheet",#N/A,FALSE,"CFMODEL"}</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23" hidden="1">{"SourcesUses",#N/A,TRUE,"FundsFlow";"TransOverview",#N/A,TRUE,"FundsFlow"}</definedName>
    <definedName name="zzzzzzzzzzzzzzzzzzzzzzzzzzz" localSheetId="4" hidden="1">{"SourcesUses",#N/A,TRUE,"FundsFlow";"TransOverview",#N/A,TRUE,"FundsFlow"}</definedName>
    <definedName name="zzzzzzzzzzzzzzzzzzzzzzzzzzz" localSheetId="5" hidden="1">{"SourcesUses",#N/A,TRUE,"FundsFlow";"TransOverview",#N/A,TRUE,"FundsFlow"}</definedName>
    <definedName name="zzzzzzzzzzzzzzzzzzzzzzzzzzz" localSheetId="16"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localSheetId="31" hidden="1">{"SourcesUses",#N/A,TRUE,"FundsFlow";"TransOverview",#N/A,TRUE,"FundsFlow"}</definedName>
    <definedName name="zzzzzzzzzzzzzzzzzzzzzzzzzzz" hidden="1">{"SourcesUses",#N/A,TRUE,"FundsFlow";"TransOverview",#N/A,TRUE,"FundsFlow"}</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23" hidden="1">{"SourcesUses",#N/A,TRUE,"CFMODEL";"TransOverview",#N/A,TRUE,"CFMODEL"}</definedName>
    <definedName name="zzzzzzzzzzzzzzzzzzzzzzzzzzzzz" localSheetId="4" hidden="1">{"SourcesUses",#N/A,TRUE,"CFMODEL";"TransOverview",#N/A,TRUE,"CFMODEL"}</definedName>
    <definedName name="zzzzzzzzzzzzzzzzzzzzzzzzzzzzz" localSheetId="5" hidden="1">{"SourcesUses",#N/A,TRUE,"CFMODEL";"TransOverview",#N/A,TRUE,"CFMODEL"}</definedName>
    <definedName name="zzzzzzzzzzzzzzzzzzzzzzzzzzzzz" localSheetId="16"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localSheetId="3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96" l="1"/>
  <c r="P17" i="8"/>
  <c r="P20" i="8"/>
  <c r="D17" i="67"/>
  <c r="G17" i="67"/>
  <c r="H17" i="67"/>
  <c r="I17" i="67"/>
  <c r="J17" i="67"/>
  <c r="M17" i="67" s="1"/>
  <c r="M15" i="67"/>
  <c r="M14" i="67"/>
  <c r="M13" i="67"/>
  <c r="M12" i="67"/>
  <c r="M8" i="67"/>
  <c r="H58" i="112"/>
  <c r="F39" i="42" l="1"/>
  <c r="M12" i="70"/>
  <c r="B20" i="7" l="1"/>
  <c r="N16" i="7"/>
  <c r="O16" i="7"/>
  <c r="P16" i="7"/>
  <c r="Q16" i="7"/>
  <c r="D13" i="89"/>
  <c r="G13" i="89"/>
  <c r="H13" i="89"/>
  <c r="H33" i="87"/>
  <c r="D33" i="87"/>
  <c r="D13" i="87"/>
  <c r="Y15" i="86"/>
  <c r="V15" i="86"/>
  <c r="V16" i="86"/>
  <c r="V17" i="86"/>
  <c r="V18" i="86"/>
  <c r="U15" i="86"/>
  <c r="U16" i="86"/>
  <c r="U17" i="86"/>
  <c r="U18" i="86"/>
  <c r="T15" i="86"/>
  <c r="T16" i="86"/>
  <c r="T17" i="86"/>
  <c r="T18" i="86"/>
  <c r="O15" i="86"/>
  <c r="O16" i="86"/>
  <c r="O17" i="86"/>
  <c r="O18" i="86"/>
  <c r="J15" i="86"/>
  <c r="K15" i="86" s="1"/>
  <c r="J16" i="86"/>
  <c r="K16" i="86" s="1"/>
  <c r="J17" i="86"/>
  <c r="K17" i="86" s="1"/>
  <c r="J18" i="86"/>
  <c r="K18" i="86"/>
  <c r="E15" i="86"/>
  <c r="I33" i="87" l="1"/>
  <c r="H13" i="87" l="1"/>
  <c r="I13" i="87"/>
  <c r="K25" i="8" l="1"/>
  <c r="L25" i="8"/>
  <c r="M25" i="8"/>
  <c r="M17" i="8"/>
  <c r="G13" i="75"/>
  <c r="H13" i="75"/>
  <c r="D13" i="75"/>
  <c r="D13" i="72"/>
  <c r="G13" i="72"/>
  <c r="I13" i="72" s="1"/>
  <c r="Y15" i="71"/>
  <c r="U16" i="71"/>
  <c r="U17" i="71"/>
  <c r="U18" i="71"/>
  <c r="O15" i="71"/>
  <c r="O16" i="71"/>
  <c r="O17" i="71"/>
  <c r="O18" i="71"/>
  <c r="J15" i="71"/>
  <c r="E15" i="71"/>
  <c r="K15" i="71" s="1"/>
  <c r="U15" i="71" s="1"/>
  <c r="G33" i="72" l="1"/>
  <c r="I33" i="72" s="1"/>
  <c r="D33" i="72"/>
  <c r="H13" i="72"/>
  <c r="T15" i="71"/>
  <c r="V15" i="71" s="1"/>
  <c r="T16" i="71"/>
  <c r="V16" i="71" s="1"/>
  <c r="T17" i="71"/>
  <c r="V17" i="71" s="1"/>
  <c r="T18" i="71"/>
  <c r="V18" i="71" s="1"/>
  <c r="D49" i="42"/>
  <c r="H33" i="72" l="1"/>
  <c r="F9" i="82"/>
  <c r="N15" i="7"/>
  <c r="O15" i="7"/>
  <c r="P15" i="7"/>
  <c r="Q15" i="7"/>
  <c r="G12" i="89" l="1"/>
  <c r="H12" i="89"/>
  <c r="D12" i="89"/>
  <c r="I31" i="87"/>
  <c r="G26" i="87"/>
  <c r="I26" i="87" s="1"/>
  <c r="G27" i="87"/>
  <c r="I27" i="87" s="1"/>
  <c r="G28" i="87"/>
  <c r="I28" i="87" s="1"/>
  <c r="G29" i="87"/>
  <c r="I29" i="87" s="1"/>
  <c r="G30" i="87"/>
  <c r="I30" i="87" s="1"/>
  <c r="G32" i="87"/>
  <c r="H32" i="87" s="1"/>
  <c r="G25" i="87"/>
  <c r="I25" i="87" s="1"/>
  <c r="D32" i="87"/>
  <c r="I6" i="87"/>
  <c r="H7" i="87"/>
  <c r="I8" i="87"/>
  <c r="I9" i="87"/>
  <c r="H10" i="87"/>
  <c r="H11" i="87"/>
  <c r="H12" i="87"/>
  <c r="D12" i="87"/>
  <c r="Y14" i="86"/>
  <c r="T14" i="86"/>
  <c r="O14" i="86"/>
  <c r="J14" i="86"/>
  <c r="K14" i="86" s="1"/>
  <c r="E14" i="86"/>
  <c r="I32" i="87" l="1"/>
  <c r="H8" i="87"/>
  <c r="H9" i="87"/>
  <c r="I7" i="87"/>
  <c r="V14" i="86"/>
  <c r="U14" i="86"/>
  <c r="I10" i="87"/>
  <c r="H6" i="87"/>
  <c r="I12" i="87"/>
  <c r="I11" i="87"/>
  <c r="G12" i="75" l="1"/>
  <c r="H12" i="75"/>
  <c r="D12" i="75"/>
  <c r="D32" i="72"/>
  <c r="G12" i="72"/>
  <c r="H12" i="72" s="1"/>
  <c r="D12" i="72"/>
  <c r="T14" i="71"/>
  <c r="O14" i="71"/>
  <c r="J14" i="71"/>
  <c r="E14" i="71"/>
  <c r="E19" i="71" s="1"/>
  <c r="M20" i="8"/>
  <c r="G7" i="53"/>
  <c r="G8" i="53"/>
  <c r="G9" i="53"/>
  <c r="G10" i="53"/>
  <c r="G11" i="53"/>
  <c r="G12" i="53"/>
  <c r="G13" i="53"/>
  <c r="G14" i="53"/>
  <c r="G15" i="53"/>
  <c r="K14" i="71" l="1"/>
  <c r="U14" i="71" s="1"/>
  <c r="G27" i="76"/>
  <c r="F27" i="76"/>
  <c r="G32" i="72"/>
  <c r="H32" i="72" s="1"/>
  <c r="I12" i="72"/>
  <c r="D10" i="82"/>
  <c r="D30" i="82"/>
  <c r="F10" i="21"/>
  <c r="D25" i="8"/>
  <c r="L33" i="53"/>
  <c r="F37" i="82"/>
  <c r="D37" i="82"/>
  <c r="G11" i="89"/>
  <c r="H11" i="89"/>
  <c r="D6" i="89"/>
  <c r="D7" i="89"/>
  <c r="D8" i="89"/>
  <c r="D9" i="89"/>
  <c r="D10" i="89"/>
  <c r="D11" i="89"/>
  <c r="D5" i="89"/>
  <c r="H26" i="87"/>
  <c r="H27" i="87"/>
  <c r="H28" i="87"/>
  <c r="H29" i="87"/>
  <c r="H30" i="87"/>
  <c r="H31" i="87"/>
  <c r="H25" i="87"/>
  <c r="D11" i="87"/>
  <c r="D26" i="87"/>
  <c r="D27" i="87"/>
  <c r="D28" i="87"/>
  <c r="D29" i="87"/>
  <c r="D30" i="87"/>
  <c r="D31" i="87"/>
  <c r="D25" i="87"/>
  <c r="Y13" i="86"/>
  <c r="E13" i="86"/>
  <c r="J13" i="86"/>
  <c r="O13" i="86"/>
  <c r="T13" i="86"/>
  <c r="V14" i="71" l="1"/>
  <c r="I32" i="72"/>
  <c r="K13" i="86"/>
  <c r="V13" i="86" s="1"/>
  <c r="U13" i="86" l="1"/>
  <c r="G11" i="75" l="1"/>
  <c r="H11" i="75"/>
  <c r="D11" i="75"/>
  <c r="D31" i="72"/>
  <c r="D6" i="72"/>
  <c r="D7" i="72"/>
  <c r="D8" i="72"/>
  <c r="D9" i="72"/>
  <c r="D10" i="72"/>
  <c r="D11" i="72"/>
  <c r="D5" i="72"/>
  <c r="E13" i="71"/>
  <c r="J13" i="71"/>
  <c r="T13" i="71"/>
  <c r="O13" i="71"/>
  <c r="K13" i="71" l="1"/>
  <c r="U13" i="71" s="1"/>
  <c r="G31" i="72"/>
  <c r="H31" i="72" s="1"/>
  <c r="G11" i="72"/>
  <c r="I11" i="72" s="1"/>
  <c r="V13" i="71" l="1"/>
  <c r="I31" i="72"/>
  <c r="H11" i="72"/>
  <c r="D16" i="82" l="1"/>
  <c r="D17" i="82"/>
  <c r="F16" i="82"/>
  <c r="F17" i="82"/>
  <c r="F18" i="82"/>
  <c r="F19" i="82"/>
  <c r="F20" i="82"/>
  <c r="D28" i="82"/>
  <c r="D43" i="82"/>
  <c r="D44" i="82"/>
  <c r="D45" i="82"/>
  <c r="F43" i="82"/>
  <c r="F44" i="82"/>
  <c r="F45" i="82"/>
  <c r="F50" i="82"/>
  <c r="F51" i="82"/>
  <c r="F52" i="82"/>
  <c r="D52" i="82"/>
  <c r="D50" i="82"/>
  <c r="D51" i="82"/>
  <c r="N14" i="7"/>
  <c r="O14" i="7"/>
  <c r="P14" i="7"/>
  <c r="Q14" i="7"/>
  <c r="F28" i="82"/>
  <c r="F29" i="82"/>
  <c r="F30" i="82"/>
  <c r="F31" i="82"/>
  <c r="F32" i="82"/>
  <c r="E17" i="70"/>
  <c r="A3" i="82"/>
  <c r="C18" i="21"/>
  <c r="B18" i="21"/>
  <c r="D18" i="21" s="1"/>
  <c r="D17" i="21"/>
  <c r="D16" i="21"/>
  <c r="D29" i="53" l="1"/>
  <c r="J20" i="53"/>
  <c r="I29" i="53"/>
  <c r="H29" i="53"/>
  <c r="F29" i="53"/>
  <c r="E29" i="53"/>
  <c r="B16" i="85"/>
  <c r="H6" i="89"/>
  <c r="H7" i="89"/>
  <c r="H8" i="89"/>
  <c r="H9" i="89"/>
  <c r="H10" i="89"/>
  <c r="H5" i="89"/>
  <c r="G6" i="89"/>
  <c r="G7" i="89"/>
  <c r="G8" i="89"/>
  <c r="G9" i="89"/>
  <c r="G10" i="89"/>
  <c r="D10" i="87"/>
  <c r="Y12" i="86"/>
  <c r="T12" i="86"/>
  <c r="O12" i="86"/>
  <c r="J12" i="86"/>
  <c r="K12" i="86" s="1"/>
  <c r="E12" i="86"/>
  <c r="U12" i="86" l="1"/>
  <c r="V12" i="86"/>
  <c r="H10" i="75"/>
  <c r="G10" i="75"/>
  <c r="D10" i="75"/>
  <c r="G26" i="72"/>
  <c r="G27" i="72"/>
  <c r="G28" i="72"/>
  <c r="G29" i="72"/>
  <c r="G30" i="72"/>
  <c r="I30" i="72" s="1"/>
  <c r="D30" i="72"/>
  <c r="G6" i="72"/>
  <c r="H6" i="72" s="1"/>
  <c r="G7" i="72"/>
  <c r="H7" i="72" s="1"/>
  <c r="G8" i="72"/>
  <c r="H8" i="72" s="1"/>
  <c r="G9" i="72"/>
  <c r="I9" i="72" s="1"/>
  <c r="G10" i="72"/>
  <c r="H10" i="72" s="1"/>
  <c r="T8" i="71"/>
  <c r="V8" i="71" s="1"/>
  <c r="T9" i="71"/>
  <c r="V9" i="71" s="1"/>
  <c r="T10" i="71"/>
  <c r="V10" i="71" s="1"/>
  <c r="T11" i="71"/>
  <c r="V11" i="71" s="1"/>
  <c r="T12" i="71"/>
  <c r="V12" i="71" s="1"/>
  <c r="T7" i="71"/>
  <c r="O12" i="71"/>
  <c r="E12" i="71"/>
  <c r="J12" i="71"/>
  <c r="Q9" i="7"/>
  <c r="Q10" i="7"/>
  <c r="Q11" i="7"/>
  <c r="Q12" i="7"/>
  <c r="Q13" i="7"/>
  <c r="Q8" i="7"/>
  <c r="P9" i="7"/>
  <c r="P10" i="7"/>
  <c r="P11" i="7"/>
  <c r="P12" i="7"/>
  <c r="P13" i="7"/>
  <c r="P8" i="7"/>
  <c r="O9" i="7"/>
  <c r="O10" i="7"/>
  <c r="O11" i="7"/>
  <c r="O12" i="7"/>
  <c r="O13" i="7"/>
  <c r="O8" i="7"/>
  <c r="N9" i="7"/>
  <c r="N10" i="7"/>
  <c r="N11" i="7"/>
  <c r="N12" i="7"/>
  <c r="N13" i="7"/>
  <c r="N8" i="7"/>
  <c r="C83" i="112"/>
  <c r="C85" i="112" s="1"/>
  <c r="I29" i="70"/>
  <c r="H29" i="70"/>
  <c r="E11" i="86"/>
  <c r="I18" i="53"/>
  <c r="H18" i="53"/>
  <c r="F18" i="53"/>
  <c r="E18" i="53"/>
  <c r="I10" i="72" l="1"/>
  <c r="I8" i="72"/>
  <c r="H30" i="72"/>
  <c r="I7" i="72"/>
  <c r="H9" i="72"/>
  <c r="I6" i="72"/>
  <c r="K12" i="71"/>
  <c r="E11" i="71"/>
  <c r="G5" i="89"/>
  <c r="D9" i="87"/>
  <c r="J11" i="86"/>
  <c r="K11" i="86" s="1"/>
  <c r="O11" i="86"/>
  <c r="T11" i="86"/>
  <c r="Y11" i="86"/>
  <c r="D9" i="75"/>
  <c r="G9" i="75"/>
  <c r="H9" i="75"/>
  <c r="H29" i="72"/>
  <c r="O11" i="71"/>
  <c r="J8" i="71"/>
  <c r="J9" i="71"/>
  <c r="J10" i="71"/>
  <c r="J11" i="71"/>
  <c r="B60" i="4"/>
  <c r="B61" i="4"/>
  <c r="B62" i="4"/>
  <c r="B63" i="4"/>
  <c r="B64" i="4"/>
  <c r="B65" i="4"/>
  <c r="B66" i="4"/>
  <c r="B59" i="4"/>
  <c r="C39" i="42"/>
  <c r="H39" i="42"/>
  <c r="G5" i="72"/>
  <c r="I5" i="72" l="1"/>
  <c r="H5" i="72"/>
  <c r="U12" i="71"/>
  <c r="U11" i="86"/>
  <c r="V11" i="86"/>
  <c r="K11" i="71"/>
  <c r="U11" i="71" s="1"/>
  <c r="I29" i="72"/>
  <c r="D29" i="72"/>
  <c r="P20" i="7"/>
  <c r="D6" i="87" l="1"/>
  <c r="D7" i="87"/>
  <c r="D8" i="87"/>
  <c r="D5" i="87"/>
  <c r="Y8" i="86"/>
  <c r="Y9" i="86"/>
  <c r="Y10" i="86"/>
  <c r="Y7" i="86"/>
  <c r="T8" i="86"/>
  <c r="T9" i="86"/>
  <c r="T10" i="86"/>
  <c r="T7" i="86"/>
  <c r="O8" i="86"/>
  <c r="O9" i="86"/>
  <c r="O10" i="86"/>
  <c r="O7" i="86"/>
  <c r="J8" i="86"/>
  <c r="J9" i="86"/>
  <c r="J10" i="86"/>
  <c r="J7" i="86"/>
  <c r="E8" i="86"/>
  <c r="E9" i="86"/>
  <c r="E10" i="86"/>
  <c r="E7" i="86"/>
  <c r="K7" i="86" s="1"/>
  <c r="H6" i="75"/>
  <c r="H7" i="75"/>
  <c r="H8" i="75"/>
  <c r="H5" i="75"/>
  <c r="G6" i="75"/>
  <c r="G7" i="75"/>
  <c r="G8" i="75"/>
  <c r="G5" i="75"/>
  <c r="D6" i="75"/>
  <c r="D7" i="75"/>
  <c r="D8" i="75"/>
  <c r="D5" i="75"/>
  <c r="E37" i="72"/>
  <c r="H26" i="72"/>
  <c r="H27" i="72"/>
  <c r="H28" i="72"/>
  <c r="G25" i="72"/>
  <c r="H25" i="72" s="1"/>
  <c r="Y8" i="71"/>
  <c r="Y9" i="71"/>
  <c r="Y7" i="71"/>
  <c r="O10" i="71"/>
  <c r="O8" i="71"/>
  <c r="O9" i="71"/>
  <c r="O7" i="71"/>
  <c r="J7" i="71"/>
  <c r="E8" i="71"/>
  <c r="E9" i="71"/>
  <c r="K9" i="71" s="1"/>
  <c r="E10" i="71"/>
  <c r="K10" i="71" s="1"/>
  <c r="E7" i="71"/>
  <c r="A3" i="53"/>
  <c r="A3" i="96"/>
  <c r="G7" i="107"/>
  <c r="F29" i="70"/>
  <c r="E29" i="70"/>
  <c r="D6" i="107"/>
  <c r="D9" i="21"/>
  <c r="D8" i="21"/>
  <c r="A3" i="86"/>
  <c r="G16" i="53"/>
  <c r="J16" i="53"/>
  <c r="AB19" i="71"/>
  <c r="AA19" i="71"/>
  <c r="Z19" i="71"/>
  <c r="E17" i="67"/>
  <c r="F17" i="67"/>
  <c r="C17" i="67"/>
  <c r="B17" i="67"/>
  <c r="A23" i="87"/>
  <c r="A3" i="90"/>
  <c r="A3" i="89"/>
  <c r="A3" i="88"/>
  <c r="A3" i="87"/>
  <c r="A3" i="85"/>
  <c r="A4" i="111"/>
  <c r="A4" i="78"/>
  <c r="A3" i="67"/>
  <c r="A3" i="76"/>
  <c r="A3" i="75"/>
  <c r="A3" i="74"/>
  <c r="A3" i="8"/>
  <c r="A3" i="7"/>
  <c r="A3" i="21"/>
  <c r="A3" i="4"/>
  <c r="A3" i="110"/>
  <c r="A3" i="108"/>
  <c r="A3" i="51"/>
  <c r="A3" i="42"/>
  <c r="A3" i="113"/>
  <c r="A3" i="112"/>
  <c r="A3" i="107"/>
  <c r="M51" i="107"/>
  <c r="L51" i="107"/>
  <c r="K51" i="107"/>
  <c r="M41" i="107"/>
  <c r="L41" i="107"/>
  <c r="K41" i="107"/>
  <c r="M31" i="107"/>
  <c r="L31" i="107"/>
  <c r="K31" i="107"/>
  <c r="D9" i="96"/>
  <c r="K8" i="71" l="1"/>
  <c r="K10" i="86"/>
  <c r="V10" i="86" s="1"/>
  <c r="K9" i="86"/>
  <c r="U9" i="86" s="1"/>
  <c r="K8" i="86"/>
  <c r="V8" i="86" s="1"/>
  <c r="K7" i="71"/>
  <c r="I27" i="72"/>
  <c r="D27" i="72"/>
  <c r="I28" i="72"/>
  <c r="D28" i="72"/>
  <c r="U10" i="71"/>
  <c r="I26" i="72"/>
  <c r="D26" i="72"/>
  <c r="V7" i="86"/>
  <c r="U7" i="86"/>
  <c r="I25" i="72"/>
  <c r="D25" i="72"/>
  <c r="U9" i="71"/>
  <c r="X19" i="71"/>
  <c r="X18" i="71"/>
  <c r="X17" i="71"/>
  <c r="X16" i="71"/>
  <c r="X15" i="71"/>
  <c r="X14" i="71"/>
  <c r="Y14" i="71" s="1"/>
  <c r="X13" i="71"/>
  <c r="Y13" i="71" s="1"/>
  <c r="X12" i="71"/>
  <c r="Y12" i="71" s="1"/>
  <c r="X11" i="71"/>
  <c r="Y11" i="71" s="1"/>
  <c r="X10" i="71"/>
  <c r="Y10" i="71" s="1"/>
  <c r="G31" i="70"/>
  <c r="U7" i="71" l="1"/>
  <c r="U8" i="71"/>
  <c r="U8" i="86"/>
  <c r="U10" i="86"/>
  <c r="V9" i="86"/>
  <c r="M12" i="96"/>
  <c r="M13" i="96"/>
  <c r="M14" i="96"/>
  <c r="M8" i="96"/>
  <c r="F94" i="82"/>
  <c r="F95" i="82"/>
  <c r="F96" i="82"/>
  <c r="F86" i="82"/>
  <c r="F87" i="82"/>
  <c r="F88" i="82"/>
  <c r="F89" i="82"/>
  <c r="F90" i="82"/>
  <c r="F91" i="82"/>
  <c r="F92" i="82"/>
  <c r="F75" i="82"/>
  <c r="F76" i="82"/>
  <c r="F77" i="82"/>
  <c r="F78" i="82"/>
  <c r="F79" i="82"/>
  <c r="F80" i="82"/>
  <c r="F81" i="82"/>
  <c r="F82" i="82"/>
  <c r="F83" i="82"/>
  <c r="F84" i="82"/>
  <c r="F62" i="82"/>
  <c r="F63" i="82"/>
  <c r="F64" i="82"/>
  <c r="F65" i="82"/>
  <c r="F66" i="82"/>
  <c r="F67" i="82"/>
  <c r="F68" i="82"/>
  <c r="F69" i="82"/>
  <c r="F70" i="82"/>
  <c r="F71" i="82"/>
  <c r="F72" i="82"/>
  <c r="F73" i="82"/>
  <c r="F48" i="82"/>
  <c r="F53" i="82"/>
  <c r="F36" i="82"/>
  <c r="F38" i="82"/>
  <c r="F39" i="82"/>
  <c r="F40" i="82"/>
  <c r="F41" i="82"/>
  <c r="F46" i="82"/>
  <c r="F23" i="82"/>
  <c r="F24" i="82"/>
  <c r="F25" i="82"/>
  <c r="F26" i="82"/>
  <c r="F27" i="82"/>
  <c r="F33" i="82"/>
  <c r="F34" i="82"/>
  <c r="F10" i="82"/>
  <c r="F11" i="82"/>
  <c r="F13" i="82"/>
  <c r="F14" i="82"/>
  <c r="F21" i="82"/>
  <c r="D94" i="82"/>
  <c r="D95" i="82"/>
  <c r="D96" i="82"/>
  <c r="D86" i="82"/>
  <c r="D87" i="82"/>
  <c r="D88" i="82"/>
  <c r="D89" i="82"/>
  <c r="D90" i="82"/>
  <c r="D91" i="82"/>
  <c r="D92" i="82"/>
  <c r="D75" i="82"/>
  <c r="D76" i="82"/>
  <c r="D77" i="82"/>
  <c r="D78" i="82"/>
  <c r="D79" i="82"/>
  <c r="D80" i="82"/>
  <c r="D81" i="82"/>
  <c r="D82" i="82"/>
  <c r="D83" i="82"/>
  <c r="D84" i="82"/>
  <c r="D62" i="82"/>
  <c r="D63" i="82"/>
  <c r="D64" i="82"/>
  <c r="D65" i="82"/>
  <c r="D66" i="82"/>
  <c r="D67" i="82"/>
  <c r="D68" i="82"/>
  <c r="D69" i="82"/>
  <c r="D70" i="82"/>
  <c r="D71" i="82"/>
  <c r="D72" i="82"/>
  <c r="D73" i="82"/>
  <c r="D48" i="82"/>
  <c r="D53" i="82"/>
  <c r="D36" i="82"/>
  <c r="D38" i="82"/>
  <c r="D39" i="82"/>
  <c r="D40" i="82"/>
  <c r="D41" i="82"/>
  <c r="D46" i="82"/>
  <c r="D23" i="82"/>
  <c r="D24" i="82"/>
  <c r="D25" i="82"/>
  <c r="D26" i="82"/>
  <c r="D27" i="82"/>
  <c r="D29" i="82"/>
  <c r="D31" i="82"/>
  <c r="D32" i="82"/>
  <c r="D33" i="82"/>
  <c r="D34" i="82"/>
  <c r="D11" i="82"/>
  <c r="D13" i="82"/>
  <c r="D14" i="82"/>
  <c r="D18" i="82"/>
  <c r="D19" i="82"/>
  <c r="D20" i="82"/>
  <c r="D21" i="82"/>
  <c r="D9" i="82"/>
  <c r="D16" i="85"/>
  <c r="C16" i="85"/>
  <c r="C29" i="53"/>
  <c r="B29" i="53"/>
  <c r="D7" i="88"/>
  <c r="D6" i="88"/>
  <c r="D75" i="112"/>
  <c r="E75" i="112"/>
  <c r="F75" i="112"/>
  <c r="D6" i="74"/>
  <c r="D7" i="74"/>
  <c r="B17" i="75"/>
  <c r="E18" i="85"/>
  <c r="E14" i="85"/>
  <c r="E13" i="85"/>
  <c r="E12" i="85"/>
  <c r="E11" i="85"/>
  <c r="E10" i="85"/>
  <c r="E9" i="85"/>
  <c r="E8" i="85"/>
  <c r="E7" i="85"/>
  <c r="E6" i="85"/>
  <c r="B17" i="89"/>
  <c r="G7" i="88"/>
  <c r="G6" i="88"/>
  <c r="D8" i="74" l="1"/>
  <c r="E16" i="85"/>
  <c r="J8" i="67"/>
  <c r="G8" i="67"/>
  <c r="D12" i="67"/>
  <c r="D14" i="8"/>
  <c r="D15" i="8"/>
  <c r="D16" i="8"/>
  <c r="D17" i="8"/>
  <c r="D18" i="8"/>
  <c r="D19" i="8"/>
  <c r="D21" i="8"/>
  <c r="D22" i="8"/>
  <c r="D8" i="96"/>
  <c r="G8" i="96"/>
  <c r="J8" i="96"/>
  <c r="D10" i="96"/>
  <c r="M10" i="96" s="1"/>
  <c r="G10" i="96"/>
  <c r="J10" i="96"/>
  <c r="G11" i="96"/>
  <c r="J11" i="96"/>
  <c r="D12" i="96"/>
  <c r="G12" i="96"/>
  <c r="J12" i="96"/>
  <c r="D13" i="96"/>
  <c r="G13" i="96"/>
  <c r="J13" i="96"/>
  <c r="D14" i="96"/>
  <c r="G14" i="96"/>
  <c r="J14" i="96"/>
  <c r="B17" i="96"/>
  <c r="C17" i="96"/>
  <c r="E22" i="107"/>
  <c r="F22" i="107"/>
  <c r="H22" i="107"/>
  <c r="I22" i="107"/>
  <c r="C22" i="107"/>
  <c r="G6" i="107"/>
  <c r="J6" i="107"/>
  <c r="H10" i="107"/>
  <c r="J7" i="107"/>
  <c r="M7" i="107" s="1"/>
  <c r="D8" i="107"/>
  <c r="G8" i="107"/>
  <c r="J8" i="107"/>
  <c r="D9" i="107"/>
  <c r="G9" i="107"/>
  <c r="J9" i="107"/>
  <c r="B10" i="107"/>
  <c r="C10" i="107"/>
  <c r="E10" i="107"/>
  <c r="F10" i="107"/>
  <c r="J27" i="53"/>
  <c r="M27" i="53" s="1"/>
  <c r="J28" i="53"/>
  <c r="M28" i="53" s="1"/>
  <c r="G28" i="53"/>
  <c r="C18" i="53"/>
  <c r="C30" i="53" s="1"/>
  <c r="E30" i="53"/>
  <c r="F30" i="53"/>
  <c r="H30" i="53"/>
  <c r="H17" i="96" s="1"/>
  <c r="I30" i="53"/>
  <c r="I17" i="96" s="1"/>
  <c r="B18" i="53"/>
  <c r="B30" i="53" s="1"/>
  <c r="G12" i="67"/>
  <c r="J12" i="67"/>
  <c r="G13" i="67"/>
  <c r="J13" i="67"/>
  <c r="G14" i="67"/>
  <c r="J14" i="67"/>
  <c r="G15" i="67"/>
  <c r="J15" i="67"/>
  <c r="E17" i="96" l="1"/>
  <c r="J7" i="96"/>
  <c r="J9" i="96"/>
  <c r="G9" i="96"/>
  <c r="G10" i="107"/>
  <c r="D10" i="107"/>
  <c r="J10" i="107"/>
  <c r="I10" i="107"/>
  <c r="G7" i="96" l="1"/>
  <c r="G17" i="96" s="1"/>
  <c r="F17" i="96"/>
  <c r="M9" i="96"/>
  <c r="J17" i="96"/>
  <c r="M10" i="107"/>
  <c r="G7" i="74"/>
  <c r="G6" i="74"/>
  <c r="O20" i="7" l="1"/>
  <c r="G75" i="112"/>
  <c r="D30" i="107"/>
  <c r="G30" i="107"/>
  <c r="J30" i="107"/>
  <c r="D21" i="107"/>
  <c r="D22" i="107" s="1"/>
  <c r="D11" i="96" s="1"/>
  <c r="M11" i="96" s="1"/>
  <c r="G21" i="107"/>
  <c r="J21" i="107"/>
  <c r="P44" i="110"/>
  <c r="O44" i="110"/>
  <c r="N44" i="110"/>
  <c r="M44" i="110"/>
  <c r="G44" i="110"/>
  <c r="H41" i="110" s="1"/>
  <c r="F44" i="110"/>
  <c r="E44" i="110"/>
  <c r="D44" i="110"/>
  <c r="H28" i="110"/>
  <c r="H23" i="110"/>
  <c r="I51" i="107"/>
  <c r="H51" i="107"/>
  <c r="F51" i="107"/>
  <c r="E51" i="107"/>
  <c r="C51" i="107"/>
  <c r="B51" i="107"/>
  <c r="J50" i="107"/>
  <c r="G50" i="107"/>
  <c r="D50" i="107"/>
  <c r="J49" i="107"/>
  <c r="G49" i="107"/>
  <c r="D49" i="107"/>
  <c r="I41" i="107"/>
  <c r="H41" i="107"/>
  <c r="F41" i="107"/>
  <c r="E41" i="107"/>
  <c r="C41" i="107"/>
  <c r="B41" i="107"/>
  <c r="J40" i="107"/>
  <c r="G40" i="107"/>
  <c r="D40" i="107"/>
  <c r="J39" i="107"/>
  <c r="G39" i="107"/>
  <c r="D39" i="107"/>
  <c r="I31" i="107"/>
  <c r="H31" i="107"/>
  <c r="F31" i="107"/>
  <c r="E31" i="107"/>
  <c r="C31" i="107"/>
  <c r="B31" i="107"/>
  <c r="J29" i="107"/>
  <c r="G29" i="107"/>
  <c r="D29" i="107"/>
  <c r="B22" i="107"/>
  <c r="J20" i="107"/>
  <c r="G20" i="107"/>
  <c r="D51" i="42"/>
  <c r="D50" i="42"/>
  <c r="P44" i="108"/>
  <c r="O44" i="108"/>
  <c r="N44" i="108"/>
  <c r="M44" i="108"/>
  <c r="J18" i="8"/>
  <c r="G18" i="8"/>
  <c r="J17" i="8"/>
  <c r="G17" i="8"/>
  <c r="J16" i="8"/>
  <c r="G16" i="8"/>
  <c r="J15" i="8"/>
  <c r="G15" i="8"/>
  <c r="J14" i="8"/>
  <c r="G14" i="8"/>
  <c r="Q84" i="7"/>
  <c r="P84" i="7"/>
  <c r="O84" i="7"/>
  <c r="N84" i="7"/>
  <c r="M84" i="7"/>
  <c r="L84" i="7"/>
  <c r="K84" i="7"/>
  <c r="J84" i="7"/>
  <c r="I84" i="7"/>
  <c r="H84" i="7"/>
  <c r="G84" i="7"/>
  <c r="F84" i="7"/>
  <c r="E84" i="7"/>
  <c r="D84" i="7"/>
  <c r="C84" i="7"/>
  <c r="B84" i="7"/>
  <c r="F34" i="21"/>
  <c r="G34" i="21" s="1"/>
  <c r="G44" i="108"/>
  <c r="H41" i="108" s="1"/>
  <c r="F44" i="108"/>
  <c r="E44" i="108"/>
  <c r="D44" i="108"/>
  <c r="H10" i="112" l="1"/>
  <c r="H9" i="112"/>
  <c r="D53" i="42"/>
  <c r="Q19" i="110"/>
  <c r="Q39" i="110"/>
  <c r="H26" i="110"/>
  <c r="Q20" i="110"/>
  <c r="Q41" i="110"/>
  <c r="Q24" i="110"/>
  <c r="H11" i="110"/>
  <c r="H32" i="110"/>
  <c r="Q25" i="110"/>
  <c r="H33" i="110"/>
  <c r="Q29" i="110"/>
  <c r="H16" i="110"/>
  <c r="H36" i="110"/>
  <c r="Q10" i="110"/>
  <c r="H18" i="110"/>
  <c r="H38" i="110"/>
  <c r="Q14" i="110"/>
  <c r="Q34" i="110"/>
  <c r="H13" i="110"/>
  <c r="Q9" i="110"/>
  <c r="Q31" i="110"/>
  <c r="H22" i="110"/>
  <c r="H42" i="110"/>
  <c r="Q15" i="110"/>
  <c r="Q35" i="110"/>
  <c r="G22" i="107"/>
  <c r="J22" i="107"/>
  <c r="M22" i="107" s="1"/>
  <c r="M20" i="107"/>
  <c r="H62" i="112"/>
  <c r="H43" i="112"/>
  <c r="H27" i="112"/>
  <c r="H42" i="112"/>
  <c r="H59" i="112"/>
  <c r="H25" i="112"/>
  <c r="H57" i="112"/>
  <c r="H40" i="112"/>
  <c r="H23" i="112"/>
  <c r="H26" i="112"/>
  <c r="H41" i="112"/>
  <c r="H56" i="112"/>
  <c r="H39" i="112"/>
  <c r="H22" i="112"/>
  <c r="H20" i="112"/>
  <c r="H61" i="112"/>
  <c r="H37" i="112"/>
  <c r="H73" i="112"/>
  <c r="H53" i="112"/>
  <c r="H36" i="112"/>
  <c r="H19" i="112"/>
  <c r="H72" i="112"/>
  <c r="H52" i="112"/>
  <c r="H35" i="112"/>
  <c r="H18" i="112"/>
  <c r="H54" i="112"/>
  <c r="H70" i="112"/>
  <c r="H50" i="112"/>
  <c r="H34" i="112"/>
  <c r="H17" i="112"/>
  <c r="H38" i="112"/>
  <c r="H49" i="112"/>
  <c r="H33" i="112"/>
  <c r="H16" i="112"/>
  <c r="H67" i="112"/>
  <c r="H48" i="112"/>
  <c r="H32" i="112"/>
  <c r="H15" i="112"/>
  <c r="H66" i="112"/>
  <c r="H31" i="112"/>
  <c r="H13" i="112"/>
  <c r="H65" i="112"/>
  <c r="H46" i="112"/>
  <c r="H12" i="112"/>
  <c r="H21" i="112"/>
  <c r="H64" i="112"/>
  <c r="H45" i="112"/>
  <c r="H29" i="112"/>
  <c r="H11" i="112"/>
  <c r="H55" i="112"/>
  <c r="H63" i="112"/>
  <c r="H44" i="112"/>
  <c r="H28" i="112"/>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1" i="107"/>
  <c r="J51" i="107"/>
  <c r="G41" i="107"/>
  <c r="G51" i="107"/>
  <c r="G31" i="107"/>
  <c r="J41"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C53" i="42" l="1"/>
  <c r="B53" i="42"/>
  <c r="G27" i="90"/>
  <c r="F27" i="90"/>
  <c r="F17" i="89"/>
  <c r="H17" i="89" s="1"/>
  <c r="E17" i="89"/>
  <c r="C17" i="89"/>
  <c r="G8" i="88"/>
  <c r="F8" i="88"/>
  <c r="E8" i="88"/>
  <c r="D8" i="88"/>
  <c r="C8" i="88"/>
  <c r="B8" i="88"/>
  <c r="J7" i="88"/>
  <c r="I7" i="88"/>
  <c r="H7" i="88"/>
  <c r="J6" i="88"/>
  <c r="H6" i="88"/>
  <c r="G37" i="87"/>
  <c r="F37" i="87"/>
  <c r="E37" i="87"/>
  <c r="C37" i="87"/>
  <c r="B37" i="87"/>
  <c r="F17" i="87"/>
  <c r="E17" i="87"/>
  <c r="C17" i="87"/>
  <c r="B17" i="87"/>
  <c r="X19" i="86"/>
  <c r="W19" i="86"/>
  <c r="V19" i="86"/>
  <c r="U19" i="86"/>
  <c r="T19" i="86"/>
  <c r="S19" i="86"/>
  <c r="R19" i="86"/>
  <c r="Q19" i="86"/>
  <c r="P19" i="86"/>
  <c r="O19" i="86"/>
  <c r="N19" i="86"/>
  <c r="M19" i="86"/>
  <c r="L19" i="86"/>
  <c r="K19" i="86"/>
  <c r="J19" i="86"/>
  <c r="I19" i="86"/>
  <c r="H19" i="86"/>
  <c r="G19" i="86"/>
  <c r="F19" i="86"/>
  <c r="E19" i="86"/>
  <c r="D19" i="86"/>
  <c r="C19" i="86"/>
  <c r="B19" i="86"/>
  <c r="D20" i="85"/>
  <c r="C20" i="85"/>
  <c r="B20" i="85"/>
  <c r="I37" i="87" l="1"/>
  <c r="H37" i="87"/>
  <c r="E20" i="85"/>
  <c r="H8" i="88"/>
  <c r="I8" i="88"/>
  <c r="J8" i="88"/>
  <c r="Y19" i="86"/>
  <c r="D17" i="89"/>
  <c r="G17" i="89"/>
  <c r="D17" i="87"/>
  <c r="D37" i="87"/>
  <c r="D11" i="70" l="1"/>
  <c r="G11" i="70"/>
  <c r="J11" i="70"/>
  <c r="K11" i="70"/>
  <c r="L11" i="70"/>
  <c r="M11" i="70" l="1"/>
  <c r="D33" i="53"/>
  <c r="G10" i="70"/>
  <c r="J13" i="70"/>
  <c r="B17" i="72" l="1"/>
  <c r="W19" i="71"/>
  <c r="J26" i="53"/>
  <c r="M26" i="53" s="1"/>
  <c r="J25" i="53"/>
  <c r="M25" i="53" s="1"/>
  <c r="J24" i="53"/>
  <c r="M24" i="53" s="1"/>
  <c r="J23" i="53"/>
  <c r="M23" i="53" s="1"/>
  <c r="J22" i="53"/>
  <c r="M22" i="53" s="1"/>
  <c r="J21" i="53"/>
  <c r="J29" i="53" s="1"/>
  <c r="D6" i="70"/>
  <c r="D7" i="70"/>
  <c r="D8" i="70"/>
  <c r="D9" i="70"/>
  <c r="C8" i="74"/>
  <c r="B8" i="74"/>
  <c r="J31" i="70"/>
  <c r="J28" i="70"/>
  <c r="G28" i="70"/>
  <c r="J27" i="70"/>
  <c r="G27" i="70"/>
  <c r="J26" i="70"/>
  <c r="G26" i="70"/>
  <c r="J25" i="70"/>
  <c r="G25" i="70"/>
  <c r="J24" i="70"/>
  <c r="G24" i="70"/>
  <c r="L19" i="70"/>
  <c r="J19" i="70"/>
  <c r="G19" i="70"/>
  <c r="K19" i="70"/>
  <c r="I17" i="70"/>
  <c r="I21" i="70" s="1"/>
  <c r="H17" i="70"/>
  <c r="F17" i="70"/>
  <c r="F21" i="70" s="1"/>
  <c r="C17" i="70"/>
  <c r="C21" i="70" s="1"/>
  <c r="B17" i="70"/>
  <c r="B21" i="70" s="1"/>
  <c r="L15" i="70"/>
  <c r="K15" i="70"/>
  <c r="J15" i="70"/>
  <c r="G15" i="70"/>
  <c r="D15" i="70"/>
  <c r="L14" i="70"/>
  <c r="K14" i="70"/>
  <c r="J14" i="70"/>
  <c r="G14" i="70"/>
  <c r="D14" i="70"/>
  <c r="L13" i="70"/>
  <c r="K13" i="70"/>
  <c r="G13" i="70"/>
  <c r="D13" i="70"/>
  <c r="J12" i="70"/>
  <c r="G12" i="70"/>
  <c r="D12" i="70"/>
  <c r="J10" i="70"/>
  <c r="D10" i="70"/>
  <c r="L9" i="70"/>
  <c r="K9" i="70"/>
  <c r="J9" i="70"/>
  <c r="G9" i="70"/>
  <c r="L8" i="70"/>
  <c r="K8" i="70"/>
  <c r="J8" i="70"/>
  <c r="G8" i="70"/>
  <c r="L7" i="70"/>
  <c r="K7" i="70"/>
  <c r="J7" i="70"/>
  <c r="G7" i="70"/>
  <c r="L6" i="70"/>
  <c r="K6" i="70"/>
  <c r="J6" i="70"/>
  <c r="G6" i="70"/>
  <c r="M6" i="70" l="1"/>
  <c r="M20" i="53"/>
  <c r="M29" i="53"/>
  <c r="M7" i="70"/>
  <c r="M8" i="70"/>
  <c r="G17" i="70"/>
  <c r="G21" i="70" s="1"/>
  <c r="J29" i="70"/>
  <c r="J17" i="70"/>
  <c r="J21" i="70" s="1"/>
  <c r="M9" i="70"/>
  <c r="G29" i="70"/>
  <c r="M13" i="70"/>
  <c r="M14" i="70"/>
  <c r="M15" i="70"/>
  <c r="K17" i="70"/>
  <c r="J19" i="71"/>
  <c r="Y19" i="71"/>
  <c r="F17" i="75"/>
  <c r="H17" i="75" s="1"/>
  <c r="C17" i="75"/>
  <c r="E17" i="75"/>
  <c r="F8" i="74"/>
  <c r="I8" i="74" s="1"/>
  <c r="I7" i="74"/>
  <c r="E8" i="74"/>
  <c r="H8" i="74" s="1"/>
  <c r="H6" i="74"/>
  <c r="H7" i="74"/>
  <c r="J7" i="74"/>
  <c r="F37" i="72"/>
  <c r="C37" i="72"/>
  <c r="F17" i="72"/>
  <c r="E17" i="72"/>
  <c r="C17" i="72"/>
  <c r="D17" i="72" s="1"/>
  <c r="B37" i="72"/>
  <c r="H19" i="71"/>
  <c r="G19" i="71"/>
  <c r="I19" i="71"/>
  <c r="M19" i="71"/>
  <c r="N19" i="71"/>
  <c r="D19" i="71"/>
  <c r="F19" i="71"/>
  <c r="P19" i="71"/>
  <c r="L19" i="71"/>
  <c r="Q19" i="71"/>
  <c r="B19" i="71"/>
  <c r="R19" i="71"/>
  <c r="C19" i="71"/>
  <c r="L21" i="70"/>
  <c r="D17" i="70"/>
  <c r="L17" i="70"/>
  <c r="D19" i="70"/>
  <c r="M19" i="70" s="1"/>
  <c r="H21" i="70"/>
  <c r="K21" i="70" s="1"/>
  <c r="E21" i="70"/>
  <c r="G17" i="75" l="1"/>
  <c r="D17" i="75"/>
  <c r="M17" i="70"/>
  <c r="G8" i="74"/>
  <c r="J8" i="74" s="1"/>
  <c r="J6" i="74"/>
  <c r="G37" i="72"/>
  <c r="I37" i="72" s="1"/>
  <c r="G17" i="72"/>
  <c r="I17" i="72" s="1"/>
  <c r="D37" i="72"/>
  <c r="O19" i="71"/>
  <c r="D21" i="70"/>
  <c r="M21" i="70" s="1"/>
  <c r="H37" i="72" l="1"/>
  <c r="H17" i="72"/>
  <c r="K19" i="71"/>
  <c r="D39" i="42"/>
  <c r="G39" i="42"/>
  <c r="U19" i="71" l="1"/>
  <c r="S19" i="71" l="1"/>
  <c r="T19" i="71" l="1"/>
  <c r="V19" i="71"/>
  <c r="G21" i="53"/>
  <c r="E39" i="42" l="1"/>
  <c r="J33" i="53" l="1"/>
  <c r="Q57" i="7" l="1"/>
  <c r="Q58" i="7"/>
  <c r="Q59" i="7"/>
  <c r="Q60" i="7"/>
  <c r="Q61" i="7"/>
  <c r="Q62" i="7"/>
  <c r="Q63" i="7"/>
  <c r="P57" i="7"/>
  <c r="P58" i="7"/>
  <c r="P59" i="7"/>
  <c r="P60" i="7"/>
  <c r="P61" i="7"/>
  <c r="P62" i="7"/>
  <c r="P63" i="7"/>
  <c r="O57" i="7"/>
  <c r="O58" i="7"/>
  <c r="O59" i="7"/>
  <c r="O60" i="7"/>
  <c r="O61" i="7"/>
  <c r="O62" i="7"/>
  <c r="O63" i="7"/>
  <c r="N57" i="7"/>
  <c r="N58" i="7"/>
  <c r="N59" i="7"/>
  <c r="N60" i="7"/>
  <c r="N61" i="7"/>
  <c r="N62" i="7"/>
  <c r="N63" i="7"/>
  <c r="N19" i="7" l="1"/>
  <c r="Q19" i="7"/>
  <c r="I25" i="8" l="1"/>
  <c r="O25" i="8" s="1"/>
  <c r="H25" i="8"/>
  <c r="N25" i="8" s="1"/>
  <c r="F25" i="8"/>
  <c r="E25" i="8"/>
  <c r="C25" i="8"/>
  <c r="B25" i="8"/>
  <c r="J21" i="8"/>
  <c r="G21" i="8"/>
  <c r="J20" i="8"/>
  <c r="G20" i="8"/>
  <c r="J19" i="8"/>
  <c r="G19" i="8"/>
  <c r="C10" i="8"/>
  <c r="B10" i="8"/>
  <c r="J7" i="8"/>
  <c r="J10" i="8" s="1"/>
  <c r="G7" i="8"/>
  <c r="G10" i="8" s="1"/>
  <c r="D7" i="8"/>
  <c r="D10" i="8" s="1"/>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0" i="7"/>
  <c r="L20" i="7"/>
  <c r="K20" i="7"/>
  <c r="J20" i="7"/>
  <c r="I20" i="7"/>
  <c r="H20" i="7"/>
  <c r="G20" i="7"/>
  <c r="F20" i="7"/>
  <c r="E20" i="7"/>
  <c r="D20" i="7"/>
  <c r="C20" i="7"/>
  <c r="Q18" i="7"/>
  <c r="N18" i="7"/>
  <c r="F18" i="21"/>
  <c r="E18" i="21"/>
  <c r="G17" i="21"/>
  <c r="G16" i="21"/>
  <c r="E10" i="21"/>
  <c r="C10" i="21"/>
  <c r="B10" i="21"/>
  <c r="G9" i="21"/>
  <c r="G8" i="21"/>
  <c r="G33" i="53"/>
  <c r="J32" i="53"/>
  <c r="G32" i="53"/>
  <c r="G27" i="53"/>
  <c r="G26" i="53"/>
  <c r="G25" i="53"/>
  <c r="G24" i="53"/>
  <c r="G23" i="53"/>
  <c r="G22" i="53"/>
  <c r="G20" i="53"/>
  <c r="J15" i="53"/>
  <c r="D15" i="53"/>
  <c r="J14" i="53"/>
  <c r="D14" i="53"/>
  <c r="J13" i="53"/>
  <c r="D13" i="53"/>
  <c r="J12" i="53"/>
  <c r="D12" i="53"/>
  <c r="J11" i="53"/>
  <c r="D11" i="53"/>
  <c r="J10" i="53"/>
  <c r="D10" i="53"/>
  <c r="J9" i="53"/>
  <c r="D9" i="53"/>
  <c r="J8" i="53"/>
  <c r="D8" i="53"/>
  <c r="J7" i="53"/>
  <c r="G18" i="53"/>
  <c r="D7" i="53"/>
  <c r="J18" i="53" l="1"/>
  <c r="J30" i="53" s="1"/>
  <c r="G29" i="53"/>
  <c r="G30" i="53" s="1"/>
  <c r="D18" i="53"/>
  <c r="D30" i="53" s="1"/>
  <c r="G18" i="21"/>
  <c r="N20" i="7"/>
  <c r="Q20" i="7"/>
  <c r="D10" i="21"/>
  <c r="Q64" i="7"/>
  <c r="O64" i="7"/>
  <c r="P64" i="7"/>
  <c r="N64" i="7"/>
  <c r="F25" i="21" s="1"/>
  <c r="G10" i="21"/>
  <c r="M33" i="53"/>
  <c r="G25" i="8"/>
  <c r="J25" i="8"/>
  <c r="P25" i="8" s="1"/>
  <c r="M18" i="53" l="1"/>
  <c r="F26" i="21"/>
  <c r="G26" i="21" s="1"/>
  <c r="G25" i="21"/>
  <c r="D7" i="96" l="1"/>
  <c r="M7" i="96" s="1"/>
  <c r="M30" i="53"/>
  <c r="D17" i="96" l="1"/>
  <c r="I5" i="87"/>
  <c r="H5" i="87"/>
  <c r="G17" i="87"/>
  <c r="I17" i="87" s="1"/>
  <c r="H17" i="87" l="1"/>
</calcChain>
</file>

<file path=xl/sharedStrings.xml><?xml version="1.0" encoding="utf-8"?>
<sst xmlns="http://schemas.openxmlformats.org/spreadsheetml/2006/main" count="1996" uniqueCount="670">
  <si>
    <t>September 2022</t>
  </si>
  <si>
    <t xml:space="preserve"> Energy Savings Assistance Program Table - Summary Expenses</t>
  </si>
  <si>
    <t>San Diego Gas &amp; Electric</t>
  </si>
  <si>
    <t>Authorized Budget</t>
  </si>
  <si>
    <t>Current Month Expenses</t>
  </si>
  <si>
    <t>Year to Date Expenses</t>
  </si>
  <si>
    <t>% of Budget Spent YTD</t>
  </si>
  <si>
    <t>ESA Program:</t>
  </si>
  <si>
    <t>Electric</t>
  </si>
  <si>
    <t>Gas</t>
  </si>
  <si>
    <t>Total</t>
  </si>
  <si>
    <r>
      <t>ESA Main Program (SF and MH)</t>
    </r>
    <r>
      <rPr>
        <vertAlign val="superscript"/>
        <sz val="10"/>
        <rFont val="Arial"/>
        <family val="2"/>
      </rPr>
      <t>1</t>
    </r>
  </si>
  <si>
    <r>
      <t xml:space="preserve">ESA Multifamily In-Unit </t>
    </r>
    <r>
      <rPr>
        <vertAlign val="superscript"/>
        <sz val="10"/>
        <rFont val="Arial"/>
        <family val="2"/>
      </rPr>
      <t>2</t>
    </r>
  </si>
  <si>
    <t>ESA Multifamily Common Area Measures</t>
  </si>
  <si>
    <r>
      <t xml:space="preserve">ESA Multifamily Whole Building </t>
    </r>
    <r>
      <rPr>
        <vertAlign val="superscript"/>
        <sz val="10"/>
        <rFont val="Arial"/>
        <family val="2"/>
      </rPr>
      <t>3</t>
    </r>
  </si>
  <si>
    <t>ESA Pilot Plus and Pilot Deep</t>
  </si>
  <si>
    <r>
      <t xml:space="preserve">Building Electrification Retrofit Pilot </t>
    </r>
    <r>
      <rPr>
        <vertAlign val="superscript"/>
        <sz val="10"/>
        <rFont val="Arial"/>
        <family val="2"/>
      </rPr>
      <t>4</t>
    </r>
  </si>
  <si>
    <r>
      <t xml:space="preserve">Clean Energy Homes New Construction Pilot </t>
    </r>
    <r>
      <rPr>
        <vertAlign val="superscript"/>
        <sz val="10"/>
        <rFont val="Arial"/>
        <family val="2"/>
      </rPr>
      <t>4</t>
    </r>
  </si>
  <si>
    <t>CSD Leveraging</t>
  </si>
  <si>
    <t>ESA Program TOTAL</t>
  </si>
  <si>
    <t>1. Budget for PY 2022 for entire portfolio, excluding MF CAM and Pilot Plus and Pilot Deep.</t>
  </si>
  <si>
    <t>2. SDG&amp;E does not account for the ESA Main Program and ESA Multifamily In-Unit costs separately and cannot provide a breakout at this level of detail. As a result, the ESA Multifamily In-Unit authorized and actual costs are included in the ESA Main Program category.</t>
  </si>
  <si>
    <t>3. Implementation to occur January 2023.</t>
  </si>
  <si>
    <t>4. Pilots are applicable to SCE only.</t>
  </si>
  <si>
    <t xml:space="preserve"> </t>
  </si>
  <si>
    <t>ESA Table 1 - Main (SF, MH, MF In-Unit) Expenses</t>
  </si>
  <si>
    <t>Appliances</t>
  </si>
  <si>
    <t>Authorized Budget [1]</t>
  </si>
  <si>
    <t>Energy Efficiency</t>
  </si>
  <si>
    <t>Domestic Hot Water</t>
  </si>
  <si>
    <t>Enclosure</t>
  </si>
  <si>
    <t>HVAC [2]</t>
  </si>
  <si>
    <t>Maintenance</t>
  </si>
  <si>
    <t>Lighting</t>
  </si>
  <si>
    <t>Miscellaneous</t>
  </si>
  <si>
    <t>Customer Enrollment</t>
  </si>
  <si>
    <t>In Home Education</t>
  </si>
  <si>
    <t>Energy Efficiency TOTAL</t>
  </si>
  <si>
    <t>Training Center</t>
  </si>
  <si>
    <t>Workforce Education and Training</t>
  </si>
  <si>
    <t>Inspections</t>
  </si>
  <si>
    <t>Marketing and Outreach</t>
  </si>
  <si>
    <t>Studies</t>
  </si>
  <si>
    <t>Regulatory Compliance</t>
  </si>
  <si>
    <t>General Administration</t>
  </si>
  <si>
    <t>CPUC Energy Division</t>
  </si>
  <si>
    <t>SPOC</t>
  </si>
  <si>
    <t>Administration Subtotal</t>
  </si>
  <si>
    <t>TOTAL PROGRAM COSTS</t>
  </si>
  <si>
    <t>Indirect Costs</t>
  </si>
  <si>
    <t>NGAT Costs</t>
  </si>
  <si>
    <t>1. Budget authorized in D.21.06.015, Attachment 1 Table 11.</t>
  </si>
  <si>
    <t>2. Negative amount in HVAC budget category is primarily related to the reversal of prior month accruals and true-up of estimate provided by the vendor.</t>
  </si>
  <si>
    <t xml:space="preserve">NOTE: Any required corrections/adjustments are reported herein and supersede results reported in prior months and may reflect YTD adjustments. </t>
  </si>
  <si>
    <t>ESA Table 1A - MF In-Unit, MF CAM, and MFWB Expenses</t>
  </si>
  <si>
    <t>ESA Program (Multifamily):</t>
  </si>
  <si>
    <r>
      <t xml:space="preserve">ESA Multifamily In-Unit </t>
    </r>
    <r>
      <rPr>
        <vertAlign val="superscript"/>
        <sz val="10"/>
        <rFont val="Arial"/>
        <family val="2"/>
      </rPr>
      <t>1</t>
    </r>
  </si>
  <si>
    <t>ESA Multifamily Common Area Measures 2</t>
  </si>
  <si>
    <t>ESA Program (Multifamily)TOTAL</t>
  </si>
  <si>
    <t>1. Budget is included in ESA Main Program.</t>
  </si>
  <si>
    <t>2. See Table 2 of SDG&amp;E Advice Letter 3820-E/3004-G for 2022 MF CAM budget, which was approved by the Commission’s Energy Division via disposition letter dated September 24, 2021.</t>
  </si>
  <si>
    <t xml:space="preserve"> ESA Table 1A-1 - Pilot Plus and Pilot Deep Expenses</t>
  </si>
  <si>
    <t>Authorized Budget [1] [2]</t>
  </si>
  <si>
    <t>Current Month Expenses [4]</t>
  </si>
  <si>
    <t>ESA Pilot Plus and Pilot Deep Program</t>
  </si>
  <si>
    <t>TOTAL</t>
  </si>
  <si>
    <r>
      <t xml:space="preserve">ESA Table 1A-2 - Building Electrification Expenses </t>
    </r>
    <r>
      <rPr>
        <b/>
        <vertAlign val="superscript"/>
        <sz val="12"/>
        <rFont val="Arial"/>
        <family val="2"/>
      </rPr>
      <t>3</t>
    </r>
  </si>
  <si>
    <t>ESA Building Electrification Program</t>
  </si>
  <si>
    <t>3. Pilots is applicable to SCE only.</t>
  </si>
  <si>
    <r>
      <t xml:space="preserve">ESA Table 1A-3 - Clean Energy Homes Expenses </t>
    </r>
    <r>
      <rPr>
        <b/>
        <vertAlign val="superscript"/>
        <sz val="12"/>
        <rFont val="Arial"/>
        <family val="2"/>
      </rPr>
      <t>3</t>
    </r>
  </si>
  <si>
    <t>ESA Clean Energy Homes Program</t>
  </si>
  <si>
    <t>ESA Table 1A-4 - Leveraging - CSD Expenses</t>
  </si>
  <si>
    <t>ESA Program Leveraging - CSD</t>
  </si>
  <si>
    <t>Energy Savings Assistance Program Table 2 (SF, MH, MF In-Unit)</t>
  </si>
  <si>
    <t>ESA Program (Summary)Total</t>
  </si>
  <si>
    <t>Year-To-Date Completed &amp; Expensed Installation</t>
  </si>
  <si>
    <t>Measures</t>
  </si>
  <si>
    <t>Units</t>
  </si>
  <si>
    <t>Quantity Installed</t>
  </si>
  <si>
    <t>kWh [4] (Annual)</t>
  </si>
  <si>
    <t>kW [4] (Annual)</t>
  </si>
  <si>
    <t>Therms [4] (Annual)</t>
  </si>
  <si>
    <t>Expenses ($) [5]</t>
  </si>
  <si>
    <t>% of Expenditure</t>
  </si>
  <si>
    <t>High Efficiency Clothes Washer</t>
  </si>
  <si>
    <t>Each</t>
  </si>
  <si>
    <t>Refrigerator</t>
  </si>
  <si>
    <t>New - Clothes Dryer</t>
  </si>
  <si>
    <t>New - Dishwasher</t>
  </si>
  <si>
    <t>Freezers</t>
  </si>
  <si>
    <t>Faucet Aerator</t>
  </si>
  <si>
    <t>Other Domestic Hot Water[3]</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</si>
  <si>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</si>
  <si>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</si>
  <si>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</si>
  <si>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</si>
  <si>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</si>
  <si>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</si>
  <si>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</si>
  <si>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</si>
  <si>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Enclosure[1]</t>
  </si>
  <si>
    <t>Air Sealing</t>
  </si>
  <si>
    <t>Caulking</t>
  </si>
  <si>
    <t>New - Diagnostic Air Sealing</t>
  </si>
  <si>
    <t>Attic Insulation</t>
  </si>
  <si>
    <t>New - Floor Insulation</t>
  </si>
  <si>
    <t>HVAC</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</si>
  <si>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</si>
  <si>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</si>
  <si>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</si>
  <si>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</si>
  <si>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</si>
  <si>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</si>
  <si>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</si>
  <si>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</si>
  <si>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</si>
  <si>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</si>
  <si>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</si>
  <si>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</si>
  <si>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</si>
  <si>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</si>
  <si>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</si>
  <si>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</si>
  <si>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</si>
  <si>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</si>
  <si>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</si>
  <si>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</si>
  <si>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</si>
  <si>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</si>
  <si>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</si>
  <si>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</si>
  <si>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</si>
  <si>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</si>
  <si>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R/BR Lamps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</si>
  <si>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</si>
  <si>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</si>
  <si>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</si>
  <si>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</si>
  <si>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</si>
  <si>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</si>
  <si>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</si>
  <si>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</si>
  <si>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</si>
  <si>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</si>
  <si>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</si>
  <si>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</si>
  <si>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[2]</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</si>
  <si>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</si>
  <si>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</si>
  <si>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</si>
  <si>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</si>
  <si>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</si>
  <si>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</si>
  <si>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</si>
  <si>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</si>
  <si>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</si>
  <si>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</si>
  <si>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</si>
  <si>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</si>
  <si>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</si>
  <si>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 PY2015 to 2017 ESA Impact Evaluation and Statewide Measure Packages approved in the CA eTRM.</t>
  </si>
  <si>
    <t>[5]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</si>
  <si>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</si>
  <si>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Note: Any measures noted as 'NEW' have been added during the course of this program year.</t>
  </si>
  <si>
    <t xml:space="preserve">Note: Any measures noted as 'REMOVED', are no longer offered by the program but have been kept for tracking purposes and to allow for contractor phase out of the measure. </t>
  </si>
  <si>
    <t>Energy Savings Assistance Program Table 2A</t>
  </si>
  <si>
    <t>ESA Program - CSD Leveraging</t>
  </si>
  <si>
    <t>CSD MF Tenant Units Treated</t>
  </si>
  <si>
    <t>Note: Any measures noted as 'REMOVED', are no longer offered by the program but have been kept for tracking purposes.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</si>
  <si>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</si>
  <si>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</si>
  <si>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</si>
  <si>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</si>
  <si>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</si>
  <si>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kWh (Annual)</t>
  </si>
  <si>
    <t>kW (Annual)</t>
  </si>
  <si>
    <t>Therms (Annual)</t>
  </si>
  <si>
    <t>Expenses ($)</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</si>
  <si>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</si>
  <si>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</si>
  <si>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</si>
  <si>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</si>
  <si>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</si>
  <si>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</si>
  <si>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</si>
  <si>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</si>
  <si>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</si>
  <si>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</si>
  <si>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</si>
  <si>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</si>
  <si>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</si>
  <si>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</si>
  <si>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</si>
  <si>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</si>
  <si>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</si>
  <si>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</si>
  <si>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</si>
  <si>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</si>
  <si>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</si>
  <si>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</si>
  <si>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</si>
  <si>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</si>
  <si>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</si>
  <si>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</si>
  <si>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</si>
  <si>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</si>
  <si>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</si>
  <si>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</si>
  <si>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</si>
  <si>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</si>
  <si>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t>ESA Program - Multifamily Common Area</t>
  </si>
  <si>
    <t>Administration</t>
  </si>
  <si>
    <t>Direct Implementation (Non-Incentive)</t>
  </si>
  <si>
    <t>Direct Implementation</t>
  </si>
  <si>
    <t>&lt;&lt;Includes measures costs</t>
  </si>
  <si>
    <t>TOTAL MF CAM COSTS</t>
  </si>
  <si>
    <t>[3] All savings are calculated based on the following sources: PY2015 to 2017 ESA Impact Evaluation and Statewide Measure Packages approved in the CA eTRM.</t>
  </si>
  <si>
    <t>[4] Per D.16-11-022 at p.210, the CPUC imposes a cap of 10% on ESA CAM Initiative funds for administrative activities and a ceiling of 20% for direct implementation non-incentive costs.</t>
  </si>
  <si>
    <t>[5] Refers to optimizing the installation of the measure installed such as retrofitting pipes, etc.</t>
  </si>
  <si>
    <t>[6] Includes addition of $2.3K incorrectly reported in Direct Implementation (Non-Incentive) in February 2022.</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</si>
  <si>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</si>
  <si>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</si>
  <si>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</si>
  <si>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CAM Program Table 2B-1, Eligible Common Area Measures List</t>
  </si>
  <si>
    <t>Common Area Measures Category and Eligible Measures Title [1]</t>
  </si>
  <si>
    <t>Effective Date</t>
  </si>
  <si>
    <t>End Date[2]</t>
  </si>
  <si>
    <t>Eligible Climate Zones [3]</t>
  </si>
  <si>
    <t>6, 7, 8, 10, 14, 15</t>
  </si>
  <si>
    <t>Central Boiler</t>
  </si>
  <si>
    <t>6, 7, 8, 10, 14, 16</t>
  </si>
  <si>
    <t>AC Tune-up</t>
  </si>
  <si>
    <t>Furnace Replacement</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</si>
  <si>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</si>
  <si>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</si>
  <si>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</si>
  <si>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</si>
  <si>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</si>
  <si>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ESA Program - Pilot Plus</t>
  </si>
  <si>
    <t>ESA Program - Pilot Deep</t>
  </si>
  <si>
    <t>Note: IOUs - If there are new measures that are approved through the ESA Working Group, mark in column A as such to indicate that it is a new measure.</t>
  </si>
  <si>
    <t xml:space="preserve">Note: SDG&amp;E's Pilot Plus/Pilot Deep will launch in mid-2023.  </t>
  </si>
  <si>
    <t>Energy Savings Assistance Program Table 2D Pilots (SCE ONLY)</t>
  </si>
  <si>
    <t>ESA Program - Building Electrification Retrofit Pilot</t>
  </si>
  <si>
    <t>ESA Program - Clean Energy Homes New Construction Pilot</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</si>
  <si>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</si>
  <si>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</si>
  <si>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</si>
  <si>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</si>
  <si>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</si>
  <si>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</si>
  <si>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</si>
  <si>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</si>
  <si>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</si>
  <si>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</si>
  <si>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</si>
  <si>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</si>
  <si>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t>
  </si>
  <si>
    <t>Average 1st Year Bill Savings / Treated Property</t>
  </si>
  <si>
    <t>Average Lifecycle Bill Savings / Treated Property</t>
  </si>
  <si>
    <r>
      <t xml:space="preserve">Table 3D, ESA Program - Pilot Plus </t>
    </r>
    <r>
      <rPr>
        <b/>
        <vertAlign val="superscript"/>
        <sz val="12"/>
        <rFont val="Arial"/>
        <family val="2"/>
      </rPr>
      <t>2</t>
    </r>
  </si>
  <si>
    <r>
      <t xml:space="preserve">Table 3E, ESA Program - Pilot Deep </t>
    </r>
    <r>
      <rPr>
        <b/>
        <vertAlign val="superscript"/>
        <sz val="12"/>
        <rFont val="Arial"/>
        <family val="2"/>
      </rPr>
      <t>2</t>
    </r>
  </si>
  <si>
    <r>
      <t xml:space="preserve">Table 3F, Summary - ESA Program (SF, MH, MF In-Unit)/CSD Leveraging/MF CAM/Pilot Plus and Pilot Deep </t>
    </r>
    <r>
      <rPr>
        <b/>
        <vertAlign val="superscript"/>
        <sz val="12"/>
        <rFont val="Arial"/>
        <family val="2"/>
      </rPr>
      <t>1</t>
    </r>
  </si>
  <si>
    <t>Average 1st Year Bill Savings / Treated Households </t>
  </si>
  <si>
    <t>Average Lifecycle Bill Savings / Treated Households</t>
  </si>
  <si>
    <t>1. Summary is the sum of ESA Program + CSD Leveraging + MF CAM + Pilot Plus + Pilot Deep</t>
  </si>
  <si>
    <t>2. SDG&amp;E's Pilot Plus/Pilot Deep will launch in mid-2023</t>
  </si>
  <si>
    <t xml:space="preserve"> Energy Savings Assistance Program Table 4 -  Homes/Buildings Treated</t>
  </si>
  <si>
    <t>Table 4A, ESA Program (SF, MH, MF In-Unit)</t>
  </si>
  <si>
    <t>Eligible Households</t>
  </si>
  <si>
    <t>Households Treated YTD</t>
  </si>
  <si>
    <t>County</t>
  </si>
  <si>
    <t>Rural [1]</t>
  </si>
  <si>
    <t>Urban</t>
  </si>
  <si>
    <t>Rural</t>
  </si>
  <si>
    <t>Orange</t>
  </si>
  <si>
    <t>San Diego</t>
  </si>
  <si>
    <t>Table 4B, ESA Program - CSD Leveraging</t>
  </si>
  <si>
    <t>Table 4C, ESA Program - Multifamily Common Area</t>
  </si>
  <si>
    <t>Eligible Properties [2]</t>
  </si>
  <si>
    <t>Properties Treated YTD</t>
  </si>
  <si>
    <t xml:space="preserve">Table 4D, ESA Program - Pilot Plus and Pilot Deep </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</si>
  <si>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</si>
  <si>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</si>
  <si>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</si>
  <si>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</si>
  <si>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</si>
  <si>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</si>
  <si>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</si>
  <si>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</si>
  <si>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</si>
  <si>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</si>
  <si>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</si>
  <si>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</si>
  <si>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</si>
  <si>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</si>
  <si>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</si>
  <si>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</si>
  <si>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</si>
  <si>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</si>
  <si>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</si>
  <si>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</si>
  <si>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</si>
  <si>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</si>
  <si>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</si>
  <si>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</si>
  <si>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</si>
  <si>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</si>
  <si>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</si>
  <si>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</si>
  <si>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</si>
  <si>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</si>
  <si>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</si>
  <si>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</si>
  <si>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</si>
  <si>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</si>
  <si>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</si>
  <si>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</si>
  <si>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</si>
  <si>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</si>
  <si>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</si>
  <si>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Total Pilots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</si>
  <si>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</si>
  <si>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</si>
  <si>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</si>
  <si>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</si>
  <si>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</si>
  <si>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</si>
  <si>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</si>
  <si>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</si>
  <si>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</si>
  <si>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</si>
  <si>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Energy Savings Assistance Program Table - 7 Customer Segments/Needs State by Demographic, Financial, Location, and Health Conditions</t>
  </si>
  <si>
    <t>ESA Main (SF, MH, MF in-unit)</t>
  </si>
  <si>
    <t>Customer Segments</t>
  </si>
  <si>
    <t># of Households Eligible [1]</t>
  </si>
  <si>
    <t># of Households Treated [2]</t>
  </si>
  <si>
    <t>Enrollment Rate =  (C/B)</t>
  </si>
  <si>
    <t># of Households Contacted [3]</t>
  </si>
  <si>
    <t>Rate of Uptake =  (C/E)</t>
  </si>
  <si>
    <t>Avg. Energy Savings (kWh) Per Treated Households</t>
  </si>
  <si>
    <t>Avg. Energy Savings (kW) Per Treated Households</t>
  </si>
  <si>
    <t>Avg. Energy Savings (Therms) Per Treated Households</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</si>
  <si>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</si>
  <si>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</si>
  <si>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</si>
  <si>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</si>
  <si>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</si>
  <si>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</si>
  <si>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</si>
  <si>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</si>
  <si>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</si>
  <si>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</si>
  <si>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Previous</t>
  </si>
  <si>
    <t>N/A</t>
  </si>
  <si>
    <t>New Participant</t>
  </si>
  <si>
    <t>Seniors</t>
  </si>
  <si>
    <t>Veterans [4]</t>
  </si>
  <si>
    <t>Hard-to-Reach [5]</t>
  </si>
  <si>
    <t>Vulnerable [6]</t>
  </si>
  <si>
    <t>Location</t>
  </si>
  <si>
    <t>DAC</t>
  </si>
  <si>
    <t>Tribal</t>
  </si>
  <si>
    <t>PSPS Zone</t>
  </si>
  <si>
    <t>Wildfire Zone [15]</t>
  </si>
  <si>
    <t>Climate Zone 6</t>
  </si>
  <si>
    <t>Climate Zone 7</t>
  </si>
  <si>
    <t>Climate Zone 8</t>
  </si>
  <si>
    <t>Climate Zone 10</t>
  </si>
  <si>
    <t>Climate Zone 14</t>
  </si>
  <si>
    <t>Climate Zone 15</t>
  </si>
  <si>
    <t>CARB Communities [7]</t>
  </si>
  <si>
    <t>Financial</t>
  </si>
  <si>
    <t>CARE</t>
  </si>
  <si>
    <t>FERA</t>
  </si>
  <si>
    <t>Disconnected [8]</t>
  </si>
  <si>
    <t>Arrearages [9]</t>
  </si>
  <si>
    <t>High Usage [10]</t>
  </si>
  <si>
    <t>High Energy Burden [11]</t>
  </si>
  <si>
    <t>SEVI [12]</t>
  </si>
  <si>
    <t xml:space="preserve">  Low</t>
  </si>
  <si>
    <t xml:space="preserve">  Medium</t>
  </si>
  <si>
    <t xml:space="preserve">  High</t>
  </si>
  <si>
    <t>Affordability Ratio [13]</t>
  </si>
  <si>
    <t>Health Condition</t>
  </si>
  <si>
    <t>Medical Baseline</t>
  </si>
  <si>
    <t>Respiratory [14]</t>
  </si>
  <si>
    <t>Disabled</t>
  </si>
  <si>
    <t xml:space="preserve">Note:
N/A - Not Available
[1] Eligible household counts by segment provided by Athens. Segments with no data will be calculated internally at a later date.
[2] Households Treated data is not additive because customers may be represented in multiple categories.
[3] Includes only households that had a lead in CY2022.
[4] Data for this segment is currently not being captured. Database/forms will be updated to collect this data, effective 2023.
[5] "Hard to Reach" is defined as a customer who meets at least one of the following characteristics: Prefers non-English language, is low income, lives in a mobile home or multifamily dwelling unit, is a renter/tenant, or is Rural.
[6] Vulnerable is defined as Disadvantaged Vulnerable Communities (DVC) which consists of communities in the 25% highest scoring census tracts according to the most current versions of the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
[7] Utilizing AB617 Communities identified by CARB's Community Air Protection Program (CAPP)
[8] Due to the COVID customer protections, no customers have been disconnected since March 4, 2020.
[9] SDG&amp;E defines arrearages as overdue balance greater than 30 days.
[10] SDG&amp;E defines high usage as at least 400% with in 12-month period prior to the enrollment date.
[11] SDG&amp;E utilizes the Low-Income Energy Affordability Data (LEAD) Tool developed DOE’s Office of Energy Efficiency &amp; Renewable Energy to identify census tracts with high energy burden for households at below 200 % Federal Poverty Level (FPL) that are inPG&amp;E’s service territory. The 2016 Needs Assessment for the Energy Savings Assistance and the California Alternate Rates for Energy Programs describes households that spent more 6.3% of their annual income on energy bills as having high energy burden (p.47).
[12] The Socioeconomic Vulnerability Index (SEVI) metric represents the relative socioeconomic standing of census tracts, referred to as communities, in terms of poverty, unemployment, educational attainment, linguistic isolation, and percentage of income spent onhousing. SDG&amp;E utilizes the SEVI data provided by the CPUC to map its service territory by SEVI scores (L: 3.238 to 35.551; M: &gt;35.552 to 59.566 ; H: &gt;56.567).
[13] Utilizing AR20 data, census tracts with Electric AR20 above 15%  and Gas AR20 above 10% were selected. Threshold based on CPUC 2019 Annual Affordability Report.
[14] SDG&amp;E utilizes the ‘Asthmas’ indicator in CalEnviroScreen 4.0 (published by the California Office of Environmental Health Hazard Assessment) as a proxy to identify locations with varying levels of respiratory conditions within its service territory. L: 0-33 percentile;M: &gt;33-66 percentile; L: &gt;66-100 percentile.
[15] Includes Zone 3 (Tier 3) of the CPUC Fire-Threat Map
</t>
  </si>
  <si>
    <t>Pilot Plus and Pilot Deep</t>
  </si>
  <si>
    <t># of Households Eligible</t>
  </si>
  <si>
    <t># of Households Treated</t>
  </si>
  <si>
    <t># of Households Contacted</t>
  </si>
  <si>
    <t>Enrollment Rate =  (C/E)</t>
  </si>
  <si>
    <t>Veterans</t>
  </si>
  <si>
    <t>Hard-to-Reach</t>
  </si>
  <si>
    <t>Vulnerable</t>
  </si>
  <si>
    <t>Wildfire Zone</t>
  </si>
  <si>
    <t>Climate Zone 7 (example)</t>
  </si>
  <si>
    <t>Climate Zone 10 (example)</t>
  </si>
  <si>
    <t>Climate Zone 14 (example)</t>
  </si>
  <si>
    <t>Climate Zone 15 (example)</t>
  </si>
  <si>
    <t>CARB Communities</t>
  </si>
  <si>
    <t>Disconnected</t>
  </si>
  <si>
    <t>Arrearages</t>
  </si>
  <si>
    <t>High Usage</t>
  </si>
  <si>
    <t>High Energy Burden</t>
  </si>
  <si>
    <t>SEVI</t>
  </si>
  <si>
    <t>Affordability Ratio</t>
  </si>
  <si>
    <t>Respiratory</t>
  </si>
  <si>
    <t>Note: No data available at this time.</t>
  </si>
  <si>
    <t>Energy Savings Assistance Program Table - 8 Clean Energy Referral, Leveraging, and Coordination</t>
  </si>
  <si>
    <t>Partner</t>
  </si>
  <si>
    <t>Brief Description of Effort</t>
  </si>
  <si>
    <t># of Referral</t>
  </si>
  <si>
    <t># of Leveraging</t>
  </si>
  <si>
    <t># of Coordination Efforts</t>
  </si>
  <si>
    <t># of Leads</t>
  </si>
  <si>
    <t># of Enrollments</t>
  </si>
  <si>
    <t>LIHEAP</t>
  </si>
  <si>
    <t xml:space="preserve">LIHEAP agencies in SDG&amp;E service territory leverage LIHEAP payment leads to provide ESA Program services to customers. </t>
  </si>
  <si>
    <t>CSD</t>
  </si>
  <si>
    <t>DAC-SASH</t>
  </si>
  <si>
    <t xml:space="preserve">The DAC-SASH implementer provides SDG&amp;E with potential ESA and CARE Program Leads.  SDG&amp;E provides and annual list of program leads to DAC-SASH implementer for marketing purposes. </t>
  </si>
  <si>
    <t>SDCWA</t>
  </si>
  <si>
    <t xml:space="preserve">SDG&amp;E provide SDCWA with a list of homes within their service territory that have received water and energy efficient measures. </t>
  </si>
  <si>
    <t>CARE/Medical Baseline</t>
  </si>
  <si>
    <t xml:space="preserve">CARE Online Enrollments are leveraged for ESA Program Enrollments. </t>
  </si>
  <si>
    <t>CARE High Usage</t>
  </si>
  <si>
    <t xml:space="preserve">Leads generated through CARE HEU income verifications completed </t>
  </si>
  <si>
    <t>Energy Solutions Partner Network</t>
  </si>
  <si>
    <t>SDG&amp;E works closely with a network of approximately 200 community-based organizations (CBOs) to connect customers with Customer Assistance programs.</t>
  </si>
  <si>
    <t>N/A*</t>
  </si>
  <si>
    <t>CARE Capitation Agencies</t>
  </si>
  <si>
    <t>SDG&amp;E partners with 20 social service agencies to help enroll its hardest-to-reach customers in Customer Assistance programs.</t>
  </si>
  <si>
    <t>Note to IOUs:</t>
  </si>
  <si>
    <t xml:space="preserve">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</si>
  <si>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</si>
  <si>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*SDG&amp;E considers referrals and leads the same, therefore, this data is captured under column "F"</t>
  </si>
  <si>
    <t>** SDG&amp;E does not track these ESA efforts individually, but as a whole "Customer Assistance" effort.</t>
  </si>
  <si>
    <t>Energy Savings Assistance Program Table - 9 Tribal Outreach</t>
  </si>
  <si>
    <t>OUTREACH STATUS</t>
  </si>
  <si>
    <t>Quantity (Includes CARE, FERA, and ESA)***</t>
  </si>
  <si>
    <t xml:space="preserve">List of Participating Tribes </t>
  </si>
  <si>
    <t>Tribes completed ESA Meet &amp; Confer*</t>
  </si>
  <si>
    <t>Barona, Jamul Indian Village, Pauma Band, Rincon, Ewiiaapaayap, Sycuan Band of Kumeyaay Nation, Viejas Band of Kumeyaay Indians, La Posta, Mesa Grande, Manzanita, Campo Kumeyaay Nation, Santa Ysabel</t>
  </si>
  <si>
    <t>Tribes requested outreach materials or applications</t>
  </si>
  <si>
    <t xml:space="preserve">Pauma Band, La Posta, Mesa Grande, Santa Ysabel, Jamul Indian Village
</t>
  </si>
  <si>
    <t>Tribes who have not accepted offer to Meet and Confer</t>
  </si>
  <si>
    <t>San Pasqual, Inaja &amp; Cosmit****, La Jolla, Pala Band, Los Coyotes</t>
  </si>
  <si>
    <t>Non-Federally Recognized Tribes who participated in Meet &amp; Confer</t>
  </si>
  <si>
    <t>Juaneno Band of Mission Indians, San Luis Rey Band of Mission Indian,Kwaaymii</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</si>
  <si>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</si>
  <si>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</si>
  <si>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</si>
  <si>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Southern California American Indian Resource Center (SCAIR); Southern California Tribal Chairmen's Association (SCTCA)**</t>
  </si>
  <si>
    <t>Housing Authority and TANF offices who participated in Meet and Confer</t>
  </si>
  <si>
    <t>*SDG&amp;E has invited all 17 tribes to meet and confer and will continue to engage throughout 2022.</t>
  </si>
  <si>
    <t>**SDG&amp;E provides TANF related messaging through periodic presentations to SCAIR and SCTCA</t>
  </si>
  <si>
    <t>***Numbers are a rolling count of Tribal Outreach efforts</t>
  </si>
  <si>
    <t>**** SDG&amp;E does not provide service to Inaja &amp; Cosmit</t>
  </si>
  <si>
    <t>CARE Table 1 - CARE Program Expenses</t>
  </si>
  <si>
    <t>CARE Program:</t>
  </si>
  <si>
    <t>Outreach</t>
  </si>
  <si>
    <t>Processing / Certification Re-certification</t>
  </si>
  <si>
    <t xml:space="preserve">Post Enrollment Verification </t>
  </si>
  <si>
    <t>IT Programming</t>
  </si>
  <si>
    <t>CHANGES Program [2]</t>
  </si>
  <si>
    <t xml:space="preserve">Studies </t>
  </si>
  <si>
    <t>SUBTOTAL MANAGEMENT COSTS</t>
  </si>
  <si>
    <t>CARE Rate Discount [3]</t>
  </si>
  <si>
    <t>TOTAL PROGRAM COSTS &amp; CUSTOMER DISCOUNTS</t>
  </si>
  <si>
    <t>Other CARE Rate Benefits</t>
  </si>
  <si>
    <t xml:space="preserve"> - Wildfire Non-Bypassable Charge Exemption [4]</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</si>
  <si>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</si>
  <si>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</si>
  <si>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</si>
  <si>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</si>
  <si>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</si>
  <si>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</si>
  <si>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Budget authorized in D.21.06.015, Attachment 1 Table 2.</t>
  </si>
  <si>
    <t>2. The negative amount in CHANGES Program category is primarily related to the reversal of prior month accruals and true-up of estimate provided by the vendor.</t>
  </si>
  <si>
    <t>3.  CARE Rate Discount amounts reflected in Advice Letters 3849-E and 3027-G-A, effective January 1st, 2022.</t>
  </si>
  <si>
    <t>4.  SDG&amp;E Advice Letter 3619-E authorizes Wildfire Non-Bypassable Charge Exemption, effective October 1, 2020.</t>
  </si>
  <si>
    <t>NOTE:  Any required corrections/adjustments are reported herein and supersede results reported in prior months and may reflect YTD adjustments.</t>
  </si>
  <si>
    <t>CARE Table 2 - Enrollment, Recertification, Attrition, &amp; Penetration</t>
  </si>
  <si>
    <t>New Enrollment</t>
  </si>
  <si>
    <t xml:space="preserve">Recertification </t>
  </si>
  <si>
    <t xml:space="preserve">Attrition (Drop Offs) </t>
  </si>
  <si>
    <t>Enrollment</t>
  </si>
  <si>
    <r>
      <t>Total 
CARE 
Participants</t>
    </r>
    <r>
      <rPr>
        <b/>
        <vertAlign val="superscript"/>
        <sz val="12"/>
        <rFont val="Arial"/>
        <family val="2"/>
      </rPr>
      <t>7</t>
    </r>
  </si>
  <si>
    <t>Estimated CARE Eligible</t>
  </si>
  <si>
    <r>
      <t xml:space="preserve">Enrollment </t>
    </r>
    <r>
      <rPr>
        <b/>
        <vertAlign val="superscript"/>
        <sz val="12"/>
        <rFont val="Arial"/>
        <family val="2"/>
      </rPr>
      <t>5</t>
    </r>
    <r>
      <rPr>
        <b/>
        <sz val="12"/>
        <rFont val="Arial"/>
        <family val="2"/>
      </rPr>
      <t xml:space="preserve">
Rate %
(W/X)</t>
    </r>
  </si>
  <si>
    <r>
      <t xml:space="preserve">Total Residential Accounts </t>
    </r>
    <r>
      <rPr>
        <b/>
        <vertAlign val="superscript"/>
        <sz val="12"/>
        <rFont val="Arial"/>
        <family val="2"/>
      </rPr>
      <t>6</t>
    </r>
  </si>
  <si>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</si>
  <si>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</si>
  <si>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</si>
  <si>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</si>
  <si>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</si>
  <si>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</si>
  <si>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</si>
  <si>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</si>
  <si>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</si>
  <si>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</si>
  <si>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</si>
  <si>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</si>
  <si>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</si>
  <si>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</si>
  <si>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rPr>
        <b/>
        <sz val="12"/>
        <color rgb="FF000000"/>
        <rFont val="Arial"/>
        <family val="2"/>
      </rPr>
      <t>Inter-Utility</t>
    </r>
    <r>
      <rPr>
        <b/>
        <vertAlign val="superscript"/>
        <sz val="12"/>
        <color rgb="FF000000"/>
        <rFont val="Arial"/>
        <family val="2"/>
      </rPr>
      <t>1</t>
    </r>
  </si>
  <si>
    <r>
      <rPr>
        <b/>
        <sz val="12"/>
        <color rgb="FF000000"/>
        <rFont val="Arial"/>
        <family val="2"/>
      </rPr>
      <t>Intra-Utility</t>
    </r>
    <r>
      <rPr>
        <b/>
        <vertAlign val="superscript"/>
        <sz val="12"/>
        <color rgb="FF000000"/>
        <rFont val="Arial"/>
        <family val="2"/>
      </rPr>
      <t>2</t>
    </r>
  </si>
  <si>
    <r>
      <rPr>
        <b/>
        <sz val="12"/>
        <color rgb="FF000000"/>
        <rFont val="Arial"/>
        <family val="2"/>
      </rPr>
      <t>Leveraging</t>
    </r>
    <r>
      <rPr>
        <b/>
        <vertAlign val="superscript"/>
        <sz val="12"/>
        <color rgb="FF000000"/>
        <rFont val="Arial"/>
        <family val="2"/>
      </rPr>
      <t>3</t>
    </r>
  </si>
  <si>
    <t>Combined
(B+C+D)</t>
  </si>
  <si>
    <t>Online</t>
  </si>
  <si>
    <t>Paper</t>
  </si>
  <si>
    <t>Phone</t>
  </si>
  <si>
    <t>Capitation</t>
  </si>
  <si>
    <t>Combined (F+G+H+I)</t>
  </si>
  <si>
    <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</si>
  <si>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</si>
  <si>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</si>
  <si>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</si>
  <si>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</si>
  <si>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</si>
  <si>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 xml:space="preserve">5 </t>
    </r>
    <r>
      <rPr>
        <sz val="11"/>
        <rFont val="Arial"/>
        <family val="2"/>
      </rPr>
      <t>Penetration Rate and Enrollment Rate are the same value.</t>
    </r>
  </si>
  <si>
    <r>
      <t xml:space="preserve">6 </t>
    </r>
    <r>
      <rPr>
        <sz val="11"/>
        <rFont val="Arial"/>
        <family val="2"/>
      </rPr>
      <t>Data represents total residential electric customers.</t>
    </r>
  </si>
  <si>
    <r>
      <rPr>
        <vertAlign val="superscript"/>
        <sz val="11"/>
        <rFont val="Arial"/>
        <family val="2"/>
      </rPr>
      <t>7</t>
    </r>
    <r>
      <rPr>
        <sz val="11"/>
        <rFont val="Arial"/>
        <family val="2"/>
      </rPr>
      <t xml:space="preserve"> 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</si>
  <si>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</si>
  <si>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</si>
  <si>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</si>
  <si>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t>
  </si>
  <si>
    <t>% of CARE Enrolled Requested to Verify Total</t>
  </si>
  <si>
    <t>CARE  Households De-enrolled (Due to no response)</t>
  </si>
  <si>
    <t>CARE Households De-enrolled (Verified as Ineligible)</t>
  </si>
  <si>
    <t>Total Households De-enrolled</t>
  </si>
  <si>
    <t>% De-enrolled through Post Enrollment Verification</t>
  </si>
  <si>
    <t>% of Total CARE Households De-enrolled</t>
  </si>
  <si>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</si>
  <si>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</si>
  <si>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Total Households De-enrolled </t>
  </si>
  <si>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</si>
  <si>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</si>
  <si>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</si>
  <si>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</si>
  <si>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</si>
  <si>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</si>
  <si>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</si>
  <si>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r>
      <rPr>
        <vertAlign val="superscript"/>
        <sz val="10"/>
        <rFont val="Arial"/>
        <family val="2"/>
      </rPr>
      <t>1</t>
    </r>
    <r>
      <rPr>
        <sz val="10"/>
        <rFont val="Arial"/>
        <family val="2"/>
      </rPr>
      <t> As reflected in filing A.19-11-005, et al., Annual CARE Eligibility Estimates filed February 14, 2022. However, SDG&amp;E noticed a rounding difference when calculating the Estimated Eligible Households by Urban and Rural breakdown, this resulted in a difference of (3) less Eligible Households.</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</si>
  <si>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</si>
  <si>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</si>
  <si>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</si>
  <si>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</si>
  <si>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</si>
  <si>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t>
  </si>
  <si>
    <t>% of Households Total (C/B)</t>
  </si>
  <si>
    <t>Households Recertified</t>
  </si>
  <si>
    <r>
      <t>Households De-enrolled</t>
    </r>
    <r>
      <rPr>
        <b/>
        <vertAlign val="superscript"/>
        <sz val="10"/>
        <rFont val="Arial"/>
        <family val="2"/>
      </rPr>
      <t>1</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</si>
  <si>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</si>
  <si>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</si>
  <si>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Includes customers who did not respond or who requested to be de-enrolled.</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</si>
  <si>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</si>
  <si>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</si>
  <si>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</si>
  <si>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</si>
  <si>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</si>
  <si>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</si>
  <si>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</si>
  <si>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</si>
  <si>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</si>
  <si>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</si>
  <si>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</si>
  <si>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211 SAN DIEGO</t>
  </si>
  <si>
    <t>X</t>
  </si>
  <si>
    <t>ALPHA MINI MART</t>
  </si>
  <si>
    <t>AMERICAN RED CROSS WIC OFFICES</t>
  </si>
  <si>
    <t>CHULA VISTA COMMUNITY COLLABORATIVE</t>
  </si>
  <si>
    <t>COMMUNITY RESOURCE CENTER</t>
  </si>
  <si>
    <t>ELDERHELP OF SAN DIEGO</t>
  </si>
  <si>
    <t>HEARTS AND HANDS WORKING TOGETHER</t>
  </si>
  <si>
    <t>HOME START</t>
  </si>
  <si>
    <t>HORN OF AFRICA</t>
  </si>
  <si>
    <t>INTERFAITH COMMUNITY SERVICES</t>
  </si>
  <si>
    <t>LA MAESTRA FAMILY CLINIC</t>
  </si>
  <si>
    <t>MAAC PROJECT</t>
  </si>
  <si>
    <t>NEIGHBORHOOD HEALTH CARE</t>
  </si>
  <si>
    <t>NORTH COUNTY HEALTH PROJECT, INC.</t>
  </si>
  <si>
    <t>SAN DIEGO STATE UNIVERSITY WIC OFFICES</t>
  </si>
  <si>
    <t>SAN YSIDRO HEALTH CENTERS</t>
  </si>
  <si>
    <t>SCRIPPS HEALTH WIC</t>
  </si>
  <si>
    <t>SOMALI BANTU ASSOCIATION OF AMERICA</t>
  </si>
  <si>
    <t>SOMALI FAMILY SERVICES</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</si>
  <si>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</si>
  <si>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</si>
  <si>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</si>
  <si>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</si>
  <si>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CARE Program -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</si>
  <si>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</si>
  <si>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</si>
  <si>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</si>
  <si>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</si>
  <si>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</si>
  <si>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and Disadvantage Communities Enrollment Rate for Zip Codes</t>
  </si>
  <si>
    <t>CARE Enrollment Rate for Zip Codes that have 10% or more disconnections [2]</t>
  </si>
  <si>
    <t>CARE Enrollment Rate for Zip Codes in High Poverty (Income Less than 100% FPG) [3]</t>
  </si>
  <si>
    <t>CARE Enrollment Rate for Zip Codes in High Poverty (with 70% or Less CARE Penetration) [3][4]</t>
  </si>
  <si>
    <t>CARE Enrollment Rate for DAC (Zip/Census Track) Codes in High Poverty (with 70% or Less CARE Enrollment Rate)[1]</t>
  </si>
  <si>
    <t>Note:</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</si>
  <si>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</si>
  <si>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</si>
  <si>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</si>
  <si>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[1] All DAC Zip Codes have a CARE Enrollment Rate &gt; 70%
[2] Due to the COVID customer protections, no customers have been disconnected since March 4, 2020.
[3] Includes zip codes with &gt;25% of customers with incomes less than 100% FPG
[4] All High Poverty Zip Codes have a CARE Enrollment Rate &gt; 70% for the month of September.</t>
  </si>
  <si>
    <t>CARE Table 8A</t>
  </si>
  <si>
    <t>CARE Top 10 Lowest Enrollment Rates in High Disconnection, High Poverty, and DAC Communities by Zip Code</t>
  </si>
  <si>
    <t>ZIP</t>
  </si>
  <si>
    <t>Top 10 Lowest CARE Enrollment Rate for Zip Codes that have 10% or more Disconnections [1]</t>
  </si>
  <si>
    <t>Top 10 Lowest CARE Enrollment Rate for Zip Codes in High Poverty (Income Less than 100% FPG) [2]</t>
  </si>
  <si>
    <t>Top 10 Lowest CARE Enrollment Rate for Zip Codes in DAC</t>
  </si>
  <si>
    <t>ZIP00001</t>
  </si>
  <si>
    <t>ZIP00002</t>
  </si>
  <si>
    <t>ZIP00003</t>
  </si>
  <si>
    <t>ZIP00004</t>
  </si>
  <si>
    <t>ZIP00005</t>
  </si>
  <si>
    <t>ZIP00006</t>
  </si>
  <si>
    <t>ZIP00007</t>
  </si>
  <si>
    <t>ZIP00008</t>
  </si>
  <si>
    <t>ZIP00009</t>
  </si>
  <si>
    <t>)</t>
  </si>
  <si>
    <t>ZIP00010</t>
  </si>
  <si>
    <t>[1] Due to the COVID customer protections, no customers have been disconnected since March 4, 2020.</t>
  </si>
  <si>
    <t>[2] Includes zip codes with &gt;25% of customers with incomes less than 100% FPG</t>
  </si>
  <si>
    <t xml:space="preserve">Some zip codes rolled up to the nearest zip code for privacy reasons due to the number of people residing in that zip code. </t>
  </si>
  <si>
    <t>FERA Table 1 - FERA Program Expenses</t>
  </si>
  <si>
    <t>FERA Program:</t>
  </si>
  <si>
    <t>Processing / Certification Re-certification [3]</t>
  </si>
  <si>
    <t>Pilot(s)</t>
  </si>
  <si>
    <t>FERA Rate Discount [2]</t>
  </si>
  <si>
    <t>1. Budget approved in D.21-06-015, Attachment 1, Table 4.</t>
  </si>
  <si>
    <t>2. FERA Discount amount reflected in Advice Letter 3849-E, effective January 1, 2022.</t>
  </si>
  <si>
    <t xml:space="preserve">3. The negative amount in Processing is due to adjustments completed in September to move contractor costs supporting CARE program from FERA. </t>
  </si>
  <si>
    <t>'NOTE: Any required corrections/adjustments are reported herein and supersede results reported in prior months and may reflect YTD adjustments.</t>
  </si>
  <si>
    <t>FERA Table 2 - Enrollment, Recertification, Attrition, &amp; Penetration</t>
  </si>
  <si>
    <r>
      <t>Total 
FERA 
Participants</t>
    </r>
    <r>
      <rPr>
        <b/>
        <vertAlign val="superscript"/>
        <sz val="12"/>
        <rFont val="Arial"/>
        <family val="2"/>
      </rPr>
      <t>6</t>
    </r>
  </si>
  <si>
    <t>Estimated FERA Eligible</t>
  </si>
  <si>
    <r>
      <t>Enrollment</t>
    </r>
    <r>
      <rPr>
        <b/>
        <vertAlign val="superscript"/>
        <sz val="12"/>
        <rFont val="Arial"/>
        <family val="2"/>
      </rPr>
      <t xml:space="preserve"> 5</t>
    </r>
    <r>
      <rPr>
        <b/>
        <sz val="12"/>
        <rFont val="Arial"/>
        <family val="2"/>
      </rPr>
      <t xml:space="preserve">
Rate %
(W/X)</t>
    </r>
  </si>
  <si>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</si>
  <si>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</si>
  <si>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</si>
  <si>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r>
      <t xml:space="preserve"> 3 </t>
    </r>
    <r>
      <rPr>
        <sz val="11"/>
        <rFont val="Arial"/>
        <family val="2"/>
      </rPr>
      <t>Enrollments via data sharing with programs outside the IOU that serve low-income customers.</t>
    </r>
  </si>
  <si>
    <r>
      <rPr>
        <vertAlign val="superscript"/>
        <sz val="11"/>
        <rFont val="Arial"/>
        <family val="2"/>
      </rPr>
      <t>5</t>
    </r>
    <r>
      <rPr>
        <sz val="11"/>
        <rFont val="Arial"/>
        <family val="2"/>
      </rPr>
      <t xml:space="preserve"> Penetration Rate and Enrollment Rate are the same value.</t>
    </r>
  </si>
  <si>
    <r>
      <rPr>
        <vertAlign val="superscript"/>
        <sz val="11"/>
        <rFont val="Arial"/>
        <family val="2"/>
      </rPr>
      <t xml:space="preserve">6 </t>
    </r>
    <r>
      <rPr>
        <sz val="11"/>
        <rFont val="Arial"/>
        <family val="2"/>
      </rPr>
      <t>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 to Rachel Peterson, CPUC Executive Director, which was subsequently approved on May 13, 2022.</t>
    </r>
  </si>
  <si>
    <t>FERA Table 3A - Post-Enrollment Verification Results (Model)</t>
  </si>
  <si>
    <t>Total FERA Households Enrolled</t>
  </si>
  <si>
    <t>% of FERA Enrolled Requested to Verify Total</t>
  </si>
  <si>
    <t>FERA  Households De-enrolled (Due to no response)</t>
  </si>
  <si>
    <t>FERA Households De-enrolled (Verified as Ineligible)</t>
  </si>
  <si>
    <t>% of Total FERA Households De-enrolled</t>
  </si>
  <si>
    <t xml:space="preserve">FERA Table 3B Post-Enrollment Verification Results (Electric only High Usage) </t>
  </si>
  <si>
    <r>
      <t>FERA Households De-enrolled (Due to no response)</t>
    </r>
    <r>
      <rPr>
        <b/>
        <vertAlign val="superscript"/>
        <sz val="10"/>
        <rFont val="Arial"/>
        <family val="2"/>
      </rPr>
      <t xml:space="preserve"> </t>
    </r>
  </si>
  <si>
    <t xml:space="preserve">% of Total FERA Households  De-enrolled </t>
  </si>
  <si>
    <t>FERA Table 4 - Enrollment by County</t>
  </si>
  <si>
    <t>Estimated Eligible Households</t>
  </si>
  <si>
    <r>
      <t>Total Households Enrolled</t>
    </r>
    <r>
      <rPr>
        <b/>
        <vertAlign val="superscript"/>
        <sz val="12"/>
        <rFont val="Arial"/>
        <family val="2"/>
      </rPr>
      <t>1</t>
    </r>
  </si>
  <si>
    <r>
      <t xml:space="preserve">Enrollment Rate </t>
    </r>
    <r>
      <rPr>
        <b/>
        <vertAlign val="superscript"/>
        <sz val="12"/>
        <rFont val="Arial"/>
        <family val="2"/>
      </rPr>
      <t>2</t>
    </r>
  </si>
  <si>
    <r>
      <t>Rural</t>
    </r>
    <r>
      <rPr>
        <b/>
        <vertAlign val="superscript"/>
        <sz val="12"/>
        <rFont val="Arial"/>
        <family val="2"/>
      </rPr>
      <t>3</t>
    </r>
  </si>
  <si>
    <r>
      <t>1</t>
    </r>
    <r>
      <rPr>
        <sz val="10"/>
        <rFont val="Arial"/>
        <family val="2"/>
      </rPr>
      <t xml:space="preserve"> Total Households Enrolled includes submeter tenants.</t>
    </r>
  </si>
  <si>
    <r>
      <rPr>
        <vertAlign val="superscript"/>
        <sz val="10"/>
        <rFont val="Arial"/>
        <family val="2"/>
      </rPr>
      <t xml:space="preserve">2 </t>
    </r>
    <r>
      <rPr>
        <sz val="10"/>
        <rFont val="Arial"/>
        <family val="2"/>
      </rPr>
      <t>Penetration Rate and Enrollment Rate are the same value.</t>
    </r>
  </si>
  <si>
    <t xml:space="preserve">FERA Table 5 - Recertification Results </t>
  </si>
  <si>
    <t>Total FERA Households</t>
  </si>
  <si>
    <t>Households De-enrolled</t>
  </si>
  <si>
    <r>
      <t>Recertification Rate %</t>
    </r>
    <r>
      <rPr>
        <b/>
        <vertAlign val="superscript"/>
        <sz val="12"/>
        <rFont val="Arial"/>
        <family val="2"/>
      </rPr>
      <t xml:space="preserve"> </t>
    </r>
    <r>
      <rPr>
        <b/>
        <sz val="12"/>
        <rFont val="Arial"/>
        <family val="2"/>
      </rPr>
      <t>(E/C)</t>
    </r>
  </si>
  <si>
    <r>
      <t>FERA Table 6 - Capitation Contractors</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</si>
</sst>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409]mmm\-yy;@"/>
    <numFmt numFmtId="177" formatCode="0.000%"/>
    <numFmt numFmtId="178" formatCode="_(* #,##0.0_);_(* \(#,##0.0\);_(* &quot;-&quot;??_);_(@_)"/>
    <numFmt numFmtId="179" formatCode="0.000"/>
    <numFmt numFmtId="180" formatCode="_([$$-409]* #,##0.00_);_([$$-409]* \(#,##0.00\);_([$$-409]* &quot;-&quot;??_);_(@_)"/>
  </numFmts>
  <fonts count="13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sz val="12"/>
      <name val="Times New Roman"/>
      <family val="1"/>
    </font>
    <font>
      <sz val="11"/>
      <name val="Times New Roman"/>
      <family val="1"/>
    </font>
    <font>
      <sz val="16"/>
      <name val="Arial"/>
      <family val="2"/>
    </font>
    <font>
      <sz val="10"/>
      <color rgb="FFFF0000"/>
      <name val="Times New Roman"/>
      <family val="1"/>
    </font>
    <font>
      <sz val="11"/>
      <color rgb="FFFF0000"/>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
      <b/>
      <sz val="10"/>
      <name val="Calibri"/>
      <family val="2"/>
    </font>
    <font>
      <b/>
      <sz val="11"/>
      <color theme="1"/>
      <name val="Calibri"/>
      <family val="2"/>
      <scheme val="minor"/>
    </font>
    <font>
      <u/>
      <sz val="10"/>
      <color theme="10"/>
      <name val="Arial"/>
      <family val="2"/>
    </font>
    <font>
      <b/>
      <sz val="12"/>
      <color rgb="FF000000"/>
      <name val="Arial"/>
      <family val="2"/>
    </font>
    <font>
      <b/>
      <vertAlign val="superscript"/>
      <sz val="12"/>
      <color rgb="FF000000"/>
      <name val="Arial"/>
      <family val="2"/>
    </font>
  </fonts>
  <fills count="4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DDEBF7"/>
        <bgColor indexed="64"/>
      </patternFill>
    </fill>
    <fill>
      <patternFill patternType="solid">
        <fgColor rgb="FFFFFFFF"/>
        <bgColor indexed="64"/>
      </patternFill>
    </fill>
    <fill>
      <patternFill patternType="solid">
        <fgColor theme="0" tint="-0.249977111117893"/>
        <bgColor indexed="64"/>
      </patternFill>
    </fill>
    <fill>
      <patternFill patternType="solid">
        <fgColor rgb="FFD9E1F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rgb="FFBFBFBF"/>
        <bgColor rgb="FF000000"/>
      </patternFill>
    </fill>
  </fills>
  <borders count="126">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rgb="FF000000"/>
      </left>
      <right style="thin">
        <color rgb="FF000000"/>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rgb="FF000000"/>
      </left>
      <right style="medium">
        <color rgb="FF000000"/>
      </right>
      <top/>
      <bottom style="thin">
        <color auto="1"/>
      </bottom>
      <diagonal/>
    </border>
    <border>
      <left style="medium">
        <color rgb="FF000000"/>
      </left>
      <right style="medium">
        <color rgb="FF000000"/>
      </right>
      <top style="thin">
        <color auto="1"/>
      </top>
      <bottom style="thin">
        <color auto="1"/>
      </bottom>
      <diagonal/>
    </border>
    <border>
      <left style="medium">
        <color rgb="FF000000"/>
      </left>
      <right style="medium">
        <color rgb="FF000000"/>
      </right>
      <top style="thin">
        <color auto="1"/>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auto="1"/>
      </right>
      <top style="thin">
        <color indexed="64"/>
      </top>
      <bottom style="thin">
        <color indexed="64"/>
      </bottom>
      <diagonal/>
    </border>
  </borders>
  <cellStyleXfs count="31343">
    <xf numFmtId="0" fontId="0" fillId="0" borderId="0"/>
    <xf numFmtId="9" fontId="114" fillId="0" borderId="0" applyFont="0" applyFill="0" applyBorder="0" applyAlignment="0" applyProtection="0"/>
    <xf numFmtId="44" fontId="114" fillId="0" borderId="0" applyFont="0" applyFill="0" applyBorder="0" applyAlignment="0" applyProtection="0"/>
    <xf numFmtId="42" fontId="114" fillId="0" borderId="0" applyFont="0" applyFill="0" applyBorder="0" applyAlignment="0" applyProtection="0"/>
    <xf numFmtId="43" fontId="114" fillId="0" borderId="0" applyFont="0" applyFill="0" applyBorder="0" applyAlignment="0" applyProtection="0"/>
    <xf numFmtId="41" fontId="114"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4"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0" fontId="27" fillId="0" borderId="0" applyNumberForma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170" fontId="61" fillId="0" borderId="0"/>
    <xf numFmtId="170" fontId="61"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170" fontId="71" fillId="0" borderId="0"/>
    <xf numFmtId="170" fontId="114" fillId="0" borderId="0"/>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4" fillId="0" borderId="0"/>
    <xf numFmtId="170" fontId="114" fillId="0" borderId="0"/>
    <xf numFmtId="170" fontId="114" fillId="0" borderId="0"/>
    <xf numFmtId="0" fontId="114" fillId="0" borderId="0"/>
    <xf numFmtId="0" fontId="114" fillId="22" borderId="10" applyNumberFormat="0" applyFont="0" applyAlignment="0" applyProtection="0"/>
    <xf numFmtId="0" fontId="33" fillId="20" borderId="11" applyNumberFormat="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4" fillId="0" borderId="0"/>
    <xf numFmtId="172" fontId="86" fillId="0"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4" fillId="0" borderId="0"/>
    <xf numFmtId="0" fontId="114" fillId="0" borderId="0"/>
    <xf numFmtId="0" fontId="114" fillId="0" borderId="0"/>
    <xf numFmtId="0" fontId="21" fillId="0" borderId="0"/>
    <xf numFmtId="9" fontId="114"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21" fillId="0" borderId="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114" fillId="0" borderId="0"/>
    <xf numFmtId="0" fontId="114" fillId="0" borderId="0"/>
    <xf numFmtId="0" fontId="114" fillId="0" borderId="0"/>
    <xf numFmtId="0" fontId="114" fillId="0" borderId="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4"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8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114" fillId="0" borderId="0"/>
    <xf numFmtId="0" fontId="114" fillId="0" borderId="0"/>
    <xf numFmtId="0" fontId="21"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114" fillId="0" borderId="0"/>
    <xf numFmtId="0" fontId="81" fillId="0" borderId="0"/>
    <xf numFmtId="0" fontId="114" fillId="0" borderId="0"/>
    <xf numFmtId="0" fontId="114" fillId="22" borderId="10" applyNumberFormat="0" applyFont="0" applyAlignment="0" applyProtection="0"/>
    <xf numFmtId="0" fontId="114" fillId="22" borderId="10" applyNumberFormat="0" applyFont="0" applyAlignment="0" applyProtection="0"/>
    <xf numFmtId="0" fontId="81"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9" fontId="114"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4"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4"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0"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35" fillId="0" borderId="0" applyNumberFormat="0" applyFill="0" applyBorder="0" applyAlignment="0" applyProtection="0"/>
  </cellStyleXfs>
  <cellXfs count="1579">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3" fontId="0" fillId="0" borderId="30" xfId="4" applyNumberFormat="1" applyFont="1" applyFill="1" applyBorder="1"/>
    <xf numFmtId="0" fontId="0" fillId="0" borderId="30" xfId="0"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164" fontId="0" fillId="35" borderId="0" xfId="39" applyNumberFormat="1" applyFont="1" applyFill="1" applyBorder="1"/>
    <xf numFmtId="0" fontId="75" fillId="35" borderId="0" xfId="0" applyFont="1" applyFill="1"/>
    <xf numFmtId="0" fontId="104" fillId="0" borderId="0" xfId="0" applyFont="1"/>
    <xf numFmtId="0" fontId="104" fillId="0" borderId="0" xfId="0" applyFont="1" applyAlignment="1">
      <alignment wrapText="1"/>
    </xf>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4" fillId="0" borderId="0" xfId="528" applyAlignment="1">
      <alignment horizontal="center"/>
    </xf>
    <xf numFmtId="0" fontId="114"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49" fontId="38" fillId="0" borderId="0" xfId="132" applyNumberFormat="1" applyFont="1"/>
    <xf numFmtId="164" fontId="0" fillId="35" borderId="30" xfId="4" applyNumberFormat="1" applyFont="1" applyFill="1" applyBorder="1"/>
    <xf numFmtId="0" fontId="0" fillId="37" borderId="8" xfId="528" applyFont="1" applyFill="1" applyBorder="1"/>
    <xf numFmtId="171" fontId="0" fillId="0" borderId="61"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2" xfId="528" applyFont="1" applyBorder="1"/>
    <xf numFmtId="164" fontId="0" fillId="0" borderId="61"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1" xfId="0" applyFill="1" applyBorder="1"/>
    <xf numFmtId="164" fontId="0" fillId="0" borderId="8" xfId="0" applyNumberFormat="1" applyBorder="1"/>
    <xf numFmtId="164" fontId="0" fillId="0" borderId="60" xfId="39" applyNumberFormat="1" applyFont="1" applyFill="1" applyBorder="1"/>
    <xf numFmtId="164" fontId="0" fillId="0" borderId="8" xfId="39" applyNumberFormat="1" applyFont="1" applyFill="1" applyBorder="1"/>
    <xf numFmtId="0" fontId="0" fillId="0" borderId="61" xfId="0" applyBorder="1"/>
    <xf numFmtId="0" fontId="0" fillId="0" borderId="8" xfId="0" applyBorder="1"/>
    <xf numFmtId="0" fontId="0" fillId="0" borderId="60" xfId="0" applyBorder="1"/>
    <xf numFmtId="0" fontId="0" fillId="0" borderId="63" xfId="0" applyBorder="1" applyAlignment="1">
      <alignment horizontal="left"/>
    </xf>
    <xf numFmtId="0" fontId="38" fillId="36" borderId="60" xfId="0" applyFont="1" applyFill="1" applyBorder="1"/>
    <xf numFmtId="0" fontId="38" fillId="36" borderId="8" xfId="0" applyFont="1" applyFill="1" applyBorder="1"/>
    <xf numFmtId="0" fontId="75" fillId="0" borderId="60" xfId="0" applyFont="1" applyBorder="1"/>
    <xf numFmtId="0" fontId="38" fillId="0" borderId="8" xfId="0" applyFont="1" applyBorder="1" applyAlignment="1">
      <alignment wrapText="1"/>
    </xf>
    <xf numFmtId="0" fontId="0" fillId="40" borderId="8" xfId="0" applyFill="1" applyBorder="1"/>
    <xf numFmtId="16" fontId="0" fillId="0" borderId="8" xfId="0" applyNumberFormat="1" applyBorder="1"/>
    <xf numFmtId="0" fontId="0" fillId="0" borderId="60" xfId="127" applyFont="1" applyBorder="1"/>
    <xf numFmtId="3" fontId="0" fillId="0" borderId="8" xfId="4" applyNumberFormat="1" applyFont="1" applyFill="1" applyBorder="1"/>
    <xf numFmtId="164" fontId="0" fillId="0" borderId="8" xfId="4" applyNumberFormat="1" applyFont="1" applyBorder="1"/>
    <xf numFmtId="164" fontId="0" fillId="0" borderId="8" xfId="4" applyNumberFormat="1" applyFont="1" applyFill="1" applyBorder="1"/>
    <xf numFmtId="0" fontId="38" fillId="36" borderId="60" xfId="0" applyFont="1" applyFill="1" applyBorder="1" applyAlignment="1">
      <alignment horizontal="center"/>
    </xf>
    <xf numFmtId="0" fontId="38" fillId="37" borderId="64" xfId="0" applyFont="1" applyFill="1" applyBorder="1"/>
    <xf numFmtId="9" fontId="0" fillId="0" borderId="60" xfId="0" applyNumberFormat="1" applyBorder="1"/>
    <xf numFmtId="9" fontId="0" fillId="0" borderId="8" xfId="0" applyNumberFormat="1" applyBorder="1"/>
    <xf numFmtId="9" fontId="0" fillId="0" borderId="61" xfId="0" applyNumberFormat="1" applyBorder="1"/>
    <xf numFmtId="0" fontId="0" fillId="0" borderId="64" xfId="0" applyBorder="1"/>
    <xf numFmtId="9" fontId="0" fillId="37" borderId="60" xfId="0" applyNumberFormat="1" applyFill="1" applyBorder="1"/>
    <xf numFmtId="9" fontId="0" fillId="37" borderId="8" xfId="0" applyNumberFormat="1" applyFill="1" applyBorder="1"/>
    <xf numFmtId="9" fontId="0" fillId="37" borderId="61" xfId="0" applyNumberFormat="1" applyFill="1" applyBorder="1"/>
    <xf numFmtId="42" fontId="0" fillId="0" borderId="8" xfId="0" applyNumberFormat="1" applyBorder="1"/>
    <xf numFmtId="165" fontId="0" fillId="0" borderId="8" xfId="703" applyNumberFormat="1" applyFont="1" applyFill="1" applyBorder="1" applyAlignment="1">
      <alignment vertical="center"/>
    </xf>
    <xf numFmtId="0" fontId="114" fillId="0" borderId="0" xfId="132"/>
    <xf numFmtId="0" fontId="38" fillId="36" borderId="64" xfId="132" applyFont="1" applyFill="1" applyBorder="1"/>
    <xf numFmtId="0" fontId="38" fillId="36" borderId="63"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4" fillId="36" borderId="27" xfId="132" applyFill="1" applyBorder="1"/>
    <xf numFmtId="0" fontId="114" fillId="36" borderId="28" xfId="132" applyFill="1" applyBorder="1"/>
    <xf numFmtId="0" fontId="114" fillId="36" borderId="66" xfId="132" applyFill="1" applyBorder="1"/>
    <xf numFmtId="0" fontId="114" fillId="36" borderId="39" xfId="132" applyFill="1" applyBorder="1"/>
    <xf numFmtId="0" fontId="114" fillId="36" borderId="0" xfId="132" applyFill="1"/>
    <xf numFmtId="0" fontId="114" fillId="36" borderId="50" xfId="132" applyFill="1" applyBorder="1"/>
    <xf numFmtId="0" fontId="0" fillId="0" borderId="64" xfId="132" quotePrefix="1" applyFont="1" applyBorder="1" applyAlignment="1">
      <alignment horizontal="left"/>
    </xf>
    <xf numFmtId="0" fontId="0" fillId="0" borderId="64"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0" fontId="0" fillId="0" borderId="43" xfId="132" applyFont="1" applyBorder="1"/>
    <xf numFmtId="0" fontId="0" fillId="0" borderId="39" xfId="132" applyFont="1" applyBorder="1"/>
    <xf numFmtId="0" fontId="0" fillId="0" borderId="0" xfId="132" applyFont="1"/>
    <xf numFmtId="0" fontId="0" fillId="0" borderId="50" xfId="132" applyFont="1" applyBorder="1"/>
    <xf numFmtId="0" fontId="0" fillId="0" borderId="27" xfId="132" applyFont="1" applyBorder="1"/>
    <xf numFmtId="165" fontId="114" fillId="0" borderId="0" xfId="132" applyNumberFormat="1"/>
    <xf numFmtId="5" fontId="38" fillId="0" borderId="68" xfId="132" quotePrefix="1" applyNumberFormat="1" applyFont="1" applyBorder="1" applyAlignment="1">
      <alignment horizontal="left"/>
    </xf>
    <xf numFmtId="0" fontId="0" fillId="0" borderId="65" xfId="132" quotePrefix="1" applyFont="1" applyBorder="1" applyAlignment="1">
      <alignment horizontal="left"/>
    </xf>
    <xf numFmtId="3" fontId="114" fillId="0" borderId="0" xfId="132" applyNumberFormat="1"/>
    <xf numFmtId="165" fontId="0" fillId="0" borderId="0" xfId="0" applyNumberFormat="1"/>
    <xf numFmtId="164" fontId="0" fillId="0" borderId="54" xfId="0" applyNumberFormat="1" applyBorder="1"/>
    <xf numFmtId="0" fontId="75" fillId="0" borderId="64" xfId="0" applyFont="1" applyBorder="1"/>
    <xf numFmtId="0" fontId="0" fillId="35" borderId="64" xfId="0" applyFill="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0" fontId="75" fillId="41" borderId="8" xfId="0" applyFont="1" applyFill="1" applyBorder="1"/>
    <xf numFmtId="6" fontId="0" fillId="0" borderId="0" xfId="0" applyNumberFormat="1"/>
    <xf numFmtId="9" fontId="0" fillId="0" borderId="0" xfId="1" applyFont="1"/>
    <xf numFmtId="43" fontId="0" fillId="0" borderId="8" xfId="4" applyFont="1" applyBorder="1" applyAlignment="1">
      <alignment horizontal="center"/>
    </xf>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60"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2" xfId="0" applyNumberFormat="1" applyBorder="1"/>
    <xf numFmtId="0" fontId="0" fillId="0" borderId="65" xfId="528" applyFont="1" applyBorder="1"/>
    <xf numFmtId="0" fontId="38" fillId="37" borderId="64" xfId="528" applyFont="1" applyFill="1" applyBorder="1"/>
    <xf numFmtId="0" fontId="0" fillId="0" borderId="64" xfId="528" applyFont="1" applyBorder="1"/>
    <xf numFmtId="0" fontId="38" fillId="0" borderId="64"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60" xfId="0" applyFont="1" applyFill="1" applyBorder="1"/>
    <xf numFmtId="0" fontId="0" fillId="35" borderId="60" xfId="0"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0" fontId="0" fillId="0" borderId="25" xfId="127" applyFont="1" applyBorder="1"/>
    <xf numFmtId="3" fontId="38" fillId="0" borderId="69" xfId="4" applyNumberFormat="1" applyFont="1" applyFill="1" applyBorder="1"/>
    <xf numFmtId="3" fontId="38" fillId="0" borderId="61" xfId="4" applyNumberFormat="1" applyFont="1" applyFill="1" applyBorder="1"/>
    <xf numFmtId="0" fontId="0" fillId="0" borderId="63" xfId="127" applyFont="1" applyBorder="1"/>
    <xf numFmtId="3" fontId="38" fillId="0" borderId="54" xfId="4" applyNumberFormat="1" applyFont="1" applyFill="1" applyBorder="1"/>
    <xf numFmtId="0" fontId="38" fillId="0" borderId="45" xfId="0" applyFont="1" applyBorder="1"/>
    <xf numFmtId="3" fontId="38" fillId="0" borderId="47" xfId="4" applyNumberFormat="1" applyFont="1" applyFill="1" applyBorder="1"/>
    <xf numFmtId="164" fontId="0" fillId="35" borderId="8" xfId="4" applyNumberFormat="1" applyFont="1" applyFill="1" applyBorder="1"/>
    <xf numFmtId="9" fontId="0" fillId="0" borderId="25" xfId="0" applyNumberFormat="1" applyBorder="1"/>
    <xf numFmtId="9" fontId="0" fillId="0" borderId="26" xfId="0" applyNumberFormat="1" applyBorder="1"/>
    <xf numFmtId="9" fontId="0" fillId="0" borderId="44" xfId="0" applyNumberFormat="1" applyBorder="1"/>
    <xf numFmtId="0" fontId="106" fillId="38" borderId="24" xfId="0" applyFont="1" applyFill="1" applyBorder="1"/>
    <xf numFmtId="0" fontId="0" fillId="38" borderId="38" xfId="0" applyFill="1" applyBorder="1"/>
    <xf numFmtId="0" fontId="106" fillId="38" borderId="60" xfId="0" applyFont="1" applyFill="1" applyBorder="1"/>
    <xf numFmtId="0" fontId="0" fillId="40" borderId="61" xfId="0" applyFill="1" applyBorder="1"/>
    <xf numFmtId="0" fontId="0" fillId="42" borderId="61" xfId="0" applyFill="1" applyBorder="1"/>
    <xf numFmtId="0" fontId="75" fillId="35" borderId="63" xfId="0" applyFont="1" applyFill="1" applyBorder="1"/>
    <xf numFmtId="0" fontId="0" fillId="0" borderId="54" xfId="0" applyBorder="1"/>
    <xf numFmtId="0" fontId="75" fillId="0" borderId="0" xfId="0" quotePrefix="1" applyFont="1" applyAlignment="1">
      <alignment horizontal="left" vertical="top" wrapText="1"/>
    </xf>
    <xf numFmtId="3" fontId="0" fillId="42" borderId="8" xfId="4" applyNumberFormat="1" applyFont="1" applyFill="1" applyBorder="1" applyAlignment="1">
      <alignment horizontal="center"/>
    </xf>
    <xf numFmtId="3" fontId="0" fillId="42" borderId="26" xfId="4" applyNumberFormat="1" applyFont="1" applyFill="1" applyBorder="1"/>
    <xf numFmtId="0" fontId="0" fillId="36" borderId="80" xfId="132" applyFont="1" applyFill="1" applyBorder="1"/>
    <xf numFmtId="0" fontId="0" fillId="36" borderId="75" xfId="132" applyFont="1" applyFill="1" applyBorder="1"/>
    <xf numFmtId="9" fontId="38" fillId="0" borderId="77" xfId="0" applyNumberFormat="1" applyFont="1" applyBorder="1"/>
    <xf numFmtId="9" fontId="38" fillId="0" borderId="78" xfId="0" applyNumberFormat="1" applyFont="1" applyBorder="1"/>
    <xf numFmtId="9" fontId="38" fillId="0" borderId="79" xfId="0" applyNumberFormat="1" applyFont="1" applyBorder="1"/>
    <xf numFmtId="0" fontId="109" fillId="37" borderId="77" xfId="0" applyFont="1" applyFill="1" applyBorder="1"/>
    <xf numFmtId="0" fontId="38" fillId="35" borderId="75" xfId="0" applyFont="1" applyFill="1" applyBorder="1"/>
    <xf numFmtId="0" fontId="112" fillId="39" borderId="74" xfId="0" applyFont="1" applyFill="1" applyBorder="1" applyAlignment="1">
      <alignment horizontal="center" vertical="center" wrapText="1"/>
    </xf>
    <xf numFmtId="0" fontId="38" fillId="0" borderId="77" xfId="0" applyFont="1" applyBorder="1"/>
    <xf numFmtId="3" fontId="38" fillId="0" borderId="81" xfId="4" applyNumberFormat="1" applyFont="1" applyFill="1" applyBorder="1"/>
    <xf numFmtId="3" fontId="38" fillId="0" borderId="78" xfId="4" applyNumberFormat="1" applyFont="1" applyFill="1" applyBorder="1"/>
    <xf numFmtId="3" fontId="38" fillId="0" borderId="79" xfId="4" applyNumberFormat="1" applyFont="1" applyFill="1" applyBorder="1"/>
    <xf numFmtId="9" fontId="38" fillId="0" borderId="77" xfId="509" applyNumberFormat="1" applyFont="1" applyFill="1" applyBorder="1" applyAlignment="1">
      <alignment vertical="center" wrapText="1"/>
    </xf>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0" fontId="38" fillId="0" borderId="75" xfId="0" quotePrefix="1" applyFont="1" applyBorder="1" applyAlignment="1">
      <alignment horizontal="left"/>
    </xf>
    <xf numFmtId="0" fontId="0" fillId="36" borderId="84" xfId="132" applyFont="1" applyFill="1" applyBorder="1"/>
    <xf numFmtId="0" fontId="38" fillId="36" borderId="87" xfId="132" applyFont="1" applyFill="1" applyBorder="1"/>
    <xf numFmtId="0" fontId="0" fillId="36" borderId="86" xfId="132" applyFont="1" applyFill="1" applyBorder="1"/>
    <xf numFmtId="0" fontId="38" fillId="36" borderId="85" xfId="528" applyFont="1" applyFill="1" applyBorder="1"/>
    <xf numFmtId="0" fontId="0" fillId="37" borderId="87" xfId="528" applyFont="1" applyFill="1" applyBorder="1"/>
    <xf numFmtId="0" fontId="38" fillId="36" borderId="86" xfId="0" applyFont="1" applyFill="1" applyBorder="1"/>
    <xf numFmtId="0" fontId="0" fillId="0" borderId="70" xfId="528" applyFont="1" applyBorder="1"/>
    <xf numFmtId="0" fontId="0" fillId="0" borderId="48" xfId="528" applyFont="1" applyBorder="1"/>
    <xf numFmtId="0" fontId="114" fillId="0" borderId="0" xfId="31305" quotePrefix="1" applyAlignment="1">
      <alignment horizontal="left" wrapText="1"/>
    </xf>
    <xf numFmtId="3" fontId="38" fillId="0" borderId="89" xfId="4" applyNumberFormat="1" applyFont="1" applyFill="1" applyBorder="1"/>
    <xf numFmtId="44" fontId="114" fillId="0" borderId="0" xfId="132" applyNumberFormat="1"/>
    <xf numFmtId="175" fontId="75" fillId="0" borderId="8" xfId="0" applyNumberFormat="1" applyFont="1" applyBorder="1"/>
    <xf numFmtId="164" fontId="75" fillId="0" borderId="8" xfId="0" applyNumberFormat="1" applyFont="1" applyBorder="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87" xfId="703" applyNumberFormat="1" applyFont="1" applyBorder="1" applyAlignment="1">
      <alignment vertical="top"/>
    </xf>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6" xfId="703" applyNumberFormat="1" applyFont="1" applyBorder="1" applyAlignment="1">
      <alignment vertical="top"/>
    </xf>
    <xf numFmtId="42" fontId="38" fillId="0" borderId="57"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43" xfId="132" applyNumberFormat="1" applyFont="1" applyBorder="1"/>
    <xf numFmtId="42" fontId="0" fillId="0" borderId="34" xfId="132" applyNumberFormat="1" applyFont="1" applyBorder="1"/>
    <xf numFmtId="42" fontId="0" fillId="0" borderId="56" xfId="132" applyNumberFormat="1" applyFont="1" applyBorder="1"/>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Fill="1" applyBorder="1" applyAlignment="1">
      <alignment vertical="top"/>
    </xf>
    <xf numFmtId="42" fontId="38" fillId="0" borderId="45" xfId="132" applyNumberFormat="1" applyFont="1" applyBorder="1"/>
    <xf numFmtId="42" fontId="38"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7" xfId="132" applyFont="1" applyFill="1" applyBorder="1"/>
    <xf numFmtId="0" fontId="0" fillId="36" borderId="78" xfId="132" applyFont="1" applyFill="1" applyBorder="1"/>
    <xf numFmtId="0" fontId="0" fillId="36" borderId="79" xfId="132" applyFont="1" applyFill="1" applyBorder="1"/>
    <xf numFmtId="165" fontId="114" fillId="0" borderId="57" xfId="132" applyNumberFormat="1" applyBorder="1" applyAlignment="1">
      <alignment vertical="top" wrapText="1"/>
    </xf>
    <xf numFmtId="165" fontId="114" fillId="0" borderId="46" xfId="132" applyNumberFormat="1" applyBorder="1" applyAlignment="1">
      <alignment vertical="top" wrapText="1"/>
    </xf>
    <xf numFmtId="0" fontId="0" fillId="36" borderId="45" xfId="132" applyFont="1" applyFill="1" applyBorder="1"/>
    <xf numFmtId="0" fontId="0" fillId="36" borderId="63" xfId="132" applyFont="1" applyFill="1" applyBorder="1"/>
    <xf numFmtId="165" fontId="114" fillId="0" borderId="78" xfId="132" applyNumberFormat="1" applyBorder="1" applyAlignment="1">
      <alignment vertical="top" wrapText="1"/>
    </xf>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4" fillId="36" borderId="27" xfId="2" applyNumberFormat="1" applyFill="1" applyBorder="1"/>
    <xf numFmtId="165" fontId="114" fillId="36" borderId="28" xfId="2" applyNumberFormat="1" applyFill="1" applyBorder="1"/>
    <xf numFmtId="0" fontId="0" fillId="36" borderId="8" xfId="0" applyFill="1" applyBorder="1"/>
    <xf numFmtId="0" fontId="38"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8" fillId="0" borderId="8" xfId="0" quotePrefix="1" applyFont="1" applyBorder="1" applyAlignment="1">
      <alignment horizontal="left" wrapText="1"/>
    </xf>
    <xf numFmtId="42" fontId="38" fillId="0" borderId="8" xfId="0" applyNumberFormat="1" applyFont="1" applyBorder="1"/>
    <xf numFmtId="9" fontId="38" fillId="0" borderId="8" xfId="0" applyNumberFormat="1" applyFont="1" applyBorder="1"/>
    <xf numFmtId="0" fontId="42" fillId="0" borderId="8" xfId="127" applyFont="1" applyBorder="1" applyAlignment="1">
      <alignment horizontal="justify" wrapText="1"/>
    </xf>
    <xf numFmtId="0" fontId="42" fillId="0" borderId="8" xfId="127" applyFont="1" applyBorder="1" applyAlignment="1">
      <alignment horizontal="center" wrapText="1"/>
    </xf>
    <xf numFmtId="43" fontId="42" fillId="0" borderId="8" xfId="39" applyFont="1" applyFill="1" applyBorder="1" applyAlignment="1">
      <alignment horizontal="center" wrapText="1"/>
    </xf>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9" fontId="0" fillId="37" borderId="8" xfId="187" applyFont="1" applyFill="1" applyBorder="1" applyAlignment="1">
      <alignment horizontal="center" wrapText="1"/>
    </xf>
    <xf numFmtId="165" fontId="42" fillId="0" borderId="0" xfId="127" applyNumberFormat="1" applyFont="1"/>
    <xf numFmtId="9" fontId="0" fillId="37" borderId="8" xfId="64" applyNumberFormat="1" applyFont="1" applyFill="1" applyBorder="1" applyAlignment="1">
      <alignment wrapText="1"/>
    </xf>
    <xf numFmtId="0" fontId="38" fillId="0" borderId="8" xfId="127" applyFont="1" applyBorder="1" applyAlignment="1">
      <alignment horizontal="center"/>
    </xf>
    <xf numFmtId="0" fontId="0" fillId="0" borderId="8" xfId="127" applyFont="1" applyBorder="1" applyAlignment="1">
      <alignment horizontal="center"/>
    </xf>
    <xf numFmtId="0" fontId="115" fillId="0" borderId="0" xfId="127" applyFont="1"/>
    <xf numFmtId="0" fontId="38" fillId="0" borderId="0" xfId="0" quotePrefix="1" applyFont="1" applyAlignment="1">
      <alignment horizontal="left"/>
    </xf>
    <xf numFmtId="2" fontId="0" fillId="0" borderId="0" xfId="0" applyNumberFormat="1"/>
    <xf numFmtId="0" fontId="39" fillId="36" borderId="40" xfId="127" applyFont="1" applyFill="1" applyBorder="1" applyAlignment="1">
      <alignment horizontal="center" vertical="center" wrapText="1"/>
    </xf>
    <xf numFmtId="14" fontId="39" fillId="0" borderId="32" xfId="127" applyNumberFormat="1" applyFont="1" applyBorder="1" applyAlignment="1">
      <alignment horizontal="left"/>
    </xf>
    <xf numFmtId="3" fontId="47" fillId="0" borderId="24" xfId="127" applyNumberFormat="1" applyFont="1" applyBorder="1" applyAlignment="1">
      <alignment horizontal="center" vertical="center"/>
    </xf>
    <xf numFmtId="3" fontId="47" fillId="0" borderId="38" xfId="127" applyNumberFormat="1" applyFont="1" applyBorder="1" applyAlignment="1">
      <alignment horizontal="center" vertical="center"/>
    </xf>
    <xf numFmtId="14" fontId="39" fillId="0" borderId="31" xfId="127" applyNumberFormat="1" applyFont="1" applyBorder="1" applyAlignment="1">
      <alignment horizontal="left"/>
    </xf>
    <xf numFmtId="3" fontId="47" fillId="0" borderId="60" xfId="127" applyNumberFormat="1" applyFont="1" applyBorder="1" applyAlignment="1">
      <alignment horizontal="center" vertical="center"/>
    </xf>
    <xf numFmtId="3" fontId="47" fillId="0" borderId="8" xfId="127" applyNumberFormat="1" applyFont="1" applyBorder="1" applyAlignment="1">
      <alignment horizontal="center" vertical="center"/>
    </xf>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7" xfId="127" applyFont="1" applyFill="1" applyBorder="1" applyAlignment="1">
      <alignment horizontal="center" vertical="center" wrapText="1"/>
    </xf>
    <xf numFmtId="3" fontId="38" fillId="36" borderId="78" xfId="127" applyNumberFormat="1"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0" fontId="38" fillId="0" borderId="77" xfId="127" applyFont="1" applyBorder="1" applyAlignment="1">
      <alignment horizontal="center"/>
    </xf>
    <xf numFmtId="171" fontId="38" fillId="0" borderId="78" xfId="127" applyNumberFormat="1" applyFont="1" applyBorder="1" applyAlignment="1">
      <alignment horizontal="center" vertical="center"/>
    </xf>
    <xf numFmtId="171" fontId="38" fillId="0" borderId="79"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0" fontId="38" fillId="0" borderId="0" xfId="127" applyFont="1"/>
    <xf numFmtId="3" fontId="0" fillId="0" borderId="0" xfId="127" applyNumberFormat="1" applyFont="1"/>
    <xf numFmtId="3" fontId="0" fillId="0" borderId="8" xfId="0" applyNumberFormat="1" applyBorder="1" applyAlignment="1">
      <alignment horizontal="center" vertical="center"/>
    </xf>
    <xf numFmtId="0" fontId="0" fillId="0" borderId="0" xfId="31324" applyFont="1"/>
    <xf numFmtId="0" fontId="42" fillId="0" borderId="0" xfId="0" applyFont="1"/>
    <xf numFmtId="0" fontId="39" fillId="36" borderId="77" xfId="0" applyFont="1" applyFill="1" applyBorder="1" applyAlignment="1">
      <alignment horizontal="center" vertical="center" wrapText="1"/>
    </xf>
    <xf numFmtId="0" fontId="39" fillId="36" borderId="78" xfId="0" applyFont="1" applyFill="1" applyBorder="1" applyAlignment="1">
      <alignment horizontal="center" vertical="center" wrapText="1"/>
    </xf>
    <xf numFmtId="0" fontId="39" fillId="36" borderId="78" xfId="0" applyFont="1" applyFill="1" applyBorder="1" applyAlignment="1">
      <alignment horizontal="center" vertical="center"/>
    </xf>
    <xf numFmtId="0" fontId="39" fillId="36" borderId="79" xfId="0" applyFont="1" applyFill="1" applyBorder="1" applyAlignment="1">
      <alignment horizontal="center" vertical="center" wrapText="1"/>
    </xf>
    <xf numFmtId="9" fontId="0" fillId="0" borderId="29" xfId="1" applyFont="1" applyBorder="1" applyAlignment="1">
      <alignment horizontal="center"/>
    </xf>
    <xf numFmtId="0" fontId="38" fillId="0" borderId="65" xfId="0" applyFont="1" applyBorder="1"/>
    <xf numFmtId="3" fontId="38" fillId="0" borderId="30" xfId="0" applyNumberFormat="1" applyFont="1" applyBorder="1" applyAlignment="1">
      <alignment horizontal="center" vertical="center"/>
    </xf>
    <xf numFmtId="3" fontId="38" fillId="0" borderId="30" xfId="16261" applyNumberFormat="1" applyFont="1" applyBorder="1" applyAlignment="1">
      <alignment horizontal="center" vertical="center"/>
    </xf>
    <xf numFmtId="9" fontId="38" fillId="0" borderId="30" xfId="0" applyNumberFormat="1" applyFont="1" applyBorder="1" applyAlignment="1">
      <alignment horizontal="center" vertical="center"/>
    </xf>
    <xf numFmtId="9" fontId="38" fillId="0" borderId="54" xfId="0" applyNumberFormat="1" applyFont="1" applyBorder="1" applyAlignment="1">
      <alignment horizontal="center" vertical="center"/>
    </xf>
    <xf numFmtId="0" fontId="0" fillId="0" borderId="60" xfId="0" applyBorder="1" applyAlignment="1">
      <alignment horizontal="left"/>
    </xf>
    <xf numFmtId="171" fontId="0" fillId="0" borderId="8" xfId="0" applyNumberFormat="1" applyBorder="1" applyAlignment="1">
      <alignment horizontal="center" vertical="center"/>
    </xf>
    <xf numFmtId="171" fontId="0" fillId="0" borderId="61"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7" xfId="0" applyFont="1" applyBorder="1" applyAlignment="1">
      <alignment horizontal="center"/>
    </xf>
    <xf numFmtId="3" fontId="38" fillId="0" borderId="78" xfId="0" applyNumberFormat="1" applyFont="1" applyBorder="1" applyAlignment="1">
      <alignment horizontal="center" vertical="center"/>
    </xf>
    <xf numFmtId="171" fontId="38" fillId="0" borderId="78" xfId="0" applyNumberFormat="1" applyFont="1" applyBorder="1" applyAlignment="1">
      <alignment horizontal="center" vertical="center"/>
    </xf>
    <xf numFmtId="0" fontId="38" fillId="36" borderId="26" xfId="0" applyFont="1" applyFill="1" applyBorder="1" applyAlignment="1">
      <alignment horizontal="center" vertical="center" wrapText="1"/>
    </xf>
    <xf numFmtId="0" fontId="38" fillId="36" borderId="33" xfId="0" applyFont="1" applyFill="1" applyBorder="1" applyAlignment="1">
      <alignment horizontal="center" vertical="center" wrapText="1"/>
    </xf>
    <xf numFmtId="0" fontId="38" fillId="36" borderId="44" xfId="0" applyFont="1" applyFill="1" applyBorder="1" applyAlignment="1">
      <alignment horizontal="center" vertical="center" wrapText="1"/>
    </xf>
    <xf numFmtId="0" fontId="0" fillId="0" borderId="64" xfId="0" applyBorder="1" applyAlignment="1">
      <alignment horizontal="left" vertical="center" wrapText="1"/>
    </xf>
    <xf numFmtId="164" fontId="0" fillId="0" borderId="8" xfId="39" applyNumberFormat="1" applyFont="1" applyBorder="1" applyAlignment="1">
      <alignment horizontal="center" vertical="center" wrapText="1"/>
    </xf>
    <xf numFmtId="0" fontId="37" fillId="0" borderId="64"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0" fillId="0" borderId="53" xfId="16272" applyFont="1" applyBorder="1"/>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0" fillId="0" borderId="53" xfId="16272" applyFont="1" applyBorder="1" applyAlignment="1">
      <alignment horizontal="center"/>
    </xf>
    <xf numFmtId="0" fontId="117" fillId="0" borderId="8" xfId="31325" applyFont="1" applyBorder="1" applyAlignment="1">
      <alignment horizontal="center" vertical="center"/>
    </xf>
    <xf numFmtId="0" fontId="0" fillId="0" borderId="64" xfId="895" applyFont="1" applyBorder="1" applyAlignment="1">
      <alignment horizontal="left"/>
    </xf>
    <xf numFmtId="0" fontId="38" fillId="0" borderId="45" xfId="31325" applyFont="1" applyBorder="1" applyAlignment="1">
      <alignment horizontal="left"/>
    </xf>
    <xf numFmtId="0" fontId="0" fillId="39" borderId="55" xfId="0" applyFill="1" applyBorder="1" applyAlignment="1">
      <alignment vertical="center" wrapText="1"/>
    </xf>
    <xf numFmtId="0" fontId="0" fillId="39" borderId="51" xfId="0" applyFill="1" applyBorder="1" applyAlignment="1">
      <alignment vertical="center" wrapText="1"/>
    </xf>
    <xf numFmtId="0" fontId="38" fillId="0" borderId="0" xfId="31325" applyFont="1" applyAlignment="1">
      <alignment horizontal="left"/>
    </xf>
    <xf numFmtId="0" fontId="0" fillId="0" borderId="0" xfId="31325" applyFont="1" applyAlignment="1">
      <alignment horizontal="center" vertical="center"/>
    </xf>
    <xf numFmtId="0" fontId="118" fillId="0" borderId="0" xfId="0" applyFont="1" applyAlignment="1">
      <alignment horizontal="center" vertical="center"/>
    </xf>
    <xf numFmtId="0" fontId="78" fillId="0" borderId="0" xfId="127" applyFont="1"/>
    <xf numFmtId="0" fontId="0" fillId="0" borderId="0" xfId="127" applyFont="1"/>
    <xf numFmtId="171" fontId="114" fillId="0" borderId="29" xfId="127" applyNumberFormat="1" applyBorder="1" applyAlignment="1">
      <alignment horizontal="center" vertical="center"/>
    </xf>
    <xf numFmtId="171" fontId="114" fillId="0" borderId="38" xfId="127" applyNumberFormat="1" applyBorder="1" applyAlignment="1">
      <alignment horizontal="center" vertical="center"/>
    </xf>
    <xf numFmtId="0" fontId="114"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4" xfId="31328" applyBorder="1" applyAlignment="1">
      <alignment horizontal="left" vertical="center" wrapText="1"/>
    </xf>
    <xf numFmtId="0" fontId="0" fillId="0" borderId="26" xfId="0" applyBorder="1" applyAlignment="1">
      <alignment horizontal="center" vertical="center" wrapText="1"/>
    </xf>
    <xf numFmtId="0" fontId="38" fillId="0" borderId="26" xfId="0" applyFont="1" applyBorder="1" applyAlignment="1">
      <alignment horizontal="center" vertical="center" wrapText="1"/>
    </xf>
    <xf numFmtId="164" fontId="0" fillId="0" borderId="8" xfId="39" applyNumberFormat="1" applyFont="1" applyFill="1"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71" fontId="0" fillId="0" borderId="0" xfId="1" applyNumberFormat="1" applyFont="1" applyAlignment="1">
      <alignment horizontal="center"/>
    </xf>
    <xf numFmtId="177" fontId="0" fillId="0" borderId="0" xfId="0" applyNumberFormat="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39" fillId="36" borderId="3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63" xfId="127" applyFont="1" applyFill="1" applyBorder="1" applyAlignment="1">
      <alignment horizontal="center" vertical="center" wrapText="1"/>
    </xf>
    <xf numFmtId="0" fontId="0" fillId="0" borderId="0" xfId="0" applyAlignment="1">
      <alignment horizontal="left"/>
    </xf>
    <xf numFmtId="0" fontId="114" fillId="0" borderId="31" xfId="528" applyBorder="1"/>
    <xf numFmtId="0" fontId="120" fillId="0" borderId="64" xfId="0" applyFont="1" applyBorder="1"/>
    <xf numFmtId="0" fontId="119" fillId="0" borderId="43" xfId="0" applyFont="1" applyBorder="1"/>
    <xf numFmtId="0" fontId="119" fillId="0" borderId="64" xfId="0" applyFont="1" applyBorder="1"/>
    <xf numFmtId="0" fontId="116" fillId="0" borderId="0" xfId="127" applyFont="1"/>
    <xf numFmtId="0" fontId="78" fillId="0" borderId="0" xfId="0" applyFont="1" applyAlignment="1">
      <alignment vertical="center"/>
    </xf>
    <xf numFmtId="0" fontId="125" fillId="0" borderId="0" xfId="0" applyFont="1" applyAlignment="1">
      <alignment vertical="center"/>
    </xf>
    <xf numFmtId="164" fontId="125" fillId="0" borderId="0" xfId="4" applyNumberFormat="1" applyFont="1" applyAlignment="1">
      <alignment vertical="center"/>
    </xf>
    <xf numFmtId="0" fontId="124" fillId="0" borderId="0" xfId="0" applyFont="1" applyAlignment="1">
      <alignment vertical="center"/>
    </xf>
    <xf numFmtId="0" fontId="47" fillId="0" borderId="0" xfId="0" applyFont="1" applyAlignment="1">
      <alignment vertical="center"/>
    </xf>
    <xf numFmtId="0" fontId="124" fillId="0" borderId="0" xfId="0" applyFont="1" applyAlignment="1">
      <alignment vertical="center" wrapText="1"/>
    </xf>
    <xf numFmtId="0" fontId="78" fillId="0" borderId="0" xfId="0" applyFont="1" applyAlignment="1">
      <alignment vertical="center" wrapText="1"/>
    </xf>
    <xf numFmtId="0" fontId="123" fillId="0" borderId="0" xfId="0" applyFont="1" applyAlignment="1">
      <alignment horizontal="left" wrapText="1"/>
    </xf>
    <xf numFmtId="0" fontId="47" fillId="0" borderId="0" xfId="0" applyFont="1" applyAlignment="1">
      <alignment horizontal="left" vertical="center"/>
    </xf>
    <xf numFmtId="0" fontId="78" fillId="0" borderId="0" xfId="0" applyFont="1" applyAlignment="1">
      <alignment horizontal="left" vertical="center"/>
    </xf>
    <xf numFmtId="0" fontId="122" fillId="0" borderId="0" xfId="0" applyFont="1" applyAlignment="1">
      <alignment vertical="center" wrapText="1"/>
    </xf>
    <xf numFmtId="0" fontId="0" fillId="0" borderId="26" xfId="0" applyBorder="1"/>
    <xf numFmtId="0" fontId="0" fillId="0" borderId="78" xfId="0" applyBorder="1"/>
    <xf numFmtId="9" fontId="114" fillId="0" borderId="0" xfId="528" applyNumberFormat="1"/>
    <xf numFmtId="0" fontId="114" fillId="0" borderId="0" xfId="127"/>
    <xf numFmtId="9" fontId="0" fillId="0" borderId="0" xfId="187" applyFont="1"/>
    <xf numFmtId="0" fontId="114" fillId="0" borderId="0" xfId="127" applyAlignment="1">
      <alignment horizontal="center"/>
    </xf>
    <xf numFmtId="0" fontId="114" fillId="0" borderId="0" xfId="127" applyAlignment="1">
      <alignment vertical="center"/>
    </xf>
    <xf numFmtId="10" fontId="0" fillId="0" borderId="0" xfId="187" applyNumberFormat="1" applyFont="1"/>
    <xf numFmtId="0" fontId="114" fillId="0" borderId="0" xfId="127" applyAlignment="1">
      <alignment horizontal="center" wrapText="1"/>
    </xf>
    <xf numFmtId="9" fontId="76" fillId="0" borderId="0" xfId="187" applyFont="1" applyAlignment="1">
      <alignment horizontal="center"/>
    </xf>
    <xf numFmtId="3" fontId="114"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7" fontId="114" fillId="0" borderId="0" xfId="127" applyNumberFormat="1" applyAlignment="1">
      <alignment horizontal="center"/>
    </xf>
    <xf numFmtId="171" fontId="114" fillId="0" borderId="0" xfId="127" applyNumberFormat="1" applyAlignment="1">
      <alignment horizontal="center"/>
    </xf>
    <xf numFmtId="9" fontId="114" fillId="0" borderId="0" xfId="127" applyNumberFormat="1"/>
    <xf numFmtId="0" fontId="114" fillId="36" borderId="75" xfId="132" applyFill="1" applyBorder="1"/>
    <xf numFmtId="0" fontId="114" fillId="36" borderId="97" xfId="132" applyFill="1" applyBorder="1"/>
    <xf numFmtId="0" fontId="114" fillId="36" borderId="76" xfId="132" applyFill="1" applyBorder="1"/>
    <xf numFmtId="2" fontId="114" fillId="0" borderId="0" xfId="132" applyNumberFormat="1" applyAlignment="1">
      <alignment wrapText="1"/>
    </xf>
    <xf numFmtId="10" fontId="75" fillId="0" borderId="0" xfId="0" applyNumberFormat="1" applyFont="1"/>
    <xf numFmtId="0" fontId="129" fillId="0" borderId="0" xfId="0" applyFont="1"/>
    <xf numFmtId="165" fontId="75" fillId="0" borderId="0" xfId="0" applyNumberFormat="1" applyFont="1"/>
    <xf numFmtId="5" fontId="38" fillId="0" borderId="0" xfId="0" applyNumberFormat="1" applyFont="1" applyAlignment="1">
      <alignment horizontal="left"/>
    </xf>
    <xf numFmtId="165" fontId="128" fillId="0" borderId="0" xfId="31334"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38" fillId="42" borderId="0" xfId="0" applyFont="1" applyFill="1"/>
    <xf numFmtId="3" fontId="38" fillId="0" borderId="0" xfId="4" applyNumberFormat="1" applyFont="1" applyFill="1" applyBorder="1"/>
    <xf numFmtId="3" fontId="38" fillId="42" borderId="0" xfId="4" applyNumberFormat="1" applyFont="1" applyFill="1" applyBorder="1"/>
    <xf numFmtId="3" fontId="38" fillId="36" borderId="99" xfId="4" applyNumberFormat="1" applyFont="1" applyFill="1" applyBorder="1"/>
    <xf numFmtId="173" fontId="114" fillId="0" borderId="32" xfId="127" applyNumberFormat="1" applyBorder="1" applyAlignment="1">
      <alignment horizontal="justify" vertical="center" wrapText="1"/>
    </xf>
    <xf numFmtId="0" fontId="114" fillId="0" borderId="31" xfId="0" applyFont="1" applyBorder="1"/>
    <xf numFmtId="173" fontId="114" fillId="0" borderId="27" xfId="0" quotePrefix="1" applyNumberFormat="1" applyFont="1" applyBorder="1" applyAlignment="1">
      <alignment horizontal="left" vertical="top" wrapText="1"/>
    </xf>
    <xf numFmtId="42" fontId="0" fillId="0" borderId="99" xfId="703" applyNumberFormat="1" applyFont="1" applyBorder="1" applyAlignment="1">
      <alignment vertical="top"/>
    </xf>
    <xf numFmtId="42" fontId="0" fillId="0" borderId="101" xfId="703" applyNumberFormat="1" applyFont="1" applyBorder="1" applyAlignment="1">
      <alignment vertical="top"/>
    </xf>
    <xf numFmtId="9" fontId="0" fillId="0" borderId="100" xfId="197" applyFont="1" applyBorder="1"/>
    <xf numFmtId="0" fontId="0" fillId="37" borderId="96" xfId="528" applyFont="1" applyFill="1" applyBorder="1"/>
    <xf numFmtId="0" fontId="38" fillId="36" borderId="96" xfId="528" applyFont="1" applyFill="1" applyBorder="1" applyAlignment="1">
      <alignment horizontal="center" vertical="center" wrapText="1"/>
    </xf>
    <xf numFmtId="0" fontId="38" fillId="36" borderId="96" xfId="528" quotePrefix="1" applyFont="1" applyFill="1" applyBorder="1" applyAlignment="1">
      <alignment horizontal="center" vertical="center" wrapText="1"/>
    </xf>
    <xf numFmtId="0" fontId="38" fillId="37" borderId="98" xfId="0" applyFont="1" applyFill="1" applyBorder="1"/>
    <xf numFmtId="0" fontId="38" fillId="37" borderId="99" xfId="0" applyFont="1" applyFill="1" applyBorder="1"/>
    <xf numFmtId="0" fontId="38" fillId="37" borderId="100" xfId="0" applyFont="1" applyFill="1" applyBorder="1"/>
    <xf numFmtId="0" fontId="38" fillId="36" borderId="100" xfId="0" applyFont="1" applyFill="1" applyBorder="1" applyAlignment="1">
      <alignment horizontal="center" vertical="center" wrapText="1"/>
    </xf>
    <xf numFmtId="0" fontId="38" fillId="36" borderId="99" xfId="0" applyFont="1" applyFill="1" applyBorder="1" applyAlignment="1">
      <alignment horizontal="center" vertical="center" wrapText="1"/>
    </xf>
    <xf numFmtId="9" fontId="38" fillId="36" borderId="99" xfId="0" applyNumberFormat="1" applyFont="1" applyFill="1" applyBorder="1" applyAlignment="1">
      <alignment horizontal="center" vertical="center" wrapText="1"/>
    </xf>
    <xf numFmtId="0" fontId="38" fillId="35" borderId="31" xfId="132" applyFont="1" applyFill="1" applyBorder="1"/>
    <xf numFmtId="0" fontId="38" fillId="35" borderId="62" xfId="132" applyFont="1" applyFill="1" applyBorder="1"/>
    <xf numFmtId="173" fontId="114" fillId="0" borderId="32" xfId="127" quotePrefix="1" applyNumberFormat="1" applyBorder="1" applyAlignment="1">
      <alignment horizontal="left" wrapText="1"/>
    </xf>
    <xf numFmtId="9" fontId="0" fillId="0" borderId="60" xfId="0" applyNumberFormat="1" applyBorder="1" applyAlignment="1">
      <alignment horizontal="right"/>
    </xf>
    <xf numFmtId="9" fontId="0" fillId="0" borderId="8" xfId="0" applyNumberFormat="1" applyBorder="1" applyAlignment="1">
      <alignment horizontal="right"/>
    </xf>
    <xf numFmtId="9" fontId="0" fillId="0" borderId="61" xfId="0" applyNumberFormat="1" applyBorder="1" applyAlignment="1">
      <alignment horizontal="right"/>
    </xf>
    <xf numFmtId="0" fontId="76" fillId="0" borderId="0" xfId="127" applyFont="1" applyAlignment="1">
      <alignment vertical="center"/>
    </xf>
    <xf numFmtId="0" fontId="0" fillId="0" borderId="64" xfId="132" quotePrefix="1" applyFont="1" applyBorder="1" applyAlignment="1">
      <alignment horizontal="left" wrapText="1"/>
    </xf>
    <xf numFmtId="0" fontId="38" fillId="0" borderId="75" xfId="0" applyFont="1" applyBorder="1"/>
    <xf numFmtId="0" fontId="127" fillId="0" borderId="0" xfId="0" applyFont="1"/>
    <xf numFmtId="0" fontId="38" fillId="36" borderId="99" xfId="0" applyFont="1" applyFill="1" applyBorder="1" applyAlignment="1">
      <alignment horizontal="center"/>
    </xf>
    <xf numFmtId="0" fontId="38" fillId="36" borderId="61" xfId="0" applyFont="1" applyFill="1" applyBorder="1" applyAlignment="1">
      <alignment horizontal="center"/>
    </xf>
    <xf numFmtId="0" fontId="0" fillId="0" borderId="0" xfId="127" applyFont="1" applyAlignment="1">
      <alignment horizontal="left" wrapText="1"/>
    </xf>
    <xf numFmtId="0" fontId="38" fillId="36" borderId="29" xfId="0" applyFont="1" applyFill="1" applyBorder="1" applyAlignment="1">
      <alignment horizontal="center"/>
    </xf>
    <xf numFmtId="49" fontId="38" fillId="0" borderId="0" xfId="0" applyNumberFormat="1" applyFont="1" applyAlignment="1">
      <alignment horizontal="center"/>
    </xf>
    <xf numFmtId="0" fontId="121" fillId="0" borderId="0" xfId="528" applyFont="1" applyAlignment="1">
      <alignment horizontal="left" wrapText="1"/>
    </xf>
    <xf numFmtId="0" fontId="39" fillId="0" borderId="0" xfId="0" applyFont="1" applyAlignment="1">
      <alignment horizontal="center"/>
    </xf>
    <xf numFmtId="0" fontId="39" fillId="0" borderId="0" xfId="0" applyFont="1" applyAlignment="1">
      <alignment horizontal="center" wrapText="1"/>
    </xf>
    <xf numFmtId="49" fontId="39" fillId="0" borderId="0" xfId="0" applyNumberFormat="1" applyFont="1" applyAlignment="1">
      <alignment horizontal="center"/>
    </xf>
    <xf numFmtId="0" fontId="110" fillId="0" borderId="0" xfId="0" applyFont="1"/>
    <xf numFmtId="0" fontId="125" fillId="0" borderId="8" xfId="0" applyFont="1" applyBorder="1" applyAlignment="1">
      <alignment horizontal="center" vertical="center"/>
    </xf>
    <xf numFmtId="0" fontId="125" fillId="0" borderId="8" xfId="0" applyFont="1" applyBorder="1" applyAlignment="1">
      <alignment vertical="center"/>
    </xf>
    <xf numFmtId="164" fontId="125" fillId="0" borderId="8" xfId="4" applyNumberFormat="1" applyFont="1" applyBorder="1" applyAlignment="1">
      <alignment vertical="center"/>
    </xf>
    <xf numFmtId="0" fontId="78" fillId="0" borderId="8" xfId="0" applyFont="1" applyBorder="1" applyAlignment="1">
      <alignment vertical="center"/>
    </xf>
    <xf numFmtId="0" fontId="38" fillId="0" borderId="96" xfId="132" applyFont="1" applyBorder="1"/>
    <xf numFmtId="0" fontId="38" fillId="0" borderId="86" xfId="132" applyFont="1" applyBorder="1"/>
    <xf numFmtId="0" fontId="38" fillId="0" borderId="57" xfId="132" applyFont="1" applyBorder="1"/>
    <xf numFmtId="0" fontId="38" fillId="0" borderId="63" xfId="132" applyFont="1" applyBorder="1" applyAlignment="1">
      <alignment horizontal="center"/>
    </xf>
    <xf numFmtId="0" fontId="38" fillId="0" borderId="30" xfId="132" applyFont="1" applyBorder="1" applyAlignment="1">
      <alignment horizontal="center"/>
    </xf>
    <xf numFmtId="0" fontId="109" fillId="0" borderId="31" xfId="0" applyFont="1" applyBorder="1"/>
    <xf numFmtId="0" fontId="108" fillId="0" borderId="32" xfId="0" applyFont="1" applyBorder="1"/>
    <xf numFmtId="165" fontId="114" fillId="36" borderId="27" xfId="2" applyNumberFormat="1" applyFont="1" applyFill="1" applyBorder="1"/>
    <xf numFmtId="165" fontId="114" fillId="36" borderId="28" xfId="2" applyNumberFormat="1" applyFont="1" applyFill="1" applyBorder="1"/>
    <xf numFmtId="165" fontId="114" fillId="36" borderId="66" xfId="2" applyNumberFormat="1" applyFont="1" applyFill="1" applyBorder="1"/>
    <xf numFmtId="0" fontId="114" fillId="0" borderId="64" xfId="132" quotePrefix="1" applyBorder="1" applyAlignment="1">
      <alignment horizontal="left" wrapText="1"/>
    </xf>
    <xf numFmtId="42" fontId="114" fillId="0" borderId="87" xfId="703" applyNumberFormat="1" applyFont="1" applyBorder="1" applyAlignment="1">
      <alignment vertical="top"/>
    </xf>
    <xf numFmtId="42" fontId="114" fillId="0" borderId="99" xfId="703" applyNumberFormat="1" applyFont="1" applyBorder="1" applyAlignment="1">
      <alignment vertical="top"/>
    </xf>
    <xf numFmtId="42" fontId="114" fillId="0" borderId="101" xfId="703" applyNumberFormat="1" applyFont="1" applyBorder="1" applyAlignment="1">
      <alignment vertical="top"/>
    </xf>
    <xf numFmtId="42" fontId="114" fillId="0" borderId="27" xfId="703" applyNumberFormat="1" applyFont="1" applyBorder="1" applyAlignment="1">
      <alignment vertical="top"/>
    </xf>
    <xf numFmtId="42" fontId="114" fillId="0" borderId="29" xfId="703" applyNumberFormat="1" applyFont="1" applyBorder="1" applyAlignment="1">
      <alignment vertical="top"/>
    </xf>
    <xf numFmtId="42" fontId="114" fillId="0" borderId="66" xfId="703" applyNumberFormat="1" applyFont="1" applyBorder="1" applyAlignment="1">
      <alignment vertical="top"/>
    </xf>
    <xf numFmtId="9" fontId="114" fillId="0" borderId="24" xfId="197" applyFont="1" applyBorder="1"/>
    <xf numFmtId="9" fontId="114" fillId="0" borderId="29" xfId="197" applyFont="1" applyBorder="1"/>
    <xf numFmtId="9" fontId="114" fillId="0" borderId="38" xfId="197" applyFont="1" applyBorder="1"/>
    <xf numFmtId="0" fontId="114" fillId="0" borderId="32" xfId="0" applyFont="1" applyBorder="1"/>
    <xf numFmtId="0" fontId="114" fillId="0" borderId="64" xfId="132" applyBorder="1" applyAlignment="1">
      <alignment wrapText="1"/>
    </xf>
    <xf numFmtId="0" fontId="38" fillId="0" borderId="65" xfId="132" quotePrefix="1" applyFont="1" applyBorder="1" applyAlignment="1">
      <alignment horizontal="left" wrapText="1"/>
    </xf>
    <xf numFmtId="9" fontId="114" fillId="0" borderId="47" xfId="197" applyFont="1" applyBorder="1"/>
    <xf numFmtId="0" fontId="114" fillId="0" borderId="27" xfId="132" quotePrefix="1" applyBorder="1" applyAlignment="1">
      <alignment horizontal="left" wrapText="1"/>
    </xf>
    <xf numFmtId="0" fontId="131" fillId="0" borderId="0" xfId="0" applyFont="1" applyAlignment="1">
      <alignment horizontal="center" wrapText="1"/>
    </xf>
    <xf numFmtId="0" fontId="38" fillId="43" borderId="60" xfId="0" applyFont="1" applyFill="1" applyBorder="1" applyAlignment="1">
      <alignment horizontal="center" vertical="center" wrapText="1"/>
    </xf>
    <xf numFmtId="0" fontId="38" fillId="43" borderId="8" xfId="0" applyFont="1" applyFill="1" applyBorder="1" applyAlignment="1">
      <alignment horizontal="center" vertical="center" wrapText="1"/>
    </xf>
    <xf numFmtId="0" fontId="38" fillId="43" borderId="61" xfId="0" applyFont="1" applyFill="1" applyBorder="1" applyAlignment="1">
      <alignment horizontal="center" vertical="center" wrapText="1"/>
    </xf>
    <xf numFmtId="0" fontId="38" fillId="43" borderId="106" xfId="0" applyFont="1" applyFill="1" applyBorder="1" applyAlignment="1">
      <alignment horizontal="center" vertical="center" wrapText="1"/>
    </xf>
    <xf numFmtId="0" fontId="38" fillId="43" borderId="30" xfId="0" applyFont="1" applyFill="1" applyBorder="1" applyAlignment="1">
      <alignment horizontal="center" vertical="center" wrapText="1"/>
    </xf>
    <xf numFmtId="0" fontId="38" fillId="43" borderId="54" xfId="0" applyFont="1" applyFill="1" applyBorder="1" applyAlignment="1">
      <alignment horizontal="center" vertical="center" wrapText="1"/>
    </xf>
    <xf numFmtId="0" fontId="0" fillId="37" borderId="32" xfId="0" applyFill="1" applyBorder="1"/>
    <xf numFmtId="0" fontId="0" fillId="37" borderId="60" xfId="0" applyFill="1" applyBorder="1"/>
    <xf numFmtId="0" fontId="0" fillId="37" borderId="29" xfId="0" applyFill="1" applyBorder="1"/>
    <xf numFmtId="0" fontId="0" fillId="37" borderId="38" xfId="0" applyFill="1" applyBorder="1"/>
    <xf numFmtId="0" fontId="0" fillId="0" borderId="31" xfId="0" applyBorder="1"/>
    <xf numFmtId="164" fontId="0" fillId="0" borderId="60"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2" xfId="0" applyBorder="1"/>
    <xf numFmtId="0" fontId="121" fillId="0" borderId="0" xfId="0" applyFont="1"/>
    <xf numFmtId="0" fontId="0" fillId="0" borderId="24" xfId="0" applyBorder="1"/>
    <xf numFmtId="164" fontId="0" fillId="0" borderId="38" xfId="0" applyNumberFormat="1" applyBorder="1"/>
    <xf numFmtId="0" fontId="0" fillId="0" borderId="63" xfId="0" applyBorder="1"/>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0" fontId="0" fillId="0" borderId="8" xfId="0" applyBorder="1" applyAlignment="1">
      <alignment horizontal="center"/>
    </xf>
    <xf numFmtId="164" fontId="0" fillId="0" borderId="30" xfId="0" applyNumberFormat="1" applyBorder="1"/>
    <xf numFmtId="0" fontId="0" fillId="0" borderId="30" xfId="0" applyBorder="1" applyAlignment="1">
      <alignment horizontal="center"/>
    </xf>
    <xf numFmtId="0" fontId="0" fillId="37" borderId="5" xfId="0" applyFill="1" applyBorder="1"/>
    <xf numFmtId="0" fontId="38" fillId="43" borderId="74" xfId="0" applyFont="1" applyFill="1" applyBorder="1" applyAlignment="1">
      <alignment horizontal="center" wrapText="1"/>
    </xf>
    <xf numFmtId="0" fontId="38" fillId="43" borderId="74" xfId="528" applyFont="1" applyFill="1" applyBorder="1" applyAlignment="1">
      <alignment horizontal="center" vertical="center" wrapText="1"/>
    </xf>
    <xf numFmtId="0" fontId="38" fillId="43" borderId="53" xfId="0" applyFont="1" applyFill="1" applyBorder="1" applyAlignment="1">
      <alignment horizontal="left" vertical="center" wrapText="1"/>
    </xf>
    <xf numFmtId="0" fontId="38" fillId="43" borderId="96" xfId="0" applyFont="1" applyFill="1" applyBorder="1" applyAlignment="1">
      <alignment horizontal="center" wrapText="1"/>
    </xf>
    <xf numFmtId="0" fontId="0" fillId="0" borderId="28" xfId="0" applyBorder="1" applyAlignment="1">
      <alignment horizontal="left" vertical="center" wrapText="1"/>
    </xf>
    <xf numFmtId="9" fontId="0" fillId="0" borderId="31" xfId="1" applyFont="1" applyBorder="1"/>
    <xf numFmtId="0" fontId="38" fillId="0" borderId="32" xfId="0" applyFont="1" applyBorder="1" applyAlignment="1">
      <alignment horizontal="center" wrapText="1"/>
    </xf>
    <xf numFmtId="0" fontId="38" fillId="43" borderId="32" xfId="0" applyFont="1" applyFill="1" applyBorder="1" applyAlignment="1">
      <alignment horizontal="center" wrapText="1"/>
    </xf>
    <xf numFmtId="0" fontId="0" fillId="0" borderId="32" xfId="31335" applyFont="1" applyBorder="1"/>
    <xf numFmtId="0" fontId="0" fillId="0" borderId="32" xfId="0" applyBorder="1"/>
    <xf numFmtId="0" fontId="0" fillId="0" borderId="31" xfId="31335" applyFont="1" applyBorder="1"/>
    <xf numFmtId="0" fontId="0" fillId="0" borderId="31" xfId="31335" applyFont="1" applyBorder="1" applyAlignment="1">
      <alignment wrapText="1"/>
    </xf>
    <xf numFmtId="0" fontId="38" fillId="43" borderId="8" xfId="0" applyFont="1" applyFill="1" applyBorder="1" applyAlignment="1">
      <alignment horizontal="center" wrapText="1"/>
    </xf>
    <xf numFmtId="0" fontId="0" fillId="0" borderId="62" xfId="31335" applyFont="1" applyBorder="1"/>
    <xf numFmtId="0" fontId="0" fillId="0" borderId="0" xfId="31335" applyFont="1"/>
    <xf numFmtId="0" fontId="38" fillId="0" borderId="0" xfId="31335" applyFont="1"/>
    <xf numFmtId="0" fontId="38" fillId="0" borderId="74" xfId="528" applyFont="1" applyBorder="1" applyAlignment="1">
      <alignment horizontal="center" vertical="center" wrapText="1"/>
    </xf>
    <xf numFmtId="0" fontId="38" fillId="0" borderId="74" xfId="0" applyFont="1" applyBorder="1" applyAlignment="1">
      <alignment horizontal="center" wrapText="1"/>
    </xf>
    <xf numFmtId="9" fontId="0" fillId="0" borderId="32" xfId="1" applyFont="1" applyFill="1" applyBorder="1"/>
    <xf numFmtId="9" fontId="0" fillId="0" borderId="32" xfId="1" applyFont="1" applyBorder="1"/>
    <xf numFmtId="0" fontId="124" fillId="0" borderId="8" xfId="0" applyFont="1" applyBorder="1" applyAlignment="1">
      <alignment horizontal="center" vertical="center" wrapText="1"/>
    </xf>
    <xf numFmtId="0" fontId="121" fillId="0" borderId="0" xfId="528" applyFont="1" applyAlignment="1">
      <alignment wrapText="1"/>
    </xf>
    <xf numFmtId="0" fontId="0" fillId="0" borderId="8" xfId="0" applyBorder="1" applyAlignment="1">
      <alignment wrapText="1"/>
    </xf>
    <xf numFmtId="3" fontId="0" fillId="0" borderId="29" xfId="0" applyNumberFormat="1" applyBorder="1" applyAlignment="1">
      <alignment horizontal="center" vertical="center"/>
    </xf>
    <xf numFmtId="9" fontId="0" fillId="0" borderId="100" xfId="0" applyNumberFormat="1" applyBorder="1" applyAlignment="1">
      <alignment horizontal="center" vertical="center"/>
    </xf>
    <xf numFmtId="9" fontId="0" fillId="0" borderId="8" xfId="0" applyNumberFormat="1" applyBorder="1" applyAlignment="1">
      <alignment horizontal="center" vertical="center"/>
    </xf>
    <xf numFmtId="9" fontId="0" fillId="0" borderId="61" xfId="0" applyNumberFormat="1" applyBorder="1" applyAlignment="1">
      <alignment horizontal="center" vertical="center"/>
    </xf>
    <xf numFmtId="0" fontId="75" fillId="0" borderId="0" xfId="0" quotePrefix="1" applyFont="1"/>
    <xf numFmtId="49" fontId="76" fillId="0" borderId="0" xfId="0" applyNumberFormat="1" applyFont="1"/>
    <xf numFmtId="0" fontId="0" fillId="0" borderId="24" xfId="0" applyBorder="1" applyAlignment="1">
      <alignment horizontal="left"/>
    </xf>
    <xf numFmtId="0" fontId="0" fillId="0" borderId="44" xfId="0" applyBorder="1"/>
    <xf numFmtId="0" fontId="0" fillId="0" borderId="79" xfId="0" applyBorder="1"/>
    <xf numFmtId="0" fontId="47" fillId="0" borderId="0" xfId="528" applyFont="1"/>
    <xf numFmtId="0" fontId="114" fillId="0" borderId="0" xfId="528" applyAlignment="1">
      <alignment wrapText="1"/>
    </xf>
    <xf numFmtId="0" fontId="38" fillId="0" borderId="0" xfId="528" quotePrefix="1" applyFont="1" applyAlignment="1">
      <alignment horizontal="left"/>
    </xf>
    <xf numFmtId="2" fontId="114" fillId="0" borderId="0" xfId="528" applyNumberFormat="1"/>
    <xf numFmtId="9" fontId="47" fillId="0" borderId="38" xfId="127" applyNumberFormat="1" applyFont="1" applyBorder="1" applyAlignment="1">
      <alignment horizontal="center" vertical="center"/>
    </xf>
    <xf numFmtId="9" fontId="39" fillId="0" borderId="102" xfId="127" applyNumberFormat="1" applyFont="1" applyBorder="1" applyAlignment="1">
      <alignment horizontal="center" vertical="center"/>
    </xf>
    <xf numFmtId="3" fontId="114" fillId="0" borderId="0" xfId="127" applyNumberFormat="1"/>
    <xf numFmtId="10" fontId="114" fillId="0" borderId="0" xfId="187" applyNumberFormat="1" applyFont="1"/>
    <xf numFmtId="0" fontId="114" fillId="0" borderId="0" xfId="31324" applyFont="1"/>
    <xf numFmtId="0" fontId="114" fillId="0" borderId="0" xfId="127" applyAlignment="1">
      <alignment horizontal="left" vertical="center" wrapText="1"/>
    </xf>
    <xf numFmtId="0" fontId="39" fillId="36" borderId="78" xfId="127" applyFont="1" applyFill="1" applyBorder="1" applyAlignment="1">
      <alignment horizontal="center" vertical="center"/>
    </xf>
    <xf numFmtId="0" fontId="47" fillId="0" borderId="27" xfId="127" applyFont="1" applyBorder="1"/>
    <xf numFmtId="9" fontId="47" fillId="0" borderId="29" xfId="187" applyFont="1" applyBorder="1" applyAlignment="1">
      <alignment horizontal="center"/>
    </xf>
    <xf numFmtId="9" fontId="47" fillId="0" borderId="100" xfId="127" applyNumberFormat="1" applyFont="1" applyBorder="1" applyAlignment="1">
      <alignment horizontal="center" vertical="center"/>
    </xf>
    <xf numFmtId="0" fontId="47" fillId="0" borderId="43" xfId="127" applyFont="1" applyBorder="1"/>
    <xf numFmtId="9" fontId="47" fillId="0" borderId="8" xfId="127" applyNumberFormat="1" applyFont="1" applyBorder="1" applyAlignment="1">
      <alignment horizontal="center" vertical="center"/>
    </xf>
    <xf numFmtId="9" fontId="47" fillId="0" borderId="61" xfId="127" applyNumberFormat="1" applyFont="1" applyBorder="1" applyAlignment="1">
      <alignment horizontal="center" vertical="center"/>
    </xf>
    <xf numFmtId="0" fontId="39" fillId="0" borderId="65" xfId="127" applyFont="1" applyBorder="1"/>
    <xf numFmtId="3" fontId="39" fillId="0" borderId="30" xfId="127" applyNumberFormat="1" applyFont="1" applyBorder="1" applyAlignment="1">
      <alignment horizontal="center" vertical="center"/>
    </xf>
    <xf numFmtId="3" fontId="39" fillId="0" borderId="30" xfId="16261" applyNumberFormat="1" applyFont="1" applyBorder="1" applyAlignment="1">
      <alignment horizontal="center" vertical="center"/>
    </xf>
    <xf numFmtId="9" fontId="39" fillId="0" borderId="30" xfId="127" applyNumberFormat="1" applyFont="1" applyBorder="1" applyAlignment="1">
      <alignment horizontal="center" vertical="center"/>
    </xf>
    <xf numFmtId="9" fontId="39" fillId="0" borderId="54" xfId="127" applyNumberFormat="1" applyFont="1" applyBorder="1" applyAlignment="1">
      <alignment horizontal="center" vertical="center"/>
    </xf>
    <xf numFmtId="9" fontId="39" fillId="36" borderId="99" xfId="127" applyNumberFormat="1" applyFont="1" applyFill="1" applyBorder="1" applyAlignment="1">
      <alignment horizontal="center" vertical="center" wrapText="1"/>
    </xf>
    <xf numFmtId="0" fontId="47" fillId="0" borderId="60" xfId="127" applyFont="1" applyBorder="1" applyAlignment="1">
      <alignment horizontal="left"/>
    </xf>
    <xf numFmtId="171" fontId="47" fillId="0" borderId="8" xfId="127" applyNumberFormat="1" applyFont="1" applyBorder="1" applyAlignment="1">
      <alignment horizontal="center" vertical="center"/>
    </xf>
    <xf numFmtId="171" fontId="47" fillId="0" borderId="61" xfId="127" applyNumberFormat="1" applyFont="1" applyBorder="1" applyAlignment="1">
      <alignment horizontal="center" vertical="center"/>
    </xf>
    <xf numFmtId="0" fontId="47" fillId="0" borderId="25" xfId="127" applyFont="1" applyBorder="1" applyAlignment="1">
      <alignment horizontal="left"/>
    </xf>
    <xf numFmtId="0" fontId="39" fillId="0" borderId="77" xfId="127" applyFont="1" applyBorder="1" applyAlignment="1">
      <alignment horizontal="center"/>
    </xf>
    <xf numFmtId="171" fontId="39" fillId="0" borderId="78" xfId="127" applyNumberFormat="1" applyFont="1" applyBorder="1" applyAlignment="1">
      <alignment horizontal="center" vertical="center"/>
    </xf>
    <xf numFmtId="0" fontId="47" fillId="0" borderId="0" xfId="127" applyFont="1"/>
    <xf numFmtId="9" fontId="47" fillId="0" borderId="0" xfId="127" applyNumberFormat="1" applyFont="1"/>
    <xf numFmtId="0" fontId="38" fillId="36" borderId="26" xfId="127" applyFont="1" applyFill="1" applyBorder="1" applyAlignment="1">
      <alignment horizontal="center" vertical="center" wrapText="1"/>
    </xf>
    <xf numFmtId="0" fontId="38" fillId="36" borderId="33" xfId="127" applyFont="1" applyFill="1" applyBorder="1" applyAlignment="1">
      <alignment horizontal="center" vertical="center" wrapText="1"/>
    </xf>
    <xf numFmtId="0" fontId="38" fillId="36" borderId="44" xfId="127" applyFont="1" applyFill="1" applyBorder="1" applyAlignment="1">
      <alignment horizontal="center" vertical="center" wrapText="1"/>
    </xf>
    <xf numFmtId="0" fontId="114" fillId="39" borderId="55" xfId="127" applyFill="1" applyBorder="1" applyAlignment="1">
      <alignment vertical="center" wrapText="1"/>
    </xf>
    <xf numFmtId="0" fontId="114" fillId="39" borderId="51" xfId="127" applyFill="1" applyBorder="1" applyAlignment="1">
      <alignment vertical="center" wrapText="1"/>
    </xf>
    <xf numFmtId="0" fontId="114" fillId="0" borderId="0" xfId="31325" applyAlignment="1">
      <alignment horizontal="center" vertical="center"/>
    </xf>
    <xf numFmtId="0" fontId="110" fillId="0" borderId="0" xfId="127" applyFont="1" applyAlignment="1">
      <alignment horizontal="center" vertical="center"/>
    </xf>
    <xf numFmtId="0" fontId="114" fillId="0" borderId="0" xfId="31325" applyAlignment="1">
      <alignment vertical="center" wrapText="1"/>
    </xf>
    <xf numFmtId="0" fontId="114" fillId="0" borderId="0" xfId="127" applyAlignment="1">
      <alignment vertical="center" wrapText="1"/>
    </xf>
    <xf numFmtId="0" fontId="0" fillId="0" borderId="64"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7"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42" fontId="38" fillId="0" borderId="0" xfId="703" applyNumberFormat="1" applyFont="1" applyFill="1" applyBorder="1" applyAlignment="1">
      <alignment vertical="top"/>
    </xf>
    <xf numFmtId="9" fontId="0" fillId="0" borderId="0" xfId="197" applyFont="1" applyFill="1" applyBorder="1"/>
    <xf numFmtId="0" fontId="0" fillId="0" borderId="96" xfId="0" applyBorder="1"/>
    <xf numFmtId="42" fontId="0" fillId="0" borderId="60" xfId="703" applyNumberFormat="1" applyFont="1" applyBorder="1" applyAlignment="1">
      <alignment vertical="top"/>
    </xf>
    <xf numFmtId="42" fontId="0" fillId="0" borderId="8" xfId="703" applyNumberFormat="1" applyFont="1" applyBorder="1" applyAlignment="1">
      <alignment vertical="top"/>
    </xf>
    <xf numFmtId="42" fontId="0" fillId="0" borderId="61" xfId="703" applyNumberFormat="1" applyFont="1" applyBorder="1" applyAlignment="1">
      <alignment vertical="top"/>
    </xf>
    <xf numFmtId="9" fontId="0" fillId="0" borderId="61" xfId="197" applyFont="1" applyBorder="1"/>
    <xf numFmtId="0" fontId="114" fillId="0" borderId="64" xfId="132" applyBorder="1"/>
    <xf numFmtId="0" fontId="0" fillId="0" borderId="104" xfId="528" applyFont="1" applyBorder="1"/>
    <xf numFmtId="0" fontId="0" fillId="0" borderId="32" xfId="528" applyFont="1" applyBorder="1"/>
    <xf numFmtId="0" fontId="39" fillId="0" borderId="75" xfId="132" applyFont="1" applyBorder="1" applyAlignment="1">
      <alignment horizontal="centerContinuous"/>
    </xf>
    <xf numFmtId="0" fontId="39" fillId="0" borderId="97" xfId="132" applyFont="1" applyBorder="1" applyAlignment="1">
      <alignment horizontal="centerContinuous"/>
    </xf>
    <xf numFmtId="0" fontId="39" fillId="0" borderId="76" xfId="132" applyFont="1" applyBorder="1" applyAlignment="1">
      <alignment horizontal="centerContinuous"/>
    </xf>
    <xf numFmtId="0" fontId="0" fillId="0" borderId="0" xfId="31305" quotePrefix="1" applyFont="1" applyAlignment="1">
      <alignment vertical="top" wrapText="1"/>
    </xf>
    <xf numFmtId="0" fontId="114" fillId="0" borderId="0" xfId="31305" quotePrefix="1" applyAlignment="1">
      <alignment vertical="top" wrapText="1"/>
    </xf>
    <xf numFmtId="164" fontId="114" fillId="0" borderId="8" xfId="39" applyNumberFormat="1" applyFont="1" applyBorder="1" applyAlignment="1">
      <alignment horizontal="left"/>
    </xf>
    <xf numFmtId="164" fontId="114" fillId="0" borderId="8" xfId="0" applyNumberFormat="1" applyFont="1" applyBorder="1" applyAlignment="1">
      <alignment horizontal="left"/>
    </xf>
    <xf numFmtId="0" fontId="114" fillId="0" borderId="8" xfId="0" applyFont="1" applyBorder="1"/>
    <xf numFmtId="0" fontId="114" fillId="0" borderId="26" xfId="0" applyFont="1" applyBorder="1"/>
    <xf numFmtId="0" fontId="0" fillId="0" borderId="0" xfId="31305" applyFont="1" applyAlignment="1">
      <alignment horizontal="left" wrapText="1"/>
    </xf>
    <xf numFmtId="0" fontId="39" fillId="36" borderId="98"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100" xfId="127" applyFont="1" applyFill="1" applyBorder="1" applyAlignment="1">
      <alignment horizontal="center" vertical="center" wrapText="1"/>
    </xf>
    <xf numFmtId="0" fontId="38" fillId="36" borderId="98" xfId="0" applyFont="1" applyFill="1" applyBorder="1" applyAlignment="1">
      <alignment horizontal="center" vertical="center" wrapText="1"/>
    </xf>
    <xf numFmtId="165" fontId="0" fillId="0" borderId="55" xfId="132" applyNumberFormat="1" applyFont="1" applyBorder="1"/>
    <xf numFmtId="0" fontId="38" fillId="0" borderId="60" xfId="0" applyFont="1" applyBorder="1"/>
    <xf numFmtId="0" fontId="109" fillId="0" borderId="60" xfId="0" quotePrefix="1" applyFont="1" applyBorder="1" applyAlignment="1">
      <alignment horizontal="left"/>
    </xf>
    <xf numFmtId="0" fontId="0" fillId="0" borderId="60" xfId="0" quotePrefix="1" applyBorder="1" applyAlignment="1">
      <alignment horizontal="left"/>
    </xf>
    <xf numFmtId="173" fontId="0" fillId="0" borderId="60" xfId="127" quotePrefix="1" applyNumberFormat="1" applyFont="1" applyBorder="1" applyAlignment="1">
      <alignment horizontal="left" vertical="center" wrapText="1"/>
    </xf>
    <xf numFmtId="173" fontId="0" fillId="0" borderId="60" xfId="127" applyNumberFormat="1" applyFont="1" applyBorder="1" applyAlignment="1">
      <alignment horizontal="justify" vertical="center" wrapText="1"/>
    </xf>
    <xf numFmtId="0" fontId="109" fillId="0" borderId="60" xfId="0" applyFont="1" applyBorder="1"/>
    <xf numFmtId="42" fontId="38" fillId="0" borderId="30" xfId="0" applyNumberFormat="1" applyFont="1" applyBorder="1"/>
    <xf numFmtId="0" fontId="38" fillId="0" borderId="24" xfId="0" applyFont="1" applyBorder="1"/>
    <xf numFmtId="42" fontId="0" fillId="0" borderId="29" xfId="0" applyNumberFormat="1" applyBorder="1"/>
    <xf numFmtId="165" fontId="0" fillId="0" borderId="29" xfId="703" applyNumberFormat="1" applyFont="1" applyFill="1" applyBorder="1" applyAlignment="1">
      <alignment vertical="center"/>
    </xf>
    <xf numFmtId="0" fontId="38" fillId="36" borderId="63" xfId="0" applyFont="1" applyFill="1" applyBorder="1" applyAlignment="1">
      <alignment horizontal="center"/>
    </xf>
    <xf numFmtId="0" fontId="38" fillId="36" borderId="30" xfId="0" applyFont="1" applyFill="1" applyBorder="1" applyAlignment="1">
      <alignment horizontal="center"/>
    </xf>
    <xf numFmtId="0" fontId="38" fillId="36" borderId="54" xfId="0" applyFont="1" applyFill="1" applyBorder="1" applyAlignment="1">
      <alignment horizontal="center"/>
    </xf>
    <xf numFmtId="0" fontId="38" fillId="0" borderId="27" xfId="0" applyFont="1" applyBorder="1"/>
    <xf numFmtId="0" fontId="109" fillId="0" borderId="64" xfId="0" quotePrefix="1" applyFont="1" applyBorder="1" applyAlignment="1">
      <alignment horizontal="left"/>
    </xf>
    <xf numFmtId="0" fontId="0" fillId="0" borderId="64" xfId="0" quotePrefix="1" applyBorder="1" applyAlignment="1">
      <alignment horizontal="left"/>
    </xf>
    <xf numFmtId="0" fontId="38" fillId="0" borderId="64" xfId="0" applyFont="1" applyBorder="1"/>
    <xf numFmtId="0" fontId="109" fillId="0" borderId="64" xfId="0" applyFont="1" applyBorder="1"/>
    <xf numFmtId="0" fontId="38" fillId="36" borderId="106" xfId="0" applyFont="1" applyFill="1" applyBorder="1" applyAlignment="1">
      <alignment horizontal="center"/>
    </xf>
    <xf numFmtId="42" fontId="38" fillId="0" borderId="106" xfId="0" applyNumberFormat="1" applyFont="1" applyBorder="1"/>
    <xf numFmtId="42" fontId="38" fillId="0" borderId="63" xfId="0" applyNumberFormat="1" applyFont="1" applyBorder="1"/>
    <xf numFmtId="42" fontId="38" fillId="0" borderId="54" xfId="0" applyNumberFormat="1" applyFont="1" applyBorder="1"/>
    <xf numFmtId="165" fontId="0" fillId="0" borderId="37" xfId="703" applyNumberFormat="1" applyFont="1" applyFill="1" applyBorder="1" applyAlignment="1">
      <alignment vertical="center"/>
    </xf>
    <xf numFmtId="165" fontId="0" fillId="0" borderId="36" xfId="703" applyNumberFormat="1" applyFont="1" applyFill="1" applyBorder="1" applyAlignment="1">
      <alignment vertical="center"/>
    </xf>
    <xf numFmtId="0" fontId="38" fillId="36" borderId="108" xfId="0" quotePrefix="1" applyFont="1" applyFill="1" applyBorder="1" applyAlignment="1">
      <alignment horizontal="center"/>
    </xf>
    <xf numFmtId="42" fontId="0" fillId="0" borderId="41" xfId="0" applyNumberFormat="1" applyBorder="1"/>
    <xf numFmtId="42" fontId="0" fillId="0" borderId="53" xfId="0" applyNumberFormat="1" applyBorder="1"/>
    <xf numFmtId="42" fontId="38" fillId="0" borderId="108" xfId="0" applyNumberFormat="1" applyFont="1" applyBorder="1"/>
    <xf numFmtId="42" fontId="0" fillId="0" borderId="24" xfId="0" applyNumberFormat="1" applyBorder="1"/>
    <xf numFmtId="165" fontId="0" fillId="0" borderId="38" xfId="703" applyNumberFormat="1" applyFont="1" applyFill="1" applyBorder="1" applyAlignment="1">
      <alignment vertical="center"/>
    </xf>
    <xf numFmtId="42" fontId="0" fillId="0" borderId="60" xfId="0" applyNumberFormat="1" applyBorder="1"/>
    <xf numFmtId="165" fontId="0" fillId="0" borderId="61" xfId="703" applyNumberFormat="1" applyFont="1" applyFill="1" applyBorder="1" applyAlignment="1">
      <alignment vertical="center"/>
    </xf>
    <xf numFmtId="165" fontId="0" fillId="0" borderId="41" xfId="703" applyNumberFormat="1" applyFont="1" applyFill="1" applyBorder="1" applyAlignment="1">
      <alignment vertical="center"/>
    </xf>
    <xf numFmtId="165" fontId="0" fillId="0" borderId="53" xfId="703" applyNumberFormat="1" applyFont="1" applyFill="1" applyBorder="1" applyAlignment="1">
      <alignment vertical="center"/>
    </xf>
    <xf numFmtId="165" fontId="0" fillId="0" borderId="24" xfId="703" applyNumberFormat="1" applyFont="1" applyFill="1" applyBorder="1" applyAlignment="1">
      <alignment vertical="center"/>
    </xf>
    <xf numFmtId="165" fontId="0" fillId="0" borderId="60" xfId="703" applyNumberFormat="1" applyFont="1" applyFill="1" applyBorder="1" applyAlignment="1">
      <alignment vertical="center"/>
    </xf>
    <xf numFmtId="0" fontId="47" fillId="0" borderId="27" xfId="528" quotePrefix="1" applyFont="1" applyBorder="1" applyAlignment="1">
      <alignment horizontal="left" wrapText="1"/>
    </xf>
    <xf numFmtId="0" fontId="47" fillId="0" borderId="64" xfId="528" quotePrefix="1" applyFont="1" applyBorder="1" applyAlignment="1">
      <alignment horizontal="left" wrapText="1"/>
    </xf>
    <xf numFmtId="0" fontId="47" fillId="0" borderId="64" xfId="528" applyFont="1" applyBorder="1" applyAlignment="1">
      <alignment wrapText="1"/>
    </xf>
    <xf numFmtId="0" fontId="39" fillId="36" borderId="62" xfId="528" applyFont="1" applyFill="1" applyBorder="1" applyAlignment="1">
      <alignment horizontal="center"/>
    </xf>
    <xf numFmtId="42" fontId="39" fillId="0" borderId="31" xfId="528" applyNumberFormat="1" applyFont="1" applyBorder="1"/>
    <xf numFmtId="0" fontId="39" fillId="36" borderId="87" xfId="528" quotePrefix="1" applyFont="1" applyFill="1" applyBorder="1" applyAlignment="1">
      <alignment horizontal="center" wrapText="1"/>
    </xf>
    <xf numFmtId="0" fontId="39" fillId="36" borderId="65" xfId="528" applyFont="1" applyFill="1" applyBorder="1" applyAlignment="1">
      <alignment horizontal="center"/>
    </xf>
    <xf numFmtId="42" fontId="47" fillId="0" borderId="27" xfId="528" applyNumberFormat="1" applyFont="1" applyBorder="1"/>
    <xf numFmtId="42" fontId="47" fillId="0" borderId="64" xfId="528" applyNumberFormat="1" applyFont="1" applyBorder="1"/>
    <xf numFmtId="42" fontId="39" fillId="0" borderId="64" xfId="528" applyNumberFormat="1" applyFont="1" applyBorder="1"/>
    <xf numFmtId="44" fontId="47" fillId="37" borderId="65" xfId="64" applyFont="1" applyFill="1" applyBorder="1" applyAlignment="1">
      <alignment wrapText="1"/>
    </xf>
    <xf numFmtId="0" fontId="39" fillId="36" borderId="96" xfId="528" applyFont="1" applyFill="1" applyBorder="1" applyAlignment="1">
      <alignment horizontal="center" wrapText="1"/>
    </xf>
    <xf numFmtId="42" fontId="47" fillId="0" borderId="62" xfId="528" applyNumberFormat="1" applyFont="1" applyBorder="1"/>
    <xf numFmtId="0" fontId="39" fillId="36" borderId="101" xfId="528" applyFont="1" applyFill="1" applyBorder="1" applyAlignment="1">
      <alignment horizontal="center" wrapText="1"/>
    </xf>
    <xf numFmtId="9" fontId="47" fillId="0" borderId="109" xfId="528" applyNumberFormat="1" applyFont="1" applyBorder="1"/>
    <xf numFmtId="9" fontId="47" fillId="37" borderId="58" xfId="187" applyFont="1" applyFill="1" applyBorder="1" applyAlignment="1">
      <alignment horizontal="center" wrapText="1"/>
    </xf>
    <xf numFmtId="0" fontId="39" fillId="36" borderId="87" xfId="528" applyFont="1" applyFill="1" applyBorder="1" applyAlignment="1">
      <alignment horizontal="center" wrapText="1"/>
    </xf>
    <xf numFmtId="42" fontId="47" fillId="0" borderId="65" xfId="528" applyNumberFormat="1" applyFont="1" applyBorder="1"/>
    <xf numFmtId="0" fontId="47" fillId="0" borderId="43" xfId="528" applyFont="1" applyBorder="1" applyAlignment="1">
      <alignment wrapText="1"/>
    </xf>
    <xf numFmtId="0" fontId="47" fillId="0" borderId="43" xfId="528" applyFont="1" applyBorder="1"/>
    <xf numFmtId="0" fontId="47" fillId="0" borderId="70" xfId="528" applyFont="1" applyBorder="1"/>
    <xf numFmtId="0" fontId="47" fillId="0" borderId="56" xfId="528" applyFont="1" applyBorder="1"/>
    <xf numFmtId="0" fontId="47" fillId="0" borderId="27" xfId="528" applyFont="1" applyBorder="1" applyAlignment="1">
      <alignment wrapText="1"/>
    </xf>
    <xf numFmtId="0" fontId="47" fillId="0" borderId="27" xfId="528" applyFont="1" applyBorder="1"/>
    <xf numFmtId="0" fontId="47" fillId="0" borderId="32" xfId="528" applyFont="1" applyBorder="1"/>
    <xf numFmtId="0" fontId="47" fillId="0" borderId="66" xfId="528" applyFont="1" applyBorder="1"/>
    <xf numFmtId="42" fontId="39" fillId="0" borderId="75" xfId="528" applyNumberFormat="1" applyFont="1" applyBorder="1"/>
    <xf numFmtId="42" fontId="39" fillId="0" borderId="74" xfId="528" applyNumberFormat="1" applyFont="1" applyBorder="1"/>
    <xf numFmtId="9" fontId="39" fillId="0" borderId="76" xfId="528" applyNumberFormat="1" applyFont="1" applyBorder="1"/>
    <xf numFmtId="0" fontId="39" fillId="0" borderId="27" xfId="127" applyFont="1" applyBorder="1" applyAlignment="1">
      <alignment horizontal="center"/>
    </xf>
    <xf numFmtId="0" fontId="47" fillId="0" borderId="27" xfId="127" applyFont="1" applyBorder="1" applyAlignment="1">
      <alignment horizontal="center"/>
    </xf>
    <xf numFmtId="0" fontId="47" fillId="0" borderId="32" xfId="127" applyFont="1" applyBorder="1" applyAlignment="1">
      <alignment horizontal="center"/>
    </xf>
    <xf numFmtId="0" fontId="39" fillId="0" borderId="66" xfId="127" applyFont="1" applyBorder="1" applyAlignment="1">
      <alignment horizontal="center"/>
    </xf>
    <xf numFmtId="0" fontId="39" fillId="0" borderId="75" xfId="528" applyFont="1" applyBorder="1" applyAlignment="1">
      <alignment wrapText="1"/>
    </xf>
    <xf numFmtId="14" fontId="39" fillId="0" borderId="70" xfId="127" applyNumberFormat="1" applyFont="1" applyBorder="1" applyAlignment="1">
      <alignment horizontal="left"/>
    </xf>
    <xf numFmtId="0" fontId="39" fillId="0" borderId="74" xfId="127" applyFont="1" applyBorder="1" applyAlignment="1">
      <alignment horizontal="center"/>
    </xf>
    <xf numFmtId="164" fontId="0" fillId="0" borderId="61" xfId="39" applyNumberFormat="1" applyFont="1" applyFill="1" applyBorder="1" applyAlignment="1">
      <alignment horizontal="center" vertical="center" wrapText="1"/>
    </xf>
    <xf numFmtId="164" fontId="0" fillId="0" borderId="61" xfId="39" applyNumberFormat="1" applyFont="1" applyBorder="1" applyAlignment="1">
      <alignment horizontal="center" vertical="center" wrapText="1"/>
    </xf>
    <xf numFmtId="164" fontId="38" fillId="0" borderId="30" xfId="39" applyNumberFormat="1" applyFont="1" applyBorder="1" applyAlignment="1">
      <alignment horizontal="center" vertical="center" wrapText="1"/>
    </xf>
    <xf numFmtId="164" fontId="38" fillId="0" borderId="54" xfId="39" applyNumberFormat="1" applyFont="1" applyFill="1" applyBorder="1" applyAlignment="1">
      <alignment horizontal="center" vertical="center" wrapText="1"/>
    </xf>
    <xf numFmtId="0" fontId="39" fillId="36" borderId="103" xfId="0" applyFont="1" applyFill="1" applyBorder="1" applyAlignment="1">
      <alignment horizontal="center" vertical="center" wrapText="1"/>
    </xf>
    <xf numFmtId="3" fontId="0" fillId="0" borderId="24" xfId="0" applyNumberFormat="1" applyBorder="1" applyAlignment="1">
      <alignment horizontal="center" vertical="center"/>
    </xf>
    <xf numFmtId="3" fontId="0" fillId="0" borderId="38" xfId="0" applyNumberFormat="1" applyBorder="1" applyAlignment="1">
      <alignment horizontal="center" vertical="center"/>
    </xf>
    <xf numFmtId="3" fontId="0" fillId="0" borderId="60" xfId="0" applyNumberFormat="1" applyBorder="1" applyAlignment="1">
      <alignment horizontal="center" vertical="center"/>
    </xf>
    <xf numFmtId="3" fontId="38" fillId="0" borderId="54" xfId="0" applyNumberFormat="1" applyFont="1" applyBorder="1" applyAlignment="1">
      <alignment horizontal="center" vertical="center"/>
    </xf>
    <xf numFmtId="9" fontId="0" fillId="0" borderId="37" xfId="0" applyNumberFormat="1" applyBorder="1" applyAlignment="1">
      <alignment horizontal="center" vertical="center"/>
    </xf>
    <xf numFmtId="9" fontId="0" fillId="0" borderId="36" xfId="0" applyNumberFormat="1" applyBorder="1" applyAlignment="1">
      <alignment horizontal="center" vertical="center"/>
    </xf>
    <xf numFmtId="9" fontId="38" fillId="0" borderId="106" xfId="0" applyNumberFormat="1" applyFont="1" applyBorder="1" applyAlignment="1">
      <alignment horizontal="center" vertical="center"/>
    </xf>
    <xf numFmtId="0" fontId="39" fillId="36" borderId="107" xfId="0" applyFont="1" applyFill="1" applyBorder="1" applyAlignment="1">
      <alignment horizontal="center" vertical="center" wrapText="1"/>
    </xf>
    <xf numFmtId="3" fontId="38" fillId="0" borderId="108" xfId="0" applyNumberFormat="1" applyFont="1" applyBorder="1" applyAlignment="1">
      <alignment horizontal="center" vertical="center"/>
    </xf>
    <xf numFmtId="3" fontId="38" fillId="0" borderId="63" xfId="16261" applyNumberFormat="1" applyFont="1" applyBorder="1" applyAlignment="1">
      <alignment horizontal="center" vertical="center"/>
    </xf>
    <xf numFmtId="164" fontId="0" fillId="0" borderId="31" xfId="4" applyNumberFormat="1" applyFont="1" applyBorder="1"/>
    <xf numFmtId="0" fontId="78" fillId="0" borderId="59" xfId="0" applyFont="1" applyBorder="1" applyAlignment="1">
      <alignment vertical="center"/>
    </xf>
    <xf numFmtId="0" fontId="124" fillId="0" borderId="26" xfId="0" applyFont="1" applyBorder="1" applyAlignment="1">
      <alignment horizontal="center" vertical="center" wrapText="1"/>
    </xf>
    <xf numFmtId="0" fontId="78" fillId="0" borderId="26" xfId="0" applyFont="1" applyBorder="1" applyAlignment="1">
      <alignment vertical="center"/>
    </xf>
    <xf numFmtId="0" fontId="125" fillId="0" borderId="26" xfId="0" applyFont="1" applyBorder="1" applyAlignment="1">
      <alignment vertical="center"/>
    </xf>
    <xf numFmtId="164" fontId="125" fillId="0" borderId="26" xfId="4" applyNumberFormat="1" applyFont="1" applyBorder="1" applyAlignment="1">
      <alignment vertical="center"/>
    </xf>
    <xf numFmtId="9" fontId="114" fillId="0" borderId="0" xfId="1"/>
    <xf numFmtId="9" fontId="0" fillId="0" borderId="78" xfId="197" applyFont="1" applyFill="1" applyBorder="1"/>
    <xf numFmtId="9" fontId="0" fillId="0" borderId="76" xfId="197" applyFont="1" applyFill="1" applyBorder="1"/>
    <xf numFmtId="0" fontId="0" fillId="0" borderId="0" xfId="0" quotePrefix="1" applyAlignment="1">
      <alignment horizontal="left"/>
    </xf>
    <xf numFmtId="0" fontId="78" fillId="0" borderId="59" xfId="0" applyFont="1" applyBorder="1" applyAlignment="1">
      <alignment horizontal="center" vertical="center"/>
    </xf>
    <xf numFmtId="0" fontId="124" fillId="0" borderId="59" xfId="0" applyFont="1" applyBorder="1" applyAlignment="1">
      <alignment horizontal="left" vertical="center" wrapText="1"/>
    </xf>
    <xf numFmtId="0" fontId="0" fillId="43" borderId="85" xfId="0" applyFill="1" applyBorder="1" applyAlignment="1">
      <alignment horizontal="center"/>
    </xf>
    <xf numFmtId="0" fontId="0" fillId="43" borderId="104" xfId="0" applyFill="1" applyBorder="1" applyAlignment="1">
      <alignment horizontal="center"/>
    </xf>
    <xf numFmtId="0" fontId="0" fillId="43" borderId="48" xfId="0" applyFill="1" applyBorder="1" applyAlignment="1">
      <alignment horizontal="center"/>
    </xf>
    <xf numFmtId="42" fontId="114" fillId="45" borderId="87" xfId="703" applyNumberFormat="1" applyFont="1" applyFill="1" applyBorder="1" applyAlignment="1">
      <alignment vertical="top"/>
    </xf>
    <xf numFmtId="42" fontId="114" fillId="45" borderId="99" xfId="703" applyNumberFormat="1" applyFont="1" applyFill="1" applyBorder="1" applyAlignment="1">
      <alignment vertical="top"/>
    </xf>
    <xf numFmtId="42" fontId="114" fillId="45" borderId="27" xfId="703" applyNumberFormat="1" applyFont="1" applyFill="1" applyBorder="1" applyAlignment="1">
      <alignment vertical="top"/>
    </xf>
    <xf numFmtId="42" fontId="114" fillId="45" borderId="29" xfId="703" applyNumberFormat="1" applyFont="1" applyFill="1" applyBorder="1" applyAlignment="1">
      <alignment vertical="top"/>
    </xf>
    <xf numFmtId="42" fontId="114" fillId="45" borderId="64" xfId="703" applyNumberFormat="1" applyFont="1" applyFill="1" applyBorder="1" applyAlignment="1">
      <alignment vertical="top"/>
    </xf>
    <xf numFmtId="42" fontId="38" fillId="45" borderId="57" xfId="703" applyNumberFormat="1" applyFont="1" applyFill="1" applyBorder="1" applyAlignment="1">
      <alignment vertical="top"/>
    </xf>
    <xf numFmtId="42" fontId="38" fillId="45" borderId="46" xfId="703" applyNumberFormat="1" applyFont="1" applyFill="1" applyBorder="1" applyAlignment="1">
      <alignment vertical="top"/>
    </xf>
    <xf numFmtId="42" fontId="0" fillId="45" borderId="87" xfId="703" applyNumberFormat="1" applyFont="1" applyFill="1" applyBorder="1" applyAlignment="1">
      <alignment vertical="top"/>
    </xf>
    <xf numFmtId="42" fontId="0" fillId="45" borderId="99" xfId="703" applyNumberFormat="1" applyFont="1" applyFill="1" applyBorder="1" applyAlignment="1">
      <alignment vertical="top"/>
    </xf>
    <xf numFmtId="42" fontId="0" fillId="45" borderId="27" xfId="703" applyNumberFormat="1" applyFont="1" applyFill="1" applyBorder="1" applyAlignment="1">
      <alignment vertical="top"/>
    </xf>
    <xf numFmtId="42" fontId="0" fillId="45" borderId="29" xfId="703" applyNumberFormat="1" applyFont="1" applyFill="1" applyBorder="1" applyAlignment="1">
      <alignment vertical="top"/>
    </xf>
    <xf numFmtId="42" fontId="0" fillId="45" borderId="64" xfId="703" applyNumberFormat="1" applyFont="1" applyFill="1" applyBorder="1" applyAlignment="1">
      <alignment vertical="top"/>
    </xf>
    <xf numFmtId="42" fontId="0" fillId="45" borderId="60" xfId="703" applyNumberFormat="1" applyFont="1" applyFill="1" applyBorder="1" applyAlignment="1">
      <alignment vertical="top"/>
    </xf>
    <xf numFmtId="42" fontId="0" fillId="45" borderId="8" xfId="703" applyNumberFormat="1" applyFont="1" applyFill="1" applyBorder="1" applyAlignment="1">
      <alignment vertical="top"/>
    </xf>
    <xf numFmtId="9" fontId="0" fillId="45" borderId="98" xfId="197" applyFont="1" applyFill="1" applyBorder="1"/>
    <xf numFmtId="9" fontId="0" fillId="45" borderId="99" xfId="197" applyFont="1" applyFill="1" applyBorder="1"/>
    <xf numFmtId="9" fontId="0" fillId="45" borderId="100" xfId="197" applyFont="1" applyFill="1" applyBorder="1"/>
    <xf numFmtId="9" fontId="0" fillId="45" borderId="24" xfId="197" applyFont="1" applyFill="1" applyBorder="1"/>
    <xf numFmtId="9" fontId="0" fillId="45" borderId="29" xfId="197" applyFont="1" applyFill="1" applyBorder="1"/>
    <xf numFmtId="9" fontId="0" fillId="45" borderId="38" xfId="197" applyFont="1" applyFill="1" applyBorder="1"/>
    <xf numFmtId="0" fontId="114" fillId="0" borderId="39" xfId="132" applyBorder="1" applyAlignment="1">
      <alignment horizontal="left" wrapText="1"/>
    </xf>
    <xf numFmtId="9" fontId="114" fillId="0" borderId="0" xfId="197" applyFont="1" applyBorder="1"/>
    <xf numFmtId="0" fontId="38" fillId="0" borderId="44" xfId="132" applyFont="1" applyBorder="1" applyAlignment="1">
      <alignment horizontal="center"/>
    </xf>
    <xf numFmtId="14" fontId="0" fillId="0" borderId="8" xfId="0" applyNumberFormat="1" applyBorder="1"/>
    <xf numFmtId="9" fontId="0" fillId="0" borderId="62" xfId="1" applyFont="1" applyBorder="1"/>
    <xf numFmtId="9" fontId="0" fillId="0" borderId="32" xfId="1" applyFont="1" applyBorder="1" applyAlignment="1">
      <alignment horizontal="right" wrapText="1"/>
    </xf>
    <xf numFmtId="9" fontId="38" fillId="43" borderId="8" xfId="1" applyFont="1" applyFill="1" applyBorder="1" applyAlignment="1">
      <alignment horizontal="center" wrapText="1"/>
    </xf>
    <xf numFmtId="3" fontId="0" fillId="0" borderId="37" xfId="0" applyNumberFormat="1" applyBorder="1" applyAlignment="1">
      <alignment horizontal="center" vertical="center"/>
    </xf>
    <xf numFmtId="3" fontId="0" fillId="0" borderId="36" xfId="0" applyNumberFormat="1" applyBorder="1" applyAlignment="1">
      <alignment horizontal="center" vertical="center"/>
    </xf>
    <xf numFmtId="3" fontId="38" fillId="0" borderId="106" xfId="0" applyNumberFormat="1" applyFont="1" applyBorder="1" applyAlignment="1">
      <alignment horizontal="center" vertical="center"/>
    </xf>
    <xf numFmtId="0" fontId="0" fillId="0" borderId="96" xfId="127" applyFont="1" applyBorder="1"/>
    <xf numFmtId="0" fontId="0" fillId="0" borderId="70" xfId="127" applyFont="1" applyBorder="1"/>
    <xf numFmtId="0" fontId="38" fillId="0" borderId="62" xfId="0" applyFont="1" applyBorder="1"/>
    <xf numFmtId="0" fontId="78" fillId="0" borderId="0" xfId="0" applyFont="1"/>
    <xf numFmtId="9" fontId="0" fillId="0" borderId="70" xfId="1" applyFont="1" applyBorder="1"/>
    <xf numFmtId="9" fontId="114" fillId="45" borderId="24" xfId="197" applyFont="1" applyFill="1" applyBorder="1"/>
    <xf numFmtId="9" fontId="114" fillId="45" borderId="29" xfId="197" applyFont="1" applyFill="1" applyBorder="1"/>
    <xf numFmtId="9" fontId="114" fillId="45" borderId="45" xfId="197" applyFont="1" applyFill="1" applyBorder="1"/>
    <xf numFmtId="9" fontId="114" fillId="45" borderId="46" xfId="197" applyFont="1" applyFill="1" applyBorder="1"/>
    <xf numFmtId="0" fontId="38" fillId="42" borderId="38" xfId="0" applyFont="1" applyFill="1" applyBorder="1" applyAlignment="1">
      <alignment horizontal="center"/>
    </xf>
    <xf numFmtId="0" fontId="0" fillId="42" borderId="60" xfId="127" applyFont="1" applyFill="1" applyBorder="1"/>
    <xf numFmtId="3" fontId="0" fillId="42" borderId="61" xfId="4" applyNumberFormat="1" applyFont="1" applyFill="1" applyBorder="1" applyAlignment="1">
      <alignment horizontal="center"/>
    </xf>
    <xf numFmtId="0" fontId="0" fillId="42" borderId="25" xfId="127" applyFont="1" applyFill="1" applyBorder="1"/>
    <xf numFmtId="3" fontId="38" fillId="42" borderId="69" xfId="4" applyNumberFormat="1" applyFont="1" applyFill="1" applyBorder="1"/>
    <xf numFmtId="0" fontId="38" fillId="42" borderId="77" xfId="0" applyFont="1" applyFill="1" applyBorder="1"/>
    <xf numFmtId="3" fontId="38" fillId="36" borderId="78" xfId="4" applyNumberFormat="1" applyFont="1" applyFill="1" applyBorder="1"/>
    <xf numFmtId="3" fontId="38" fillId="42" borderId="78" xfId="4" applyNumberFormat="1" applyFont="1" applyFill="1" applyBorder="1"/>
    <xf numFmtId="3" fontId="38" fillId="42" borderId="79" xfId="4" applyNumberFormat="1" applyFont="1" applyFill="1" applyBorder="1"/>
    <xf numFmtId="0" fontId="38" fillId="36" borderId="63" xfId="0" applyFont="1" applyFill="1" applyBorder="1"/>
    <xf numFmtId="0" fontId="38" fillId="45" borderId="29" xfId="0" applyFont="1" applyFill="1" applyBorder="1" applyAlignment="1">
      <alignment horizontal="center"/>
    </xf>
    <xf numFmtId="3" fontId="0" fillId="45" borderId="8" xfId="4" applyNumberFormat="1" applyFont="1" applyFill="1" applyBorder="1" applyAlignment="1">
      <alignment horizontal="center"/>
    </xf>
    <xf numFmtId="3" fontId="0" fillId="45" borderId="26" xfId="4" applyNumberFormat="1" applyFont="1" applyFill="1" applyBorder="1" applyAlignment="1">
      <alignment horizontal="center"/>
    </xf>
    <xf numFmtId="3" fontId="0" fillId="35" borderId="44" xfId="4" applyNumberFormat="1" applyFont="1" applyFill="1" applyBorder="1" applyAlignment="1">
      <alignment horizontal="center"/>
    </xf>
    <xf numFmtId="42" fontId="0" fillId="0" borderId="44" xfId="703" applyNumberFormat="1" applyFont="1" applyBorder="1" applyAlignment="1">
      <alignment vertical="top"/>
    </xf>
    <xf numFmtId="42" fontId="0" fillId="0" borderId="25" xfId="703" applyNumberFormat="1" applyFont="1" applyBorder="1" applyAlignment="1">
      <alignment vertical="top"/>
    </xf>
    <xf numFmtId="42" fontId="0" fillId="0" borderId="26" xfId="703" applyNumberFormat="1" applyFont="1" applyBorder="1" applyAlignment="1">
      <alignment vertical="top"/>
    </xf>
    <xf numFmtId="9" fontId="0" fillId="0" borderId="44" xfId="197" applyFont="1" applyBorder="1"/>
    <xf numFmtId="9" fontId="38" fillId="0" borderId="47" xfId="197" applyFont="1" applyBorder="1"/>
    <xf numFmtId="42" fontId="38" fillId="0" borderId="47" xfId="132" applyNumberFormat="1" applyFont="1" applyBorder="1"/>
    <xf numFmtId="42" fontId="0" fillId="45" borderId="98" xfId="703" applyNumberFormat="1" applyFont="1" applyFill="1" applyBorder="1" applyAlignment="1">
      <alignment vertical="top"/>
    </xf>
    <xf numFmtId="42" fontId="38" fillId="0" borderId="54" xfId="132" applyNumberFormat="1" applyFont="1" applyBorder="1"/>
    <xf numFmtId="0" fontId="38" fillId="0" borderId="31" xfId="132" quotePrefix="1" applyFont="1" applyBorder="1" applyAlignment="1">
      <alignment horizontal="left"/>
    </xf>
    <xf numFmtId="0" fontId="76" fillId="0" borderId="74" xfId="132" applyFont="1" applyBorder="1"/>
    <xf numFmtId="0" fontId="114" fillId="0" borderId="43" xfId="132" applyBorder="1" applyAlignment="1">
      <alignment wrapText="1"/>
    </xf>
    <xf numFmtId="42" fontId="114" fillId="0" borderId="39" xfId="703" applyNumberFormat="1" applyFont="1" applyBorder="1" applyAlignment="1">
      <alignment vertical="top"/>
    </xf>
    <xf numFmtId="42" fontId="114" fillId="0" borderId="67" xfId="703" applyNumberFormat="1" applyFont="1" applyBorder="1" applyAlignment="1">
      <alignment vertical="top"/>
    </xf>
    <xf numFmtId="42" fontId="114" fillId="0" borderId="50" xfId="703" applyNumberFormat="1" applyFont="1" applyBorder="1" applyAlignment="1">
      <alignment vertical="top"/>
    </xf>
    <xf numFmtId="9" fontId="114" fillId="0" borderId="68" xfId="197" applyFont="1" applyBorder="1"/>
    <xf numFmtId="9" fontId="114" fillId="0" borderId="67" xfId="197" applyFont="1" applyBorder="1"/>
    <xf numFmtId="9" fontId="114" fillId="0" borderId="69" xfId="197" applyFont="1" applyBorder="1"/>
    <xf numFmtId="0" fontId="38" fillId="0" borderId="75" xfId="132" quotePrefix="1" applyFont="1" applyBorder="1" applyAlignment="1">
      <alignment horizontal="left" wrapText="1"/>
    </xf>
    <xf numFmtId="42" fontId="38" fillId="0" borderId="75" xfId="703" applyNumberFormat="1" applyFont="1" applyBorder="1" applyAlignment="1">
      <alignment vertical="top"/>
    </xf>
    <xf numFmtId="42" fontId="38" fillId="0" borderId="78" xfId="703" applyNumberFormat="1" applyFont="1" applyBorder="1" applyAlignment="1">
      <alignment vertical="top"/>
    </xf>
    <xf numFmtId="42" fontId="38" fillId="0" borderId="76" xfId="703" applyNumberFormat="1" applyFont="1" applyBorder="1" applyAlignment="1">
      <alignment vertical="top"/>
    </xf>
    <xf numFmtId="9" fontId="114" fillId="0" borderId="77" xfId="197" applyFont="1" applyBorder="1"/>
    <xf numFmtId="9" fontId="114" fillId="0" borderId="78" xfId="197" applyFont="1" applyBorder="1"/>
    <xf numFmtId="9" fontId="114" fillId="0" borderId="79" xfId="197" applyFont="1" applyBorder="1"/>
    <xf numFmtId="0" fontId="0" fillId="0" borderId="43" xfId="132" applyFont="1" applyBorder="1" applyAlignment="1">
      <alignment wrapText="1"/>
    </xf>
    <xf numFmtId="42" fontId="0" fillId="0" borderId="39" xfId="703" applyNumberFormat="1" applyFont="1" applyBorder="1" applyAlignment="1">
      <alignment vertical="top"/>
    </xf>
    <xf numFmtId="42" fontId="0" fillId="0" borderId="67" xfId="703" applyNumberFormat="1" applyFont="1" applyBorder="1" applyAlignment="1">
      <alignment vertical="top"/>
    </xf>
    <xf numFmtId="42" fontId="0" fillId="0" borderId="50" xfId="703" applyNumberFormat="1" applyFont="1" applyBorder="1" applyAlignment="1">
      <alignment vertical="top"/>
    </xf>
    <xf numFmtId="9" fontId="0" fillId="0" borderId="68" xfId="197" applyFont="1" applyBorder="1"/>
    <xf numFmtId="9" fontId="0" fillId="0" borderId="67" xfId="197" applyFont="1" applyBorder="1"/>
    <xf numFmtId="9" fontId="0" fillId="0" borderId="69" xfId="197" applyFont="1" applyBorder="1"/>
    <xf numFmtId="9" fontId="0" fillId="0" borderId="77" xfId="197" applyFont="1" applyBorder="1"/>
    <xf numFmtId="9" fontId="0" fillId="0" borderId="78" xfId="197" applyFont="1" applyBorder="1"/>
    <xf numFmtId="9" fontId="0" fillId="0" borderId="79" xfId="197" applyFont="1" applyBorder="1"/>
    <xf numFmtId="42" fontId="0" fillId="0" borderId="39" xfId="703" applyNumberFormat="1" applyFont="1" applyFill="1" applyBorder="1" applyAlignment="1">
      <alignment vertical="top"/>
    </xf>
    <xf numFmtId="42" fontId="0" fillId="0" borderId="67" xfId="703" applyNumberFormat="1" applyFont="1" applyFill="1" applyBorder="1" applyAlignment="1">
      <alignment vertical="top"/>
    </xf>
    <xf numFmtId="42" fontId="0" fillId="0" borderId="50" xfId="703" applyNumberFormat="1" applyFont="1" applyFill="1" applyBorder="1" applyAlignment="1">
      <alignment vertical="top"/>
    </xf>
    <xf numFmtId="9" fontId="0" fillId="0" borderId="68" xfId="197" applyFont="1" applyFill="1" applyBorder="1"/>
    <xf numFmtId="9" fontId="0" fillId="0" borderId="67" xfId="197" applyFont="1" applyFill="1" applyBorder="1"/>
    <xf numFmtId="9" fontId="0" fillId="0" borderId="69" xfId="197" applyFont="1" applyFill="1" applyBorder="1"/>
    <xf numFmtId="42" fontId="38" fillId="0" borderId="75" xfId="703" applyNumberFormat="1" applyFont="1" applyFill="1" applyBorder="1" applyAlignment="1">
      <alignment vertical="top"/>
    </xf>
    <xf numFmtId="42" fontId="38" fillId="0" borderId="78" xfId="703" applyNumberFormat="1" applyFont="1" applyFill="1" applyBorder="1" applyAlignment="1">
      <alignment vertical="top"/>
    </xf>
    <xf numFmtId="42" fontId="38" fillId="0" borderId="76" xfId="703" applyNumberFormat="1" applyFont="1" applyFill="1" applyBorder="1" applyAlignment="1">
      <alignment vertical="top"/>
    </xf>
    <xf numFmtId="9" fontId="0" fillId="0" borderId="77" xfId="197" applyFont="1" applyFill="1" applyBorder="1"/>
    <xf numFmtId="9" fontId="0" fillId="0" borderId="79" xfId="197" applyFont="1" applyFill="1" applyBorder="1"/>
    <xf numFmtId="0" fontId="38" fillId="45" borderId="87" xfId="132" applyFont="1" applyFill="1" applyBorder="1"/>
    <xf numFmtId="0" fontId="38" fillId="45" borderId="64" xfId="132" applyFont="1" applyFill="1" applyBorder="1"/>
    <xf numFmtId="0" fontId="38" fillId="45" borderId="63" xfId="132" applyFont="1" applyFill="1" applyBorder="1" applyAlignment="1">
      <alignment horizontal="center"/>
    </xf>
    <xf numFmtId="0" fontId="38" fillId="45" borderId="30" xfId="132" applyFont="1" applyFill="1" applyBorder="1" applyAlignment="1">
      <alignment horizontal="center"/>
    </xf>
    <xf numFmtId="0" fontId="38" fillId="45" borderId="54" xfId="132" applyFont="1" applyFill="1" applyBorder="1" applyAlignment="1">
      <alignment horizontal="center"/>
    </xf>
    <xf numFmtId="0" fontId="0" fillId="37" borderId="61" xfId="528" applyFont="1" applyFill="1" applyBorder="1"/>
    <xf numFmtId="164" fontId="0" fillId="0" borderId="0" xfId="528" applyNumberFormat="1" applyFont="1"/>
    <xf numFmtId="0" fontId="0" fillId="37" borderId="60" xfId="528" applyFont="1" applyFill="1" applyBorder="1"/>
    <xf numFmtId="0" fontId="38" fillId="37" borderId="29" xfId="0" applyFont="1" applyFill="1" applyBorder="1"/>
    <xf numFmtId="0" fontId="38" fillId="37" borderId="38" xfId="0" applyFont="1" applyFill="1" applyBorder="1"/>
    <xf numFmtId="0" fontId="0" fillId="37" borderId="74" xfId="528" applyFont="1" applyFill="1" applyBorder="1"/>
    <xf numFmtId="0" fontId="38" fillId="0" borderId="27" xfId="0" applyFont="1" applyBorder="1" applyAlignment="1">
      <alignment wrapText="1"/>
    </xf>
    <xf numFmtId="0" fontId="38" fillId="0" borderId="27" xfId="0" applyFont="1" applyBorder="1" applyAlignment="1">
      <alignment horizontal="left" wrapText="1" indent="1"/>
    </xf>
    <xf numFmtId="0" fontId="38" fillId="0" borderId="64" xfId="0" applyFont="1" applyBorder="1" applyAlignment="1">
      <alignment wrapText="1"/>
    </xf>
    <xf numFmtId="0" fontId="38" fillId="0" borderId="65" xfId="0" applyFont="1" applyBorder="1" applyAlignment="1">
      <alignment wrapText="1"/>
    </xf>
    <xf numFmtId="5" fontId="38" fillId="35" borderId="75" xfId="0" applyNumberFormat="1" applyFont="1" applyFill="1" applyBorder="1" applyAlignment="1">
      <alignment horizontal="left"/>
    </xf>
    <xf numFmtId="171" fontId="75" fillId="45" borderId="61" xfId="187" applyNumberFormat="1" applyFont="1" applyFill="1" applyBorder="1"/>
    <xf numFmtId="0" fontId="75" fillId="45" borderId="61" xfId="0" applyFont="1" applyFill="1" applyBorder="1"/>
    <xf numFmtId="0" fontId="0" fillId="45" borderId="61" xfId="0" applyFill="1" applyBorder="1"/>
    <xf numFmtId="171" fontId="0" fillId="45" borderId="61" xfId="187" applyNumberFormat="1" applyFont="1" applyFill="1" applyBorder="1"/>
    <xf numFmtId="0" fontId="0" fillId="45" borderId="44" xfId="0" applyFill="1" applyBorder="1"/>
    <xf numFmtId="171" fontId="0" fillId="45" borderId="79" xfId="187" applyNumberFormat="1" applyFont="1" applyFill="1" applyBorder="1"/>
    <xf numFmtId="0" fontId="38" fillId="45" borderId="60" xfId="0" applyFont="1" applyFill="1" applyBorder="1"/>
    <xf numFmtId="0" fontId="0" fillId="45" borderId="8" xfId="0" applyFill="1" applyBorder="1"/>
    <xf numFmtId="164" fontId="0" fillId="45" borderId="8" xfId="39" applyNumberFormat="1" applyFont="1" applyFill="1" applyBorder="1"/>
    <xf numFmtId="0" fontId="38" fillId="45" borderId="25" xfId="0" applyFont="1" applyFill="1" applyBorder="1"/>
    <xf numFmtId="0" fontId="0" fillId="45" borderId="26" xfId="0" applyFill="1" applyBorder="1"/>
    <xf numFmtId="0" fontId="108" fillId="45" borderId="26" xfId="0" applyFont="1" applyFill="1" applyBorder="1"/>
    <xf numFmtId="164" fontId="108" fillId="45" borderId="26" xfId="39" applyNumberFormat="1" applyFont="1" applyFill="1" applyBorder="1"/>
    <xf numFmtId="164" fontId="0" fillId="45" borderId="26" xfId="39" applyNumberFormat="1" applyFont="1" applyFill="1" applyBorder="1"/>
    <xf numFmtId="0" fontId="38" fillId="45" borderId="75" xfId="0" applyFont="1" applyFill="1" applyBorder="1"/>
    <xf numFmtId="0" fontId="38" fillId="45" borderId="74" xfId="0" applyFont="1" applyFill="1" applyBorder="1" applyAlignment="1">
      <alignment horizontal="center"/>
    </xf>
    <xf numFmtId="0" fontId="75" fillId="45" borderId="8" xfId="0" applyFont="1" applyFill="1" applyBorder="1"/>
    <xf numFmtId="164" fontId="75" fillId="45" borderId="8" xfId="39" applyNumberFormat="1" applyFont="1" applyFill="1" applyBorder="1"/>
    <xf numFmtId="0" fontId="0" fillId="45" borderId="77" xfId="0" applyFill="1" applyBorder="1"/>
    <xf numFmtId="0" fontId="114" fillId="45" borderId="86" xfId="132" applyFill="1" applyBorder="1"/>
    <xf numFmtId="0" fontId="38" fillId="37" borderId="27" xfId="528" applyFont="1" applyFill="1" applyBorder="1"/>
    <xf numFmtId="0" fontId="0" fillId="37" borderId="64" xfId="0" applyFill="1" applyBorder="1"/>
    <xf numFmtId="0" fontId="109" fillId="37" borderId="75" xfId="0" applyFont="1" applyFill="1" applyBorder="1"/>
    <xf numFmtId="0" fontId="0" fillId="0" borderId="65" xfId="0" applyBorder="1" applyAlignment="1">
      <alignment horizontal="left"/>
    </xf>
    <xf numFmtId="0" fontId="0" fillId="37" borderId="36" xfId="0" applyFill="1" applyBorder="1"/>
    <xf numFmtId="164" fontId="0" fillId="0" borderId="36" xfId="0" applyNumberFormat="1" applyBorder="1"/>
    <xf numFmtId="164" fontId="0" fillId="37" borderId="36" xfId="39" applyNumberFormat="1" applyFont="1" applyFill="1" applyBorder="1"/>
    <xf numFmtId="164" fontId="0" fillId="0" borderId="36" xfId="39" applyNumberFormat="1" applyFont="1" applyFill="1" applyBorder="1"/>
    <xf numFmtId="0" fontId="0" fillId="0" borderId="36" xfId="0" applyBorder="1"/>
    <xf numFmtId="0" fontId="38" fillId="37" borderId="101" xfId="0" applyFont="1" applyFill="1" applyBorder="1"/>
    <xf numFmtId="0" fontId="0" fillId="37" borderId="96" xfId="0" applyFill="1" applyBorder="1"/>
    <xf numFmtId="0" fontId="38" fillId="37" borderId="96" xfId="0" applyFont="1" applyFill="1" applyBorder="1"/>
    <xf numFmtId="0" fontId="109" fillId="0" borderId="62" xfId="0" applyFont="1" applyBorder="1" applyAlignment="1">
      <alignment horizontal="left"/>
    </xf>
    <xf numFmtId="0" fontId="0" fillId="0" borderId="43" xfId="0" applyBorder="1"/>
    <xf numFmtId="0" fontId="0" fillId="0" borderId="70" xfId="0" applyBorder="1"/>
    <xf numFmtId="164" fontId="0" fillId="0" borderId="35" xfId="0" applyNumberFormat="1" applyBorder="1"/>
    <xf numFmtId="0" fontId="0" fillId="37" borderId="74" xfId="0" applyFill="1" applyBorder="1"/>
    <xf numFmtId="0" fontId="109" fillId="37" borderId="103" xfId="0" applyFont="1" applyFill="1" applyBorder="1"/>
    <xf numFmtId="0" fontId="109" fillId="37" borderId="78" xfId="0" applyFont="1" applyFill="1" applyBorder="1"/>
    <xf numFmtId="0" fontId="109" fillId="37" borderId="79" xfId="0" applyFont="1" applyFill="1" applyBorder="1"/>
    <xf numFmtId="0" fontId="38" fillId="37" borderId="43" xfId="528" applyFont="1" applyFill="1" applyBorder="1"/>
    <xf numFmtId="0" fontId="38" fillId="37" borderId="85" xfId="0" applyFont="1" applyFill="1" applyBorder="1"/>
    <xf numFmtId="0" fontId="38" fillId="37" borderId="84" xfId="0" applyFont="1" applyFill="1" applyBorder="1"/>
    <xf numFmtId="0" fontId="0" fillId="0" borderId="87" xfId="528" applyFont="1" applyBorder="1"/>
    <xf numFmtId="0" fontId="38" fillId="0" borderId="101" xfId="0" applyFont="1" applyBorder="1"/>
    <xf numFmtId="0" fontId="38" fillId="0" borderId="66" xfId="0" applyFont="1" applyBorder="1"/>
    <xf numFmtId="164" fontId="0" fillId="0" borderId="109" xfId="0" applyNumberFormat="1" applyBorder="1"/>
    <xf numFmtId="0" fontId="109" fillId="0" borderId="58" xfId="0" applyFont="1" applyBorder="1" applyAlignment="1">
      <alignment horizontal="left"/>
    </xf>
    <xf numFmtId="0" fontId="38" fillId="37" borderId="87" xfId="528" applyFont="1" applyFill="1" applyBorder="1"/>
    <xf numFmtId="0" fontId="0" fillId="37" borderId="37" xfId="0" applyFill="1" applyBorder="1"/>
    <xf numFmtId="164" fontId="0" fillId="0" borderId="26" xfId="0" applyNumberFormat="1" applyBorder="1"/>
    <xf numFmtId="164" fontId="114" fillId="0" borderId="61" xfId="4" applyNumberFormat="1" applyFont="1" applyBorder="1" applyAlignment="1">
      <alignment horizontal="left" vertical="center" wrapText="1"/>
    </xf>
    <xf numFmtId="164" fontId="0" fillId="0" borderId="61" xfId="4" applyNumberFormat="1" applyFont="1" applyBorder="1" applyAlignment="1">
      <alignment horizontal="left" vertical="center" wrapText="1"/>
    </xf>
    <xf numFmtId="164" fontId="0" fillId="0" borderId="44" xfId="4" applyNumberFormat="1" applyFont="1" applyBorder="1" applyAlignment="1">
      <alignment horizontal="left" vertical="center" wrapText="1"/>
    </xf>
    <xf numFmtId="164" fontId="38" fillId="0" borderId="46" xfId="4" applyNumberFormat="1" applyFont="1" applyBorder="1"/>
    <xf numFmtId="164" fontId="38" fillId="0" borderId="78" xfId="4" applyNumberFormat="1" applyFont="1" applyBorder="1"/>
    <xf numFmtId="164" fontId="38" fillId="0" borderId="79" xfId="4" applyNumberFormat="1" applyFont="1" applyBorder="1"/>
    <xf numFmtId="0" fontId="38" fillId="36" borderId="56" xfId="0" applyFont="1" applyFill="1" applyBorder="1"/>
    <xf numFmtId="164" fontId="0" fillId="0" borderId="36" xfId="4" applyNumberFormat="1" applyFont="1" applyBorder="1"/>
    <xf numFmtId="164" fontId="0" fillId="0" borderId="61" xfId="4" applyNumberFormat="1" applyFont="1" applyBorder="1"/>
    <xf numFmtId="164" fontId="0" fillId="0" borderId="106" xfId="4" applyNumberFormat="1" applyFont="1" applyBorder="1"/>
    <xf numFmtId="164" fontId="0" fillId="0" borderId="54" xfId="4" applyNumberFormat="1" applyFont="1" applyBorder="1"/>
    <xf numFmtId="164" fontId="38" fillId="0" borderId="91" xfId="4" applyNumberFormat="1" applyFont="1" applyBorder="1"/>
    <xf numFmtId="37" fontId="38" fillId="0" borderId="47" xfId="4" applyNumberFormat="1" applyFont="1" applyBorder="1"/>
    <xf numFmtId="164" fontId="0" fillId="0" borderId="60" xfId="39" applyNumberFormat="1" applyFont="1" applyBorder="1" applyAlignment="1">
      <alignment horizontal="left"/>
    </xf>
    <xf numFmtId="164" fontId="0" fillId="0" borderId="61" xfId="0" applyNumberFormat="1" applyBorder="1" applyAlignment="1">
      <alignment horizontal="left" vertical="center" wrapText="1"/>
    </xf>
    <xf numFmtId="164" fontId="0" fillId="0" borderId="60" xfId="0" applyNumberFormat="1" applyBorder="1" applyAlignment="1">
      <alignment horizontal="left"/>
    </xf>
    <xf numFmtId="164" fontId="0" fillId="0" borderId="61" xfId="0" applyNumberFormat="1" applyBorder="1" applyAlignment="1">
      <alignment horizontal="left"/>
    </xf>
    <xf numFmtId="164" fontId="0" fillId="0" borderId="60" xfId="0" applyNumberFormat="1" applyBorder="1" applyAlignment="1">
      <alignment horizontal="left" vertical="center"/>
    </xf>
    <xf numFmtId="164" fontId="0" fillId="0" borderId="63" xfId="0" applyNumberFormat="1" applyBorder="1"/>
    <xf numFmtId="164" fontId="38" fillId="0" borderId="45" xfId="4" applyNumberFormat="1" applyFont="1" applyBorder="1"/>
    <xf numFmtId="164" fontId="38" fillId="0" borderId="47" xfId="4" applyNumberFormat="1" applyFont="1" applyBorder="1"/>
    <xf numFmtId="0" fontId="38" fillId="0" borderId="48" xfId="0" applyFont="1" applyBorder="1"/>
    <xf numFmtId="164" fontId="0" fillId="0" borderId="36" xfId="39" applyNumberFormat="1" applyFont="1" applyBorder="1" applyAlignment="1">
      <alignment horizontal="left"/>
    </xf>
    <xf numFmtId="0" fontId="0" fillId="0" borderId="60" xfId="0"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164" fontId="0" fillId="0" borderId="36" xfId="39" applyNumberFormat="1" applyFont="1" applyFill="1" applyBorder="1" applyAlignment="1">
      <alignment horizontal="left"/>
    </xf>
    <xf numFmtId="164" fontId="0" fillId="0" borderId="35" xfId="39" applyNumberFormat="1" applyFont="1" applyBorder="1" applyAlignment="1">
      <alignment horizontal="left"/>
    </xf>
    <xf numFmtId="164" fontId="38" fillId="0" borderId="103" xfId="4" applyNumberFormat="1" applyFont="1" applyBorder="1"/>
    <xf numFmtId="0" fontId="38" fillId="36" borderId="85" xfId="0" applyFont="1" applyFill="1" applyBorder="1" applyAlignment="1">
      <alignment horizontal="center"/>
    </xf>
    <xf numFmtId="164" fontId="0" fillId="0" borderId="60" xfId="4" quotePrefix="1" applyNumberFormat="1" applyFont="1" applyBorder="1" applyAlignment="1">
      <alignment horizontal="center"/>
    </xf>
    <xf numFmtId="164" fontId="0" fillId="0" borderId="61" xfId="4" applyNumberFormat="1" applyFont="1" applyFill="1" applyBorder="1"/>
    <xf numFmtId="164" fontId="0" fillId="0" borderId="60" xfId="4" applyNumberFormat="1" applyFont="1" applyBorder="1"/>
    <xf numFmtId="164" fontId="0" fillId="0" borderId="63" xfId="4" applyNumberFormat="1" applyFont="1" applyBorder="1"/>
    <xf numFmtId="164" fontId="0" fillId="0" borderId="44" xfId="4" applyNumberFormat="1" applyFont="1" applyBorder="1"/>
    <xf numFmtId="37" fontId="38" fillId="0" borderId="79" xfId="4" applyNumberFormat="1" applyFont="1" applyBorder="1"/>
    <xf numFmtId="164" fontId="0" fillId="0" borderId="25" xfId="4" applyNumberFormat="1" applyFont="1" applyBorder="1"/>
    <xf numFmtId="164" fontId="38" fillId="0" borderId="77" xfId="4" applyNumberFormat="1" applyFont="1" applyBorder="1"/>
    <xf numFmtId="43" fontId="0" fillId="0" borderId="61" xfId="4" applyFont="1" applyBorder="1"/>
    <xf numFmtId="164" fontId="0" fillId="0" borderId="60" xfId="4" applyNumberFormat="1" applyFont="1" applyBorder="1" applyAlignment="1">
      <alignment horizontal="center"/>
    </xf>
    <xf numFmtId="43" fontId="0" fillId="0" borderId="61" xfId="4" applyFont="1" applyBorder="1" applyAlignment="1">
      <alignment horizontal="center"/>
    </xf>
    <xf numFmtId="164" fontId="0" fillId="35" borderId="60" xfId="4" applyNumberFormat="1" applyFont="1" applyFill="1" applyBorder="1"/>
    <xf numFmtId="164" fontId="0" fillId="35" borderId="61" xfId="4" applyNumberFormat="1" applyFont="1" applyFill="1" applyBorder="1"/>
    <xf numFmtId="164" fontId="0" fillId="35" borderId="63" xfId="4" applyNumberFormat="1" applyFont="1" applyFill="1" applyBorder="1"/>
    <xf numFmtId="164" fontId="0" fillId="35" borderId="44" xfId="4" applyNumberFormat="1" applyFont="1" applyFill="1" applyBorder="1"/>
    <xf numFmtId="164" fontId="0" fillId="35" borderId="54" xfId="4" applyNumberFormat="1" applyFont="1" applyFill="1" applyBorder="1"/>
    <xf numFmtId="0" fontId="38" fillId="43" borderId="64" xfId="0" applyFont="1" applyFill="1" applyBorder="1" applyAlignment="1">
      <alignment horizontal="left" vertical="center" wrapText="1"/>
    </xf>
    <xf numFmtId="0" fontId="38" fillId="43" borderId="27" xfId="0" applyFont="1" applyFill="1" applyBorder="1" applyAlignment="1">
      <alignment horizontal="left" vertical="center" wrapText="1"/>
    </xf>
    <xf numFmtId="0" fontId="38" fillId="43" borderId="61" xfId="0" applyFont="1" applyFill="1" applyBorder="1" applyAlignment="1">
      <alignment horizontal="center" wrapText="1"/>
    </xf>
    <xf numFmtId="0" fontId="124" fillId="0" borderId="8" xfId="0" applyFont="1" applyBorder="1" applyAlignment="1">
      <alignment horizontal="left"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164" fontId="47" fillId="0" borderId="24" xfId="4" applyNumberFormat="1" applyFont="1" applyBorder="1" applyAlignment="1">
      <alignment horizontal="center" vertical="center"/>
    </xf>
    <xf numFmtId="164" fontId="47" fillId="0" borderId="29" xfId="4" applyNumberFormat="1" applyFont="1" applyBorder="1" applyAlignment="1">
      <alignment horizontal="center" vertical="center"/>
    </xf>
    <xf numFmtId="164" fontId="47" fillId="0" borderId="38" xfId="4" applyNumberFormat="1" applyFont="1" applyBorder="1" applyAlignment="1">
      <alignment horizontal="center" vertical="center"/>
    </xf>
    <xf numFmtId="164" fontId="47" fillId="0" borderId="28" xfId="4" applyNumberFormat="1" applyFont="1" applyBorder="1" applyAlignment="1">
      <alignment horizontal="center" vertical="center"/>
    </xf>
    <xf numFmtId="164" fontId="47" fillId="0" borderId="61" xfId="4" applyNumberFormat="1" applyFont="1" applyBorder="1" applyAlignment="1">
      <alignment horizontal="center" vertical="center"/>
    </xf>
    <xf numFmtId="164" fontId="47" fillId="0" borderId="27" xfId="4" applyNumberFormat="1" applyFont="1" applyBorder="1" applyAlignment="1">
      <alignment horizontal="center" vertical="center"/>
    </xf>
    <xf numFmtId="164" fontId="47" fillId="0" borderId="41" xfId="4" applyNumberFormat="1" applyFont="1" applyBorder="1" applyAlignment="1">
      <alignment horizontal="center" vertical="center"/>
    </xf>
    <xf numFmtId="164" fontId="47" fillId="0" borderId="98" xfId="4" applyNumberFormat="1" applyFont="1" applyBorder="1" applyAlignment="1">
      <alignment horizontal="center" vertical="center"/>
    </xf>
    <xf numFmtId="164" fontId="47" fillId="0" borderId="60" xfId="4" applyNumberFormat="1" applyFont="1" applyBorder="1" applyAlignment="1">
      <alignment horizontal="center" vertical="center"/>
    </xf>
    <xf numFmtId="164" fontId="47" fillId="0" borderId="8" xfId="4" applyNumberFormat="1" applyFont="1" applyBorder="1" applyAlignment="1">
      <alignment horizontal="center" vertical="center"/>
    </xf>
    <xf numFmtId="164" fontId="47" fillId="0" borderId="5" xfId="4" applyNumberFormat="1" applyFont="1" applyBorder="1" applyAlignment="1">
      <alignment horizontal="center" vertical="center"/>
    </xf>
    <xf numFmtId="164" fontId="47" fillId="0" borderId="25" xfId="4" applyNumberFormat="1" applyFont="1" applyBorder="1" applyAlignment="1">
      <alignment horizontal="center" vertical="center"/>
    </xf>
    <xf numFmtId="164" fontId="47" fillId="0" borderId="26" xfId="4" applyNumberFormat="1" applyFont="1" applyBorder="1" applyAlignment="1">
      <alignment horizontal="center" vertical="center"/>
    </xf>
    <xf numFmtId="164" fontId="47" fillId="0" borderId="34" xfId="4" applyNumberFormat="1" applyFont="1" applyBorder="1" applyAlignment="1">
      <alignment horizontal="center" vertical="center"/>
    </xf>
    <xf numFmtId="164" fontId="47" fillId="0" borderId="42" xfId="4" applyNumberFormat="1" applyFont="1" applyBorder="1" applyAlignment="1">
      <alignment horizontal="center" vertical="center"/>
    </xf>
    <xf numFmtId="164" fontId="39" fillId="0" borderId="77" xfId="4" applyNumberFormat="1" applyFont="1" applyBorder="1" applyAlignment="1">
      <alignment horizontal="center" vertical="center"/>
    </xf>
    <xf numFmtId="164" fontId="39" fillId="0" borderId="78" xfId="4" applyNumberFormat="1" applyFont="1" applyBorder="1" applyAlignment="1">
      <alignment horizontal="center" vertical="center"/>
    </xf>
    <xf numFmtId="164" fontId="39" fillId="0" borderId="79" xfId="4" applyNumberFormat="1" applyFont="1" applyBorder="1" applyAlignment="1">
      <alignment horizontal="center" vertical="center"/>
    </xf>
    <xf numFmtId="164" fontId="39" fillId="0" borderId="92" xfId="4" applyNumberFormat="1" applyFont="1" applyBorder="1" applyAlignment="1">
      <alignment horizontal="center" vertical="center"/>
    </xf>
    <xf numFmtId="9" fontId="47" fillId="0" borderId="24" xfId="127" applyNumberFormat="1" applyFont="1" applyBorder="1" applyAlignment="1">
      <alignment horizontal="center" vertical="center"/>
    </xf>
    <xf numFmtId="9" fontId="47" fillId="0" borderId="60" xfId="127" applyNumberFormat="1" applyFont="1" applyBorder="1" applyAlignment="1">
      <alignment horizontal="center" vertical="center"/>
    </xf>
    <xf numFmtId="9" fontId="39" fillId="0" borderId="63" xfId="127" applyNumberFormat="1" applyFont="1" applyBorder="1" applyAlignment="1">
      <alignment horizontal="center" vertical="center"/>
    </xf>
    <xf numFmtId="3" fontId="39" fillId="0" borderId="63" xfId="16261" applyNumberFormat="1" applyFont="1" applyBorder="1" applyAlignment="1">
      <alignment horizontal="center" vertical="center"/>
    </xf>
    <xf numFmtId="3" fontId="39" fillId="0" borderId="54" xfId="127" applyNumberFormat="1" applyFont="1" applyBorder="1" applyAlignment="1">
      <alignment horizontal="center" vertical="center"/>
    </xf>
    <xf numFmtId="3" fontId="39" fillId="0" borderId="63" xfId="127" applyNumberFormat="1" applyFont="1" applyBorder="1" applyAlignment="1">
      <alignment horizontal="center" vertical="center"/>
    </xf>
    <xf numFmtId="171" fontId="0" fillId="0" borderId="0" xfId="1" applyNumberFormat="1" applyFont="1"/>
    <xf numFmtId="164" fontId="47" fillId="0" borderId="41" xfId="4" applyNumberFormat="1" applyFont="1" applyFill="1" applyBorder="1" applyAlignment="1">
      <alignment horizontal="center" vertical="center"/>
    </xf>
    <xf numFmtId="164" fontId="47" fillId="0" borderId="60" xfId="4" applyNumberFormat="1" applyFont="1" applyFill="1" applyBorder="1" applyAlignment="1">
      <alignment horizontal="center" vertical="center"/>
    </xf>
    <xf numFmtId="164" fontId="47" fillId="0" borderId="8" xfId="4" applyNumberFormat="1" applyFont="1" applyFill="1" applyBorder="1" applyAlignment="1">
      <alignment horizontal="center" vertical="center"/>
    </xf>
    <xf numFmtId="164" fontId="47" fillId="0" borderId="5" xfId="4" applyNumberFormat="1" applyFont="1" applyFill="1" applyBorder="1" applyAlignment="1">
      <alignment horizontal="center" vertical="center"/>
    </xf>
    <xf numFmtId="43" fontId="114" fillId="0" borderId="29" xfId="4" applyBorder="1" applyAlignment="1">
      <alignment horizontal="center" vertical="center"/>
    </xf>
    <xf numFmtId="178" fontId="114" fillId="0" borderId="29" xfId="4" applyNumberFormat="1" applyBorder="1" applyAlignment="1">
      <alignment horizontal="center" vertical="center"/>
    </xf>
    <xf numFmtId="164" fontId="114" fillId="0" borderId="29" xfId="4" applyNumberFormat="1" applyBorder="1" applyAlignment="1">
      <alignment horizontal="center" vertical="center"/>
    </xf>
    <xf numFmtId="164" fontId="114" fillId="0" borderId="67" xfId="4" applyNumberFormat="1" applyBorder="1" applyAlignment="1">
      <alignment horizontal="center" vertical="center"/>
    </xf>
    <xf numFmtId="43" fontId="38" fillId="0" borderId="78" xfId="4" applyFont="1" applyBorder="1" applyAlignment="1">
      <alignment horizontal="center" vertical="center"/>
    </xf>
    <xf numFmtId="178" fontId="38" fillId="0" borderId="78" xfId="4" applyNumberFormat="1" applyFont="1" applyBorder="1" applyAlignment="1">
      <alignment horizontal="center" vertical="center"/>
    </xf>
    <xf numFmtId="164" fontId="38" fillId="0" borderId="78" xfId="4" applyNumberFormat="1" applyFont="1" applyBorder="1" applyAlignment="1">
      <alignment horizontal="center" vertical="center"/>
    </xf>
    <xf numFmtId="164" fontId="75" fillId="0" borderId="29" xfId="4" applyNumberFormat="1" applyFont="1" applyBorder="1" applyAlignment="1">
      <alignment horizontal="center" vertical="center"/>
    </xf>
    <xf numFmtId="164" fontId="0" fillId="0" borderId="37" xfId="4" applyNumberFormat="1" applyFont="1" applyBorder="1" applyAlignment="1">
      <alignment horizontal="center" vertical="center"/>
    </xf>
    <xf numFmtId="164" fontId="0" fillId="0" borderId="29" xfId="4" applyNumberFormat="1" applyFont="1" applyBorder="1" applyAlignment="1">
      <alignment horizontal="center" vertical="center"/>
    </xf>
    <xf numFmtId="164" fontId="0" fillId="0" borderId="8" xfId="4" applyNumberFormat="1" applyFont="1" applyBorder="1" applyAlignment="1">
      <alignment horizontal="center" vertical="center"/>
    </xf>
    <xf numFmtId="164" fontId="0" fillId="0" borderId="26" xfId="4" applyNumberFormat="1" applyFont="1" applyBorder="1" applyAlignment="1">
      <alignment horizontal="center" vertical="center"/>
    </xf>
    <xf numFmtId="164" fontId="0" fillId="0" borderId="0" xfId="4" applyNumberFormat="1" applyFont="1"/>
    <xf numFmtId="14" fontId="47" fillId="0" borderId="32" xfId="127" applyNumberFormat="1" applyFont="1" applyBorder="1" applyAlignment="1">
      <alignment horizontal="left"/>
    </xf>
    <xf numFmtId="14" fontId="47" fillId="0" borderId="31" xfId="127" applyNumberFormat="1" applyFont="1" applyBorder="1" applyAlignment="1">
      <alignment horizontal="left"/>
    </xf>
    <xf numFmtId="176" fontId="114" fillId="0" borderId="24" xfId="127" applyNumberFormat="1" applyBorder="1" applyAlignment="1">
      <alignment horizontal="left"/>
    </xf>
    <xf numFmtId="176" fontId="114" fillId="0" borderId="60" xfId="127" applyNumberFormat="1" applyBorder="1" applyAlignment="1">
      <alignment horizontal="left"/>
    </xf>
    <xf numFmtId="176" fontId="114" fillId="0" borderId="25" xfId="127" applyNumberFormat="1" applyBorder="1" applyAlignment="1">
      <alignment horizontal="left"/>
    </xf>
    <xf numFmtId="44" fontId="0" fillId="0" borderId="38" xfId="2" applyFont="1" applyBorder="1"/>
    <xf numFmtId="44" fontId="0" fillId="0" borderId="61" xfId="2" applyFont="1" applyBorder="1"/>
    <xf numFmtId="0" fontId="38" fillId="43" borderId="74" xfId="0" applyFont="1" applyFill="1" applyBorder="1" applyAlignment="1">
      <alignment horizontal="center"/>
    </xf>
    <xf numFmtId="164" fontId="47" fillId="0" borderId="36" xfId="4" applyNumberFormat="1" applyFont="1" applyBorder="1" applyAlignment="1">
      <alignment horizontal="center" vertical="center"/>
    </xf>
    <xf numFmtId="164" fontId="47" fillId="0" borderId="35" xfId="4" applyNumberFormat="1" applyFont="1" applyBorder="1" applyAlignment="1">
      <alignment horizontal="center" vertical="center"/>
    </xf>
    <xf numFmtId="164" fontId="39" fillId="0" borderId="93" xfId="4" applyNumberFormat="1" applyFont="1" applyBorder="1" applyAlignment="1">
      <alignment horizontal="center" vertical="center"/>
    </xf>
    <xf numFmtId="164" fontId="39" fillId="0" borderId="94" xfId="4" applyNumberFormat="1" applyFont="1" applyBorder="1" applyAlignment="1">
      <alignment horizontal="center" vertical="center"/>
    </xf>
    <xf numFmtId="178" fontId="114" fillId="0" borderId="37" xfId="4" applyNumberFormat="1" applyBorder="1" applyAlignment="1">
      <alignment horizontal="center" vertical="center"/>
    </xf>
    <xf numFmtId="178" fontId="114" fillId="0" borderId="8" xfId="4" applyNumberFormat="1" applyBorder="1" applyAlignment="1">
      <alignment horizontal="center" vertical="center"/>
    </xf>
    <xf numFmtId="178" fontId="114" fillId="0" borderId="26" xfId="4" applyNumberFormat="1" applyBorder="1" applyAlignment="1">
      <alignment horizontal="center" vertical="center"/>
    </xf>
    <xf numFmtId="164" fontId="114" fillId="0" borderId="37" xfId="4" applyNumberFormat="1" applyBorder="1" applyAlignment="1">
      <alignment horizontal="center" vertical="center"/>
    </xf>
    <xf numFmtId="164" fontId="114" fillId="0" borderId="8" xfId="4" applyNumberFormat="1" applyBorder="1" applyAlignment="1">
      <alignment horizontal="center" vertical="center"/>
    </xf>
    <xf numFmtId="164" fontId="114" fillId="0" borderId="26" xfId="4" applyNumberFormat="1" applyBorder="1" applyAlignment="1">
      <alignment horizontal="center" vertical="center"/>
    </xf>
    <xf numFmtId="10" fontId="76" fillId="0" borderId="0" xfId="187" applyNumberFormat="1" applyFont="1" applyAlignment="1">
      <alignment horizontal="center"/>
    </xf>
    <xf numFmtId="164" fontId="114" fillId="0" borderId="8" xfId="4" applyNumberFormat="1" applyFont="1" applyFill="1" applyBorder="1" applyAlignment="1">
      <alignment horizontal="center" vertical="center" wrapText="1"/>
    </xf>
    <xf numFmtId="164" fontId="114" fillId="0" borderId="8" xfId="4" applyNumberFormat="1" applyFont="1" applyBorder="1" applyAlignment="1">
      <alignment horizontal="center" vertical="center" wrapText="1"/>
    </xf>
    <xf numFmtId="42" fontId="114" fillId="45" borderId="66" xfId="703" applyNumberFormat="1" applyFont="1" applyFill="1" applyBorder="1" applyAlignment="1">
      <alignment vertical="top"/>
    </xf>
    <xf numFmtId="9" fontId="0" fillId="45" borderId="105" xfId="197" applyFont="1" applyFill="1" applyBorder="1"/>
    <xf numFmtId="9" fontId="0" fillId="45" borderId="37" xfId="197" applyFont="1" applyFill="1" applyBorder="1"/>
    <xf numFmtId="9" fontId="0" fillId="45" borderId="36" xfId="197" applyFont="1" applyFill="1" applyBorder="1"/>
    <xf numFmtId="9" fontId="0" fillId="45" borderId="8" xfId="197" applyFont="1" applyFill="1" applyBorder="1"/>
    <xf numFmtId="9" fontId="0" fillId="45" borderId="35" xfId="197" applyFont="1" applyFill="1" applyBorder="1"/>
    <xf numFmtId="9" fontId="0" fillId="45" borderId="26" xfId="197" applyFont="1" applyFill="1" applyBorder="1"/>
    <xf numFmtId="9" fontId="38" fillId="45" borderId="91" xfId="197" applyFont="1" applyFill="1" applyBorder="1"/>
    <xf numFmtId="9" fontId="38" fillId="45" borderId="46" xfId="197" applyFont="1" applyFill="1" applyBorder="1"/>
    <xf numFmtId="0" fontId="114" fillId="45" borderId="0" xfId="132" applyFill="1"/>
    <xf numFmtId="0" fontId="38" fillId="43" borderId="98" xfId="0" applyFont="1" applyFill="1" applyBorder="1" applyAlignment="1">
      <alignment horizontal="center" vertical="center" wrapText="1"/>
    </xf>
    <xf numFmtId="0" fontId="38" fillId="43" borderId="99" xfId="0" applyFont="1" applyFill="1" applyBorder="1" applyAlignment="1">
      <alignment horizontal="center" vertical="center" wrapText="1"/>
    </xf>
    <xf numFmtId="0" fontId="38" fillId="43" borderId="100" xfId="0" applyFont="1" applyFill="1" applyBorder="1" applyAlignment="1">
      <alignment horizontal="center" vertical="center" wrapText="1"/>
    </xf>
    <xf numFmtId="0" fontId="0" fillId="0" borderId="60" xfId="0" applyBorder="1" applyAlignment="1">
      <alignment horizontal="center" vertical="center" wrapText="1"/>
    </xf>
    <xf numFmtId="0" fontId="125" fillId="0" borderId="61" xfId="0" applyFont="1" applyBorder="1" applyAlignment="1">
      <alignment horizontal="center" vertical="center"/>
    </xf>
    <xf numFmtId="0" fontId="0" fillId="0" borderId="25" xfId="0" applyBorder="1" applyAlignment="1">
      <alignment horizontal="center" vertical="center" wrapText="1"/>
    </xf>
    <xf numFmtId="0" fontId="0" fillId="0" borderId="113" xfId="0" applyBorder="1" applyAlignment="1">
      <alignment horizontal="center" vertical="center" wrapText="1"/>
    </xf>
    <xf numFmtId="0" fontId="78" fillId="0" borderId="114" xfId="0" applyFont="1" applyBorder="1" applyAlignment="1">
      <alignment horizontal="center" vertical="center"/>
    </xf>
    <xf numFmtId="0" fontId="0" fillId="0" borderId="115" xfId="0" applyBorder="1" applyAlignment="1">
      <alignment horizontal="center" vertical="center" wrapText="1"/>
    </xf>
    <xf numFmtId="0" fontId="124" fillId="0" borderId="116" xfId="0" applyFont="1" applyBorder="1" applyAlignment="1">
      <alignment horizontal="left" vertical="center" wrapText="1"/>
    </xf>
    <xf numFmtId="0" fontId="78" fillId="0" borderId="116" xfId="0" applyFont="1" applyBorder="1" applyAlignment="1">
      <alignment horizontal="center" vertical="center"/>
    </xf>
    <xf numFmtId="0" fontId="78" fillId="0" borderId="117" xfId="0" applyFont="1" applyBorder="1" applyAlignment="1">
      <alignment horizontal="center" vertical="center"/>
    </xf>
    <xf numFmtId="0" fontId="0" fillId="0" borderId="61" xfId="0" applyBorder="1" applyAlignment="1">
      <alignment horizontal="left" vertical="top" wrapText="1"/>
    </xf>
    <xf numFmtId="0" fontId="0" fillId="0" borderId="61" xfId="0" applyBorder="1" applyAlignment="1">
      <alignment horizontal="left" wrapText="1"/>
    </xf>
    <xf numFmtId="0" fontId="0" fillId="0" borderId="54" xfId="0" applyBorder="1" applyAlignment="1">
      <alignment horizontal="left" wrapText="1"/>
    </xf>
    <xf numFmtId="0" fontId="133" fillId="45" borderId="77" xfId="0" applyFont="1" applyFill="1" applyBorder="1" applyAlignment="1">
      <alignment horizontal="center" vertical="center" wrapText="1" readingOrder="1"/>
    </xf>
    <xf numFmtId="0" fontId="133" fillId="45" borderId="78" xfId="0" applyFont="1" applyFill="1" applyBorder="1" applyAlignment="1">
      <alignment horizontal="center" vertical="center" wrapText="1" readingOrder="1"/>
    </xf>
    <xf numFmtId="0" fontId="133" fillId="45" borderId="79" xfId="0" applyFont="1" applyFill="1" applyBorder="1" applyAlignment="1">
      <alignment horizontal="center" vertical="center" wrapText="1" readingOrder="1"/>
    </xf>
    <xf numFmtId="9" fontId="39" fillId="0" borderId="94" xfId="127" applyNumberFormat="1" applyFont="1" applyBorder="1" applyAlignment="1">
      <alignment horizontal="center" vertical="center"/>
    </xf>
    <xf numFmtId="14" fontId="47" fillId="0" borderId="70" xfId="127" applyNumberFormat="1" applyFont="1" applyBorder="1" applyAlignment="1">
      <alignment horizontal="left"/>
    </xf>
    <xf numFmtId="0" fontId="39" fillId="0" borderId="64" xfId="528" quotePrefix="1" applyFont="1" applyBorder="1" applyAlignment="1">
      <alignment horizontal="left" wrapText="1"/>
    </xf>
    <xf numFmtId="164" fontId="114" fillId="0" borderId="61" xfId="4" applyNumberFormat="1" applyFont="1" applyFill="1" applyBorder="1" applyAlignment="1">
      <alignment horizontal="center" vertical="center" wrapText="1"/>
    </xf>
    <xf numFmtId="164" fontId="114" fillId="0" borderId="61" xfId="4" applyNumberFormat="1" applyFont="1" applyBorder="1" applyAlignment="1">
      <alignment horizontal="center" vertical="center" wrapText="1"/>
    </xf>
    <xf numFmtId="164" fontId="38" fillId="0" borderId="30" xfId="4" applyNumberFormat="1" applyFont="1" applyBorder="1" applyAlignment="1">
      <alignment horizontal="center" vertical="center" wrapText="1"/>
    </xf>
    <xf numFmtId="164" fontId="38" fillId="0" borderId="54" xfId="4" applyNumberFormat="1" applyFont="1" applyFill="1" applyBorder="1" applyAlignment="1">
      <alignment horizontal="center" vertical="center" wrapText="1"/>
    </xf>
    <xf numFmtId="10" fontId="0" fillId="0" borderId="0" xfId="1" applyNumberFormat="1" applyFont="1" applyAlignment="1">
      <alignment horizontal="center"/>
    </xf>
    <xf numFmtId="171" fontId="114" fillId="0" borderId="0" xfId="1" applyNumberFormat="1" applyAlignment="1">
      <alignment horizontal="center"/>
    </xf>
    <xf numFmtId="49" fontId="0" fillId="0" borderId="0" xfId="0" applyNumberFormat="1"/>
    <xf numFmtId="49" fontId="121" fillId="0" borderId="0" xfId="528" applyNumberFormat="1" applyFont="1" applyAlignment="1">
      <alignment horizontal="left" wrapText="1"/>
    </xf>
    <xf numFmtId="0" fontId="0" fillId="42" borderId="61" xfId="0" applyFill="1" applyBorder="1" applyAlignment="1">
      <alignment horizontal="left" vertical="top" wrapText="1"/>
    </xf>
    <xf numFmtId="164" fontId="39" fillId="0" borderId="102" xfId="4" applyNumberFormat="1" applyFont="1" applyBorder="1" applyAlignment="1">
      <alignment horizontal="center" vertical="center"/>
    </xf>
    <xf numFmtId="3" fontId="38" fillId="0" borderId="89" xfId="4" applyNumberFormat="1" applyFont="1" applyBorder="1"/>
    <xf numFmtId="0" fontId="0" fillId="42" borderId="59" xfId="0" applyFill="1" applyBorder="1" applyAlignment="1">
      <alignment vertical="center" wrapText="1"/>
    </xf>
    <xf numFmtId="3" fontId="0" fillId="42" borderId="59" xfId="0" applyNumberFormat="1" applyFill="1" applyBorder="1" applyAlignment="1">
      <alignment vertical="center" wrapText="1"/>
    </xf>
    <xf numFmtId="3" fontId="0" fillId="42" borderId="71" xfId="0" applyNumberFormat="1" applyFill="1" applyBorder="1" applyAlignment="1">
      <alignment vertical="center" wrapText="1"/>
    </xf>
    <xf numFmtId="3" fontId="0" fillId="42" borderId="72" xfId="0" applyNumberFormat="1" applyFill="1" applyBorder="1" applyAlignment="1">
      <alignment vertical="center" wrapText="1"/>
    </xf>
    <xf numFmtId="178" fontId="0" fillId="0" borderId="29" xfId="4" applyNumberFormat="1" applyFont="1" applyBorder="1" applyAlignment="1">
      <alignment horizontal="center" vertical="center"/>
    </xf>
    <xf numFmtId="44" fontId="0" fillId="0" borderId="47" xfId="2" applyFont="1" applyBorder="1"/>
    <xf numFmtId="0" fontId="47" fillId="0" borderId="65" xfId="127" quotePrefix="1" applyFont="1" applyBorder="1" applyAlignment="1">
      <alignment horizontal="left" vertical="top" wrapText="1"/>
    </xf>
    <xf numFmtId="2" fontId="0" fillId="0" borderId="0" xfId="528" applyNumberFormat="1" applyFont="1"/>
    <xf numFmtId="164" fontId="75" fillId="0" borderId="8" xfId="4" applyNumberFormat="1" applyFont="1" applyFill="1" applyBorder="1" applyAlignment="1">
      <alignment horizontal="center" vertical="center"/>
    </xf>
    <xf numFmtId="164" fontId="75" fillId="0" borderId="29" xfId="4" applyNumberFormat="1" applyFont="1" applyFill="1" applyBorder="1" applyAlignment="1">
      <alignment horizontal="center" vertical="center"/>
    </xf>
    <xf numFmtId="171" fontId="38" fillId="0" borderId="79" xfId="0" applyNumberFormat="1" applyFont="1" applyBorder="1" applyAlignment="1">
      <alignment horizontal="center" vertical="center"/>
    </xf>
    <xf numFmtId="164" fontId="114" fillId="0" borderId="29" xfId="4" applyNumberFormat="1" applyFont="1" applyFill="1" applyBorder="1" applyAlignment="1">
      <alignment horizontal="center" vertical="center"/>
    </xf>
    <xf numFmtId="0" fontId="114" fillId="0" borderId="0" xfId="0" quotePrefix="1" applyFont="1" applyAlignment="1">
      <alignment wrapText="1"/>
    </xf>
    <xf numFmtId="0" fontId="114" fillId="0" borderId="0" xfId="0" applyFont="1" applyAlignment="1">
      <alignment wrapText="1"/>
    </xf>
    <xf numFmtId="1" fontId="0" fillId="0" borderId="0" xfId="1" applyNumberFormat="1" applyFont="1"/>
    <xf numFmtId="0" fontId="114" fillId="0" borderId="0" xfId="128" applyAlignment="1">
      <alignment vertical="top" wrapText="1"/>
    </xf>
    <xf numFmtId="0" fontId="0" fillId="0" borderId="43" xfId="132" quotePrefix="1" applyFont="1" applyBorder="1" applyAlignment="1">
      <alignment horizontal="left"/>
    </xf>
    <xf numFmtId="42" fontId="0" fillId="0" borderId="0" xfId="0" applyNumberFormat="1"/>
    <xf numFmtId="0" fontId="78" fillId="0" borderId="0" xfId="127" applyFont="1" applyAlignment="1">
      <alignment horizontal="center"/>
    </xf>
    <xf numFmtId="9" fontId="78" fillId="0" borderId="0" xfId="1" applyFont="1"/>
    <xf numFmtId="0" fontId="0" fillId="0" borderId="0" xfId="31305" applyFont="1"/>
    <xf numFmtId="165" fontId="0" fillId="35" borderId="0" xfId="0" applyNumberFormat="1" applyFill="1"/>
    <xf numFmtId="0" fontId="38" fillId="0" borderId="96" xfId="528" applyFont="1" applyBorder="1" applyAlignment="1">
      <alignment horizontal="center" vertical="center" wrapText="1"/>
    </xf>
    <xf numFmtId="0" fontId="38" fillId="0" borderId="31" xfId="528" applyFont="1" applyBorder="1" applyAlignment="1">
      <alignment horizontal="center" vertical="center" wrapText="1"/>
    </xf>
    <xf numFmtId="6" fontId="0" fillId="46" borderId="66" xfId="0" applyNumberFormat="1" applyFill="1" applyBorder="1"/>
    <xf numFmtId="6" fontId="0" fillId="0" borderId="46" xfId="0" applyNumberFormat="1" applyBorder="1"/>
    <xf numFmtId="6" fontId="0" fillId="0" borderId="66" xfId="0" applyNumberFormat="1" applyBorder="1" applyAlignment="1">
      <alignment vertical="top"/>
    </xf>
    <xf numFmtId="44" fontId="0" fillId="0" borderId="54" xfId="2" applyFont="1" applyBorder="1"/>
    <xf numFmtId="174" fontId="0" fillId="0" borderId="61" xfId="64" applyNumberFormat="1" applyFont="1" applyBorder="1"/>
    <xf numFmtId="42" fontId="0" fillId="0" borderId="100" xfId="0" applyNumberFormat="1" applyBorder="1" applyAlignment="1">
      <alignment vertical="top"/>
    </xf>
    <xf numFmtId="42" fontId="0" fillId="0" borderId="61" xfId="0" applyNumberFormat="1" applyBorder="1" applyAlignment="1">
      <alignment vertical="top"/>
    </xf>
    <xf numFmtId="42" fontId="114" fillId="0" borderId="0" xfId="132" applyNumberFormat="1"/>
    <xf numFmtId="42" fontId="0" fillId="45" borderId="43" xfId="132" applyNumberFormat="1" applyFont="1" applyFill="1" applyBorder="1"/>
    <xf numFmtId="42" fontId="0" fillId="45" borderId="34" xfId="132" applyNumberFormat="1" applyFont="1" applyFill="1" applyBorder="1"/>
    <xf numFmtId="42" fontId="38" fillId="45" borderId="63" xfId="132" applyNumberFormat="1" applyFont="1" applyFill="1" applyBorder="1"/>
    <xf numFmtId="42" fontId="38" fillId="45" borderId="30" xfId="132" applyNumberFormat="1" applyFont="1" applyFill="1" applyBorder="1"/>
    <xf numFmtId="37" fontId="0" fillId="0" borderId="29" xfId="4" applyNumberFormat="1" applyFont="1" applyBorder="1" applyAlignment="1">
      <alignment horizontal="center" vertical="center"/>
    </xf>
    <xf numFmtId="1" fontId="75" fillId="0" borderId="37" xfId="4" applyNumberFormat="1" applyFont="1" applyBorder="1" applyAlignment="1">
      <alignment horizontal="center" vertical="center"/>
    </xf>
    <xf numFmtId="1" fontId="75" fillId="0" borderId="29" xfId="4" applyNumberFormat="1" applyFont="1" applyBorder="1" applyAlignment="1">
      <alignment horizontal="center" vertical="center"/>
    </xf>
    <xf numFmtId="1" fontId="0" fillId="0" borderId="37" xfId="4" applyNumberFormat="1" applyFont="1" applyBorder="1" applyAlignment="1">
      <alignment horizontal="center" vertical="center"/>
    </xf>
    <xf numFmtId="0" fontId="114" fillId="0" borderId="0" xfId="31305" applyAlignment="1">
      <alignment vertical="top" wrapText="1"/>
    </xf>
    <xf numFmtId="0" fontId="38" fillId="46" borderId="29" xfId="0" applyFont="1" applyFill="1" applyBorder="1" applyAlignment="1">
      <alignment horizontal="center"/>
    </xf>
    <xf numFmtId="0" fontId="38" fillId="46" borderId="99" xfId="0" applyFont="1" applyFill="1" applyBorder="1" applyAlignment="1">
      <alignment horizontal="center"/>
    </xf>
    <xf numFmtId="0" fontId="0" fillId="47" borderId="59" xfId="0" applyFill="1" applyBorder="1" applyAlignment="1">
      <alignment vertical="center" wrapText="1"/>
    </xf>
    <xf numFmtId="3" fontId="0" fillId="47" borderId="59" xfId="0" applyNumberFormat="1" applyFill="1" applyBorder="1" applyAlignment="1">
      <alignment vertical="center" wrapText="1"/>
    </xf>
    <xf numFmtId="3" fontId="38" fillId="0" borderId="89" xfId="0" applyNumberFormat="1" applyFont="1" applyBorder="1"/>
    <xf numFmtId="3" fontId="0" fillId="47" borderId="71" xfId="0" applyNumberFormat="1" applyFill="1" applyBorder="1" applyAlignment="1">
      <alignment vertical="center" wrapText="1"/>
    </xf>
    <xf numFmtId="3" fontId="0" fillId="47" borderId="72" xfId="0" applyNumberFormat="1" applyFill="1" applyBorder="1" applyAlignment="1">
      <alignment vertical="center" wrapText="1"/>
    </xf>
    <xf numFmtId="3" fontId="38" fillId="0" borderId="81" xfId="0" applyNumberFormat="1" applyFont="1" applyBorder="1"/>
    <xf numFmtId="171" fontId="47" fillId="0" borderId="61" xfId="0" applyNumberFormat="1" applyFont="1" applyBorder="1" applyAlignment="1">
      <alignment horizontal="center" vertical="center"/>
    </xf>
    <xf numFmtId="9" fontId="0" fillId="43" borderId="60" xfId="0" applyNumberFormat="1" applyFill="1" applyBorder="1"/>
    <xf numFmtId="9" fontId="0" fillId="43" borderId="8" xfId="0" applyNumberFormat="1" applyFill="1" applyBorder="1"/>
    <xf numFmtId="164" fontId="47" fillId="0" borderId="60" xfId="4" applyNumberFormat="1" applyFont="1" applyBorder="1" applyAlignment="1">
      <alignment horizontal="right" vertical="center"/>
    </xf>
    <xf numFmtId="42" fontId="38" fillId="45" borderId="60" xfId="2" applyNumberFormat="1" applyFont="1" applyFill="1" applyBorder="1" applyAlignment="1"/>
    <xf numFmtId="42" fontId="38" fillId="45" borderId="8" xfId="2" applyNumberFormat="1" applyFont="1" applyFill="1" applyBorder="1" applyAlignment="1"/>
    <xf numFmtId="42" fontId="38" fillId="0" borderId="61" xfId="0" applyNumberFormat="1" applyFont="1" applyBorder="1"/>
    <xf numFmtId="175" fontId="38" fillId="0" borderId="60" xfId="132" applyNumberFormat="1" applyFont="1" applyBorder="1"/>
    <xf numFmtId="175" fontId="38" fillId="0" borderId="8" xfId="132" applyNumberFormat="1" applyFont="1" applyBorder="1"/>
    <xf numFmtId="175" fontId="38" fillId="0" borderId="61" xfId="132" applyNumberFormat="1" applyFont="1" applyBorder="1"/>
    <xf numFmtId="0" fontId="38" fillId="45" borderId="36" xfId="132" applyFont="1" applyFill="1" applyBorder="1"/>
    <xf numFmtId="0" fontId="38" fillId="45" borderId="8" xfId="132" applyFont="1" applyFill="1" applyBorder="1"/>
    <xf numFmtId="9" fontId="38" fillId="0" borderId="38" xfId="197" applyFont="1" applyBorder="1"/>
    <xf numFmtId="164" fontId="47" fillId="0" borderId="24" xfId="4" applyNumberFormat="1" applyFont="1" applyBorder="1" applyAlignment="1">
      <alignment horizontal="right" vertical="center"/>
    </xf>
    <xf numFmtId="43" fontId="0" fillId="0" borderId="29" xfId="4" applyFont="1" applyBorder="1" applyAlignment="1">
      <alignment horizontal="center" vertical="center"/>
    </xf>
    <xf numFmtId="164" fontId="47" fillId="0" borderId="5" xfId="4" applyNumberFormat="1" applyFont="1" applyBorder="1" applyAlignment="1">
      <alignment horizontal="right" vertical="center"/>
    </xf>
    <xf numFmtId="164" fontId="47" fillId="0" borderId="8" xfId="4" applyNumberFormat="1" applyFont="1" applyBorder="1" applyAlignment="1">
      <alignment horizontal="right" vertical="center"/>
    </xf>
    <xf numFmtId="9" fontId="47" fillId="0" borderId="24" xfId="4" applyNumberFormat="1" applyFont="1" applyBorder="1" applyAlignment="1">
      <alignment horizontal="right" vertical="center"/>
    </xf>
    <xf numFmtId="43" fontId="0" fillId="0" borderId="29" xfId="0" applyNumberFormat="1" applyBorder="1" applyAlignment="1">
      <alignment horizontal="center" vertical="center"/>
    </xf>
    <xf numFmtId="43" fontId="47" fillId="0" borderId="29" xfId="127" applyNumberFormat="1" applyFont="1" applyBorder="1" applyAlignment="1">
      <alignment horizontal="center" vertical="center"/>
    </xf>
    <xf numFmtId="164" fontId="75" fillId="0" borderId="29" xfId="4" applyNumberFormat="1" applyFont="1" applyBorder="1" applyAlignment="1"/>
    <xf numFmtId="164" fontId="75" fillId="0" borderId="8" xfId="4" applyNumberFormat="1" applyFont="1" applyBorder="1" applyAlignment="1"/>
    <xf numFmtId="37" fontId="75" fillId="0" borderId="8" xfId="4" applyNumberFormat="1" applyFont="1" applyBorder="1" applyAlignment="1"/>
    <xf numFmtId="37" fontId="75" fillId="0" borderId="8" xfId="4" applyNumberFormat="1" applyFont="1" applyFill="1" applyBorder="1" applyAlignment="1"/>
    <xf numFmtId="9" fontId="114" fillId="0" borderId="29" xfId="127" applyNumberFormat="1" applyBorder="1" applyAlignment="1">
      <alignment horizontal="center"/>
    </xf>
    <xf numFmtId="9" fontId="114" fillId="0" borderId="38" xfId="127" applyNumberFormat="1" applyBorder="1" applyAlignment="1">
      <alignment horizontal="center"/>
    </xf>
    <xf numFmtId="164" fontId="75" fillId="0" borderId="29" xfId="4" applyNumberFormat="1" applyFont="1" applyBorder="1" applyAlignment="1">
      <alignment horizontal="center"/>
    </xf>
    <xf numFmtId="164" fontId="0" fillId="0" borderId="29" xfId="4" applyNumberFormat="1" applyFont="1" applyBorder="1" applyAlignment="1">
      <alignment horizontal="center"/>
    </xf>
    <xf numFmtId="0" fontId="39" fillId="0" borderId="51" xfId="0" applyFont="1" applyBorder="1" applyAlignment="1">
      <alignment horizontal="center"/>
    </xf>
    <xf numFmtId="49" fontId="39" fillId="0" borderId="0" xfId="0" applyNumberFormat="1" applyFont="1" applyAlignment="1">
      <alignment horizontal="center" vertical="center" wrapText="1"/>
    </xf>
    <xf numFmtId="49" fontId="78" fillId="0" borderId="0" xfId="0" applyNumberFormat="1" applyFont="1" applyAlignment="1">
      <alignment vertical="center"/>
    </xf>
    <xf numFmtId="49" fontId="132" fillId="0" borderId="0" xfId="0" applyNumberFormat="1" applyFont="1" applyAlignment="1">
      <alignment horizontal="centerContinuous" vertical="center"/>
    </xf>
    <xf numFmtId="0" fontId="38" fillId="43" borderId="32" xfId="0" applyFont="1" applyFill="1" applyBorder="1" applyAlignment="1">
      <alignment horizontal="right" wrapText="1"/>
    </xf>
    <xf numFmtId="0" fontId="38" fillId="43" borderId="60" xfId="0" applyFont="1" applyFill="1" applyBorder="1" applyAlignment="1">
      <alignment horizontal="right" wrapText="1"/>
    </xf>
    <xf numFmtId="179" fontId="38" fillId="43" borderId="8" xfId="0" applyNumberFormat="1" applyFont="1" applyFill="1" applyBorder="1" applyAlignment="1">
      <alignment horizontal="center" wrapText="1"/>
    </xf>
    <xf numFmtId="179" fontId="38" fillId="43" borderId="61" xfId="0" applyNumberFormat="1" applyFont="1" applyFill="1" applyBorder="1" applyAlignment="1">
      <alignment horizontal="center" wrapText="1"/>
    </xf>
    <xf numFmtId="9" fontId="114" fillId="0" borderId="31" xfId="1" applyFont="1" applyBorder="1"/>
    <xf numFmtId="9" fontId="0" fillId="0" borderId="31" xfId="1" applyFont="1" applyFill="1" applyBorder="1"/>
    <xf numFmtId="171" fontId="114" fillId="0" borderId="29" xfId="127" applyNumberFormat="1" applyBorder="1" applyAlignment="1">
      <alignment horizontal="center"/>
    </xf>
    <xf numFmtId="0" fontId="135" fillId="0" borderId="0" xfId="31342"/>
    <xf numFmtId="0" fontId="39" fillId="36" borderId="56" xfId="528" applyFont="1" applyFill="1" applyBorder="1" applyAlignment="1">
      <alignment horizontal="center"/>
    </xf>
    <xf numFmtId="9" fontId="47" fillId="0" borderId="118" xfId="528" applyNumberFormat="1" applyFont="1" applyBorder="1"/>
    <xf numFmtId="9" fontId="47" fillId="0" borderId="119" xfId="528" applyNumberFormat="1" applyFont="1" applyBorder="1"/>
    <xf numFmtId="9" fontId="47" fillId="0" borderId="120" xfId="528" applyNumberFormat="1" applyFont="1" applyBorder="1"/>
    <xf numFmtId="9" fontId="39" fillId="0" borderId="32" xfId="1" applyFont="1" applyBorder="1"/>
    <xf numFmtId="9" fontId="47" fillId="0" borderId="121" xfId="528" applyNumberFormat="1" applyFont="1" applyBorder="1"/>
    <xf numFmtId="0" fontId="0" fillId="0" borderId="8" xfId="128" quotePrefix="1" applyFont="1" applyBorder="1" applyAlignment="1">
      <alignment horizontal="left"/>
    </xf>
    <xf numFmtId="0" fontId="0" fillId="0" borderId="8" xfId="127" quotePrefix="1" applyFont="1" applyBorder="1" applyAlignment="1">
      <alignment horizontal="left"/>
    </xf>
    <xf numFmtId="0" fontId="0" fillId="0" borderId="8" xfId="127" applyFont="1" applyBorder="1" applyAlignment="1">
      <alignment horizontal="left" vertical="top"/>
    </xf>
    <xf numFmtId="0" fontId="0" fillId="0" borderId="8" xfId="127" quotePrefix="1" applyFont="1" applyBorder="1" applyAlignment="1">
      <alignment horizontal="left" vertical="top"/>
    </xf>
    <xf numFmtId="0" fontId="0" fillId="0" borderId="8" xfId="127" applyFont="1" applyBorder="1" applyAlignment="1">
      <alignment horizontal="justify" vertical="top"/>
    </xf>
    <xf numFmtId="0" fontId="114" fillId="0" borderId="0" xfId="31305" quotePrefix="1" applyAlignment="1">
      <alignment vertical="top"/>
    </xf>
    <xf numFmtId="0" fontId="114" fillId="0" borderId="0" xfId="0" quotePrefix="1" applyFont="1"/>
    <xf numFmtId="0" fontId="114" fillId="0" borderId="0" xfId="31305" quotePrefix="1"/>
    <xf numFmtId="42" fontId="0" fillId="0" borderId="60" xfId="2" applyNumberFormat="1" applyFont="1" applyFill="1" applyBorder="1" applyAlignment="1">
      <alignment horizontal="right"/>
    </xf>
    <xf numFmtId="42" fontId="0" fillId="0" borderId="8" xfId="2" applyNumberFormat="1" applyFont="1" applyFill="1" applyBorder="1" applyAlignment="1">
      <alignment horizontal="right"/>
    </xf>
    <xf numFmtId="42" fontId="0" fillId="0" borderId="66" xfId="2" applyNumberFormat="1" applyFont="1" applyFill="1" applyBorder="1" applyAlignment="1">
      <alignment horizontal="right"/>
    </xf>
    <xf numFmtId="42" fontId="0" fillId="0" borderId="60" xfId="2" applyNumberFormat="1" applyFont="1" applyFill="1" applyBorder="1" applyAlignment="1"/>
    <xf numFmtId="42" fontId="0" fillId="0" borderId="8" xfId="2" applyNumberFormat="1" applyFont="1" applyFill="1" applyBorder="1" applyAlignment="1"/>
    <xf numFmtId="42" fontId="0" fillId="0" borderId="61" xfId="0" applyNumberFormat="1" applyBorder="1"/>
    <xf numFmtId="42" fontId="0" fillId="37" borderId="60" xfId="0" applyNumberFormat="1" applyFill="1" applyBorder="1"/>
    <xf numFmtId="42" fontId="0" fillId="37" borderId="8" xfId="0" applyNumberFormat="1" applyFill="1" applyBorder="1"/>
    <xf numFmtId="42" fontId="0" fillId="37" borderId="61" xfId="0" applyNumberFormat="1" applyFill="1" applyBorder="1"/>
    <xf numFmtId="42" fontId="0" fillId="0" borderId="61" xfId="2" applyNumberFormat="1" applyFont="1" applyBorder="1" applyAlignment="1"/>
    <xf numFmtId="42" fontId="0" fillId="0" borderId="60" xfId="2" applyNumberFormat="1" applyFont="1" applyBorder="1" applyAlignment="1"/>
    <xf numFmtId="42" fontId="0" fillId="0" borderId="8" xfId="2" applyNumberFormat="1" applyFont="1" applyBorder="1" applyAlignment="1"/>
    <xf numFmtId="42" fontId="0" fillId="0" borderId="5" xfId="2" applyNumberFormat="1" applyFont="1" applyBorder="1" applyAlignment="1"/>
    <xf numFmtId="42" fontId="0" fillId="0" borderId="5" xfId="0" applyNumberFormat="1" applyBorder="1"/>
    <xf numFmtId="42" fontId="0" fillId="37" borderId="36" xfId="0" applyNumberFormat="1" applyFill="1" applyBorder="1"/>
    <xf numFmtId="42" fontId="0" fillId="37" borderId="5" xfId="0" applyNumberFormat="1" applyFill="1" applyBorder="1"/>
    <xf numFmtId="42" fontId="0" fillId="0" borderId="36" xfId="2" applyNumberFormat="1" applyFont="1" applyBorder="1" applyAlignment="1">
      <alignment horizontal="right"/>
    </xf>
    <xf numFmtId="42" fontId="0" fillId="0" borderId="8" xfId="2" applyNumberFormat="1" applyFont="1" applyBorder="1" applyAlignment="1">
      <alignment horizontal="right"/>
    </xf>
    <xf numFmtId="42" fontId="0" fillId="0" borderId="28" xfId="2" applyNumberFormat="1" applyFont="1" applyFill="1" applyBorder="1" applyAlignment="1">
      <alignment horizontal="right"/>
    </xf>
    <xf numFmtId="42" fontId="0" fillId="0" borderId="29" xfId="2" applyNumberFormat="1" applyFont="1" applyFill="1" applyBorder="1" applyAlignment="1">
      <alignment horizontal="right"/>
    </xf>
    <xf numFmtId="42" fontId="0" fillId="0" borderId="38" xfId="2" applyNumberFormat="1" applyFont="1" applyFill="1" applyBorder="1" applyAlignment="1">
      <alignment horizontal="right"/>
    </xf>
    <xf numFmtId="42" fontId="0" fillId="0" borderId="36" xfId="2" applyNumberFormat="1" applyFont="1" applyBorder="1" applyAlignment="1"/>
    <xf numFmtId="42" fontId="0" fillId="0" borderId="38" xfId="2" applyNumberFormat="1" applyFont="1" applyFill="1" applyBorder="1" applyAlignment="1"/>
    <xf numFmtId="42" fontId="0" fillId="0" borderId="28" xfId="2" applyNumberFormat="1" applyFont="1" applyFill="1" applyBorder="1" applyAlignment="1"/>
    <xf numFmtId="42" fontId="0" fillId="0" borderId="36" xfId="703" applyNumberFormat="1" applyFont="1" applyBorder="1" applyAlignment="1"/>
    <xf numFmtId="42" fontId="0" fillId="0" borderId="34" xfId="0" applyNumberFormat="1" applyBorder="1"/>
    <xf numFmtId="42" fontId="0" fillId="0" borderId="26" xfId="0" applyNumberFormat="1" applyBorder="1"/>
    <xf numFmtId="42" fontId="0" fillId="0" borderId="44" xfId="0" applyNumberFormat="1" applyBorder="1"/>
    <xf numFmtId="42" fontId="0" fillId="0" borderId="66" xfId="2" applyNumberFormat="1" applyFont="1" applyFill="1" applyBorder="1" applyAlignment="1"/>
    <xf numFmtId="42" fontId="0" fillId="0" borderId="27" xfId="2" applyNumberFormat="1" applyFont="1" applyFill="1" applyBorder="1" applyAlignment="1"/>
    <xf numFmtId="42" fontId="0" fillId="0" borderId="29" xfId="2" applyNumberFormat="1" applyFont="1" applyFill="1" applyBorder="1" applyAlignment="1"/>
    <xf numFmtId="42" fontId="0" fillId="0" borderId="61" xfId="2" applyNumberFormat="1" applyFont="1" applyFill="1" applyBorder="1" applyAlignment="1"/>
    <xf numFmtId="42" fontId="0" fillId="0" borderId="39" xfId="2" applyNumberFormat="1" applyFont="1" applyFill="1" applyBorder="1" applyAlignment="1"/>
    <xf numFmtId="42" fontId="0" fillId="0" borderId="67" xfId="2" applyNumberFormat="1" applyFont="1" applyFill="1" applyBorder="1" applyAlignment="1"/>
    <xf numFmtId="42" fontId="0" fillId="0" borderId="50" xfId="2" applyNumberFormat="1" applyFont="1" applyFill="1" applyBorder="1" applyAlignment="1"/>
    <xf numFmtId="42" fontId="0" fillId="0" borderId="0" xfId="2" applyNumberFormat="1" applyFont="1" applyFill="1" applyBorder="1" applyAlignment="1"/>
    <xf numFmtId="42" fontId="38" fillId="0" borderId="77" xfId="2" applyNumberFormat="1" applyFont="1" applyFill="1" applyBorder="1" applyAlignment="1"/>
    <xf numFmtId="42" fontId="38" fillId="0" borderId="78" xfId="2" applyNumberFormat="1" applyFont="1" applyFill="1" applyBorder="1" applyAlignment="1"/>
    <xf numFmtId="42" fontId="38" fillId="0" borderId="79" xfId="2" applyNumberFormat="1" applyFont="1" applyFill="1" applyBorder="1" applyAlignment="1"/>
    <xf numFmtId="42" fontId="38" fillId="0" borderId="97" xfId="2" applyNumberFormat="1" applyFont="1" applyFill="1" applyBorder="1" applyAlignment="1"/>
    <xf numFmtId="42" fontId="0" fillId="0" borderId="66" xfId="2" applyNumberFormat="1" applyFont="1" applyBorder="1" applyAlignment="1"/>
    <xf numFmtId="42" fontId="0" fillId="0" borderId="37" xfId="509" applyNumberFormat="1" applyFont="1" applyFill="1" applyBorder="1" applyAlignment="1"/>
    <xf numFmtId="42" fontId="0" fillId="0" borderId="29" xfId="509" applyNumberFormat="1" applyFont="1" applyFill="1" applyBorder="1" applyAlignment="1"/>
    <xf numFmtId="42" fontId="0" fillId="0" borderId="38" xfId="509" applyNumberFormat="1" applyFont="1" applyFill="1" applyBorder="1" applyAlignment="1"/>
    <xf numFmtId="42" fontId="0" fillId="0" borderId="24" xfId="509" applyNumberFormat="1" applyFont="1" applyFill="1" applyBorder="1" applyAlignment="1"/>
    <xf numFmtId="42" fontId="0" fillId="0" borderId="28" xfId="509" applyNumberFormat="1" applyFont="1" applyFill="1" applyBorder="1" applyAlignment="1"/>
    <xf numFmtId="42" fontId="0" fillId="0" borderId="27" xfId="509" applyNumberFormat="1" applyFont="1" applyFill="1" applyBorder="1" applyAlignment="1"/>
    <xf numFmtId="42" fontId="0" fillId="0" borderId="61" xfId="509" applyNumberFormat="1" applyFont="1" applyFill="1" applyBorder="1" applyAlignment="1"/>
    <xf numFmtId="42" fontId="0" fillId="0" borderId="39" xfId="509" applyNumberFormat="1" applyFont="1" applyFill="1" applyBorder="1" applyAlignment="1"/>
    <xf numFmtId="42" fontId="0" fillId="0" borderId="67" xfId="509" applyNumberFormat="1" applyFont="1" applyFill="1" applyBorder="1" applyAlignment="1"/>
    <xf numFmtId="42" fontId="0" fillId="0" borderId="69" xfId="509" applyNumberFormat="1" applyFont="1" applyFill="1" applyBorder="1" applyAlignment="1"/>
    <xf numFmtId="42" fontId="0" fillId="0" borderId="0" xfId="509" applyNumberFormat="1" applyFont="1" applyFill="1" applyBorder="1" applyAlignment="1"/>
    <xf numFmtId="42" fontId="38" fillId="0" borderId="77" xfId="2" applyNumberFormat="1" applyFont="1" applyBorder="1" applyAlignment="1"/>
    <xf numFmtId="42" fontId="38" fillId="0" borderId="78" xfId="2" applyNumberFormat="1" applyFont="1" applyBorder="1" applyAlignment="1"/>
    <xf numFmtId="42" fontId="38" fillId="0" borderId="79" xfId="2" applyNumberFormat="1" applyFont="1" applyBorder="1" applyAlignment="1"/>
    <xf numFmtId="42" fontId="114" fillId="0" borderId="98" xfId="703" applyNumberFormat="1" applyFont="1" applyFill="1" applyBorder="1" applyAlignment="1"/>
    <xf numFmtId="42" fontId="114" fillId="0" borderId="110" xfId="703" applyNumberFormat="1" applyFont="1" applyFill="1" applyBorder="1" applyAlignment="1"/>
    <xf numFmtId="42" fontId="114" fillId="0" borderId="100" xfId="703" applyNumberFormat="1" applyFont="1" applyFill="1" applyBorder="1" applyAlignment="1"/>
    <xf numFmtId="42" fontId="114" fillId="0" borderId="60" xfId="703" applyNumberFormat="1" applyFont="1" applyBorder="1" applyAlignment="1"/>
    <xf numFmtId="42" fontId="114" fillId="0" borderId="53" xfId="703" applyNumberFormat="1" applyFont="1" applyBorder="1" applyAlignment="1"/>
    <xf numFmtId="42" fontId="114" fillId="0" borderId="61" xfId="703" applyNumberFormat="1" applyFont="1" applyFill="1" applyBorder="1" applyAlignment="1"/>
    <xf numFmtId="42" fontId="114" fillId="0" borderId="54" xfId="703" applyNumberFormat="1" applyFont="1" applyFill="1" applyBorder="1" applyAlignment="1"/>
    <xf numFmtId="42" fontId="128" fillId="45" borderId="86" xfId="132" applyNumberFormat="1" applyFont="1" applyFill="1" applyBorder="1"/>
    <xf numFmtId="42" fontId="128" fillId="45" borderId="49" xfId="132" applyNumberFormat="1" applyFont="1" applyFill="1" applyBorder="1"/>
    <xf numFmtId="42" fontId="128" fillId="45" borderId="50" xfId="132" applyNumberFormat="1" applyFont="1" applyFill="1" applyBorder="1"/>
    <xf numFmtId="42" fontId="128" fillId="44" borderId="111" xfId="31334" applyNumberFormat="1" applyFont="1" applyFill="1" applyBorder="1" applyAlignment="1"/>
    <xf numFmtId="42" fontId="128" fillId="44" borderId="81" xfId="2" applyNumberFormat="1" applyFont="1" applyFill="1" applyBorder="1" applyAlignment="1"/>
    <xf numFmtId="42" fontId="128" fillId="44" borderId="112" xfId="2" applyNumberFormat="1" applyFont="1" applyFill="1" applyBorder="1" applyAlignment="1"/>
    <xf numFmtId="0" fontId="114" fillId="0" borderId="0" xfId="128" applyAlignment="1">
      <alignment vertical="top"/>
    </xf>
    <xf numFmtId="0" fontId="0" fillId="0" borderId="0" xfId="31305" quotePrefix="1" applyFont="1" applyAlignment="1">
      <alignment vertical="top"/>
    </xf>
    <xf numFmtId="0" fontId="38" fillId="0" borderId="0" xfId="128" quotePrefix="1" applyFont="1"/>
    <xf numFmtId="0" fontId="134" fillId="0" borderId="0" xfId="0" applyFont="1"/>
    <xf numFmtId="43" fontId="0" fillId="0" borderId="0" xfId="0" applyNumberFormat="1"/>
    <xf numFmtId="180" fontId="114" fillId="48" borderId="36" xfId="0" applyNumberFormat="1" applyFont="1" applyFill="1" applyBorder="1" applyAlignment="1">
      <alignment wrapText="1"/>
    </xf>
    <xf numFmtId="180" fontId="114" fillId="48" borderId="37" xfId="0" applyNumberFormat="1" applyFont="1" applyFill="1" applyBorder="1" applyAlignment="1">
      <alignment wrapText="1"/>
    </xf>
    <xf numFmtId="164" fontId="38" fillId="0" borderId="32" xfId="0" applyNumberFormat="1" applyFont="1" applyBorder="1" applyAlignment="1">
      <alignment horizontal="center" wrapText="1"/>
    </xf>
    <xf numFmtId="0" fontId="38" fillId="0" borderId="32" xfId="0" applyFont="1" applyBorder="1" applyAlignment="1">
      <alignment horizontal="right" wrapText="1"/>
    </xf>
    <xf numFmtId="164" fontId="38" fillId="0" borderId="65" xfId="0" applyNumberFormat="1" applyFont="1" applyBorder="1" applyAlignment="1">
      <alignment horizontal="center"/>
    </xf>
    <xf numFmtId="164" fontId="38" fillId="0" borderId="48" xfId="0" applyNumberFormat="1" applyFont="1" applyBorder="1" applyAlignment="1">
      <alignment horizontal="center" wrapText="1"/>
    </xf>
    <xf numFmtId="0" fontId="38" fillId="0" borderId="48" xfId="0" applyFont="1" applyBorder="1" applyAlignment="1">
      <alignment horizontal="right" wrapText="1"/>
    </xf>
    <xf numFmtId="2" fontId="38" fillId="0" borderId="32" xfId="0" applyNumberFormat="1" applyFont="1" applyBorder="1" applyAlignment="1">
      <alignment horizontal="right" wrapText="1"/>
    </xf>
    <xf numFmtId="179" fontId="38" fillId="0" borderId="32" xfId="0" applyNumberFormat="1" applyFont="1" applyBorder="1" applyAlignment="1">
      <alignment horizontal="right" wrapText="1"/>
    </xf>
    <xf numFmtId="179" fontId="38" fillId="0" borderId="48" xfId="0" applyNumberFormat="1" applyFont="1" applyBorder="1" applyAlignment="1">
      <alignment horizontal="right" wrapText="1"/>
    </xf>
    <xf numFmtId="175" fontId="38" fillId="0" borderId="32" xfId="0" applyNumberFormat="1" applyFont="1" applyBorder="1" applyAlignment="1">
      <alignment horizontal="center" wrapText="1"/>
    </xf>
    <xf numFmtId="175" fontId="38" fillId="0" borderId="32" xfId="0" applyNumberFormat="1" applyFont="1" applyBorder="1" applyAlignment="1">
      <alignment horizontal="right" wrapText="1"/>
    </xf>
    <xf numFmtId="175" fontId="38" fillId="0" borderId="48" xfId="0" applyNumberFormat="1" applyFont="1" applyBorder="1" applyAlignment="1">
      <alignment horizontal="center" wrapText="1"/>
    </xf>
    <xf numFmtId="3" fontId="38" fillId="0" borderId="32" xfId="0" applyNumberFormat="1" applyFont="1" applyBorder="1" applyAlignment="1">
      <alignment horizontal="right" wrapText="1"/>
    </xf>
    <xf numFmtId="0" fontId="78" fillId="0" borderId="122" xfId="0" applyFont="1" applyBorder="1" applyAlignment="1">
      <alignment horizontal="center" vertical="center"/>
    </xf>
    <xf numFmtId="0" fontId="78" fillId="0" borderId="123" xfId="0" applyFont="1" applyBorder="1" applyAlignment="1">
      <alignment horizontal="center" vertical="center"/>
    </xf>
    <xf numFmtId="0" fontId="78" fillId="0" borderId="124" xfId="0" applyFont="1" applyBorder="1" applyAlignment="1">
      <alignment horizontal="center" vertical="center"/>
    </xf>
    <xf numFmtId="0" fontId="78" fillId="0" borderId="89" xfId="0" applyFont="1" applyBorder="1" applyAlignment="1">
      <alignment horizontal="center" vertical="center"/>
    </xf>
    <xf numFmtId="0" fontId="78" fillId="0" borderId="125" xfId="0" applyFont="1" applyBorder="1" applyAlignment="1">
      <alignment horizontal="center" vertical="center"/>
    </xf>
    <xf numFmtId="0" fontId="124" fillId="0" borderId="59" xfId="0" applyFont="1" applyBorder="1" applyAlignment="1">
      <alignment horizontal="center" vertical="center" wrapText="1"/>
    </xf>
    <xf numFmtId="164" fontId="78" fillId="0" borderId="59" xfId="0" applyNumberFormat="1" applyFont="1" applyBorder="1" applyAlignment="1">
      <alignment vertical="center"/>
    </xf>
    <xf numFmtId="164" fontId="78" fillId="0" borderId="114" xfId="0" applyNumberFormat="1" applyFont="1" applyBorder="1" applyAlignment="1">
      <alignment horizontal="center" vertical="center"/>
    </xf>
    <xf numFmtId="0" fontId="0" fillId="0" borderId="87" xfId="0" applyBorder="1"/>
    <xf numFmtId="0" fontId="38" fillId="43" borderId="85" xfId="0" applyFont="1" applyFill="1" applyBorder="1" applyAlignment="1">
      <alignment horizontal="center" wrapText="1"/>
    </xf>
    <xf numFmtId="0" fontId="0" fillId="0" borderId="74" xfId="0" applyBorder="1"/>
    <xf numFmtId="0" fontId="0" fillId="0" borderId="0" xfId="528" quotePrefix="1" applyFont="1" applyAlignment="1">
      <alignment horizontal="left"/>
    </xf>
    <xf numFmtId="0" fontId="136" fillId="36" borderId="63" xfId="127" applyFont="1" applyFill="1" applyBorder="1" applyAlignment="1">
      <alignment horizontal="center" vertical="center" wrapText="1"/>
    </xf>
    <xf numFmtId="0" fontId="136" fillId="36" borderId="30" xfId="127" applyFont="1" applyFill="1" applyBorder="1" applyAlignment="1">
      <alignment horizontal="center" vertical="center" wrapText="1"/>
    </xf>
    <xf numFmtId="164" fontId="0" fillId="0" borderId="8" xfId="4" applyNumberFormat="1" applyFont="1" applyBorder="1" applyAlignment="1">
      <alignment vertical="center"/>
    </xf>
    <xf numFmtId="42" fontId="0" fillId="0" borderId="38" xfId="2" applyNumberFormat="1" applyFont="1" applyBorder="1"/>
    <xf numFmtId="9" fontId="0" fillId="0" borderId="61" xfId="128" applyNumberFormat="1" applyFont="1" applyBorder="1"/>
    <xf numFmtId="42" fontId="38" fillId="0" borderId="77" xfId="2" applyNumberFormat="1" applyFont="1" applyBorder="1"/>
    <xf numFmtId="42" fontId="38" fillId="0" borderId="78" xfId="2" applyNumberFormat="1" applyFont="1" applyBorder="1"/>
    <xf numFmtId="42" fontId="38" fillId="0" borderId="79" xfId="2" applyNumberFormat="1" applyFont="1" applyBorder="1"/>
    <xf numFmtId="164" fontId="38" fillId="0" borderId="31" xfId="1" applyNumberFormat="1" applyFont="1" applyFill="1" applyBorder="1"/>
    <xf numFmtId="2" fontId="38" fillId="0" borderId="48" xfId="0" applyNumberFormat="1" applyFont="1" applyBorder="1" applyAlignment="1">
      <alignment horizontal="right" wrapText="1"/>
    </xf>
    <xf numFmtId="0" fontId="1" fillId="41" borderId="8" xfId="0" applyFont="1" applyFill="1" applyBorder="1"/>
    <xf numFmtId="0" fontId="0" fillId="0" borderId="27" xfId="0" applyBorder="1" applyAlignment="1">
      <alignment horizontal="left" vertical="center" wrapText="1"/>
    </xf>
    <xf numFmtId="1" fontId="38" fillId="0" borderId="32" xfId="0" applyNumberFormat="1" applyFont="1" applyBorder="1" applyAlignment="1">
      <alignment horizontal="center" wrapText="1"/>
    </xf>
    <xf numFmtId="164" fontId="38" fillId="0" borderId="32" xfId="0" applyNumberFormat="1" applyFont="1" applyBorder="1" applyAlignment="1">
      <alignment horizontal="center" vertical="center"/>
    </xf>
    <xf numFmtId="164" fontId="38" fillId="0" borderId="32" xfId="0" applyNumberFormat="1" applyFont="1" applyBorder="1" applyAlignment="1">
      <alignment horizontal="center"/>
    </xf>
    <xf numFmtId="164" fontId="38" fillId="0" borderId="32" xfId="0" applyNumberFormat="1" applyFont="1" applyBorder="1" applyAlignment="1">
      <alignment horizontal="right" wrapText="1"/>
    </xf>
    <xf numFmtId="0" fontId="114" fillId="0" borderId="31" xfId="31335" applyFont="1" applyBorder="1" applyAlignment="1">
      <alignment wrapText="1"/>
    </xf>
    <xf numFmtId="164" fontId="1" fillId="41" borderId="8" xfId="0" applyNumberFormat="1" applyFont="1" applyFill="1" applyBorder="1"/>
    <xf numFmtId="175" fontId="1" fillId="41" borderId="8" xfId="0" applyNumberFormat="1" applyFont="1" applyFill="1" applyBorder="1"/>
    <xf numFmtId="165" fontId="1" fillId="41" borderId="8" xfId="2" applyNumberFormat="1" applyFont="1" applyFill="1" applyBorder="1"/>
    <xf numFmtId="164" fontId="1" fillId="41" borderId="78" xfId="0" applyNumberFormat="1" applyFont="1" applyFill="1" applyBorder="1"/>
    <xf numFmtId="165" fontId="1" fillId="41" borderId="78" xfId="2" applyNumberFormat="1" applyFont="1" applyFill="1" applyBorder="1"/>
    <xf numFmtId="0" fontId="1" fillId="34" borderId="32" xfId="0" applyFont="1" applyFill="1" applyBorder="1" applyAlignment="1">
      <alignment horizontal="center"/>
    </xf>
    <xf numFmtId="0" fontId="1" fillId="34" borderId="31" xfId="0" applyFont="1" applyFill="1" applyBorder="1" applyAlignment="1">
      <alignment horizontal="center"/>
    </xf>
    <xf numFmtId="0" fontId="1" fillId="34" borderId="62" xfId="0" applyFont="1" applyFill="1" applyBorder="1" applyAlignment="1">
      <alignment horizontal="center"/>
    </xf>
    <xf numFmtId="42" fontId="47" fillId="0" borderId="31" xfId="528" applyNumberFormat="1" applyFont="1" applyBorder="1"/>
    <xf numFmtId="9" fontId="0" fillId="0" borderId="96" xfId="1" applyFont="1" applyBorder="1"/>
    <xf numFmtId="164" fontId="47" fillId="0" borderId="38" xfId="4" applyNumberFormat="1" applyFont="1" applyFill="1" applyBorder="1" applyAlignment="1">
      <alignment horizontal="center" vertical="center"/>
    </xf>
    <xf numFmtId="164" fontId="47" fillId="0" borderId="61" xfId="4" applyNumberFormat="1" applyFont="1" applyFill="1" applyBorder="1" applyAlignment="1">
      <alignment horizontal="center" vertical="center"/>
    </xf>
    <xf numFmtId="164" fontId="47" fillId="0" borderId="27" xfId="4" applyNumberFormat="1" applyFont="1" applyFill="1" applyBorder="1" applyAlignment="1">
      <alignment horizontal="center" vertical="center"/>
    </xf>
    <xf numFmtId="164" fontId="47" fillId="0" borderId="24" xfId="4" applyNumberFormat="1" applyFont="1" applyFill="1" applyBorder="1" applyAlignment="1">
      <alignment horizontal="center" vertical="center"/>
    </xf>
    <xf numFmtId="164" fontId="47" fillId="0" borderId="36" xfId="4" applyNumberFormat="1" applyFont="1" applyFill="1" applyBorder="1" applyAlignment="1">
      <alignment horizontal="center" vertical="center"/>
    </xf>
    <xf numFmtId="164" fontId="47" fillId="0" borderId="29" xfId="4" applyNumberFormat="1" applyFont="1" applyFill="1" applyBorder="1" applyAlignment="1">
      <alignment horizontal="center" vertical="center"/>
    </xf>
    <xf numFmtId="9" fontId="0" fillId="0" borderId="0" xfId="187" applyFont="1" applyFill="1"/>
    <xf numFmtId="10" fontId="0" fillId="0" borderId="0" xfId="0" applyNumberFormat="1"/>
    <xf numFmtId="0" fontId="0" fillId="45" borderId="29" xfId="0" applyFill="1" applyBorder="1"/>
    <xf numFmtId="0" fontId="0" fillId="0" borderId="29" xfId="0" applyBorder="1"/>
    <xf numFmtId="10" fontId="0" fillId="0" borderId="29" xfId="0" applyNumberFormat="1" applyBorder="1"/>
    <xf numFmtId="9" fontId="0" fillId="0" borderId="61" xfId="2" applyNumberFormat="1" applyFont="1" applyBorder="1"/>
    <xf numFmtId="9" fontId="38" fillId="0" borderId="54" xfId="2" applyNumberFormat="1" applyFont="1" applyBorder="1"/>
    <xf numFmtId="164" fontId="47" fillId="0" borderId="24" xfId="4" applyNumberFormat="1" applyFont="1" applyFill="1" applyBorder="1" applyAlignment="1">
      <alignment horizontal="right" vertical="center"/>
    </xf>
    <xf numFmtId="9" fontId="47" fillId="0" borderId="24" xfId="4" applyNumberFormat="1" applyFont="1" applyFill="1" applyBorder="1" applyAlignment="1">
      <alignment horizontal="right" vertical="center"/>
    </xf>
    <xf numFmtId="0" fontId="0" fillId="0" borderId="61" xfId="0" applyBorder="1" applyAlignment="1">
      <alignment horizontal="right"/>
    </xf>
    <xf numFmtId="44" fontId="0" fillId="0" borderId="0" xfId="0" applyNumberFormat="1"/>
    <xf numFmtId="0" fontId="0" fillId="0" borderId="64" xfId="0" quotePrefix="1" applyBorder="1" applyAlignment="1">
      <alignment horizontal="left" indent="1"/>
    </xf>
    <xf numFmtId="173" fontId="0" fillId="0" borderId="64" xfId="127" quotePrefix="1" applyNumberFormat="1" applyFont="1" applyBorder="1" applyAlignment="1">
      <alignment horizontal="left" vertical="center" wrapText="1" indent="1"/>
    </xf>
    <xf numFmtId="173" fontId="0" fillId="0" borderId="64" xfId="127" applyNumberFormat="1" applyFont="1" applyBorder="1" applyAlignment="1">
      <alignment horizontal="left" vertical="center" wrapText="1" indent="1"/>
    </xf>
    <xf numFmtId="0" fontId="0" fillId="0" borderId="64" xfId="0" applyBorder="1" applyAlignment="1">
      <alignment horizontal="left" indent="1"/>
    </xf>
    <xf numFmtId="43" fontId="0" fillId="0" borderId="0" xfId="528" applyNumberFormat="1" applyFont="1"/>
    <xf numFmtId="0" fontId="0" fillId="0" borderId="0" xfId="0" applyAlignment="1">
      <alignment horizontal="left" wrapText="1"/>
    </xf>
    <xf numFmtId="0" fontId="0" fillId="0" borderId="0" xfId="0" applyAlignment="1">
      <alignment wrapText="1"/>
    </xf>
    <xf numFmtId="0" fontId="39" fillId="0" borderId="0" xfId="132" applyFont="1" applyAlignment="1">
      <alignment horizontal="center"/>
    </xf>
    <xf numFmtId="0" fontId="114" fillId="0" borderId="0" xfId="132" applyAlignment="1">
      <alignment horizontal="center"/>
    </xf>
    <xf numFmtId="49" fontId="39" fillId="0" borderId="51" xfId="0" applyNumberFormat="1" applyFont="1" applyBorder="1" applyAlignment="1">
      <alignment horizontal="center"/>
    </xf>
    <xf numFmtId="0" fontId="39" fillId="0" borderId="51" xfId="0" applyFont="1" applyBorder="1" applyAlignment="1">
      <alignment horizontal="center"/>
    </xf>
    <xf numFmtId="0" fontId="38" fillId="36" borderId="98" xfId="132" quotePrefix="1" applyFont="1" applyFill="1" applyBorder="1" applyAlignment="1">
      <alignment horizontal="center"/>
    </xf>
    <xf numFmtId="0" fontId="38" fillId="36" borderId="99" xfId="132" applyFont="1" applyFill="1" applyBorder="1" applyAlignment="1">
      <alignment horizontal="center"/>
    </xf>
    <xf numFmtId="0" fontId="38" fillId="36" borderId="100" xfId="132" applyFont="1" applyFill="1" applyBorder="1" applyAlignment="1">
      <alignment horizontal="center"/>
    </xf>
    <xf numFmtId="0" fontId="38" fillId="36" borderId="98" xfId="132" applyFont="1" applyFill="1" applyBorder="1" applyAlignment="1">
      <alignment horizontal="center" wrapText="1"/>
    </xf>
    <xf numFmtId="0" fontId="38" fillId="36" borderId="99" xfId="132" applyFont="1" applyFill="1" applyBorder="1" applyAlignment="1">
      <alignment horizontal="center" wrapText="1"/>
    </xf>
    <xf numFmtId="0" fontId="38" fillId="36" borderId="100" xfId="132" applyFont="1" applyFill="1" applyBorder="1" applyAlignment="1">
      <alignment horizontal="center" wrapText="1"/>
    </xf>
    <xf numFmtId="0" fontId="38" fillId="0" borderId="0" xfId="132" quotePrefix="1" applyFont="1" applyAlignment="1">
      <alignment horizontal="left" wrapText="1"/>
    </xf>
    <xf numFmtId="0" fontId="114" fillId="0" borderId="0" xfId="0" quotePrefix="1" applyFont="1" applyAlignment="1">
      <alignment horizontal="left" wrapText="1"/>
    </xf>
    <xf numFmtId="0" fontId="38" fillId="36" borderId="98" xfId="132" applyFont="1" applyFill="1" applyBorder="1" applyAlignment="1">
      <alignment horizontal="center"/>
    </xf>
    <xf numFmtId="0" fontId="38" fillId="45" borderId="98" xfId="132" quotePrefix="1" applyFont="1" applyFill="1" applyBorder="1" applyAlignment="1">
      <alignment horizontal="center"/>
    </xf>
    <xf numFmtId="0" fontId="38" fillId="45" borderId="99" xfId="132" applyFont="1" applyFill="1" applyBorder="1" applyAlignment="1">
      <alignment horizontal="center"/>
    </xf>
    <xf numFmtId="0" fontId="38" fillId="45" borderId="100" xfId="132" applyFont="1" applyFill="1" applyBorder="1" applyAlignment="1">
      <alignment horizontal="center"/>
    </xf>
    <xf numFmtId="0" fontId="38" fillId="45" borderId="98" xfId="132" applyFont="1" applyFill="1" applyBorder="1" applyAlignment="1">
      <alignment horizontal="center"/>
    </xf>
    <xf numFmtId="49" fontId="39" fillId="0" borderId="0" xfId="132" quotePrefix="1" applyNumberFormat="1" applyFont="1" applyAlignment="1">
      <alignment horizontal="center"/>
    </xf>
    <xf numFmtId="49" fontId="0" fillId="0" borderId="0" xfId="132" applyNumberFormat="1" applyFont="1" applyAlignment="1">
      <alignment horizontal="center"/>
    </xf>
    <xf numFmtId="0" fontId="38" fillId="36" borderId="85" xfId="132" applyFont="1" applyFill="1" applyBorder="1" applyAlignment="1">
      <alignment horizontal="left"/>
    </xf>
    <xf numFmtId="0" fontId="38" fillId="36" borderId="48" xfId="132" applyFont="1" applyFill="1" applyBorder="1" applyAlignment="1">
      <alignment horizontal="left"/>
    </xf>
    <xf numFmtId="0" fontId="113" fillId="0" borderId="0" xfId="0" applyFont="1" applyAlignment="1">
      <alignment wrapText="1"/>
    </xf>
    <xf numFmtId="0" fontId="0" fillId="0" borderId="0" xfId="0" applyAlignment="1"/>
    <xf numFmtId="0" fontId="38" fillId="37" borderId="98" xfId="528" applyFont="1" applyFill="1" applyBorder="1" applyAlignment="1">
      <alignment horizontal="center" wrapText="1"/>
    </xf>
    <xf numFmtId="0" fontId="38" fillId="37" borderId="99" xfId="528" applyFont="1" applyFill="1" applyBorder="1" applyAlignment="1">
      <alignment horizontal="center" wrapText="1"/>
    </xf>
    <xf numFmtId="0" fontId="38" fillId="37" borderId="100" xfId="528" applyFont="1" applyFill="1" applyBorder="1" applyAlignment="1">
      <alignment horizontal="center" wrapText="1"/>
    </xf>
    <xf numFmtId="0" fontId="39" fillId="0" borderId="0" xfId="0" applyFont="1" applyAlignment="1">
      <alignment horizontal="center"/>
    </xf>
    <xf numFmtId="49" fontId="39" fillId="0" borderId="0" xfId="0" applyNumberFormat="1" applyFont="1" applyAlignment="1">
      <alignment horizontal="center"/>
    </xf>
    <xf numFmtId="0" fontId="39" fillId="36" borderId="75" xfId="528" applyFont="1" applyFill="1" applyBorder="1" applyAlignment="1">
      <alignment horizontal="center"/>
    </xf>
    <xf numFmtId="0" fontId="39" fillId="36" borderId="97" xfId="528" applyFont="1" applyFill="1" applyBorder="1" applyAlignment="1">
      <alignment horizontal="center"/>
    </xf>
    <xf numFmtId="0" fontId="38" fillId="36" borderId="83" xfId="528" applyFont="1" applyFill="1" applyBorder="1" applyAlignment="1">
      <alignment horizontal="center"/>
    </xf>
    <xf numFmtId="0" fontId="38" fillId="36" borderId="80" xfId="528" applyFont="1" applyFill="1" applyBorder="1" applyAlignment="1">
      <alignment horizontal="center"/>
    </xf>
    <xf numFmtId="0" fontId="38" fillId="36" borderId="82" xfId="528" applyFont="1" applyFill="1" applyBorder="1" applyAlignment="1">
      <alignment horizontal="center"/>
    </xf>
    <xf numFmtId="0" fontId="0" fillId="0" borderId="0" xfId="0" applyAlignment="1">
      <alignment horizontal="left" vertical="top" wrapText="1"/>
    </xf>
    <xf numFmtId="0" fontId="39" fillId="36" borderId="76" xfId="528" applyFont="1" applyFill="1" applyBorder="1" applyAlignment="1">
      <alignment horizontal="center"/>
    </xf>
    <xf numFmtId="0" fontId="38" fillId="37" borderId="97" xfId="528" applyFont="1" applyFill="1" applyBorder="1" applyAlignment="1">
      <alignment horizontal="center" wrapText="1"/>
    </xf>
    <xf numFmtId="0" fontId="38" fillId="37" borderId="76" xfId="528" applyFont="1" applyFill="1" applyBorder="1" applyAlignment="1">
      <alignment horizontal="center" wrapText="1"/>
    </xf>
    <xf numFmtId="0" fontId="38" fillId="37" borderId="75" xfId="528" applyFont="1" applyFill="1" applyBorder="1" applyAlignment="1">
      <alignment horizontal="center" wrapText="1"/>
    </xf>
    <xf numFmtId="0" fontId="38" fillId="36" borderId="8" xfId="0" applyFont="1" applyFill="1" applyBorder="1" applyAlignment="1">
      <alignment horizontal="center"/>
    </xf>
    <xf numFmtId="0" fontId="38" fillId="36" borderId="61" xfId="0" applyFont="1" applyFill="1" applyBorder="1" applyAlignment="1">
      <alignment horizontal="center"/>
    </xf>
    <xf numFmtId="0" fontId="76" fillId="0" borderId="0" xfId="0" applyFont="1" applyAlignment="1">
      <alignment horizontal="center" wrapText="1"/>
    </xf>
    <xf numFmtId="0" fontId="39" fillId="0" borderId="0" xfId="0" quotePrefix="1" applyFont="1" applyAlignment="1">
      <alignment horizontal="center"/>
    </xf>
    <xf numFmtId="0" fontId="39" fillId="36" borderId="87" xfId="0" applyFont="1" applyFill="1" applyBorder="1" applyAlignment="1">
      <alignment horizontal="center" wrapText="1"/>
    </xf>
    <xf numFmtId="0" fontId="39" fillId="36" borderId="88" xfId="0" applyFont="1" applyFill="1" applyBorder="1" applyAlignment="1">
      <alignment horizontal="center" wrapText="1"/>
    </xf>
    <xf numFmtId="0" fontId="39" fillId="36" borderId="101" xfId="0" applyFont="1" applyFill="1" applyBorder="1" applyAlignment="1">
      <alignment horizontal="center" wrapText="1"/>
    </xf>
    <xf numFmtId="0" fontId="38" fillId="0" borderId="87" xfId="132" quotePrefix="1" applyFont="1" applyBorder="1" applyAlignment="1">
      <alignment horizontal="center" vertical="center"/>
    </xf>
    <xf numFmtId="0" fontId="38" fillId="0" borderId="88" xfId="132" quotePrefix="1" applyFont="1" applyBorder="1" applyAlignment="1">
      <alignment horizontal="center" vertical="center"/>
    </xf>
    <xf numFmtId="0" fontId="38" fillId="0" borderId="101" xfId="132" quotePrefix="1" applyFont="1" applyBorder="1" applyAlignment="1">
      <alignment horizontal="center" vertical="center"/>
    </xf>
    <xf numFmtId="0" fontId="0" fillId="0" borderId="0" xfId="128" quotePrefix="1" applyFont="1" applyAlignment="1">
      <alignment horizontal="left" wrapText="1"/>
    </xf>
    <xf numFmtId="0" fontId="39" fillId="0" borderId="0" xfId="0" applyFont="1" applyAlignment="1">
      <alignment horizontal="center" wrapText="1"/>
    </xf>
    <xf numFmtId="0" fontId="75" fillId="0" borderId="0" xfId="0" applyFont="1" applyAlignment="1">
      <alignment vertical="center" wrapText="1"/>
    </xf>
    <xf numFmtId="0" fontId="39" fillId="43" borderId="105" xfId="0" applyFont="1" applyFill="1" applyBorder="1" applyAlignment="1">
      <alignment horizontal="center"/>
    </xf>
    <xf numFmtId="0" fontId="39" fillId="43" borderId="99" xfId="0" applyFont="1" applyFill="1" applyBorder="1" applyAlignment="1">
      <alignment horizontal="center"/>
    </xf>
    <xf numFmtId="0" fontId="39" fillId="43" borderId="100" xfId="0" applyFont="1" applyFill="1" applyBorder="1" applyAlignment="1">
      <alignment horizontal="center"/>
    </xf>
    <xf numFmtId="0" fontId="38" fillId="43" borderId="36" xfId="0" applyFont="1" applyFill="1" applyBorder="1" applyAlignment="1">
      <alignment horizontal="center"/>
    </xf>
    <xf numFmtId="0" fontId="38" fillId="43" borderId="8" xfId="0" applyFont="1" applyFill="1" applyBorder="1" applyAlignment="1">
      <alignment horizontal="center"/>
    </xf>
    <xf numFmtId="0" fontId="38" fillId="43" borderId="61"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vertical="top" wrapText="1"/>
    </xf>
    <xf numFmtId="0" fontId="0" fillId="0" borderId="0" xfId="146" applyFont="1" applyAlignment="1">
      <alignment horizontal="left" vertical="top" wrapText="1"/>
    </xf>
    <xf numFmtId="0" fontId="38" fillId="43" borderId="96" xfId="0" applyFont="1" applyFill="1" applyBorder="1" applyAlignment="1"/>
    <xf numFmtId="0" fontId="38" fillId="43" borderId="31" xfId="0" applyFont="1" applyFill="1" applyBorder="1" applyAlignment="1"/>
    <xf numFmtId="0" fontId="38" fillId="43" borderId="62" xfId="0" applyFont="1" applyFill="1" applyBorder="1" applyAlignment="1"/>
    <xf numFmtId="0" fontId="38" fillId="43" borderId="96" xfId="0" applyFont="1" applyFill="1" applyBorder="1" applyAlignment="1">
      <alignment horizontal="center" wrapText="1"/>
    </xf>
    <xf numFmtId="0" fontId="38" fillId="43" borderId="31" xfId="0" applyFont="1" applyFill="1" applyBorder="1" applyAlignment="1">
      <alignment horizontal="center" wrapText="1"/>
    </xf>
    <xf numFmtId="0" fontId="38" fillId="43" borderId="62" xfId="0" applyFont="1" applyFill="1" applyBorder="1" applyAlignment="1">
      <alignment horizontal="center" wrapText="1"/>
    </xf>
    <xf numFmtId="0" fontId="39" fillId="43" borderId="86" xfId="0" applyFont="1" applyFill="1" applyBorder="1" applyAlignment="1">
      <alignment horizontal="center"/>
    </xf>
    <xf numFmtId="0" fontId="39" fillId="43" borderId="49" xfId="0" applyFont="1" applyFill="1" applyBorder="1" applyAlignment="1">
      <alignment horizontal="center"/>
    </xf>
    <xf numFmtId="0" fontId="39" fillId="43" borderId="84" xfId="0" applyFont="1" applyFill="1" applyBorder="1" applyAlignment="1">
      <alignment horizontal="center"/>
    </xf>
    <xf numFmtId="0" fontId="38" fillId="43" borderId="98" xfId="0" applyFont="1" applyFill="1" applyBorder="1" applyAlignment="1">
      <alignment horizontal="center"/>
    </xf>
    <xf numFmtId="0" fontId="38" fillId="43" borderId="99" xfId="0" applyFont="1" applyFill="1" applyBorder="1" applyAlignment="1">
      <alignment horizontal="center"/>
    </xf>
    <xf numFmtId="0" fontId="38" fillId="43" borderId="100" xfId="0" applyFont="1" applyFill="1" applyBorder="1" applyAlignment="1">
      <alignment horizontal="center"/>
    </xf>
    <xf numFmtId="0" fontId="0" fillId="0" borderId="0" xfId="146" applyFont="1" applyAlignment="1">
      <alignment wrapText="1"/>
    </xf>
    <xf numFmtId="0" fontId="0" fillId="0" borderId="0" xfId="146" applyFont="1" applyAlignment="1">
      <alignment horizontal="left" wrapText="1"/>
    </xf>
    <xf numFmtId="0" fontId="39" fillId="36" borderId="75" xfId="0" applyFont="1" applyFill="1" applyBorder="1" applyAlignment="1">
      <alignment horizontal="center" wrapText="1"/>
    </xf>
    <xf numFmtId="0" fontId="39" fillId="36" borderId="76" xfId="0" applyFont="1" applyFill="1" applyBorder="1" applyAlignment="1">
      <alignment horizontal="center" wrapText="1"/>
    </xf>
    <xf numFmtId="0" fontId="39" fillId="36" borderId="75" xfId="0" applyFont="1" applyFill="1" applyBorder="1" applyAlignment="1">
      <alignment horizontal="center"/>
    </xf>
    <xf numFmtId="0" fontId="39" fillId="36" borderId="76" xfId="0" applyFont="1" applyFill="1" applyBorder="1" applyAlignment="1">
      <alignment horizontal="center"/>
    </xf>
    <xf numFmtId="49" fontId="77" fillId="0" borderId="51" xfId="0" applyNumberFormat="1" applyFont="1" applyBorder="1" applyAlignment="1">
      <alignment horizontal="center"/>
    </xf>
    <xf numFmtId="0" fontId="77" fillId="0" borderId="51" xfId="0" applyFont="1" applyBorder="1" applyAlignment="1">
      <alignment horizontal="center"/>
    </xf>
    <xf numFmtId="0" fontId="0" fillId="0" borderId="0" xfId="0" applyAlignment="1">
      <alignment horizontal="center"/>
    </xf>
    <xf numFmtId="0" fontId="38" fillId="0" borderId="73" xfId="0" applyFont="1" applyBorder="1" applyAlignment="1">
      <alignment horizontal="center" wrapText="1"/>
    </xf>
    <xf numFmtId="0" fontId="38" fillId="0" borderId="67" xfId="0" applyFont="1" applyBorder="1" applyAlignment="1">
      <alignment horizontal="center" wrapText="1"/>
    </xf>
    <xf numFmtId="0" fontId="38" fillId="0" borderId="42" xfId="0" applyFont="1" applyBorder="1" applyAlignment="1">
      <alignment horizontal="center" wrapText="1"/>
    </xf>
    <xf numFmtId="0" fontId="38" fillId="0" borderId="73" xfId="0" applyFont="1" applyBorder="1" applyAlignment="1">
      <alignment horizontal="center"/>
    </xf>
    <xf numFmtId="0" fontId="0" fillId="0" borderId="67" xfId="0" applyBorder="1" applyAlignment="1">
      <alignment horizontal="center"/>
    </xf>
    <xf numFmtId="0" fontId="0" fillId="0" borderId="42" xfId="0"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49" fontId="38" fillId="36" borderId="87" xfId="0" applyNumberFormat="1" applyFont="1" applyFill="1" applyBorder="1" applyAlignment="1">
      <alignment horizontal="center"/>
    </xf>
    <xf numFmtId="49" fontId="38" fillId="36" borderId="88" xfId="0" applyNumberFormat="1" applyFont="1" applyFill="1" applyBorder="1" applyAlignment="1">
      <alignment horizontal="center"/>
    </xf>
    <xf numFmtId="49" fontId="38" fillId="36" borderId="101" xfId="0" applyNumberFormat="1" applyFont="1" applyFill="1" applyBorder="1" applyAlignment="1">
      <alignment horizontal="center"/>
    </xf>
    <xf numFmtId="49" fontId="38" fillId="36" borderId="98" xfId="0" applyNumberFormat="1" applyFont="1" applyFill="1" applyBorder="1" applyAlignment="1">
      <alignment horizontal="center"/>
    </xf>
    <xf numFmtId="49" fontId="38" fillId="36" borderId="99" xfId="0" applyNumberFormat="1" applyFont="1" applyFill="1" applyBorder="1" applyAlignment="1">
      <alignment horizontal="center"/>
    </xf>
    <xf numFmtId="49" fontId="38" fillId="36" borderId="100" xfId="0" applyNumberFormat="1" applyFont="1" applyFill="1" applyBorder="1" applyAlignment="1">
      <alignment horizontal="center"/>
    </xf>
    <xf numFmtId="3" fontId="38" fillId="36" borderId="30" xfId="4" applyNumberFormat="1" applyFont="1" applyFill="1" applyBorder="1" applyAlignment="1">
      <alignment horizontal="center"/>
    </xf>
    <xf numFmtId="0" fontId="38" fillId="36" borderId="30" xfId="0" applyFont="1" applyFill="1" applyBorder="1" applyAlignment="1">
      <alignment horizontal="center"/>
    </xf>
    <xf numFmtId="0" fontId="38" fillId="36" borderId="54" xfId="0" applyFont="1" applyFill="1" applyBorder="1" applyAlignment="1">
      <alignment horizontal="center"/>
    </xf>
    <xf numFmtId="0" fontId="0" fillId="0" borderId="0" xfId="127" applyFont="1" applyAlignment="1">
      <alignment horizontal="left" wrapText="1"/>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109" xfId="0" applyFont="1" applyFill="1" applyBorder="1" applyAlignment="1">
      <alignment horizontal="center" wrapText="1"/>
    </xf>
    <xf numFmtId="49" fontId="39" fillId="36" borderId="86" xfId="0" applyNumberFormat="1" applyFont="1" applyFill="1" applyBorder="1" applyAlignment="1">
      <alignment horizontal="center"/>
    </xf>
    <xf numFmtId="49" fontId="39" fillId="36" borderId="49" xfId="0" applyNumberFormat="1" applyFont="1" applyFill="1" applyBorder="1" applyAlignment="1">
      <alignment horizontal="center"/>
    </xf>
    <xf numFmtId="49" fontId="39" fillId="36" borderId="84" xfId="0" applyNumberFormat="1" applyFont="1" applyFill="1" applyBorder="1" applyAlignment="1">
      <alignment horizontal="center"/>
    </xf>
    <xf numFmtId="0" fontId="38" fillId="36" borderId="60" xfId="0" applyFont="1" applyFill="1" applyBorder="1" applyAlignment="1">
      <alignment horizontal="center" wrapText="1"/>
    </xf>
    <xf numFmtId="0" fontId="38" fillId="36" borderId="85" xfId="0" applyFont="1" applyFill="1" applyBorder="1" applyAlignment="1">
      <alignment horizontal="center"/>
    </xf>
    <xf numFmtId="0" fontId="0" fillId="36" borderId="104" xfId="0" applyFill="1" applyBorder="1" applyAlignment="1">
      <alignment horizontal="center"/>
    </xf>
    <xf numFmtId="0" fontId="0" fillId="36" borderId="32" xfId="0" applyFill="1" applyBorder="1" applyAlignment="1">
      <alignment horizontal="center"/>
    </xf>
    <xf numFmtId="0" fontId="38" fillId="36" borderId="36" xfId="0" applyFont="1" applyFill="1" applyBorder="1" applyAlignment="1">
      <alignment horizontal="center" wrapText="1"/>
    </xf>
    <xf numFmtId="0" fontId="38" fillId="36" borderId="98" xfId="0" applyFont="1" applyFill="1" applyBorder="1" applyAlignment="1">
      <alignment horizontal="center"/>
    </xf>
    <xf numFmtId="0" fontId="38" fillId="36" borderId="99" xfId="0" applyFont="1" applyFill="1" applyBorder="1" applyAlignment="1">
      <alignment horizontal="center"/>
    </xf>
    <xf numFmtId="0" fontId="38" fillId="36" borderId="100" xfId="0" applyFont="1" applyFill="1" applyBorder="1" applyAlignment="1"/>
    <xf numFmtId="0" fontId="38" fillId="36" borderId="100" xfId="0" applyFont="1" applyFill="1" applyBorder="1" applyAlignment="1">
      <alignment horizontal="center"/>
    </xf>
    <xf numFmtId="0" fontId="38" fillId="36" borderId="105" xfId="0" applyFont="1" applyFill="1" applyBorder="1" applyAlignment="1">
      <alignment horizontal="center"/>
    </xf>
    <xf numFmtId="0" fontId="38" fillId="36" borderId="25" xfId="0" applyFont="1" applyFill="1" applyBorder="1" applyAlignment="1">
      <alignment horizontal="center" wrapText="1"/>
    </xf>
    <xf numFmtId="0" fontId="38" fillId="36" borderId="68" xfId="0" applyFont="1" applyFill="1" applyBorder="1" applyAlignment="1">
      <alignment horizontal="center" wrapText="1"/>
    </xf>
    <xf numFmtId="0" fontId="38" fillId="36" borderId="24" xfId="0" applyFont="1" applyFill="1" applyBorder="1" applyAlignment="1">
      <alignment horizontal="center" wrapText="1"/>
    </xf>
    <xf numFmtId="0" fontId="38" fillId="36" borderId="35" xfId="0" applyFont="1" applyFill="1" applyBorder="1" applyAlignment="1">
      <alignment horizontal="center" wrapText="1"/>
    </xf>
    <xf numFmtId="0" fontId="38" fillId="36" borderId="73" xfId="0" applyFont="1" applyFill="1" applyBorder="1" applyAlignment="1">
      <alignment horizontal="center" wrapText="1"/>
    </xf>
    <xf numFmtId="0" fontId="38" fillId="36" borderId="37" xfId="0" applyFont="1" applyFill="1" applyBorder="1" applyAlignment="1">
      <alignment horizontal="center" wrapText="1"/>
    </xf>
    <xf numFmtId="0" fontId="0" fillId="0" borderId="73" xfId="0" applyBorder="1" applyAlignment="1">
      <alignment vertical="top" wrapText="1"/>
    </xf>
    <xf numFmtId="0" fontId="0" fillId="0" borderId="67" xfId="0" applyBorder="1" applyAlignment="1">
      <alignment vertical="top" wrapText="1"/>
    </xf>
    <xf numFmtId="0" fontId="0" fillId="0" borderId="42" xfId="0" applyBorder="1" applyAlignment="1">
      <alignment vertical="top" wrapText="1"/>
    </xf>
    <xf numFmtId="0" fontId="38" fillId="36" borderId="87" xfId="0" applyFont="1" applyFill="1" applyBorder="1" applyAlignment="1">
      <alignment horizontal="center"/>
    </xf>
    <xf numFmtId="0" fontId="38" fillId="36" borderId="88" xfId="0" applyFont="1" applyFill="1" applyBorder="1" applyAlignment="1">
      <alignment horizontal="center"/>
    </xf>
    <xf numFmtId="0" fontId="38" fillId="36" borderId="101" xfId="0" applyFont="1" applyFill="1" applyBorder="1" applyAlignment="1">
      <alignment horizontal="center"/>
    </xf>
    <xf numFmtId="0" fontId="38" fillId="36" borderId="41" xfId="0" applyFont="1" applyFill="1" applyBorder="1" applyAlignment="1">
      <alignment horizontal="center"/>
    </xf>
    <xf numFmtId="0" fontId="38" fillId="36" borderId="28" xfId="0" applyFont="1" applyFill="1" applyBorder="1" applyAlignment="1">
      <alignment horizontal="center"/>
    </xf>
    <xf numFmtId="0" fontId="38" fillId="36" borderId="66" xfId="0" applyFont="1" applyFill="1" applyBorder="1" applyAlignment="1">
      <alignment horizontal="center"/>
    </xf>
    <xf numFmtId="0" fontId="38" fillId="36" borderId="104" xfId="0" applyFont="1" applyFill="1" applyBorder="1" applyAlignment="1">
      <alignment horizontal="center"/>
    </xf>
    <xf numFmtId="0" fontId="38" fillId="36" borderId="32" xfId="0" applyFont="1" applyFill="1" applyBorder="1" applyAlignment="1">
      <alignment horizontal="center"/>
    </xf>
    <xf numFmtId="49" fontId="39" fillId="36" borderId="75" xfId="0" applyNumberFormat="1" applyFont="1" applyFill="1" applyBorder="1" applyAlignment="1">
      <alignment horizontal="center"/>
    </xf>
    <xf numFmtId="49" fontId="39" fillId="36" borderId="97" xfId="0" applyNumberFormat="1" applyFont="1" applyFill="1" applyBorder="1" applyAlignment="1">
      <alignment horizontal="center"/>
    </xf>
    <xf numFmtId="49" fontId="39" fillId="36" borderId="76" xfId="0" applyNumberFormat="1" applyFont="1" applyFill="1" applyBorder="1" applyAlignment="1">
      <alignment horizontal="center"/>
    </xf>
    <xf numFmtId="0" fontId="38" fillId="36" borderId="29" xfId="0" applyFont="1" applyFill="1" applyBorder="1" applyAlignment="1">
      <alignment horizontal="center"/>
    </xf>
    <xf numFmtId="0" fontId="38" fillId="36" borderId="38" xfId="0" applyFont="1" applyFill="1" applyBorder="1" applyAlignment="1">
      <alignment horizontal="center"/>
    </xf>
    <xf numFmtId="0" fontId="38" fillId="0" borderId="0" xfId="127" applyFont="1" applyAlignment="1">
      <alignment horizontal="left" wrapText="1"/>
    </xf>
    <xf numFmtId="0" fontId="38" fillId="0" borderId="0" xfId="0" applyFont="1" applyAlignment="1">
      <alignment horizontal="center"/>
    </xf>
    <xf numFmtId="0" fontId="38" fillId="36" borderId="98" xfId="0" quotePrefix="1" applyFont="1" applyFill="1" applyBorder="1" applyAlignment="1">
      <alignment horizontal="center"/>
    </xf>
    <xf numFmtId="0" fontId="75" fillId="0" borderId="0" xfId="0" quotePrefix="1" applyFont="1" applyAlignment="1">
      <alignment horizontal="left" wrapText="1"/>
    </xf>
    <xf numFmtId="0" fontId="75" fillId="0" borderId="0" xfId="0" applyFont="1" applyAlignment="1">
      <alignment horizontal="left" wrapText="1"/>
    </xf>
    <xf numFmtId="0" fontId="38" fillId="36" borderId="87" xfId="132" applyFont="1" applyFill="1" applyBorder="1" applyAlignment="1">
      <alignment horizontal="center"/>
    </xf>
    <xf numFmtId="0" fontId="38" fillId="36" borderId="88" xfId="132" applyFont="1" applyFill="1" applyBorder="1" applyAlignment="1">
      <alignment horizontal="center"/>
    </xf>
    <xf numFmtId="0" fontId="38" fillId="36" borderId="101" xfId="132" applyFont="1" applyFill="1" applyBorder="1" applyAlignment="1">
      <alignment horizontal="center"/>
    </xf>
    <xf numFmtId="0" fontId="39" fillId="0" borderId="0" xfId="0" applyFont="1" applyAlignment="1">
      <alignment horizontal="center" vertical="center" wrapText="1"/>
    </xf>
    <xf numFmtId="0" fontId="39" fillId="0" borderId="0" xfId="0" applyFont="1" applyAlignment="1">
      <alignment horizontal="center" vertical="center"/>
    </xf>
    <xf numFmtId="0" fontId="0" fillId="0" borderId="0" xfId="31335" applyFont="1" applyAlignment="1">
      <alignment horizontal="left" vertical="top" wrapText="1"/>
    </xf>
    <xf numFmtId="0" fontId="0" fillId="0" borderId="0" xfId="31335" applyFont="1" applyAlignment="1">
      <alignment horizontal="left" vertical="top"/>
    </xf>
    <xf numFmtId="0" fontId="38" fillId="0" borderId="64" xfId="0" applyFont="1" applyBorder="1" applyAlignment="1">
      <alignment horizontal="center" wrapText="1"/>
    </xf>
    <xf numFmtId="0" fontId="38" fillId="0" borderId="5" xfId="0" applyFont="1" applyBorder="1" applyAlignment="1">
      <alignment horizontal="center" wrapText="1"/>
    </xf>
    <xf numFmtId="0" fontId="38" fillId="0" borderId="109" xfId="0" applyFont="1" applyBorder="1" applyAlignment="1">
      <alignment horizontal="center" wrapText="1"/>
    </xf>
    <xf numFmtId="49" fontId="39" fillId="0" borderId="0" xfId="0" applyNumberFormat="1" applyFont="1" applyAlignment="1">
      <alignment horizontal="center" vertical="center" wrapText="1"/>
    </xf>
    <xf numFmtId="0" fontId="126" fillId="0" borderId="0" xfId="0" applyFont="1" applyAlignment="1">
      <alignment horizontal="left" wrapText="1"/>
    </xf>
    <xf numFmtId="0" fontId="123" fillId="0" borderId="0" xfId="0" applyFont="1" applyAlignment="1"/>
    <xf numFmtId="0" fontId="123" fillId="0" borderId="0" xfId="0" applyFont="1" applyAlignment="1">
      <alignment horizontal="left" wrapText="1"/>
    </xf>
    <xf numFmtId="0" fontId="123" fillId="0" borderId="0" xfId="0" applyFont="1" applyAlignment="1">
      <alignment horizontal="left"/>
    </xf>
    <xf numFmtId="0" fontId="110" fillId="0" borderId="0" xfId="0" applyFont="1" applyAlignment="1"/>
    <xf numFmtId="0" fontId="39" fillId="0" borderId="0" xfId="528" applyFont="1" applyAlignment="1">
      <alignment horizontal="center" wrapText="1"/>
    </xf>
    <xf numFmtId="49" fontId="39" fillId="0" borderId="0" xfId="528" applyNumberFormat="1" applyFont="1" applyAlignment="1">
      <alignment horizontal="center" vertical="center" wrapText="1"/>
    </xf>
    <xf numFmtId="49" fontId="39" fillId="0" borderId="28" xfId="0" applyNumberFormat="1" applyFont="1" applyBorder="1" applyAlignment="1">
      <alignment horizontal="center" wrapText="1"/>
    </xf>
    <xf numFmtId="0" fontId="38" fillId="36" borderId="8" xfId="0" quotePrefix="1" applyFont="1" applyFill="1" applyBorder="1" applyAlignment="1">
      <alignment horizontal="center"/>
    </xf>
    <xf numFmtId="0" fontId="39" fillId="36" borderId="82" xfId="0" applyFont="1" applyFill="1" applyBorder="1" applyAlignment="1">
      <alignment horizontal="center" vertical="center" wrapText="1"/>
    </xf>
    <xf numFmtId="0" fontId="39" fillId="36" borderId="69" xfId="0" applyFont="1" applyFill="1" applyBorder="1" applyAlignment="1">
      <alignment horizontal="center" vertical="center" wrapText="1"/>
    </xf>
    <xf numFmtId="0" fontId="39" fillId="36" borderId="47" xfId="0" applyFont="1" applyFill="1" applyBorder="1" applyAlignment="1">
      <alignment horizontal="center" vertical="center" wrapText="1"/>
    </xf>
    <xf numFmtId="0" fontId="116" fillId="0" borderId="0" xfId="127" applyFont="1" applyAlignment="1"/>
    <xf numFmtId="0" fontId="39" fillId="36" borderId="101" xfId="127" applyFont="1" applyFill="1" applyBorder="1" applyAlignment="1">
      <alignment horizontal="center" vertical="center" wrapText="1"/>
    </xf>
    <xf numFmtId="0" fontId="39" fillId="36" borderId="58"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39" fillId="36" borderId="10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98" xfId="127" applyFont="1" applyFill="1" applyBorder="1" applyAlignment="1">
      <alignment horizontal="center" vertical="center" wrapText="1"/>
    </xf>
    <xf numFmtId="0" fontId="39" fillId="36" borderId="63" xfId="127" applyFont="1" applyFill="1" applyBorder="1" applyAlignment="1">
      <alignment horizontal="center" vertical="center" wrapText="1"/>
    </xf>
    <xf numFmtId="0" fontId="39" fillId="36" borderId="82" xfId="127" applyFont="1" applyFill="1" applyBorder="1" applyAlignment="1">
      <alignment horizontal="center" vertical="center" wrapText="1"/>
    </xf>
    <xf numFmtId="0" fontId="39" fillId="36" borderId="47" xfId="127" applyFont="1" applyFill="1" applyBorder="1" applyAlignment="1">
      <alignment horizontal="center" vertical="center" wrapText="1"/>
    </xf>
    <xf numFmtId="0" fontId="39" fillId="36" borderId="49" xfId="127" applyFont="1" applyFill="1" applyBorder="1" applyAlignment="1">
      <alignment horizontal="center" vertical="center" wrapText="1"/>
    </xf>
    <xf numFmtId="0" fontId="39" fillId="36" borderId="51" xfId="127" applyFont="1" applyFill="1" applyBorder="1" applyAlignment="1">
      <alignment horizontal="center" vertical="center" wrapText="1"/>
    </xf>
    <xf numFmtId="0" fontId="78" fillId="0" borderId="0" xfId="127" applyFont="1" applyAlignment="1"/>
    <xf numFmtId="0" fontId="39" fillId="36" borderId="80" xfId="0" applyFont="1" applyFill="1" applyBorder="1" applyAlignment="1">
      <alignment horizontal="center" vertical="center" wrapText="1"/>
    </xf>
    <xf numFmtId="0" fontId="39" fillId="36" borderId="67" xfId="0" applyFont="1" applyFill="1" applyBorder="1" applyAlignment="1">
      <alignment horizontal="center" vertical="center" wrapText="1"/>
    </xf>
    <xf numFmtId="0" fontId="39" fillId="36" borderId="46" xfId="0" applyFont="1" applyFill="1" applyBorder="1" applyAlignment="1">
      <alignment horizontal="center" vertical="center" wrapText="1"/>
    </xf>
    <xf numFmtId="0" fontId="39" fillId="36" borderId="80" xfId="127" applyFont="1" applyFill="1" applyBorder="1" applyAlignment="1">
      <alignment horizontal="center" vertical="center" wrapText="1"/>
    </xf>
    <xf numFmtId="0" fontId="47" fillId="0" borderId="46" xfId="0" applyFont="1" applyBorder="1" applyAlignment="1">
      <alignment horizontal="center" vertical="center" wrapText="1"/>
    </xf>
    <xf numFmtId="0" fontId="39" fillId="0" borderId="0" xfId="127" applyFont="1" applyAlignment="1">
      <alignment horizontal="center"/>
    </xf>
    <xf numFmtId="49" fontId="39" fillId="0" borderId="0" xfId="127" applyNumberFormat="1" applyFont="1" applyAlignment="1">
      <alignment horizontal="center"/>
    </xf>
    <xf numFmtId="0" fontId="39" fillId="36" borderId="96" xfId="127" applyFont="1" applyFill="1" applyBorder="1" applyAlignment="1">
      <alignment horizontal="center" vertical="center"/>
    </xf>
    <xf numFmtId="0" fontId="39" fillId="36" borderId="31" xfId="127" applyFont="1" applyFill="1" applyBorder="1" applyAlignment="1">
      <alignment horizontal="center" vertical="center"/>
    </xf>
    <xf numFmtId="0" fontId="39" fillId="36" borderId="62" xfId="127" applyFont="1" applyFill="1" applyBorder="1" applyAlignment="1">
      <alignment horizontal="center" vertical="center"/>
    </xf>
    <xf numFmtId="0" fontId="39" fillId="36" borderId="75" xfId="127" applyFont="1" applyFill="1" applyBorder="1" applyAlignment="1">
      <alignment horizontal="center" vertical="center" wrapText="1"/>
    </xf>
    <xf numFmtId="0" fontId="39" fillId="36" borderId="97" xfId="127" applyFont="1" applyFill="1" applyBorder="1" applyAlignment="1">
      <alignment horizontal="center" vertical="center" wrapText="1"/>
    </xf>
    <xf numFmtId="0" fontId="39" fillId="36" borderId="76" xfId="127"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0" fontId="39" fillId="36" borderId="86" xfId="127" applyFont="1" applyFill="1" applyBorder="1" applyAlignment="1">
      <alignment horizontal="center" vertical="center" wrapText="1"/>
    </xf>
    <xf numFmtId="0" fontId="39" fillId="36" borderId="77" xfId="31323" applyFont="1" applyFill="1" applyBorder="1" applyAlignment="1">
      <alignment horizontal="center" vertical="center" wrapText="1"/>
    </xf>
    <xf numFmtId="0" fontId="39" fillId="36" borderId="79" xfId="31323" applyFont="1" applyFill="1" applyBorder="1" applyAlignment="1">
      <alignment horizontal="center" vertical="center" wrapText="1"/>
    </xf>
    <xf numFmtId="0" fontId="39" fillId="36" borderId="90" xfId="127" applyFont="1" applyFill="1" applyBorder="1" applyAlignment="1">
      <alignment horizontal="center" vertical="center" wrapText="1"/>
    </xf>
    <xf numFmtId="0" fontId="39" fillId="36" borderId="73" xfId="127" applyFont="1" applyFill="1" applyBorder="1" applyAlignment="1">
      <alignment horizontal="center" vertical="center" wrapText="1"/>
    </xf>
    <xf numFmtId="0" fontId="39" fillId="36" borderId="91" xfId="127" applyFont="1" applyFill="1" applyBorder="1" applyAlignment="1">
      <alignment horizontal="center" vertical="center" wrapText="1"/>
    </xf>
    <xf numFmtId="0" fontId="39" fillId="36" borderId="67" xfId="127" applyFont="1" applyFill="1" applyBorder="1" applyAlignment="1">
      <alignment horizontal="center" vertical="center" wrapText="1"/>
    </xf>
    <xf numFmtId="0" fontId="39" fillId="36" borderId="46" xfId="127" applyFont="1" applyFill="1" applyBorder="1" applyAlignment="1">
      <alignment horizontal="center" vertical="center" wrapText="1"/>
    </xf>
    <xf numFmtId="0" fontId="39" fillId="36" borderId="84" xfId="127" applyFont="1" applyFill="1" applyBorder="1" applyAlignment="1">
      <alignment horizontal="center" vertical="center" wrapText="1"/>
    </xf>
    <xf numFmtId="0" fontId="38" fillId="0" borderId="0" xfId="0" applyFont="1" applyAlignment="1">
      <alignment wrapText="1"/>
    </xf>
    <xf numFmtId="0" fontId="39" fillId="0" borderId="83" xfId="127" applyFont="1" applyBorder="1" applyAlignment="1">
      <alignment horizontal="center" wrapText="1"/>
    </xf>
    <xf numFmtId="0" fontId="39" fillId="0" borderId="80" xfId="127" applyFont="1" applyBorder="1" applyAlignment="1">
      <alignment horizontal="center"/>
    </xf>
    <xf numFmtId="0" fontId="39" fillId="0" borderId="82" xfId="127" applyFont="1" applyBorder="1" applyAlignment="1">
      <alignment horizontal="center"/>
    </xf>
    <xf numFmtId="49" fontId="39" fillId="0" borderId="39" xfId="127" applyNumberFormat="1" applyFont="1" applyBorder="1" applyAlignment="1">
      <alignment horizontal="center"/>
    </xf>
    <xf numFmtId="49" fontId="0" fillId="0" borderId="0" xfId="0" applyNumberFormat="1" applyAlignment="1">
      <alignment horizontal="center"/>
    </xf>
    <xf numFmtId="49" fontId="0" fillId="0" borderId="50" xfId="0" applyNumberFormat="1" applyBorder="1" applyAlignment="1">
      <alignment horizontal="center"/>
    </xf>
    <xf numFmtId="49" fontId="39" fillId="0" borderId="57" xfId="0" applyNumberFormat="1" applyFont="1" applyBorder="1" applyAlignment="1">
      <alignment horizontal="center"/>
    </xf>
    <xf numFmtId="0" fontId="39" fillId="0" borderId="52" xfId="0" applyFont="1" applyBorder="1" applyAlignment="1">
      <alignment horizontal="center"/>
    </xf>
    <xf numFmtId="0" fontId="0" fillId="0" borderId="0" xfId="31324" applyFont="1" applyAlignment="1">
      <alignment horizontal="left" wrapText="1"/>
    </xf>
    <xf numFmtId="0" fontId="0" fillId="0" borderId="0" xfId="127" applyFont="1" applyAlignment="1">
      <alignment wrapText="1"/>
    </xf>
    <xf numFmtId="0" fontId="79" fillId="0" borderId="0" xfId="127" applyFont="1" applyAlignment="1"/>
    <xf numFmtId="0" fontId="0" fillId="0" borderId="0" xfId="173" applyFont="1" applyAlignment="1">
      <alignment horizontal="left" vertical="center" wrapText="1"/>
    </xf>
    <xf numFmtId="0" fontId="39" fillId="36" borderId="87" xfId="0" applyFont="1" applyFill="1" applyBorder="1" applyAlignment="1">
      <alignment horizontal="center" vertical="center" wrapText="1"/>
    </xf>
    <xf numFmtId="0" fontId="39" fillId="36" borderId="43" xfId="0" applyFont="1" applyFill="1" applyBorder="1" applyAlignment="1">
      <alignment horizontal="center" vertical="center" wrapText="1"/>
    </xf>
    <xf numFmtId="0" fontId="39" fillId="36" borderId="83" xfId="0" applyFont="1" applyFill="1" applyBorder="1" applyAlignment="1">
      <alignment horizontal="center" vertical="center" wrapText="1"/>
    </xf>
    <xf numFmtId="0" fontId="39" fillId="36" borderId="95" xfId="0" applyFont="1" applyFill="1" applyBorder="1" applyAlignment="1">
      <alignment horizontal="center" vertical="center" wrapText="1"/>
    </xf>
    <xf numFmtId="0" fontId="39" fillId="36" borderId="90" xfId="0" applyFont="1" applyFill="1" applyBorder="1" applyAlignment="1">
      <alignment horizontal="center" vertical="center" wrapText="1"/>
    </xf>
    <xf numFmtId="0" fontId="0" fillId="0" borderId="0" xfId="0" applyAlignment="1">
      <alignment horizontal="left" vertical="center" wrapText="1"/>
    </xf>
    <xf numFmtId="0" fontId="0" fillId="0" borderId="0" xfId="31325" applyFont="1" applyAlignment="1">
      <alignment horizontal="left" vertical="top" wrapText="1"/>
    </xf>
    <xf numFmtId="0" fontId="0" fillId="0" borderId="0" xfId="31325" applyFont="1" applyAlignment="1">
      <alignment vertical="center" wrapText="1"/>
    </xf>
    <xf numFmtId="0" fontId="38" fillId="36" borderId="98"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38" fillId="36" borderId="95"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38" fillId="36" borderId="90"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6"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51" xfId="0" quotePrefix="1" applyFont="1" applyBorder="1" applyAlignment="1">
      <alignment horizontal="center"/>
    </xf>
    <xf numFmtId="0" fontId="38" fillId="36" borderId="86" xfId="0" applyFont="1" applyFill="1" applyBorder="1" applyAlignment="1">
      <alignment horizontal="center" vertical="center"/>
    </xf>
    <xf numFmtId="0" fontId="38" fillId="36" borderId="57" xfId="0" applyFont="1" applyFill="1" applyBorder="1" applyAlignment="1">
      <alignment horizontal="center" vertical="center"/>
    </xf>
    <xf numFmtId="0" fontId="38" fillId="36" borderId="87" xfId="0" quotePrefix="1" applyFont="1" applyFill="1" applyBorder="1" applyAlignment="1">
      <alignment horizontal="center"/>
    </xf>
    <xf numFmtId="0" fontId="38" fillId="36" borderId="88" xfId="0" quotePrefix="1" applyFont="1" applyFill="1" applyBorder="1" applyAlignment="1">
      <alignment horizontal="center"/>
    </xf>
    <xf numFmtId="0" fontId="38" fillId="36" borderId="87" xfId="132" quotePrefix="1" applyFont="1" applyFill="1" applyBorder="1" applyAlignment="1">
      <alignment horizontal="center"/>
    </xf>
    <xf numFmtId="0" fontId="38" fillId="36" borderId="88" xfId="132" quotePrefix="1" applyFont="1" applyFill="1" applyBorder="1" applyAlignment="1">
      <alignment horizontal="center"/>
    </xf>
    <xf numFmtId="0" fontId="38" fillId="36" borderId="101" xfId="132" quotePrefix="1" applyFont="1" applyFill="1" applyBorder="1" applyAlignment="1">
      <alignment horizontal="center"/>
    </xf>
    <xf numFmtId="0" fontId="38" fillId="36" borderId="105" xfId="132" applyFont="1" applyFill="1" applyBorder="1" applyAlignment="1">
      <alignment horizontal="center"/>
    </xf>
    <xf numFmtId="0" fontId="0" fillId="0" borderId="0" xfId="0" quotePrefix="1" applyAlignment="1">
      <alignment horizontal="left" wrapText="1"/>
    </xf>
    <xf numFmtId="0" fontId="39" fillId="0" borderId="83" xfId="0" applyFont="1" applyBorder="1" applyAlignment="1">
      <alignment horizontal="center"/>
    </xf>
    <xf numFmtId="0" fontId="39" fillId="0" borderId="80" xfId="0" applyFont="1" applyBorder="1" applyAlignment="1">
      <alignment horizontal="center"/>
    </xf>
    <xf numFmtId="0" fontId="39" fillId="0" borderId="82" xfId="0" applyFont="1" applyBorder="1" applyAlignment="1">
      <alignment horizontal="center"/>
    </xf>
    <xf numFmtId="0" fontId="0" fillId="0" borderId="0" xfId="528" quotePrefix="1" applyFont="1" applyAlignment="1">
      <alignment horizontal="left"/>
    </xf>
    <xf numFmtId="0" fontId="39" fillId="0" borderId="0" xfId="528" applyFont="1" applyAlignment="1">
      <alignment horizontal="center"/>
    </xf>
    <xf numFmtId="0" fontId="39" fillId="36" borderId="86" xfId="528" applyFont="1" applyFill="1" applyBorder="1" applyAlignment="1">
      <alignment wrapText="1"/>
    </xf>
    <xf numFmtId="0" fontId="39" fillId="36" borderId="57" xfId="528" applyFont="1" applyFill="1" applyBorder="1" applyAlignment="1">
      <alignment wrapText="1"/>
    </xf>
    <xf numFmtId="0" fontId="114" fillId="0" borderId="0" xfId="528" quotePrefix="1" applyAlignment="1">
      <alignment horizontal="left" wrapText="1"/>
    </xf>
    <xf numFmtId="0" fontId="78" fillId="0" borderId="0" xfId="0" applyFont="1" applyAlignment="1">
      <alignment horizontal="left" vertical="top" wrapText="1"/>
    </xf>
    <xf numFmtId="0" fontId="47" fillId="0" borderId="46" xfId="127" applyFont="1" applyBorder="1" applyAlignment="1">
      <alignment horizontal="center" vertical="center" wrapText="1"/>
    </xf>
    <xf numFmtId="0" fontId="39" fillId="36" borderId="69" xfId="127" applyFont="1" applyFill="1" applyBorder="1" applyAlignment="1">
      <alignment horizontal="center" vertical="center" wrapText="1"/>
    </xf>
    <xf numFmtId="0" fontId="38" fillId="0" borderId="0" xfId="127" applyFont="1" applyAlignment="1">
      <alignment wrapText="1"/>
    </xf>
    <xf numFmtId="0" fontId="114" fillId="0" borderId="0" xfId="127" applyAlignment="1">
      <alignment wrapText="1"/>
    </xf>
    <xf numFmtId="0" fontId="114" fillId="0" borderId="0" xfId="127" applyAlignment="1"/>
    <xf numFmtId="0" fontId="107" fillId="0" borderId="0" xfId="127" applyFont="1" applyAlignment="1">
      <alignment wrapText="1"/>
    </xf>
    <xf numFmtId="49" fontId="114" fillId="0" borderId="0" xfId="127" applyNumberFormat="1" applyAlignment="1">
      <alignment horizontal="center"/>
    </xf>
    <xf numFmtId="49" fontId="114" fillId="0" borderId="50" xfId="127" applyNumberFormat="1" applyBorder="1" applyAlignment="1">
      <alignment horizontal="center"/>
    </xf>
    <xf numFmtId="0" fontId="114" fillId="0" borderId="0" xfId="31324" applyFont="1" applyAlignment="1">
      <alignment horizontal="left" wrapText="1"/>
    </xf>
    <xf numFmtId="0" fontId="114" fillId="0" borderId="0" xfId="173" applyFont="1" applyAlignment="1">
      <alignment horizontal="left" vertical="center" wrapText="1"/>
    </xf>
    <xf numFmtId="49" fontId="47" fillId="0" borderId="0" xfId="127" applyNumberFormat="1" applyFont="1" applyAlignment="1">
      <alignment horizontal="center"/>
    </xf>
    <xf numFmtId="0" fontId="39" fillId="36" borderId="87" xfId="127" applyFont="1" applyFill="1" applyBorder="1" applyAlignment="1">
      <alignment horizontal="center" vertical="center" wrapText="1"/>
    </xf>
    <xf numFmtId="0" fontId="39" fillId="36" borderId="65" xfId="127" applyFont="1" applyFill="1" applyBorder="1" applyAlignment="1">
      <alignment horizontal="center" vertical="center" wrapText="1"/>
    </xf>
    <xf numFmtId="0" fontId="39" fillId="36" borderId="83" xfId="127" applyFont="1" applyFill="1" applyBorder="1" applyAlignment="1">
      <alignment horizontal="center" vertical="center" wrapText="1"/>
    </xf>
    <xf numFmtId="0" fontId="114" fillId="0" borderId="0" xfId="127" applyAlignment="1">
      <alignment horizontal="left" vertical="center" wrapText="1"/>
    </xf>
    <xf numFmtId="0" fontId="114" fillId="0" borderId="0" xfId="31325" applyAlignment="1">
      <alignment vertical="center" wrapText="1"/>
    </xf>
    <xf numFmtId="0" fontId="38" fillId="36" borderId="98" xfId="127" applyFont="1" applyFill="1" applyBorder="1" applyAlignment="1">
      <alignment horizontal="center" vertical="center" wrapText="1"/>
    </xf>
    <xf numFmtId="0" fontId="38" fillId="36" borderId="60"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90" xfId="127" applyFont="1" applyFill="1" applyBorder="1" applyAlignment="1">
      <alignment horizontal="center" vertical="center" wrapText="1"/>
    </xf>
    <xf numFmtId="0" fontId="114" fillId="0" borderId="84" xfId="127" applyBorder="1" applyAlignment="1"/>
    <xf numFmtId="0" fontId="114" fillId="0" borderId="41" xfId="127" applyBorder="1" applyAlignment="1"/>
    <xf numFmtId="0" fontId="114" fillId="0" borderId="66"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cellXfs>
  <cellStyles count="31343">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xfId="31342" builtinId="8"/>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63" Type="http://schemas.openxmlformats.org/officeDocument/2006/relationships/theme" Target="theme/theme1.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66"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61" Type="http://schemas.openxmlformats.org/officeDocument/2006/relationships/externalLink" Target="externalLinks/externalLink2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styles" Target="styles.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F972-88C7-4ED5-9B4E-0BD615071948}">
  <sheetPr codeName="Sheet1">
    <pageSetUpPr fitToPage="1"/>
  </sheetPr>
  <dimension ref="A3"/>
  <sheetViews>
    <sheetView tabSelected="1" workbookViewId="0">
      <selection activeCell="A4" sqref="A4"/>
    </sheetView>
  </sheetViews>
  <sheetFormatPr defaultRowHeight="13.2"/>
  <cols>
    <col min="1" max="1" width="18" customWidth="1"/>
  </cols>
  <sheetData>
    <row r="3" spans="1:1">
      <c r="A3" s="1038" t="s">
        <v>0</v>
      </c>
    </row>
  </sheetData>
  <pageMargins left="0.7" right="0.7" top="0.75" bottom="0.75" header="0.3" footer="0.3"/>
  <pageSetup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codeName="Sheet14">
    <tabColor rgb="FF00B050"/>
    <pageSetUpPr fitToPage="1"/>
  </sheetPr>
  <dimension ref="A1:Q80"/>
  <sheetViews>
    <sheetView zoomScale="85" zoomScaleNormal="85" workbookViewId="0">
      <selection activeCell="A36" sqref="A36"/>
    </sheetView>
  </sheetViews>
  <sheetFormatPr defaultColWidth="8.5546875" defaultRowHeight="13.2"/>
  <cols>
    <col min="1" max="1" width="38.44140625" bestFit="1" customWidth="1"/>
    <col min="2" max="2" width="6.5546875" customWidth="1"/>
    <col min="6" max="6" width="10" customWidth="1"/>
    <col min="7" max="7" width="9.5546875" customWidth="1"/>
    <col min="8" max="8" width="12.5546875" customWidth="1"/>
    <col min="9" max="9" width="11" customWidth="1"/>
    <col min="10" max="10" width="34.44140625" customWidth="1"/>
    <col min="11" max="11" width="11" customWidth="1"/>
    <col min="15" max="15" width="10.109375" customWidth="1"/>
    <col min="16" max="16" width="12.5546875" customWidth="1"/>
    <col min="17" max="17" width="18.44140625" customWidth="1"/>
  </cols>
  <sheetData>
    <row r="1" spans="1:17" ht="15.75" customHeight="1">
      <c r="A1" s="1322" t="s">
        <v>242</v>
      </c>
      <c r="B1" s="1322"/>
      <c r="C1" s="1322"/>
      <c r="D1" s="1322"/>
      <c r="E1" s="1322"/>
      <c r="F1" s="1322"/>
      <c r="G1" s="1322"/>
      <c r="H1" s="1322"/>
      <c r="I1" s="1322"/>
      <c r="J1" s="1322"/>
      <c r="K1" s="1322"/>
      <c r="L1" s="1322"/>
      <c r="M1" s="1322"/>
      <c r="N1" s="1322"/>
      <c r="O1" s="1322"/>
      <c r="P1" s="1322"/>
      <c r="Q1" s="1322"/>
    </row>
    <row r="2" spans="1:17" ht="15.75" customHeight="1">
      <c r="A2" s="1296" t="s">
        <v>2</v>
      </c>
      <c r="B2" s="1296"/>
      <c r="C2" s="1296"/>
      <c r="D2" s="1296"/>
      <c r="E2" s="1296"/>
      <c r="F2" s="1296"/>
      <c r="G2" s="1296"/>
      <c r="H2" s="1296"/>
      <c r="I2" s="1296"/>
      <c r="J2" s="1296"/>
      <c r="K2" s="1296"/>
      <c r="L2" s="1296"/>
      <c r="M2" s="1296"/>
      <c r="N2" s="1296"/>
      <c r="O2" s="1296"/>
      <c r="P2" s="1296"/>
      <c r="Q2" s="1296"/>
    </row>
    <row r="3" spans="1:17" ht="15.75" customHeight="1">
      <c r="A3" s="1323" t="str">
        <f>'Current Month '!A3</f>
        <v>September 2022</v>
      </c>
      <c r="B3" s="1337"/>
      <c r="C3" s="1337"/>
      <c r="D3" s="1337"/>
      <c r="E3" s="1337"/>
      <c r="F3" s="1337"/>
      <c r="G3" s="1337"/>
      <c r="H3" s="1337"/>
      <c r="I3" s="1337"/>
      <c r="J3" s="1337"/>
      <c r="K3" s="1337"/>
      <c r="L3" s="1337"/>
      <c r="M3" s="1337"/>
      <c r="N3" s="1337"/>
      <c r="O3" s="1337"/>
      <c r="P3" s="1337"/>
      <c r="Q3" s="1337"/>
    </row>
    <row r="4" spans="1:17" ht="28.5" customHeight="1" thickBot="1">
      <c r="A4" s="480"/>
      <c r="B4" s="480"/>
      <c r="C4" s="480"/>
      <c r="D4" s="480"/>
      <c r="E4" s="480"/>
      <c r="F4" s="480"/>
      <c r="G4" s="480"/>
      <c r="H4" s="480"/>
      <c r="I4" s="480"/>
      <c r="J4" s="480"/>
      <c r="K4" s="480"/>
      <c r="L4" s="480"/>
      <c r="M4" s="480"/>
      <c r="N4" s="480"/>
    </row>
    <row r="5" spans="1:17" ht="16.2" thickBot="1">
      <c r="A5" s="1357" t="s">
        <v>76</v>
      </c>
      <c r="B5" s="1360" t="s">
        <v>77</v>
      </c>
      <c r="C5" s="1363" t="s">
        <v>243</v>
      </c>
      <c r="D5" s="1364"/>
      <c r="E5" s="1364"/>
      <c r="F5" s="1364"/>
      <c r="G5" s="1364"/>
      <c r="H5" s="1365"/>
      <c r="I5" s="715"/>
      <c r="J5" s="1357" t="s">
        <v>76</v>
      </c>
      <c r="K5" s="1360" t="s">
        <v>77</v>
      </c>
      <c r="L5" s="1347" t="s">
        <v>244</v>
      </c>
      <c r="M5" s="1348"/>
      <c r="N5" s="1348"/>
      <c r="O5" s="1348"/>
      <c r="P5" s="1348"/>
      <c r="Q5" s="1349"/>
    </row>
    <row r="6" spans="1:17">
      <c r="A6" s="1358"/>
      <c r="B6" s="1361"/>
      <c r="C6" s="1366" t="s">
        <v>75</v>
      </c>
      <c r="D6" s="1367"/>
      <c r="E6" s="1367"/>
      <c r="F6" s="1367"/>
      <c r="G6" s="1367"/>
      <c r="H6" s="1368"/>
      <c r="I6" s="716"/>
      <c r="J6" s="1358"/>
      <c r="K6" s="1361"/>
      <c r="L6" s="1350" t="s">
        <v>75</v>
      </c>
      <c r="M6" s="1351"/>
      <c r="N6" s="1351"/>
      <c r="O6" s="1351"/>
      <c r="P6" s="1351"/>
      <c r="Q6" s="1352"/>
    </row>
    <row r="7" spans="1:17" ht="27" thickBot="1">
      <c r="A7" s="1359" t="s">
        <v>76</v>
      </c>
      <c r="B7" s="1362" t="s">
        <v>77</v>
      </c>
      <c r="C7" s="481" t="s">
        <v>78</v>
      </c>
      <c r="D7" s="482" t="s">
        <v>174</v>
      </c>
      <c r="E7" s="482" t="s">
        <v>175</v>
      </c>
      <c r="F7" s="482" t="s">
        <v>176</v>
      </c>
      <c r="G7" s="482" t="s">
        <v>177</v>
      </c>
      <c r="H7" s="483" t="s">
        <v>83</v>
      </c>
      <c r="I7" s="716"/>
      <c r="J7" s="1359"/>
      <c r="K7" s="1362"/>
      <c r="L7" s="484" t="s">
        <v>78</v>
      </c>
      <c r="M7" s="485" t="s">
        <v>174</v>
      </c>
      <c r="N7" s="485" t="s">
        <v>175</v>
      </c>
      <c r="O7" s="485" t="s">
        <v>176</v>
      </c>
      <c r="P7" s="485" t="s">
        <v>177</v>
      </c>
      <c r="Q7" s="486" t="s">
        <v>83</v>
      </c>
    </row>
    <row r="8" spans="1:17">
      <c r="A8" s="49" t="s">
        <v>26</v>
      </c>
      <c r="B8" s="487"/>
      <c r="C8" s="488"/>
      <c r="D8" s="71"/>
      <c r="E8" s="71"/>
      <c r="F8" s="71"/>
      <c r="G8" s="71"/>
      <c r="H8" s="72"/>
      <c r="I8" s="716"/>
      <c r="J8" s="852" t="s">
        <v>26</v>
      </c>
      <c r="K8" s="862"/>
      <c r="L8" s="856"/>
      <c r="M8" s="71"/>
      <c r="N8" s="71"/>
      <c r="O8" s="71"/>
      <c r="P8" s="71"/>
      <c r="Q8" s="72"/>
    </row>
    <row r="9" spans="1:17">
      <c r="A9" s="491"/>
      <c r="B9" s="491" t="s">
        <v>85</v>
      </c>
      <c r="C9" s="492">
        <v>0</v>
      </c>
      <c r="D9" s="73">
        <v>0</v>
      </c>
      <c r="E9" s="73">
        <v>0</v>
      </c>
      <c r="F9" s="73">
        <v>0</v>
      </c>
      <c r="G9" s="493">
        <v>0</v>
      </c>
      <c r="H9" s="63">
        <f>IF($G$44&lt;&gt;0,G9/$G$44,0)</f>
        <v>0</v>
      </c>
      <c r="I9" s="716"/>
      <c r="J9" s="95"/>
      <c r="K9" s="491" t="s">
        <v>85</v>
      </c>
      <c r="L9" s="857">
        <v>0</v>
      </c>
      <c r="M9" s="73">
        <v>0</v>
      </c>
      <c r="N9" s="73">
        <v>0</v>
      </c>
      <c r="O9" s="73">
        <v>0</v>
      </c>
      <c r="P9" s="493">
        <v>0</v>
      </c>
      <c r="Q9" s="63">
        <f>IF($G$44&lt;&gt;0,P9/$G$44,0)</f>
        <v>0</v>
      </c>
    </row>
    <row r="10" spans="1:17">
      <c r="A10" s="491"/>
      <c r="B10" s="491" t="s">
        <v>85</v>
      </c>
      <c r="C10" s="492">
        <v>0</v>
      </c>
      <c r="D10" s="73">
        <v>0</v>
      </c>
      <c r="E10" s="73">
        <v>0</v>
      </c>
      <c r="F10" s="73">
        <v>0</v>
      </c>
      <c r="G10" s="493">
        <v>0</v>
      </c>
      <c r="H10" s="63">
        <f>IF($G$44&lt;&gt;0,G10/$G$44,0)</f>
        <v>0</v>
      </c>
      <c r="I10" s="716"/>
      <c r="J10" s="95"/>
      <c r="K10" s="491" t="s">
        <v>85</v>
      </c>
      <c r="L10" s="857">
        <v>0</v>
      </c>
      <c r="M10" s="73">
        <v>0</v>
      </c>
      <c r="N10" s="73">
        <v>0</v>
      </c>
      <c r="O10" s="73">
        <v>0</v>
      </c>
      <c r="P10" s="493">
        <v>0</v>
      </c>
      <c r="Q10" s="63">
        <f>IF($G$44&lt;&gt;0,P10/$G$44,0)</f>
        <v>0</v>
      </c>
    </row>
    <row r="11" spans="1:17">
      <c r="A11" s="491"/>
      <c r="B11" s="491" t="s">
        <v>85</v>
      </c>
      <c r="C11" s="492">
        <v>0</v>
      </c>
      <c r="D11" s="73">
        <v>0</v>
      </c>
      <c r="E11" s="73">
        <v>0</v>
      </c>
      <c r="F11" s="73">
        <v>0</v>
      </c>
      <c r="G11" s="493">
        <v>0</v>
      </c>
      <c r="H11" s="63">
        <f>IF($G$44&lt;&gt;0,G11/$G$44,0)</f>
        <v>0</v>
      </c>
      <c r="I11" s="716"/>
      <c r="J11" s="95"/>
      <c r="K11" s="491" t="s">
        <v>85</v>
      </c>
      <c r="L11" s="857">
        <v>0</v>
      </c>
      <c r="M11" s="73">
        <v>0</v>
      </c>
      <c r="N11" s="73">
        <v>0</v>
      </c>
      <c r="O11" s="73">
        <v>0</v>
      </c>
      <c r="P11" s="493">
        <v>0</v>
      </c>
      <c r="Q11" s="63">
        <f>IF($G$44&lt;&gt;0,P11/$G$44,0)</f>
        <v>0</v>
      </c>
    </row>
    <row r="12" spans="1:17">
      <c r="A12" s="50" t="s">
        <v>29</v>
      </c>
      <c r="B12" s="494"/>
      <c r="C12" s="143"/>
      <c r="D12" s="64"/>
      <c r="E12" s="64"/>
      <c r="F12" s="64"/>
      <c r="G12" s="64"/>
      <c r="H12" s="72"/>
      <c r="I12" s="716"/>
      <c r="J12" s="148" t="s">
        <v>29</v>
      </c>
      <c r="K12" s="494"/>
      <c r="L12" s="858"/>
      <c r="M12" s="64"/>
      <c r="N12" s="64"/>
      <c r="O12" s="64"/>
      <c r="P12" s="64"/>
      <c r="Q12" s="72"/>
    </row>
    <row r="13" spans="1:17">
      <c r="A13" s="491"/>
      <c r="B13" s="491" t="s">
        <v>92</v>
      </c>
      <c r="C13" s="492">
        <v>0</v>
      </c>
      <c r="D13" s="73">
        <v>0</v>
      </c>
      <c r="E13" s="73">
        <v>0</v>
      </c>
      <c r="F13" s="73">
        <v>0</v>
      </c>
      <c r="G13" s="493">
        <v>0</v>
      </c>
      <c r="H13" s="63">
        <f>IF($G$44&lt;&gt;0,G13/$G$44,0)</f>
        <v>0</v>
      </c>
      <c r="I13" s="716"/>
      <c r="J13" s="95"/>
      <c r="K13" s="491" t="s">
        <v>92</v>
      </c>
      <c r="L13" s="857">
        <v>0</v>
      </c>
      <c r="M13" s="73">
        <v>0</v>
      </c>
      <c r="N13" s="73">
        <v>0</v>
      </c>
      <c r="O13" s="73">
        <v>0</v>
      </c>
      <c r="P13" s="493">
        <v>0</v>
      </c>
      <c r="Q13" s="63">
        <f>IF($G$44&lt;&gt;0,P13/$G$44,0)</f>
        <v>0</v>
      </c>
    </row>
    <row r="14" spans="1:17">
      <c r="A14" s="491"/>
      <c r="B14" s="491" t="s">
        <v>85</v>
      </c>
      <c r="C14" s="492">
        <v>0</v>
      </c>
      <c r="D14" s="73">
        <v>0</v>
      </c>
      <c r="E14" s="73">
        <v>0</v>
      </c>
      <c r="F14" s="73">
        <v>0</v>
      </c>
      <c r="G14" s="493">
        <v>0</v>
      </c>
      <c r="H14" s="63">
        <f>IF($G$44&lt;&gt;0,G14/$G$44,0)</f>
        <v>0</v>
      </c>
      <c r="I14" s="716"/>
      <c r="J14" s="95"/>
      <c r="K14" s="491" t="s">
        <v>85</v>
      </c>
      <c r="L14" s="857">
        <v>0</v>
      </c>
      <c r="M14" s="73">
        <v>0</v>
      </c>
      <c r="N14" s="73">
        <v>0</v>
      </c>
      <c r="O14" s="73">
        <v>0</v>
      </c>
      <c r="P14" s="493">
        <v>0</v>
      </c>
      <c r="Q14" s="63">
        <f>IF($G$44&lt;&gt;0,P14/$G$44,0)</f>
        <v>0</v>
      </c>
    </row>
    <row r="15" spans="1:17">
      <c r="A15" s="491"/>
      <c r="B15" s="491" t="s">
        <v>85</v>
      </c>
      <c r="C15" s="492">
        <v>0</v>
      </c>
      <c r="D15" s="73">
        <v>0</v>
      </c>
      <c r="E15" s="73">
        <v>0</v>
      </c>
      <c r="F15" s="73">
        <v>0</v>
      </c>
      <c r="G15" s="493">
        <v>0</v>
      </c>
      <c r="H15" s="63">
        <f>IF($G$44&lt;&gt;0,G15/$G$44,0)</f>
        <v>0</v>
      </c>
      <c r="I15" s="716"/>
      <c r="J15" s="95"/>
      <c r="K15" s="491" t="s">
        <v>85</v>
      </c>
      <c r="L15" s="857">
        <v>0</v>
      </c>
      <c r="M15" s="73">
        <v>0</v>
      </c>
      <c r="N15" s="73">
        <v>0</v>
      </c>
      <c r="O15" s="73">
        <v>0</v>
      </c>
      <c r="P15" s="493">
        <v>0</v>
      </c>
      <c r="Q15" s="63">
        <f>IF($G$44&lt;&gt;0,P15/$G$44,0)</f>
        <v>0</v>
      </c>
    </row>
    <row r="16" spans="1:17">
      <c r="A16" s="491"/>
      <c r="B16" s="491" t="s">
        <v>85</v>
      </c>
      <c r="C16" s="492">
        <v>0</v>
      </c>
      <c r="D16" s="73">
        <v>0</v>
      </c>
      <c r="E16" s="73">
        <v>0</v>
      </c>
      <c r="F16" s="73">
        <v>0</v>
      </c>
      <c r="G16" s="493">
        <v>0</v>
      </c>
      <c r="H16" s="63">
        <f>IF($G$44&lt;&gt;0,G16/$G$44,0)</f>
        <v>0</v>
      </c>
      <c r="I16" s="716"/>
      <c r="J16" s="95"/>
      <c r="K16" s="491" t="s">
        <v>85</v>
      </c>
      <c r="L16" s="857">
        <v>0</v>
      </c>
      <c r="M16" s="73">
        <v>0</v>
      </c>
      <c r="N16" s="73">
        <v>0</v>
      </c>
      <c r="O16" s="73">
        <v>0</v>
      </c>
      <c r="P16" s="493">
        <v>0</v>
      </c>
      <c r="Q16" s="63">
        <f>IF($G$44&lt;&gt;0,P16/$G$44,0)</f>
        <v>0</v>
      </c>
    </row>
    <row r="17" spans="1:17">
      <c r="A17" s="50" t="s">
        <v>100</v>
      </c>
      <c r="B17" s="494"/>
      <c r="C17" s="143"/>
      <c r="D17" s="64"/>
      <c r="E17" s="64"/>
      <c r="F17" s="64"/>
      <c r="G17" s="64"/>
      <c r="H17" s="72"/>
      <c r="I17" s="716"/>
      <c r="J17" s="148" t="s">
        <v>100</v>
      </c>
      <c r="K17" s="494"/>
      <c r="L17" s="858"/>
      <c r="M17" s="64"/>
      <c r="N17" s="64"/>
      <c r="O17" s="64"/>
      <c r="P17" s="64"/>
      <c r="Q17" s="72"/>
    </row>
    <row r="18" spans="1:17">
      <c r="A18" s="491"/>
      <c r="B18" s="491" t="s">
        <v>92</v>
      </c>
      <c r="C18" s="492">
        <v>0</v>
      </c>
      <c r="D18" s="73">
        <v>0</v>
      </c>
      <c r="E18" s="73">
        <v>0</v>
      </c>
      <c r="F18" s="73">
        <v>0</v>
      </c>
      <c r="G18" s="493">
        <v>0</v>
      </c>
      <c r="H18" s="63">
        <f>IF($G$44&lt;&gt;0,G18/$G$44,0)</f>
        <v>0</v>
      </c>
      <c r="I18" s="716"/>
      <c r="J18" s="95"/>
      <c r="K18" s="491" t="s">
        <v>92</v>
      </c>
      <c r="L18" s="857">
        <v>0</v>
      </c>
      <c r="M18" s="73">
        <v>0</v>
      </c>
      <c r="N18" s="73">
        <v>0</v>
      </c>
      <c r="O18" s="73">
        <v>0</v>
      </c>
      <c r="P18" s="493">
        <v>0</v>
      </c>
      <c r="Q18" s="63">
        <f>IF($G$44&lt;&gt;0,P18/$G$44,0)</f>
        <v>0</v>
      </c>
    </row>
    <row r="19" spans="1:17">
      <c r="A19" s="491"/>
      <c r="B19" s="491" t="s">
        <v>92</v>
      </c>
      <c r="C19" s="74">
        <v>0</v>
      </c>
      <c r="D19" s="75">
        <v>0</v>
      </c>
      <c r="E19" s="75">
        <v>0</v>
      </c>
      <c r="F19" s="75">
        <v>0</v>
      </c>
      <c r="G19" s="217">
        <v>0</v>
      </c>
      <c r="H19" s="63">
        <f>IF($G$44&lt;&gt;0,G19/$G$44,0)</f>
        <v>0</v>
      </c>
      <c r="I19" s="716"/>
      <c r="J19" s="95"/>
      <c r="K19" s="491" t="s">
        <v>92</v>
      </c>
      <c r="L19" s="859">
        <v>0</v>
      </c>
      <c r="M19" s="75">
        <v>0</v>
      </c>
      <c r="N19" s="75">
        <v>0</v>
      </c>
      <c r="O19" s="75">
        <v>0</v>
      </c>
      <c r="P19" s="217">
        <v>0</v>
      </c>
      <c r="Q19" s="63">
        <f>IF($G$44&lt;&gt;0,P19/$G$44,0)</f>
        <v>0</v>
      </c>
    </row>
    <row r="20" spans="1:17">
      <c r="A20" s="495"/>
      <c r="B20" s="495" t="s">
        <v>92</v>
      </c>
      <c r="C20" s="492">
        <v>0</v>
      </c>
      <c r="D20" s="73">
        <v>0</v>
      </c>
      <c r="E20" s="73">
        <v>0</v>
      </c>
      <c r="F20" s="73">
        <v>0</v>
      </c>
      <c r="G20" s="493">
        <v>0</v>
      </c>
      <c r="H20" s="63">
        <f>IF($G$44&lt;&gt;0,G20/$G$44,0)</f>
        <v>0</v>
      </c>
      <c r="I20" s="716"/>
      <c r="J20" s="132"/>
      <c r="K20" s="495" t="s">
        <v>92</v>
      </c>
      <c r="L20" s="857">
        <v>0</v>
      </c>
      <c r="M20" s="73">
        <v>0</v>
      </c>
      <c r="N20" s="73">
        <v>0</v>
      </c>
      <c r="O20" s="73">
        <v>0</v>
      </c>
      <c r="P20" s="493">
        <v>0</v>
      </c>
      <c r="Q20" s="63">
        <f>IF($G$44&lt;&gt;0,P20/$G$44,0)</f>
        <v>0</v>
      </c>
    </row>
    <row r="21" spans="1:17">
      <c r="A21" s="50" t="s">
        <v>106</v>
      </c>
      <c r="B21" s="494"/>
      <c r="C21" s="143"/>
      <c r="D21" s="64"/>
      <c r="E21" s="64"/>
      <c r="F21" s="64"/>
      <c r="G21" s="64"/>
      <c r="H21" s="72"/>
      <c r="I21" s="716"/>
      <c r="J21" s="148" t="s">
        <v>106</v>
      </c>
      <c r="K21" s="494"/>
      <c r="L21" s="858"/>
      <c r="M21" s="64"/>
      <c r="N21" s="64"/>
      <c r="O21" s="64"/>
      <c r="P21" s="64"/>
      <c r="Q21" s="72"/>
    </row>
    <row r="22" spans="1:17">
      <c r="A22" s="491"/>
      <c r="B22" s="491" t="s">
        <v>85</v>
      </c>
      <c r="C22" s="492">
        <v>0</v>
      </c>
      <c r="D22" s="73">
        <v>0</v>
      </c>
      <c r="E22" s="73">
        <v>0</v>
      </c>
      <c r="F22" s="73">
        <v>0</v>
      </c>
      <c r="G22" s="493">
        <v>0</v>
      </c>
      <c r="H22" s="63">
        <f>IF($G$44&lt;&gt;0,G22/$G$44,0)</f>
        <v>0</v>
      </c>
      <c r="I22" s="716"/>
      <c r="J22" s="95"/>
      <c r="K22" s="491" t="s">
        <v>85</v>
      </c>
      <c r="L22" s="857">
        <v>0</v>
      </c>
      <c r="M22" s="73">
        <v>0</v>
      </c>
      <c r="N22" s="73">
        <v>0</v>
      </c>
      <c r="O22" s="73">
        <v>0</v>
      </c>
      <c r="P22" s="493">
        <v>0</v>
      </c>
      <c r="Q22" s="63">
        <f>IF($G$44&lt;&gt;0,P22/$G$44,0)</f>
        <v>0</v>
      </c>
    </row>
    <row r="23" spans="1:17">
      <c r="A23" s="491"/>
      <c r="B23" s="491" t="s">
        <v>85</v>
      </c>
      <c r="C23" s="492">
        <v>0</v>
      </c>
      <c r="D23" s="73">
        <v>0</v>
      </c>
      <c r="E23" s="73">
        <v>0</v>
      </c>
      <c r="F23" s="73">
        <v>0</v>
      </c>
      <c r="G23" s="493">
        <v>0</v>
      </c>
      <c r="H23" s="63">
        <f>IF($G$44&lt;&gt;0,G23/$G$44,0)</f>
        <v>0</v>
      </c>
      <c r="I23" s="716"/>
      <c r="J23" s="95"/>
      <c r="K23" s="491" t="s">
        <v>85</v>
      </c>
      <c r="L23" s="857">
        <v>0</v>
      </c>
      <c r="M23" s="73">
        <v>0</v>
      </c>
      <c r="N23" s="73">
        <v>0</v>
      </c>
      <c r="O23" s="73">
        <v>0</v>
      </c>
      <c r="P23" s="493">
        <v>0</v>
      </c>
      <c r="Q23" s="63">
        <f>IF($G$44&lt;&gt;0,P23/$G$44,0)</f>
        <v>0</v>
      </c>
    </row>
    <row r="24" spans="1:17">
      <c r="A24" s="491"/>
      <c r="B24" s="491" t="s">
        <v>92</v>
      </c>
      <c r="C24" s="492">
        <v>0</v>
      </c>
      <c r="D24" s="73">
        <v>0</v>
      </c>
      <c r="E24" s="73">
        <v>0</v>
      </c>
      <c r="F24" s="73">
        <v>0</v>
      </c>
      <c r="G24" s="493">
        <v>0</v>
      </c>
      <c r="H24" s="63">
        <f>IF($G$44&lt;&gt;0,G24/$G$44,0)</f>
        <v>0</v>
      </c>
      <c r="I24" s="716"/>
      <c r="J24" s="95"/>
      <c r="K24" s="491" t="s">
        <v>92</v>
      </c>
      <c r="L24" s="857">
        <v>0</v>
      </c>
      <c r="M24" s="73">
        <v>0</v>
      </c>
      <c r="N24" s="73">
        <v>0</v>
      </c>
      <c r="O24" s="73">
        <v>0</v>
      </c>
      <c r="P24" s="493">
        <v>0</v>
      </c>
      <c r="Q24" s="63">
        <f>IF($G$44&lt;&gt;0,P24/$G$44,0)</f>
        <v>0</v>
      </c>
    </row>
    <row r="25" spans="1:17">
      <c r="A25" s="491"/>
      <c r="B25" s="491" t="s">
        <v>92</v>
      </c>
      <c r="C25" s="492">
        <v>0</v>
      </c>
      <c r="D25" s="73">
        <v>0</v>
      </c>
      <c r="E25" s="73">
        <v>0</v>
      </c>
      <c r="F25" s="73">
        <v>0</v>
      </c>
      <c r="G25" s="493">
        <v>0</v>
      </c>
      <c r="H25" s="63">
        <f>IF($G$44&lt;&gt;0,G25/$G$44,0)</f>
        <v>0</v>
      </c>
      <c r="I25" s="716"/>
      <c r="J25" s="95"/>
      <c r="K25" s="491" t="s">
        <v>92</v>
      </c>
      <c r="L25" s="857">
        <v>0</v>
      </c>
      <c r="M25" s="73">
        <v>0</v>
      </c>
      <c r="N25" s="73">
        <v>0</v>
      </c>
      <c r="O25" s="73">
        <v>0</v>
      </c>
      <c r="P25" s="493">
        <v>0</v>
      </c>
      <c r="Q25" s="63">
        <f>IF($G$44&lt;&gt;0,P25/$G$44,0)</f>
        <v>0</v>
      </c>
    </row>
    <row r="26" spans="1:17">
      <c r="A26" s="491"/>
      <c r="B26" s="491" t="s">
        <v>92</v>
      </c>
      <c r="C26" s="492">
        <v>0</v>
      </c>
      <c r="D26" s="73">
        <v>0</v>
      </c>
      <c r="E26" s="73">
        <v>0</v>
      </c>
      <c r="F26" s="73">
        <v>0</v>
      </c>
      <c r="G26" s="493">
        <v>0</v>
      </c>
      <c r="H26" s="63">
        <f>IF($G$44&lt;&gt;0,G26/$G$44,0)</f>
        <v>0</v>
      </c>
      <c r="I26" s="716"/>
      <c r="J26" s="95"/>
      <c r="K26" s="491" t="s">
        <v>92</v>
      </c>
      <c r="L26" s="857">
        <v>0</v>
      </c>
      <c r="M26" s="73">
        <v>0</v>
      </c>
      <c r="N26" s="73">
        <v>0</v>
      </c>
      <c r="O26" s="73">
        <v>0</v>
      </c>
      <c r="P26" s="493">
        <v>0</v>
      </c>
      <c r="Q26" s="63">
        <f>IF($G$44&lt;&gt;0,P26/$G$44,0)</f>
        <v>0</v>
      </c>
    </row>
    <row r="27" spans="1:17">
      <c r="A27" s="50" t="s">
        <v>32</v>
      </c>
      <c r="B27" s="494"/>
      <c r="C27" s="143"/>
      <c r="D27" s="64"/>
      <c r="E27" s="64"/>
      <c r="F27" s="64"/>
      <c r="G27" s="66"/>
      <c r="H27" s="72"/>
      <c r="I27" s="716"/>
      <c r="J27" s="148" t="s">
        <v>32</v>
      </c>
      <c r="K27" s="494"/>
      <c r="L27" s="858"/>
      <c r="M27" s="64"/>
      <c r="N27" s="64"/>
      <c r="O27" s="64"/>
      <c r="P27" s="66"/>
      <c r="Q27" s="72"/>
    </row>
    <row r="28" spans="1:17">
      <c r="A28" s="491"/>
      <c r="B28" s="491" t="s">
        <v>92</v>
      </c>
      <c r="C28" s="492">
        <v>0</v>
      </c>
      <c r="D28" s="73">
        <v>0</v>
      </c>
      <c r="E28" s="73">
        <v>0</v>
      </c>
      <c r="F28" s="73">
        <v>0</v>
      </c>
      <c r="G28" s="493">
        <v>0</v>
      </c>
      <c r="H28" s="63">
        <f>IF($G$44&lt;&gt;0,G28/$G$44,0)</f>
        <v>0</v>
      </c>
      <c r="I28" s="716"/>
      <c r="J28" s="95"/>
      <c r="K28" s="491" t="s">
        <v>92</v>
      </c>
      <c r="L28" s="857">
        <v>0</v>
      </c>
      <c r="M28" s="73">
        <v>0</v>
      </c>
      <c r="N28" s="73">
        <v>0</v>
      </c>
      <c r="O28" s="73">
        <v>0</v>
      </c>
      <c r="P28" s="493">
        <v>0</v>
      </c>
      <c r="Q28" s="63">
        <f>IF($G$44&lt;&gt;0,P28/$G$44,0)</f>
        <v>0</v>
      </c>
    </row>
    <row r="29" spans="1:17">
      <c r="A29" s="491"/>
      <c r="B29" s="491" t="s">
        <v>92</v>
      </c>
      <c r="C29" s="492">
        <v>0</v>
      </c>
      <c r="D29" s="73">
        <v>0</v>
      </c>
      <c r="E29" s="73">
        <v>0</v>
      </c>
      <c r="F29" s="73">
        <v>0</v>
      </c>
      <c r="G29" s="493">
        <v>0</v>
      </c>
      <c r="H29" s="63">
        <f>IF($G$44&lt;&gt;0,G29/$G$44,0)</f>
        <v>0</v>
      </c>
      <c r="I29" s="716"/>
      <c r="J29" s="95"/>
      <c r="K29" s="491" t="s">
        <v>92</v>
      </c>
      <c r="L29" s="857">
        <v>0</v>
      </c>
      <c r="M29" s="73">
        <v>0</v>
      </c>
      <c r="N29" s="73">
        <v>0</v>
      </c>
      <c r="O29" s="73">
        <v>0</v>
      </c>
      <c r="P29" s="493">
        <v>0</v>
      </c>
      <c r="Q29" s="63">
        <f>IF($G$44&lt;&gt;0,P29/$G$44,0)</f>
        <v>0</v>
      </c>
    </row>
    <row r="30" spans="1:17">
      <c r="A30" s="50" t="s">
        <v>126</v>
      </c>
      <c r="B30" s="494"/>
      <c r="C30" s="143"/>
      <c r="D30" s="64"/>
      <c r="E30" s="64"/>
      <c r="F30" s="64"/>
      <c r="G30" s="64"/>
      <c r="H30" s="72"/>
      <c r="I30" s="716"/>
      <c r="J30" s="148" t="s">
        <v>126</v>
      </c>
      <c r="K30" s="494"/>
      <c r="L30" s="858"/>
      <c r="M30" s="64"/>
      <c r="N30" s="64"/>
      <c r="O30" s="64"/>
      <c r="P30" s="64"/>
      <c r="Q30" s="72"/>
    </row>
    <row r="31" spans="1:17">
      <c r="A31" s="491"/>
      <c r="B31" s="491" t="s">
        <v>85</v>
      </c>
      <c r="C31" s="492"/>
      <c r="D31" s="73"/>
      <c r="E31" s="73"/>
      <c r="F31" s="73"/>
      <c r="G31" s="493">
        <v>0</v>
      </c>
      <c r="H31" s="63">
        <f t="shared" ref="H31:H36" si="0">IF($G$44&lt;&gt;0,G31/$G$44,0)</f>
        <v>0</v>
      </c>
      <c r="I31" s="716"/>
      <c r="J31" s="95"/>
      <c r="K31" s="491" t="s">
        <v>85</v>
      </c>
      <c r="L31" s="857"/>
      <c r="M31" s="73"/>
      <c r="N31" s="73"/>
      <c r="O31" s="73"/>
      <c r="P31" s="493">
        <v>0</v>
      </c>
      <c r="Q31" s="63">
        <f t="shared" ref="Q31:Q36" si="1">IF($G$44&lt;&gt;0,P31/$G$44,0)</f>
        <v>0</v>
      </c>
    </row>
    <row r="32" spans="1:17">
      <c r="A32" s="491"/>
      <c r="B32" s="491" t="s">
        <v>85</v>
      </c>
      <c r="C32" s="492"/>
      <c r="D32" s="73"/>
      <c r="E32" s="73"/>
      <c r="F32" s="73"/>
      <c r="G32" s="493">
        <v>0</v>
      </c>
      <c r="H32" s="63">
        <f t="shared" si="0"/>
        <v>0</v>
      </c>
      <c r="I32" s="716"/>
      <c r="J32" s="95"/>
      <c r="K32" s="491" t="s">
        <v>85</v>
      </c>
      <c r="L32" s="857"/>
      <c r="M32" s="73"/>
      <c r="N32" s="73"/>
      <c r="O32" s="73"/>
      <c r="P32" s="493">
        <v>0</v>
      </c>
      <c r="Q32" s="63">
        <f t="shared" si="1"/>
        <v>0</v>
      </c>
    </row>
    <row r="33" spans="1:17">
      <c r="A33" s="491"/>
      <c r="B33" s="491" t="s">
        <v>85</v>
      </c>
      <c r="C33" s="492">
        <v>0</v>
      </c>
      <c r="D33" s="73">
        <v>0</v>
      </c>
      <c r="E33" s="73">
        <v>0</v>
      </c>
      <c r="F33" s="73">
        <v>0</v>
      </c>
      <c r="G33" s="493">
        <v>0</v>
      </c>
      <c r="H33" s="63">
        <f t="shared" si="0"/>
        <v>0</v>
      </c>
      <c r="I33" s="716"/>
      <c r="J33" s="95"/>
      <c r="K33" s="491" t="s">
        <v>85</v>
      </c>
      <c r="L33" s="857">
        <v>0</v>
      </c>
      <c r="M33" s="73">
        <v>0</v>
      </c>
      <c r="N33" s="73">
        <v>0</v>
      </c>
      <c r="O33" s="73">
        <v>0</v>
      </c>
      <c r="P33" s="493">
        <v>0</v>
      </c>
      <c r="Q33" s="63">
        <f t="shared" si="1"/>
        <v>0</v>
      </c>
    </row>
    <row r="34" spans="1:17">
      <c r="A34" s="491"/>
      <c r="B34" s="491" t="s">
        <v>85</v>
      </c>
      <c r="C34" s="492">
        <v>0</v>
      </c>
      <c r="D34" s="73">
        <v>0</v>
      </c>
      <c r="E34" s="73">
        <v>0</v>
      </c>
      <c r="F34" s="73">
        <v>0</v>
      </c>
      <c r="G34" s="493">
        <v>0</v>
      </c>
      <c r="H34" s="63">
        <f t="shared" si="0"/>
        <v>0</v>
      </c>
      <c r="I34" s="716"/>
      <c r="J34" s="95"/>
      <c r="K34" s="491" t="s">
        <v>85</v>
      </c>
      <c r="L34" s="857">
        <v>0</v>
      </c>
      <c r="M34" s="73">
        <v>0</v>
      </c>
      <c r="N34" s="73">
        <v>0</v>
      </c>
      <c r="O34" s="73">
        <v>0</v>
      </c>
      <c r="P34" s="493">
        <v>0</v>
      </c>
      <c r="Q34" s="63">
        <f t="shared" si="1"/>
        <v>0</v>
      </c>
    </row>
    <row r="35" spans="1:17">
      <c r="A35" s="491"/>
      <c r="B35" s="491" t="s">
        <v>85</v>
      </c>
      <c r="C35" s="492">
        <v>0</v>
      </c>
      <c r="D35" s="73">
        <v>0</v>
      </c>
      <c r="E35" s="73">
        <v>0</v>
      </c>
      <c r="F35" s="73">
        <v>0</v>
      </c>
      <c r="G35" s="493">
        <v>0</v>
      </c>
      <c r="H35" s="63">
        <f t="shared" si="0"/>
        <v>0</v>
      </c>
      <c r="I35" s="716"/>
      <c r="J35" s="95"/>
      <c r="K35" s="491" t="s">
        <v>85</v>
      </c>
      <c r="L35" s="857">
        <v>0</v>
      </c>
      <c r="M35" s="73">
        <v>0</v>
      </c>
      <c r="N35" s="73">
        <v>0</v>
      </c>
      <c r="O35" s="73">
        <v>0</v>
      </c>
      <c r="P35" s="493">
        <v>0</v>
      </c>
      <c r="Q35" s="63">
        <f t="shared" si="1"/>
        <v>0</v>
      </c>
    </row>
    <row r="36" spans="1:17">
      <c r="A36" s="491"/>
      <c r="B36" s="491" t="s">
        <v>85</v>
      </c>
      <c r="C36" s="492">
        <v>0</v>
      </c>
      <c r="D36" s="73">
        <v>0</v>
      </c>
      <c r="E36" s="73">
        <v>0</v>
      </c>
      <c r="F36" s="73">
        <v>0</v>
      </c>
      <c r="G36" s="493">
        <v>0</v>
      </c>
      <c r="H36" s="63">
        <f t="shared" si="0"/>
        <v>0</v>
      </c>
      <c r="I36" s="716"/>
      <c r="J36" s="95"/>
      <c r="K36" s="491" t="s">
        <v>85</v>
      </c>
      <c r="L36" s="857">
        <v>0</v>
      </c>
      <c r="M36" s="73">
        <v>0</v>
      </c>
      <c r="N36" s="73">
        <v>0</v>
      </c>
      <c r="O36" s="73">
        <v>0</v>
      </c>
      <c r="P36" s="493">
        <v>0</v>
      </c>
      <c r="Q36" s="63">
        <f t="shared" si="1"/>
        <v>0</v>
      </c>
    </row>
    <row r="37" spans="1:17">
      <c r="A37" s="50" t="s">
        <v>34</v>
      </c>
      <c r="B37" s="494"/>
      <c r="C37" s="143"/>
      <c r="D37" s="64"/>
      <c r="E37" s="64"/>
      <c r="F37" s="64"/>
      <c r="G37" s="64"/>
      <c r="H37" s="72"/>
      <c r="I37" s="716"/>
      <c r="J37" s="148" t="s">
        <v>34</v>
      </c>
      <c r="K37" s="494"/>
      <c r="L37" s="858"/>
      <c r="M37" s="64"/>
      <c r="N37" s="64"/>
      <c r="O37" s="64"/>
      <c r="P37" s="64"/>
      <c r="Q37" s="72"/>
    </row>
    <row r="38" spans="1:17">
      <c r="A38" s="491"/>
      <c r="B38" s="491" t="s">
        <v>85</v>
      </c>
      <c r="C38" s="492">
        <v>0</v>
      </c>
      <c r="D38" s="73">
        <v>0</v>
      </c>
      <c r="E38" s="73">
        <v>0</v>
      </c>
      <c r="F38" s="73">
        <v>0</v>
      </c>
      <c r="G38" s="493">
        <v>0</v>
      </c>
      <c r="H38" s="63">
        <f>IF($G$44&lt;&gt;0,G38/$G$44,0)</f>
        <v>0</v>
      </c>
      <c r="I38" s="716"/>
      <c r="J38" s="95"/>
      <c r="K38" s="491" t="s">
        <v>85</v>
      </c>
      <c r="L38" s="857">
        <v>0</v>
      </c>
      <c r="M38" s="73">
        <v>0</v>
      </c>
      <c r="N38" s="73">
        <v>0</v>
      </c>
      <c r="O38" s="73">
        <v>0</v>
      </c>
      <c r="P38" s="493">
        <v>0</v>
      </c>
      <c r="Q38" s="63">
        <f>IF($G$44&lt;&gt;0,P38/$G$44,0)</f>
        <v>0</v>
      </c>
    </row>
    <row r="39" spans="1:17">
      <c r="A39" s="491"/>
      <c r="B39" s="491" t="s">
        <v>85</v>
      </c>
      <c r="C39" s="492">
        <v>0</v>
      </c>
      <c r="D39" s="73">
        <v>0</v>
      </c>
      <c r="E39" s="73">
        <v>0</v>
      </c>
      <c r="F39" s="73">
        <v>0</v>
      </c>
      <c r="G39" s="493">
        <v>0</v>
      </c>
      <c r="H39" s="63">
        <f>IF($G$44&lt;&gt;0,G39/$G$44,0)</f>
        <v>0</v>
      </c>
      <c r="I39" s="716"/>
      <c r="J39" s="95"/>
      <c r="K39" s="491" t="s">
        <v>85</v>
      </c>
      <c r="L39" s="857">
        <v>0</v>
      </c>
      <c r="M39" s="73">
        <v>0</v>
      </c>
      <c r="N39" s="73">
        <v>0</v>
      </c>
      <c r="O39" s="73">
        <v>0</v>
      </c>
      <c r="P39" s="493">
        <v>0</v>
      </c>
      <c r="Q39" s="63">
        <f>IF($G$44&lt;&gt;0,P39/$G$44,0)</f>
        <v>0</v>
      </c>
    </row>
    <row r="40" spans="1:17">
      <c r="A40" s="50" t="s">
        <v>35</v>
      </c>
      <c r="B40" s="494"/>
      <c r="C40" s="143"/>
      <c r="D40" s="64"/>
      <c r="E40" s="64"/>
      <c r="F40" s="64"/>
      <c r="G40" s="64"/>
      <c r="H40" s="72"/>
      <c r="I40" s="716"/>
      <c r="J40" s="148" t="s">
        <v>35</v>
      </c>
      <c r="K40" s="494"/>
      <c r="L40" s="858"/>
      <c r="M40" s="64"/>
      <c r="N40" s="64"/>
      <c r="O40" s="64"/>
      <c r="P40" s="64"/>
      <c r="Q40" s="72"/>
    </row>
    <row r="41" spans="1:17">
      <c r="A41" s="54" t="s">
        <v>143</v>
      </c>
      <c r="B41" s="491" t="s">
        <v>92</v>
      </c>
      <c r="C41" s="492">
        <v>0</v>
      </c>
      <c r="D41" s="64"/>
      <c r="E41" s="64"/>
      <c r="F41" s="64"/>
      <c r="G41" s="493">
        <v>0</v>
      </c>
      <c r="H41" s="63">
        <f t="shared" ref="H41:H42" si="2">IF($G$44&lt;&gt;0,G41/$G$44,0)</f>
        <v>0</v>
      </c>
      <c r="I41" s="716"/>
      <c r="J41" s="149" t="s">
        <v>143</v>
      </c>
      <c r="K41" s="491" t="s">
        <v>92</v>
      </c>
      <c r="L41" s="857">
        <v>0</v>
      </c>
      <c r="M41" s="64"/>
      <c r="N41" s="64"/>
      <c r="O41" s="64"/>
      <c r="P41" s="493">
        <v>0</v>
      </c>
      <c r="Q41" s="63">
        <f t="shared" ref="Q41:Q42" si="3">IF($G$44&lt;&gt;0,P41/$G$44,0)</f>
        <v>0</v>
      </c>
    </row>
    <row r="42" spans="1:17">
      <c r="A42" s="54" t="s">
        <v>144</v>
      </c>
      <c r="B42" s="491" t="s">
        <v>92</v>
      </c>
      <c r="C42" s="492">
        <v>0</v>
      </c>
      <c r="D42" s="64"/>
      <c r="E42" s="64"/>
      <c r="F42" s="64"/>
      <c r="G42" s="493">
        <v>0</v>
      </c>
      <c r="H42" s="63">
        <f t="shared" si="2"/>
        <v>0</v>
      </c>
      <c r="I42" s="716"/>
      <c r="J42" s="149" t="s">
        <v>144</v>
      </c>
      <c r="K42" s="491" t="s">
        <v>92</v>
      </c>
      <c r="L42" s="857">
        <v>0</v>
      </c>
      <c r="M42" s="64"/>
      <c r="N42" s="64"/>
      <c r="O42" s="64"/>
      <c r="P42" s="493">
        <v>0</v>
      </c>
      <c r="Q42" s="63">
        <f t="shared" si="3"/>
        <v>0</v>
      </c>
    </row>
    <row r="43" spans="1:17">
      <c r="A43" s="494"/>
      <c r="B43" s="494"/>
      <c r="C43" s="71"/>
      <c r="D43" s="71"/>
      <c r="E43" s="64"/>
      <c r="F43" s="71"/>
      <c r="G43" s="71"/>
      <c r="H43" s="72"/>
      <c r="I43" s="716"/>
      <c r="J43" s="853"/>
      <c r="K43" s="494"/>
      <c r="L43" s="856"/>
      <c r="M43" s="71"/>
      <c r="N43" s="64"/>
      <c r="O43" s="71"/>
      <c r="P43" s="71"/>
      <c r="Q43" s="72"/>
    </row>
    <row r="44" spans="1:17">
      <c r="A44" s="51" t="s">
        <v>145</v>
      </c>
      <c r="B44" s="491"/>
      <c r="C44" s="77"/>
      <c r="D44" s="65">
        <f>SUM(D9:D43)</f>
        <v>0</v>
      </c>
      <c r="E44" s="65">
        <f>SUM(E9:E43)</f>
        <v>0</v>
      </c>
      <c r="F44" s="65">
        <f>SUM(F9:F43)</f>
        <v>0</v>
      </c>
      <c r="G44" s="67">
        <f>SUM(G9:G43)</f>
        <v>0</v>
      </c>
      <c r="H44" s="63">
        <f>IF($G$44&lt;&gt;0,G44/$G$44,0)</f>
        <v>0</v>
      </c>
      <c r="I44" s="716"/>
      <c r="J44" s="150" t="s">
        <v>145</v>
      </c>
      <c r="K44" s="491"/>
      <c r="L44" s="860"/>
      <c r="M44" s="65">
        <f>SUM(M9:M43)</f>
        <v>0</v>
      </c>
      <c r="N44" s="65">
        <f>SUM(N9:N43)</f>
        <v>0</v>
      </c>
      <c r="O44" s="65">
        <f>SUM(O9:O43)</f>
        <v>0</v>
      </c>
      <c r="P44" s="67">
        <f>SUM(P9:P43)</f>
        <v>0</v>
      </c>
      <c r="Q44" s="63">
        <f>IF($G$44&lt;&gt;0,P44/$G$44,0)</f>
        <v>0</v>
      </c>
    </row>
    <row r="45" spans="1:17" ht="13.8" thickBot="1">
      <c r="A45" s="866"/>
      <c r="B45" s="866"/>
      <c r="C45" s="882"/>
      <c r="D45" s="385"/>
      <c r="E45" s="385"/>
      <c r="F45" s="385"/>
      <c r="G45" s="385"/>
      <c r="H45" s="538"/>
      <c r="I45" s="716"/>
      <c r="J45" s="865"/>
      <c r="K45" s="866"/>
      <c r="L45" s="867"/>
      <c r="M45" s="385"/>
      <c r="N45" s="385"/>
      <c r="O45" s="385"/>
      <c r="P45" s="385"/>
      <c r="Q45" s="538"/>
    </row>
    <row r="46" spans="1:17" ht="13.8" thickBot="1">
      <c r="A46" s="190"/>
      <c r="B46" s="868"/>
      <c r="C46" s="870"/>
      <c r="D46" s="870"/>
      <c r="E46" s="870"/>
      <c r="F46" s="870"/>
      <c r="G46" s="870"/>
      <c r="H46" s="871"/>
      <c r="I46" s="717"/>
      <c r="J46" s="854"/>
      <c r="K46" s="868"/>
      <c r="L46" s="869"/>
      <c r="M46" s="870"/>
      <c r="N46" s="870"/>
      <c r="O46" s="870"/>
      <c r="P46" s="870"/>
      <c r="Q46" s="871"/>
    </row>
    <row r="47" spans="1:17">
      <c r="A47" s="148" t="s">
        <v>147</v>
      </c>
      <c r="B47" s="426"/>
      <c r="C47" s="427" t="s">
        <v>10</v>
      </c>
      <c r="E47" s="8"/>
      <c r="F47" s="8"/>
      <c r="G47" s="13"/>
      <c r="H47" s="13"/>
      <c r="J47" s="880" t="s">
        <v>147</v>
      </c>
      <c r="K47" s="863"/>
      <c r="L47" s="861" t="s">
        <v>10</v>
      </c>
      <c r="N47" s="8"/>
      <c r="O47" s="8"/>
      <c r="P47" s="13"/>
      <c r="Q47" s="13"/>
    </row>
    <row r="48" spans="1:17">
      <c r="A48" s="149" t="s">
        <v>149</v>
      </c>
      <c r="B48" s="491" t="s">
        <v>92</v>
      </c>
      <c r="C48" s="9"/>
      <c r="E48" s="8"/>
      <c r="F48" s="8"/>
      <c r="G48" s="13"/>
      <c r="H48" s="13"/>
      <c r="J48" s="149" t="s">
        <v>149</v>
      </c>
      <c r="K48" s="491" t="s">
        <v>92</v>
      </c>
      <c r="L48" s="877"/>
      <c r="N48" s="8"/>
      <c r="O48" s="8"/>
      <c r="P48" s="13"/>
      <c r="Q48" s="13"/>
    </row>
    <row r="49" spans="1:17">
      <c r="A49" s="149" t="s">
        <v>151</v>
      </c>
      <c r="B49" s="491" t="s">
        <v>92</v>
      </c>
      <c r="C49" s="9"/>
      <c r="E49" s="8"/>
      <c r="F49" s="8"/>
      <c r="G49" s="13"/>
      <c r="H49" s="13"/>
      <c r="J49" s="149" t="s">
        <v>151</v>
      </c>
      <c r="K49" s="491" t="s">
        <v>92</v>
      </c>
      <c r="L49" s="877"/>
      <c r="N49" s="8"/>
      <c r="O49" s="8"/>
      <c r="P49" s="13"/>
      <c r="Q49" s="13"/>
    </row>
    <row r="50" spans="1:17">
      <c r="A50" s="150" t="s">
        <v>152</v>
      </c>
      <c r="B50" s="491" t="s">
        <v>92</v>
      </c>
      <c r="C50" s="73"/>
      <c r="E50" s="5"/>
      <c r="F50" s="13"/>
      <c r="G50" s="13"/>
      <c r="H50" s="13"/>
      <c r="J50" s="150" t="s">
        <v>152</v>
      </c>
      <c r="K50" s="491" t="s">
        <v>92</v>
      </c>
      <c r="L50" s="878"/>
      <c r="N50" s="5"/>
      <c r="O50" s="13"/>
      <c r="P50" s="13"/>
      <c r="Q50" s="13"/>
    </row>
    <row r="51" spans="1:17" ht="13.8" thickBot="1">
      <c r="A51" s="79"/>
      <c r="B51" s="25"/>
      <c r="C51" s="25"/>
      <c r="E51" s="14"/>
      <c r="F51" s="13"/>
      <c r="G51" s="13"/>
      <c r="H51" s="13"/>
      <c r="J51" s="855"/>
      <c r="K51" s="864"/>
      <c r="L51" s="879"/>
      <c r="N51" s="14"/>
      <c r="O51" s="13"/>
      <c r="P51" s="13"/>
      <c r="Q51" s="13"/>
    </row>
    <row r="52" spans="1:17">
      <c r="A52" s="1294"/>
      <c r="B52" s="1294"/>
      <c r="C52" s="1294"/>
      <c r="D52" s="1294"/>
      <c r="E52" s="1294"/>
      <c r="F52" s="1294"/>
      <c r="G52" s="1294"/>
      <c r="H52" s="1294"/>
      <c r="J52" s="1294"/>
      <c r="K52" s="1294"/>
      <c r="L52" s="1294"/>
      <c r="M52" s="1294"/>
      <c r="N52" s="1294"/>
      <c r="O52" s="1294"/>
      <c r="P52" s="1294"/>
      <c r="Q52" s="1294"/>
    </row>
    <row r="53" spans="1:17" ht="39" customHeight="1">
      <c r="A53" s="1294" t="s">
        <v>162</v>
      </c>
      <c r="B53" s="1294"/>
      <c r="C53" s="1294"/>
      <c r="D53" s="1294"/>
      <c r="E53" s="1294"/>
      <c r="F53" s="1294"/>
      <c r="G53" s="1294"/>
      <c r="H53" s="1294"/>
    </row>
    <row r="54" spans="1:17" ht="25.5" customHeight="1">
      <c r="A54" s="1369"/>
      <c r="B54" s="1369"/>
      <c r="C54" s="1369"/>
      <c r="D54" s="1369"/>
      <c r="E54" s="1369"/>
      <c r="F54" s="1369"/>
      <c r="G54" s="1369"/>
      <c r="H54" s="1369"/>
    </row>
    <row r="55" spans="1:17">
      <c r="A55" s="1370"/>
      <c r="B55" s="1370"/>
      <c r="C55" s="1370"/>
      <c r="D55" s="1370"/>
      <c r="E55" s="1370"/>
      <c r="F55" s="1370"/>
      <c r="G55" s="1370"/>
      <c r="H55" s="1370"/>
    </row>
    <row r="56" spans="1:17">
      <c r="A56" s="1318"/>
      <c r="B56" s="1318"/>
      <c r="C56" s="1318"/>
      <c r="D56" s="1318"/>
      <c r="E56" s="1318"/>
      <c r="F56" s="1318"/>
      <c r="G56" s="1318"/>
      <c r="H56" s="1318"/>
      <c r="I56" s="1318"/>
      <c r="J56" s="1318"/>
      <c r="K56" s="1318"/>
      <c r="L56" s="1318"/>
      <c r="M56" s="1318"/>
    </row>
    <row r="57" spans="1:17">
      <c r="A57" s="1295"/>
      <c r="B57" s="1295"/>
      <c r="C57" s="1295"/>
      <c r="D57" s="1295"/>
      <c r="E57" s="1295"/>
      <c r="F57" s="1295"/>
      <c r="G57" s="1295"/>
      <c r="H57" s="1295"/>
    </row>
    <row r="58" spans="1:17" ht="12.75" customHeight="1"/>
    <row r="59" spans="1:17" ht="35.25" customHeight="1"/>
    <row r="60" spans="1:17">
      <c r="A60" s="1294"/>
      <c r="B60" s="1294"/>
      <c r="C60" s="1294"/>
      <c r="D60" s="1294"/>
      <c r="E60" s="1294"/>
      <c r="F60" s="1294"/>
      <c r="G60" s="1294"/>
      <c r="J60" s="24"/>
    </row>
    <row r="62" spans="1:17">
      <c r="A62" s="1294"/>
      <c r="B62" s="1294"/>
      <c r="C62" s="1294"/>
      <c r="D62" s="1294"/>
      <c r="E62" s="1294"/>
      <c r="F62" s="1294"/>
      <c r="G62" s="1294"/>
      <c r="H62" s="1294"/>
      <c r="I62" s="1294"/>
      <c r="J62" s="1294"/>
      <c r="K62" s="1294"/>
      <c r="L62" s="1294"/>
    </row>
    <row r="63" spans="1:17">
      <c r="A63" s="1353"/>
      <c r="B63" s="1353"/>
      <c r="C63" s="1353"/>
      <c r="D63" s="1353"/>
      <c r="E63" s="1353"/>
      <c r="F63" s="1353"/>
      <c r="G63" s="1353"/>
      <c r="H63" s="1353"/>
      <c r="I63" s="1353"/>
      <c r="J63" s="1353"/>
      <c r="K63" s="1353"/>
      <c r="L63" s="1353"/>
    </row>
    <row r="64" spans="1:17">
      <c r="A64" s="1353"/>
      <c r="B64" s="1353"/>
      <c r="C64" s="1353"/>
      <c r="D64" s="1353"/>
      <c r="E64" s="1353"/>
      <c r="F64" s="1353"/>
      <c r="G64" s="1353"/>
      <c r="H64" s="1353"/>
      <c r="I64" s="1353"/>
      <c r="J64" s="1353"/>
      <c r="K64" s="1353"/>
      <c r="L64" s="1353"/>
    </row>
    <row r="65" spans="1:12">
      <c r="A65" s="1354"/>
      <c r="B65" s="1318"/>
      <c r="C65" s="1318"/>
      <c r="D65" s="1318"/>
      <c r="E65" s="1318"/>
      <c r="F65" s="1318"/>
      <c r="G65" s="1318"/>
      <c r="H65" s="1318"/>
      <c r="I65" s="1318"/>
      <c r="J65" s="357"/>
      <c r="K65" s="357"/>
      <c r="L65" s="357"/>
    </row>
    <row r="66" spans="1:12">
      <c r="A66" s="1295"/>
      <c r="B66" s="1295"/>
      <c r="C66" s="1295"/>
      <c r="D66" s="1295"/>
      <c r="E66" s="364"/>
      <c r="F66" s="364"/>
      <c r="G66" s="364"/>
      <c r="H66" s="364"/>
      <c r="I66" s="364"/>
      <c r="J66" s="364"/>
      <c r="K66" s="364"/>
      <c r="L66" s="364"/>
    </row>
    <row r="71" spans="1:12">
      <c r="D71" s="23"/>
    </row>
    <row r="80" spans="1:12">
      <c r="A80" s="359"/>
      <c r="B80" s="359"/>
      <c r="D80" s="24"/>
    </row>
  </sheetData>
  <mergeCells count="23">
    <mergeCell ref="A66:D66"/>
    <mergeCell ref="A53:H53"/>
    <mergeCell ref="A54:H54"/>
    <mergeCell ref="A55:H55"/>
    <mergeCell ref="A56:M56"/>
    <mergeCell ref="A57:H57"/>
    <mergeCell ref="A60:G60"/>
    <mergeCell ref="A62:L62"/>
    <mergeCell ref="A63:L64"/>
    <mergeCell ref="A65:I65"/>
    <mergeCell ref="A1:Q1"/>
    <mergeCell ref="A2:Q2"/>
    <mergeCell ref="A3:Q3"/>
    <mergeCell ref="J5:J7"/>
    <mergeCell ref="K5:K7"/>
    <mergeCell ref="L5:Q5"/>
    <mergeCell ref="C6:H6"/>
    <mergeCell ref="L6:Q6"/>
    <mergeCell ref="A52:H52"/>
    <mergeCell ref="J52:Q52"/>
    <mergeCell ref="A5:A7"/>
    <mergeCell ref="B5:B7"/>
    <mergeCell ref="C5:H5"/>
  </mergeCells>
  <pageMargins left="0.7" right="0.7" top="0.75" bottom="0.75" header="0.3" footer="0.3"/>
  <pageSetup scale="53"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pageSetUpPr fitToPage="1"/>
  </sheetPr>
  <dimension ref="A1:M69"/>
  <sheetViews>
    <sheetView topLeftCell="B1" zoomScale="115" zoomScaleNormal="115" zoomScaleSheetLayoutView="100" workbookViewId="0">
      <selection activeCell="E5" sqref="E5"/>
    </sheetView>
  </sheetViews>
  <sheetFormatPr defaultColWidth="8.5546875" defaultRowHeight="13.2"/>
  <cols>
    <col min="1" max="1" width="90.44140625" customWidth="1"/>
    <col min="2" max="2" width="21" customWidth="1"/>
    <col min="3" max="3" width="10.44140625" bestFit="1" customWidth="1"/>
    <col min="5" max="5" width="45.88671875" customWidth="1"/>
  </cols>
  <sheetData>
    <row r="1" spans="1:13" ht="33.75" customHeight="1">
      <c r="A1" s="1345" t="s">
        <v>245</v>
      </c>
      <c r="B1" s="1345"/>
    </row>
    <row r="2" spans="1:13" ht="15.6">
      <c r="A2" s="1322" t="s">
        <v>2</v>
      </c>
      <c r="B2" s="1377"/>
      <c r="C2" s="4"/>
      <c r="D2" s="4"/>
      <c r="E2" s="4"/>
      <c r="F2" s="4"/>
      <c r="G2" s="4"/>
      <c r="H2" s="4"/>
      <c r="I2" s="4"/>
      <c r="J2" s="4"/>
      <c r="K2" s="4"/>
      <c r="L2" s="4"/>
      <c r="M2" s="4"/>
    </row>
    <row r="3" spans="1:13" ht="14.4" thickBot="1">
      <c r="A3" s="1375" t="str">
        <f>'Current Month '!A3</f>
        <v>September 2022</v>
      </c>
      <c r="B3" s="1376"/>
      <c r="C3" s="362"/>
      <c r="D3" s="362"/>
      <c r="E3" s="362"/>
      <c r="F3" s="362"/>
      <c r="G3" s="362"/>
      <c r="H3" s="362"/>
      <c r="I3" s="362"/>
      <c r="J3" s="362"/>
      <c r="K3" s="362"/>
      <c r="L3" s="362"/>
      <c r="M3" s="362"/>
    </row>
    <row r="4" spans="1:13" ht="16.2" thickBot="1">
      <c r="A4" s="1373" t="s">
        <v>246</v>
      </c>
      <c r="B4" s="1374"/>
      <c r="C4" s="362"/>
      <c r="D4" s="362"/>
      <c r="E4" s="362"/>
      <c r="F4" s="362"/>
      <c r="G4" s="362"/>
      <c r="H4" s="362"/>
      <c r="I4" s="362"/>
      <c r="J4" s="362"/>
      <c r="K4" s="362"/>
      <c r="L4" s="362"/>
      <c r="M4" s="362"/>
    </row>
    <row r="5" spans="1:13">
      <c r="A5" s="498" t="s">
        <v>247</v>
      </c>
      <c r="B5" s="499">
        <v>858901.89800000004</v>
      </c>
    </row>
    <row r="6" spans="1:13">
      <c r="A6" s="78" t="s">
        <v>248</v>
      </c>
      <c r="B6" s="499">
        <v>12549.378000000001</v>
      </c>
    </row>
    <row r="7" spans="1:13">
      <c r="A7" s="78" t="s">
        <v>249</v>
      </c>
      <c r="B7" s="499">
        <v>9129573.9020000007</v>
      </c>
    </row>
    <row r="8" spans="1:13">
      <c r="A8" s="78" t="s">
        <v>250</v>
      </c>
      <c r="B8" s="499">
        <v>-17731.412</v>
      </c>
    </row>
    <row r="9" spans="1:13">
      <c r="A9" s="86" t="s">
        <v>251</v>
      </c>
      <c r="B9" s="985">
        <v>0.18622189880000001</v>
      </c>
    </row>
    <row r="10" spans="1:13">
      <c r="A10" s="86" t="s">
        <v>252</v>
      </c>
      <c r="B10" s="985">
        <v>1.1161018096999999</v>
      </c>
    </row>
    <row r="11" spans="1:13">
      <c r="A11" s="78" t="s">
        <v>253</v>
      </c>
      <c r="B11" s="985">
        <v>20.0152716401902</v>
      </c>
    </row>
    <row r="12" spans="1:13" ht="13.8" thickBot="1">
      <c r="A12" s="500" t="s">
        <v>254</v>
      </c>
      <c r="B12" s="1048">
        <v>193.34213856214799</v>
      </c>
    </row>
    <row r="14" spans="1:13" ht="13.8" thickBot="1"/>
    <row r="15" spans="1:13" ht="15" customHeight="1" thickBot="1">
      <c r="A15" s="1373" t="s">
        <v>255</v>
      </c>
      <c r="B15" s="1374"/>
    </row>
    <row r="16" spans="1:13">
      <c r="A16" s="498" t="s">
        <v>247</v>
      </c>
      <c r="B16" s="499">
        <v>0</v>
      </c>
    </row>
    <row r="17" spans="1:3">
      <c r="A17" s="78" t="s">
        <v>248</v>
      </c>
      <c r="B17" s="499">
        <v>0</v>
      </c>
    </row>
    <row r="18" spans="1:3">
      <c r="A18" s="78" t="s">
        <v>249</v>
      </c>
      <c r="B18" s="499">
        <v>0</v>
      </c>
    </row>
    <row r="19" spans="1:3">
      <c r="A19" s="78" t="s">
        <v>250</v>
      </c>
      <c r="B19" s="499">
        <v>0</v>
      </c>
    </row>
    <row r="20" spans="1:3">
      <c r="A20" s="86" t="s">
        <v>251</v>
      </c>
      <c r="B20" s="157">
        <v>0</v>
      </c>
    </row>
    <row r="21" spans="1:3">
      <c r="A21" s="86" t="s">
        <v>252</v>
      </c>
      <c r="B21" s="157">
        <v>0</v>
      </c>
    </row>
    <row r="22" spans="1:3">
      <c r="A22" s="78" t="s">
        <v>256</v>
      </c>
      <c r="B22" s="157">
        <v>0</v>
      </c>
    </row>
    <row r="23" spans="1:3" ht="13.8" thickBot="1">
      <c r="A23" s="500" t="s">
        <v>254</v>
      </c>
      <c r="B23" s="158">
        <v>0</v>
      </c>
    </row>
    <row r="24" spans="1:3" ht="13.5" customHeight="1"/>
    <row r="25" spans="1:3" ht="13.8" thickBot="1">
      <c r="A25" s="358"/>
    </row>
    <row r="26" spans="1:3" ht="16.2" thickBot="1">
      <c r="A26" s="1373" t="s">
        <v>257</v>
      </c>
      <c r="B26" s="1374"/>
    </row>
    <row r="27" spans="1:3">
      <c r="A27" s="498" t="s">
        <v>247</v>
      </c>
      <c r="B27" s="499">
        <v>111113.68799999999</v>
      </c>
    </row>
    <row r="28" spans="1:3">
      <c r="A28" s="78" t="s">
        <v>248</v>
      </c>
      <c r="B28" s="499">
        <v>1645.0250000000001</v>
      </c>
    </row>
    <row r="29" spans="1:3">
      <c r="A29" s="78" t="s">
        <v>249</v>
      </c>
      <c r="B29" s="499">
        <v>991448.848</v>
      </c>
      <c r="C29" s="5"/>
    </row>
    <row r="30" spans="1:3">
      <c r="A30" s="78" t="s">
        <v>250</v>
      </c>
      <c r="B30" s="499">
        <v>35526.099499999997</v>
      </c>
    </row>
    <row r="31" spans="1:3">
      <c r="A31" s="86" t="s">
        <v>251</v>
      </c>
      <c r="B31" s="985">
        <v>0.18622189880000001</v>
      </c>
      <c r="C31" s="5"/>
    </row>
    <row r="32" spans="1:3">
      <c r="A32" s="86" t="s">
        <v>252</v>
      </c>
      <c r="B32" s="985">
        <v>1.1161018096999999</v>
      </c>
    </row>
    <row r="33" spans="1:2">
      <c r="A33" s="78" t="s">
        <v>258</v>
      </c>
      <c r="B33" s="985">
        <v>1325.1657259725</v>
      </c>
    </row>
    <row r="34" spans="1:2" ht="13.8" thickBot="1">
      <c r="A34" s="500" t="s">
        <v>259</v>
      </c>
      <c r="B34" s="1048">
        <v>13192.9547635979</v>
      </c>
    </row>
    <row r="36" spans="1:2" ht="13.8" thickBot="1"/>
    <row r="37" spans="1:2" ht="18.600000000000001" thickBot="1">
      <c r="A37" s="1373" t="s">
        <v>260</v>
      </c>
      <c r="B37" s="1374"/>
    </row>
    <row r="38" spans="1:2">
      <c r="A38" s="498" t="s">
        <v>247</v>
      </c>
      <c r="B38" s="499">
        <v>0</v>
      </c>
    </row>
    <row r="39" spans="1:2">
      <c r="A39" s="78" t="s">
        <v>248</v>
      </c>
      <c r="B39" s="499">
        <v>0</v>
      </c>
    </row>
    <row r="40" spans="1:2">
      <c r="A40" s="78" t="s">
        <v>249</v>
      </c>
      <c r="B40" s="499">
        <v>0</v>
      </c>
    </row>
    <row r="41" spans="1:2">
      <c r="A41" s="78" t="s">
        <v>250</v>
      </c>
      <c r="B41" s="499">
        <v>0</v>
      </c>
    </row>
    <row r="42" spans="1:2">
      <c r="A42" s="86" t="s">
        <v>251</v>
      </c>
      <c r="B42" s="157">
        <v>0</v>
      </c>
    </row>
    <row r="43" spans="1:2">
      <c r="A43" s="86" t="s">
        <v>252</v>
      </c>
      <c r="B43" s="157">
        <v>0</v>
      </c>
    </row>
    <row r="44" spans="1:2">
      <c r="A44" s="78" t="s">
        <v>258</v>
      </c>
      <c r="B44" s="157">
        <v>0</v>
      </c>
    </row>
    <row r="45" spans="1:2" ht="13.8" thickBot="1">
      <c r="A45" s="500" t="s">
        <v>259</v>
      </c>
      <c r="B45" s="158">
        <v>0</v>
      </c>
    </row>
    <row r="47" spans="1:2" ht="13.8" thickBot="1"/>
    <row r="48" spans="1:2" ht="18.600000000000001" thickBot="1">
      <c r="A48" s="1373" t="s">
        <v>261</v>
      </c>
      <c r="B48" s="1374"/>
    </row>
    <row r="49" spans="1:3">
      <c r="A49" s="498" t="s">
        <v>247</v>
      </c>
      <c r="B49" s="499">
        <v>0</v>
      </c>
    </row>
    <row r="50" spans="1:3">
      <c r="A50" s="78" t="s">
        <v>248</v>
      </c>
      <c r="B50" s="499">
        <v>0</v>
      </c>
    </row>
    <row r="51" spans="1:3">
      <c r="A51" s="78" t="s">
        <v>249</v>
      </c>
      <c r="B51" s="499">
        <v>0</v>
      </c>
    </row>
    <row r="52" spans="1:3">
      <c r="A52" s="78" t="s">
        <v>250</v>
      </c>
      <c r="B52" s="499">
        <v>0</v>
      </c>
    </row>
    <row r="53" spans="1:3">
      <c r="A53" s="86" t="s">
        <v>251</v>
      </c>
      <c r="B53" s="157">
        <v>0</v>
      </c>
    </row>
    <row r="54" spans="1:3">
      <c r="A54" s="86" t="s">
        <v>252</v>
      </c>
      <c r="B54" s="157">
        <v>0</v>
      </c>
    </row>
    <row r="55" spans="1:3">
      <c r="A55" s="78" t="s">
        <v>258</v>
      </c>
      <c r="B55" s="157">
        <v>0</v>
      </c>
    </row>
    <row r="56" spans="1:3" ht="13.8" thickBot="1">
      <c r="A56" s="500" t="s">
        <v>259</v>
      </c>
      <c r="B56" s="158">
        <v>0</v>
      </c>
    </row>
    <row r="57" spans="1:3" ht="13.8" thickBot="1">
      <c r="B57" s="15"/>
    </row>
    <row r="58" spans="1:3" ht="36" customHeight="1" thickBot="1">
      <c r="A58" s="1371" t="s">
        <v>262</v>
      </c>
      <c r="B58" s="1372"/>
    </row>
    <row r="59" spans="1:3">
      <c r="A59" s="498" t="s">
        <v>247</v>
      </c>
      <c r="B59" s="499">
        <f t="shared" ref="B59:B66" si="0">B27+B5</f>
        <v>970015.58600000001</v>
      </c>
    </row>
    <row r="60" spans="1:3" ht="16.5" customHeight="1">
      <c r="A60" s="78" t="s">
        <v>248</v>
      </c>
      <c r="B60" s="499">
        <f t="shared" si="0"/>
        <v>14194.403</v>
      </c>
    </row>
    <row r="61" spans="1:3" ht="15" customHeight="1">
      <c r="A61" s="78" t="s">
        <v>249</v>
      </c>
      <c r="B61" s="499">
        <f t="shared" si="0"/>
        <v>10121022.75</v>
      </c>
      <c r="C61" s="5"/>
    </row>
    <row r="62" spans="1:3">
      <c r="A62" s="78" t="s">
        <v>250</v>
      </c>
      <c r="B62" s="499">
        <f t="shared" si="0"/>
        <v>17794.687499999996</v>
      </c>
    </row>
    <row r="63" spans="1:3">
      <c r="A63" s="86" t="s">
        <v>251</v>
      </c>
      <c r="B63" s="1071">
        <f t="shared" si="0"/>
        <v>0.37244379760000002</v>
      </c>
    </row>
    <row r="64" spans="1:3">
      <c r="A64" s="86" t="s">
        <v>252</v>
      </c>
      <c r="B64" s="1071">
        <f t="shared" si="0"/>
        <v>2.2322036193999999</v>
      </c>
    </row>
    <row r="65" spans="1:7">
      <c r="A65" s="78" t="s">
        <v>263</v>
      </c>
      <c r="B65" s="986">
        <f t="shared" si="0"/>
        <v>1345.1809976126901</v>
      </c>
    </row>
    <row r="66" spans="1:7" ht="13.8" thickBot="1">
      <c r="A66" s="500" t="s">
        <v>264</v>
      </c>
      <c r="B66" s="1070">
        <f t="shared" si="0"/>
        <v>13386.296902160047</v>
      </c>
    </row>
    <row r="68" spans="1:7" ht="12.75" customHeight="1">
      <c r="A68" s="1370" t="s">
        <v>265</v>
      </c>
      <c r="B68" s="1370"/>
      <c r="C68" s="360"/>
      <c r="D68" s="360"/>
      <c r="E68" s="360"/>
      <c r="F68" s="360"/>
      <c r="G68" s="360"/>
    </row>
    <row r="69" spans="1:7">
      <c r="A69" s="368" t="s">
        <v>266</v>
      </c>
    </row>
  </sheetData>
  <mergeCells count="10">
    <mergeCell ref="A68:B68"/>
    <mergeCell ref="A58:B58"/>
    <mergeCell ref="A48:B48"/>
    <mergeCell ref="A1:B1"/>
    <mergeCell ref="A3:B3"/>
    <mergeCell ref="A2:B2"/>
    <mergeCell ref="A15:B15"/>
    <mergeCell ref="A37:B37"/>
    <mergeCell ref="A26:B26"/>
    <mergeCell ref="A4:B4"/>
  </mergeCells>
  <printOptions horizontalCentered="1" verticalCentered="1"/>
  <pageMargins left="0.7" right="0.7" top="0.75" bottom="0.75" header="0.3" footer="0.3"/>
  <pageSetup scale="72"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pageSetUpPr fitToPage="1"/>
  </sheetPr>
  <dimension ref="A1:K40"/>
  <sheetViews>
    <sheetView zoomScale="115" zoomScaleNormal="115" workbookViewId="0">
      <selection activeCell="J6" sqref="J6"/>
    </sheetView>
  </sheetViews>
  <sheetFormatPr defaultColWidth="8.5546875" defaultRowHeight="13.2"/>
  <cols>
    <col min="1" max="1" width="17.44140625" customWidth="1"/>
    <col min="2" max="2" width="8.5546875" customWidth="1"/>
    <col min="3" max="3" width="10.5546875" customWidth="1"/>
    <col min="4" max="4" width="13.44140625" customWidth="1"/>
    <col min="5" max="5" width="12.44140625" customWidth="1"/>
    <col min="6" max="6" width="13.44140625" customWidth="1"/>
    <col min="7" max="7" width="17.44140625" customWidth="1"/>
  </cols>
  <sheetData>
    <row r="1" spans="1:11">
      <c r="A1" s="1378" t="s">
        <v>267</v>
      </c>
      <c r="B1" s="1379"/>
      <c r="C1" s="1379"/>
      <c r="D1" s="1379"/>
      <c r="E1" s="1379"/>
      <c r="F1" s="1379"/>
      <c r="G1" s="1380"/>
    </row>
    <row r="2" spans="1:11">
      <c r="A2" s="1381" t="s">
        <v>2</v>
      </c>
      <c r="B2" s="1382"/>
      <c r="C2" s="1382"/>
      <c r="D2" s="1382"/>
      <c r="E2" s="1382"/>
      <c r="F2" s="1382"/>
      <c r="G2" s="1383"/>
    </row>
    <row r="3" spans="1:11" ht="15.6">
      <c r="A3" s="1323" t="str">
        <f>'Current Month '!A3</f>
        <v>September 2022</v>
      </c>
      <c r="B3" s="1322"/>
      <c r="C3" s="1322"/>
      <c r="D3" s="1322"/>
      <c r="E3" s="1322"/>
      <c r="F3" s="1322"/>
      <c r="G3" s="1322"/>
    </row>
    <row r="4" spans="1:11" ht="13.8" thickBot="1">
      <c r="A4" s="445"/>
      <c r="B4" s="4"/>
      <c r="C4" s="4"/>
      <c r="D4" s="4"/>
      <c r="E4" s="4"/>
      <c r="F4" s="4"/>
      <c r="G4" s="4"/>
    </row>
    <row r="5" spans="1:11">
      <c r="A5" s="1386" t="s">
        <v>268</v>
      </c>
      <c r="B5" s="1387"/>
      <c r="C5" s="1387"/>
      <c r="D5" s="1387"/>
      <c r="E5" s="1387"/>
      <c r="F5" s="1387"/>
      <c r="G5" s="1388"/>
    </row>
    <row r="6" spans="1:11">
      <c r="A6" s="35"/>
      <c r="B6" s="1384" t="s">
        <v>269</v>
      </c>
      <c r="C6" s="1384"/>
      <c r="D6" s="1384"/>
      <c r="E6" s="1384" t="s">
        <v>270</v>
      </c>
      <c r="F6" s="1384"/>
      <c r="G6" s="1385"/>
      <c r="J6" s="1131"/>
    </row>
    <row r="7" spans="1:11">
      <c r="A7" s="161" t="s">
        <v>271</v>
      </c>
      <c r="B7" s="444" t="s">
        <v>272</v>
      </c>
      <c r="C7" s="444" t="s">
        <v>273</v>
      </c>
      <c r="D7" s="441" t="s">
        <v>10</v>
      </c>
      <c r="E7" s="444" t="s">
        <v>274</v>
      </c>
      <c r="F7" s="444" t="s">
        <v>273</v>
      </c>
      <c r="G7" s="162" t="s">
        <v>10</v>
      </c>
      <c r="K7" s="59"/>
    </row>
    <row r="8" spans="1:11">
      <c r="A8" s="86" t="s">
        <v>275</v>
      </c>
      <c r="B8" s="1043"/>
      <c r="C8" s="1044">
        <v>21423</v>
      </c>
      <c r="D8" s="210">
        <f>SUM(B8:C8)</f>
        <v>21423</v>
      </c>
      <c r="E8" s="246"/>
      <c r="F8" s="214">
        <v>54</v>
      </c>
      <c r="G8" s="163">
        <f>SUM(E8:F8)</f>
        <v>54</v>
      </c>
      <c r="K8" s="59"/>
    </row>
    <row r="9" spans="1:11" ht="13.8" thickBot="1">
      <c r="A9" s="164" t="s">
        <v>276</v>
      </c>
      <c r="B9" s="1045">
        <v>8611</v>
      </c>
      <c r="C9" s="1046">
        <v>343665</v>
      </c>
      <c r="D9" s="1042">
        <f>SUM(B9:C9)</f>
        <v>352276</v>
      </c>
      <c r="E9" s="245">
        <v>144</v>
      </c>
      <c r="F9" s="245">
        <v>8290</v>
      </c>
      <c r="G9" s="165">
        <f>SUM(E9:F9)</f>
        <v>8434</v>
      </c>
    </row>
    <row r="10" spans="1:11" ht="13.8" thickBot="1">
      <c r="A10" s="193" t="s">
        <v>10</v>
      </c>
      <c r="B10" s="194">
        <f>SUM(B8:B9)</f>
        <v>8611</v>
      </c>
      <c r="C10" s="194">
        <f>SUM(C8:C9)</f>
        <v>365088</v>
      </c>
      <c r="D10" s="194">
        <f>SUM(B10:C10)</f>
        <v>373699</v>
      </c>
      <c r="E10" s="195">
        <f>SUM(E8:E9)</f>
        <v>144</v>
      </c>
      <c r="F10" s="195">
        <f>SUM(F8:F9)</f>
        <v>8344</v>
      </c>
      <c r="G10" s="196">
        <f t="shared" ref="G10" si="0">SUM(E10:F10)</f>
        <v>8488</v>
      </c>
      <c r="H10" s="12" t="s">
        <v>24</v>
      </c>
    </row>
    <row r="11" spans="1:11">
      <c r="D11" s="26"/>
    </row>
    <row r="12" spans="1:11" ht="17.25" customHeight="1" thickBot="1">
      <c r="A12" s="1294"/>
      <c r="B12" s="1294"/>
      <c r="C12" s="1294"/>
      <c r="D12" s="1294"/>
      <c r="E12" s="1294"/>
      <c r="F12" s="1294"/>
      <c r="G12" s="1294"/>
    </row>
    <row r="13" spans="1:11">
      <c r="A13" s="1386" t="s">
        <v>277</v>
      </c>
      <c r="B13" s="1387"/>
      <c r="C13" s="1387"/>
      <c r="D13" s="1387"/>
      <c r="E13" s="1387"/>
      <c r="F13" s="1387"/>
      <c r="G13" s="1388"/>
    </row>
    <row r="14" spans="1:11" ht="13.8" thickBot="1">
      <c r="A14" s="36"/>
      <c r="B14" s="1384"/>
      <c r="C14" s="1384"/>
      <c r="D14" s="1384"/>
      <c r="E14" s="1384" t="s">
        <v>270</v>
      </c>
      <c r="F14" s="1384"/>
      <c r="G14" s="1385"/>
    </row>
    <row r="15" spans="1:11">
      <c r="A15" s="161" t="s">
        <v>271</v>
      </c>
      <c r="B15" s="1084" t="s">
        <v>272</v>
      </c>
      <c r="C15" s="1084" t="s">
        <v>273</v>
      </c>
      <c r="D15" s="1085" t="s">
        <v>10</v>
      </c>
      <c r="E15" s="444" t="s">
        <v>274</v>
      </c>
      <c r="F15" s="444" t="s">
        <v>273</v>
      </c>
      <c r="G15" s="162" t="s">
        <v>10</v>
      </c>
    </row>
    <row r="16" spans="1:11">
      <c r="A16" s="86" t="s">
        <v>275</v>
      </c>
      <c r="B16" s="1086"/>
      <c r="C16" s="1087"/>
      <c r="D16" s="1088">
        <f>SUM(B16:C16)</f>
        <v>0</v>
      </c>
      <c r="E16" s="87"/>
      <c r="F16" s="87"/>
      <c r="G16" s="166">
        <f>SUM(E16:F16)</f>
        <v>0</v>
      </c>
    </row>
    <row r="17" spans="1:7" ht="13.8" thickBot="1">
      <c r="A17" s="167" t="s">
        <v>276</v>
      </c>
      <c r="B17" s="1089"/>
      <c r="C17" s="1090"/>
      <c r="D17" s="1088">
        <f t="shared" ref="D17:D18" si="1">SUM(B17:C17)</f>
        <v>0</v>
      </c>
      <c r="E17" s="10"/>
      <c r="F17" s="10"/>
      <c r="G17" s="168">
        <f t="shared" ref="G17:G18" si="2">SUM(E17:F17)</f>
        <v>0</v>
      </c>
    </row>
    <row r="18" spans="1:7" ht="13.8" thickBot="1">
      <c r="A18" s="169" t="s">
        <v>10</v>
      </c>
      <c r="B18" s="1091">
        <f>SUM(B16:B17)</f>
        <v>0</v>
      </c>
      <c r="C18" s="1091">
        <f>SUM(C16:C17)</f>
        <v>0</v>
      </c>
      <c r="D18" s="1091">
        <f t="shared" si="1"/>
        <v>0</v>
      </c>
      <c r="E18" s="159">
        <f>SUM(E16:E17)</f>
        <v>0</v>
      </c>
      <c r="F18" s="159">
        <f>SUM(F16:F17)</f>
        <v>0</v>
      </c>
      <c r="G18" s="170">
        <f t="shared" si="2"/>
        <v>0</v>
      </c>
    </row>
    <row r="20" spans="1:7" ht="13.8" thickBot="1"/>
    <row r="21" spans="1:7">
      <c r="A21" s="1389" t="s">
        <v>278</v>
      </c>
      <c r="B21" s="1390"/>
      <c r="C21" s="1390"/>
      <c r="D21" s="1390"/>
      <c r="E21" s="1390"/>
      <c r="F21" s="1390"/>
      <c r="G21" s="1391"/>
    </row>
    <row r="22" spans="1:7" ht="13.8" thickBot="1">
      <c r="A22" s="766"/>
      <c r="B22" s="1392" t="s">
        <v>279</v>
      </c>
      <c r="C22" s="1392"/>
      <c r="D22" s="1392"/>
      <c r="E22" s="1393" t="s">
        <v>280</v>
      </c>
      <c r="F22" s="1393"/>
      <c r="G22" s="1394"/>
    </row>
    <row r="23" spans="1:7">
      <c r="A23" s="161"/>
      <c r="B23" s="767"/>
      <c r="C23" s="767"/>
      <c r="D23" s="767"/>
      <c r="E23" s="444" t="s">
        <v>274</v>
      </c>
      <c r="F23" s="444" t="s">
        <v>273</v>
      </c>
      <c r="G23" s="757" t="s">
        <v>10</v>
      </c>
    </row>
    <row r="24" spans="1:7">
      <c r="A24" s="758" t="s">
        <v>275</v>
      </c>
      <c r="B24" s="768" t="s">
        <v>203</v>
      </c>
      <c r="C24" s="768" t="s">
        <v>203</v>
      </c>
      <c r="D24" s="768" t="s">
        <v>203</v>
      </c>
      <c r="E24" s="133" t="s">
        <v>203</v>
      </c>
      <c r="F24" s="183" t="s">
        <v>203</v>
      </c>
      <c r="G24" s="759" t="s">
        <v>203</v>
      </c>
    </row>
    <row r="25" spans="1:7" ht="13.8" thickBot="1">
      <c r="A25" s="760" t="s">
        <v>276</v>
      </c>
      <c r="B25" s="769" t="s">
        <v>203</v>
      </c>
      <c r="C25" s="769" t="s">
        <v>203</v>
      </c>
      <c r="D25" s="769" t="s">
        <v>203</v>
      </c>
      <c r="E25" s="160" t="s">
        <v>203</v>
      </c>
      <c r="F25" s="184">
        <f>'ESA Table 2B'!B42</f>
        <v>17</v>
      </c>
      <c r="G25" s="761">
        <f>SUM(E25:F25)</f>
        <v>17</v>
      </c>
    </row>
    <row r="26" spans="1:7" ht="13.8" thickBot="1">
      <c r="A26" s="762" t="s">
        <v>10</v>
      </c>
      <c r="B26" s="763"/>
      <c r="C26" s="763"/>
      <c r="D26" s="763"/>
      <c r="E26" s="195"/>
      <c r="F26" s="764">
        <f>SUM(F24:F25)</f>
        <v>17</v>
      </c>
      <c r="G26" s="765">
        <f t="shared" ref="G26" si="3">SUM(E26:F26)</f>
        <v>17</v>
      </c>
    </row>
    <row r="27" spans="1:7">
      <c r="A27" s="412"/>
      <c r="B27" s="413"/>
      <c r="C27" s="413"/>
      <c r="D27" s="413"/>
      <c r="E27" s="413"/>
      <c r="F27" s="414"/>
      <c r="G27" s="414"/>
    </row>
    <row r="28" spans="1:7" ht="13.8" thickBot="1">
      <c r="A28" s="412"/>
      <c r="B28" s="413"/>
      <c r="C28" s="413"/>
      <c r="D28" s="413"/>
      <c r="E28" s="413"/>
      <c r="F28" s="414"/>
      <c r="G28" s="414"/>
    </row>
    <row r="29" spans="1:7">
      <c r="A29" s="1389" t="s">
        <v>281</v>
      </c>
      <c r="B29" s="1390"/>
      <c r="C29" s="1390"/>
      <c r="D29" s="1390"/>
      <c r="E29" s="1390"/>
      <c r="F29" s="1390"/>
      <c r="G29" s="1391"/>
    </row>
    <row r="30" spans="1:7" ht="13.8" thickBot="1">
      <c r="A30" s="766"/>
      <c r="B30" s="1392" t="s">
        <v>269</v>
      </c>
      <c r="C30" s="1392"/>
      <c r="D30" s="1392"/>
      <c r="E30" s="1393" t="s">
        <v>270</v>
      </c>
      <c r="F30" s="1393"/>
      <c r="G30" s="1394"/>
    </row>
    <row r="31" spans="1:7">
      <c r="A31" s="161"/>
      <c r="B31" s="415" t="s">
        <v>272</v>
      </c>
      <c r="C31" s="415" t="s">
        <v>273</v>
      </c>
      <c r="D31" s="415" t="s">
        <v>10</v>
      </c>
      <c r="E31" s="444" t="s">
        <v>274</v>
      </c>
      <c r="F31" s="444" t="s">
        <v>273</v>
      </c>
      <c r="G31" s="162" t="s">
        <v>10</v>
      </c>
    </row>
    <row r="32" spans="1:7">
      <c r="A32" s="758" t="s">
        <v>275</v>
      </c>
      <c r="B32" s="133" t="s">
        <v>203</v>
      </c>
      <c r="C32" s="133" t="s">
        <v>203</v>
      </c>
      <c r="D32" s="133" t="s">
        <v>203</v>
      </c>
      <c r="E32" s="133" t="s">
        <v>203</v>
      </c>
      <c r="F32" s="183" t="s">
        <v>203</v>
      </c>
      <c r="G32" s="759" t="s">
        <v>203</v>
      </c>
    </row>
    <row r="33" spans="1:7" ht="13.8" thickBot="1">
      <c r="A33" s="760" t="s">
        <v>276</v>
      </c>
      <c r="B33" s="160" t="s">
        <v>203</v>
      </c>
      <c r="C33" s="160" t="s">
        <v>203</v>
      </c>
      <c r="D33" s="160" t="s">
        <v>203</v>
      </c>
      <c r="E33" s="160" t="s">
        <v>203</v>
      </c>
      <c r="F33" s="160" t="s">
        <v>203</v>
      </c>
      <c r="G33" s="770" t="s">
        <v>203</v>
      </c>
    </row>
    <row r="34" spans="1:7" ht="13.8" thickBot="1">
      <c r="A34" s="762" t="s">
        <v>10</v>
      </c>
      <c r="B34" s="763"/>
      <c r="C34" s="763"/>
      <c r="D34" s="763"/>
      <c r="E34" s="195"/>
      <c r="F34" s="764">
        <f>SUM(F32:F33)</f>
        <v>0</v>
      </c>
      <c r="G34" s="765">
        <f t="shared" ref="G34" si="4">SUM(E34:F34)</f>
        <v>0</v>
      </c>
    </row>
    <row r="36" spans="1:7">
      <c r="A36" s="1395" t="s">
        <v>282</v>
      </c>
      <c r="B36" s="1395"/>
      <c r="C36" s="1395"/>
      <c r="D36" s="1395"/>
      <c r="E36" s="1395"/>
      <c r="F36" s="1395"/>
      <c r="G36" s="1395"/>
    </row>
    <row r="37" spans="1:7" ht="16.2" customHeight="1">
      <c r="A37" s="1395" t="s">
        <v>283</v>
      </c>
      <c r="B37" s="1395"/>
      <c r="C37" s="1395"/>
      <c r="D37" s="1395"/>
      <c r="E37" s="1395"/>
      <c r="F37" s="1395"/>
      <c r="G37" s="1395"/>
    </row>
    <row r="38" spans="1:7">
      <c r="A38" s="501"/>
    </row>
    <row r="40" spans="1:7">
      <c r="A40" s="1395" t="s">
        <v>284</v>
      </c>
      <c r="B40" s="1395"/>
      <c r="C40" s="1395"/>
      <c r="D40" s="1395"/>
      <c r="E40" s="1395"/>
      <c r="F40" s="1395"/>
      <c r="G40" s="1395"/>
    </row>
  </sheetData>
  <mergeCells count="19">
    <mergeCell ref="A29:G29"/>
    <mergeCell ref="B30:D30"/>
    <mergeCell ref="E30:G30"/>
    <mergeCell ref="A40:G40"/>
    <mergeCell ref="A12:G12"/>
    <mergeCell ref="A13:G13"/>
    <mergeCell ref="A36:G36"/>
    <mergeCell ref="A37:G37"/>
    <mergeCell ref="B14:D14"/>
    <mergeCell ref="E14:G14"/>
    <mergeCell ref="B22:D22"/>
    <mergeCell ref="E22:G22"/>
    <mergeCell ref="A21:G21"/>
    <mergeCell ref="A1:G1"/>
    <mergeCell ref="A2:G2"/>
    <mergeCell ref="A3:G3"/>
    <mergeCell ref="B6:D6"/>
    <mergeCell ref="E6:G6"/>
    <mergeCell ref="A5:G5"/>
  </mergeCells>
  <printOptions horizontalCentered="1" verticalCentered="1"/>
  <pageMargins left="0.25" right="0.25" top="0.5" bottom="0.5" header="0.5" footer="0.5"/>
  <pageSetup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T87"/>
  <sheetViews>
    <sheetView zoomScale="80" zoomScaleNormal="80" workbookViewId="0">
      <selection activeCell="AB55" sqref="AB55"/>
    </sheetView>
  </sheetViews>
  <sheetFormatPr defaultColWidth="8.5546875" defaultRowHeight="13.2"/>
  <cols>
    <col min="1" max="1" width="10.5546875" customWidth="1"/>
    <col min="2" max="2" width="11.5546875" customWidth="1"/>
    <col min="3" max="3" width="9.5546875" customWidth="1"/>
    <col min="4" max="4" width="11.5546875" bestFit="1" customWidth="1"/>
    <col min="5" max="5" width="6.5546875" customWidth="1"/>
    <col min="6" max="6" width="11.44140625" customWidth="1"/>
    <col min="7" max="7" width="6.5546875" customWidth="1"/>
    <col min="8" max="8" width="9.44140625" customWidth="1"/>
    <col min="9" max="9" width="6.5546875" customWidth="1"/>
    <col min="10" max="10" width="11.5546875" customWidth="1"/>
    <col min="11" max="11" width="6.5546875" customWidth="1"/>
    <col min="12" max="12" width="10.44140625" customWidth="1"/>
    <col min="13" max="13" width="6.5546875" customWidth="1"/>
    <col min="14" max="14" width="11.5546875" customWidth="1"/>
    <col min="15" max="15" width="10.5546875" customWidth="1"/>
    <col min="16" max="16" width="11.5546875" bestFit="1" customWidth="1"/>
    <col min="17" max="17" width="9.5546875" customWidth="1"/>
  </cols>
  <sheetData>
    <row r="1" spans="1:18" ht="15.6">
      <c r="A1" s="1322" t="s">
        <v>285</v>
      </c>
      <c r="B1" s="1322"/>
      <c r="C1" s="1322"/>
      <c r="D1" s="1322"/>
      <c r="E1" s="1322"/>
      <c r="F1" s="1322"/>
      <c r="G1" s="1322"/>
      <c r="H1" s="1322"/>
      <c r="I1" s="1322"/>
      <c r="J1" s="1322"/>
      <c r="K1" s="1322"/>
      <c r="L1" s="1322"/>
      <c r="M1" s="1322"/>
      <c r="N1" s="1322"/>
      <c r="O1" s="1322"/>
      <c r="P1" s="1322"/>
      <c r="Q1" s="1322"/>
    </row>
    <row r="2" spans="1:18" ht="15.6">
      <c r="A2" s="1322" t="s">
        <v>2</v>
      </c>
      <c r="B2" s="1377"/>
      <c r="C2" s="1377"/>
      <c r="D2" s="1377"/>
      <c r="E2" s="1377"/>
      <c r="F2" s="1377"/>
      <c r="G2" s="1377"/>
      <c r="H2" s="1377"/>
      <c r="I2" s="1377"/>
      <c r="J2" s="1377"/>
      <c r="K2" s="1377"/>
      <c r="L2" s="1377"/>
      <c r="M2" s="1377"/>
      <c r="N2" s="1377"/>
      <c r="O2" s="1377"/>
      <c r="P2" s="1377"/>
      <c r="Q2" s="1377"/>
    </row>
    <row r="3" spans="1:18" ht="16.2" thickBot="1">
      <c r="A3" s="1323" t="str">
        <f>'Current Month '!A3</f>
        <v>September 2022</v>
      </c>
      <c r="B3" s="1322"/>
      <c r="C3" s="1322"/>
      <c r="D3" s="1322"/>
      <c r="E3" s="1322"/>
      <c r="F3" s="1322"/>
      <c r="G3" s="1322"/>
      <c r="H3" s="1322"/>
      <c r="I3" s="1322"/>
      <c r="J3" s="1322"/>
      <c r="K3" s="1322"/>
      <c r="L3" s="1322"/>
      <c r="M3" s="1322"/>
      <c r="N3" s="1322"/>
      <c r="O3" s="1322"/>
      <c r="P3" s="1322"/>
      <c r="Q3" s="1322"/>
    </row>
    <row r="4" spans="1:18" ht="16.2" thickBot="1">
      <c r="A4" s="1399" t="s">
        <v>286</v>
      </c>
      <c r="B4" s="1400"/>
      <c r="C4" s="1400"/>
      <c r="D4" s="1400"/>
      <c r="E4" s="1400"/>
      <c r="F4" s="1400"/>
      <c r="G4" s="1400"/>
      <c r="H4" s="1400"/>
      <c r="I4" s="1401"/>
      <c r="J4" s="362"/>
      <c r="K4" s="362"/>
      <c r="L4" s="362"/>
      <c r="M4" s="362"/>
      <c r="N4" s="362"/>
      <c r="O4" s="362"/>
      <c r="P4" s="362"/>
      <c r="Q4" s="362"/>
    </row>
    <row r="5" spans="1:18">
      <c r="A5" s="1403" t="s">
        <v>287</v>
      </c>
      <c r="B5" s="1407" t="s">
        <v>288</v>
      </c>
      <c r="C5" s="1408"/>
      <c r="D5" s="1408"/>
      <c r="E5" s="1409"/>
      <c r="F5" s="1407" t="s">
        <v>289</v>
      </c>
      <c r="G5" s="1408"/>
      <c r="H5" s="1408"/>
      <c r="I5" s="1410"/>
      <c r="J5" s="1407" t="s">
        <v>290</v>
      </c>
      <c r="K5" s="1408"/>
      <c r="L5" s="1408"/>
      <c r="M5" s="1410"/>
      <c r="N5" s="1411" t="s">
        <v>10</v>
      </c>
      <c r="O5" s="1408"/>
      <c r="P5" s="1408"/>
      <c r="Q5" s="1410"/>
    </row>
    <row r="6" spans="1:18" ht="36" customHeight="1">
      <c r="A6" s="1404"/>
      <c r="B6" s="1402" t="s">
        <v>291</v>
      </c>
      <c r="C6" s="1334" t="s">
        <v>292</v>
      </c>
      <c r="D6" s="1334"/>
      <c r="E6" s="1335"/>
      <c r="F6" s="1402" t="s">
        <v>291</v>
      </c>
      <c r="G6" s="1334" t="s">
        <v>292</v>
      </c>
      <c r="H6" s="1334"/>
      <c r="I6" s="1335"/>
      <c r="J6" s="1402" t="s">
        <v>291</v>
      </c>
      <c r="K6" s="1334" t="s">
        <v>292</v>
      </c>
      <c r="L6" s="1334"/>
      <c r="M6" s="1335"/>
      <c r="N6" s="1406" t="s">
        <v>291</v>
      </c>
      <c r="O6" s="1396" t="s">
        <v>292</v>
      </c>
      <c r="P6" s="1397"/>
      <c r="Q6" s="1398"/>
    </row>
    <row r="7" spans="1:18" ht="27" customHeight="1">
      <c r="A7" s="1405"/>
      <c r="B7" s="1402"/>
      <c r="C7" s="361" t="s">
        <v>293</v>
      </c>
      <c r="D7" s="361" t="s">
        <v>294</v>
      </c>
      <c r="E7" s="442" t="s">
        <v>295</v>
      </c>
      <c r="F7" s="1402"/>
      <c r="G7" s="361" t="s">
        <v>293</v>
      </c>
      <c r="H7" s="361" t="s">
        <v>294</v>
      </c>
      <c r="I7" s="442" t="s">
        <v>295</v>
      </c>
      <c r="J7" s="1402"/>
      <c r="K7" s="361" t="s">
        <v>293</v>
      </c>
      <c r="L7" s="361" t="s">
        <v>294</v>
      </c>
      <c r="M7" s="442" t="s">
        <v>295</v>
      </c>
      <c r="N7" s="1406"/>
      <c r="O7" s="361" t="s">
        <v>293</v>
      </c>
      <c r="P7" s="361" t="s">
        <v>294</v>
      </c>
      <c r="Q7" s="442" t="s">
        <v>295</v>
      </c>
    </row>
    <row r="8" spans="1:18">
      <c r="A8" s="491" t="s">
        <v>296</v>
      </c>
      <c r="B8" s="896">
        <v>0</v>
      </c>
      <c r="C8" s="502">
        <v>439.678</v>
      </c>
      <c r="D8" s="215">
        <v>6725.84</v>
      </c>
      <c r="E8" s="897">
        <v>0.90070079999999997</v>
      </c>
      <c r="F8" s="898">
        <v>0</v>
      </c>
      <c r="G8" s="503">
        <v>0</v>
      </c>
      <c r="H8" s="503">
        <v>0</v>
      </c>
      <c r="I8" s="899">
        <v>0</v>
      </c>
      <c r="J8" s="896">
        <v>0</v>
      </c>
      <c r="K8" s="502">
        <v>0</v>
      </c>
      <c r="L8" s="215">
        <v>1411</v>
      </c>
      <c r="M8" s="897">
        <v>0.18518000000000001</v>
      </c>
      <c r="N8" s="910">
        <f>J8+B8</f>
        <v>0</v>
      </c>
      <c r="O8" s="606">
        <f>C8+K8</f>
        <v>439.678</v>
      </c>
      <c r="P8" s="606">
        <f>D8+L8</f>
        <v>8136.84</v>
      </c>
      <c r="Q8" s="883">
        <f>E8+M8</f>
        <v>1.0858808</v>
      </c>
    </row>
    <row r="9" spans="1:18">
      <c r="A9" s="491" t="s">
        <v>297</v>
      </c>
      <c r="B9" s="898">
        <v>65</v>
      </c>
      <c r="C9" s="503">
        <v>1799.808</v>
      </c>
      <c r="D9" s="503">
        <v>21388.44</v>
      </c>
      <c r="E9" s="899">
        <v>2.7627540000000002</v>
      </c>
      <c r="F9" s="898">
        <v>0</v>
      </c>
      <c r="G9" s="503">
        <v>0</v>
      </c>
      <c r="H9" s="503">
        <v>0</v>
      </c>
      <c r="I9" s="899">
        <v>0</v>
      </c>
      <c r="J9" s="896">
        <v>0</v>
      </c>
      <c r="K9" s="502">
        <v>0</v>
      </c>
      <c r="L9" s="215">
        <v>1572.12</v>
      </c>
      <c r="M9" s="897">
        <v>0.20597799999999999</v>
      </c>
      <c r="N9" s="910">
        <f t="shared" ref="N9:N13" si="0">J9+B9</f>
        <v>65</v>
      </c>
      <c r="O9" s="606">
        <f t="shared" ref="O9:O13" si="1">C9+K9</f>
        <v>1799.808</v>
      </c>
      <c r="P9" s="606">
        <f t="shared" ref="P9:P13" si="2">D9+L9</f>
        <v>22960.559999999998</v>
      </c>
      <c r="Q9" s="883">
        <f t="shared" ref="Q9:Q13" si="3">E9+M9</f>
        <v>2.9687320000000001</v>
      </c>
    </row>
    <row r="10" spans="1:18">
      <c r="A10" s="491" t="s">
        <v>298</v>
      </c>
      <c r="B10" s="898">
        <v>166</v>
      </c>
      <c r="C10" s="503">
        <v>1116.117</v>
      </c>
      <c r="D10" s="503">
        <v>48941.04</v>
      </c>
      <c r="E10" s="899">
        <v>6.4049683999999996</v>
      </c>
      <c r="F10" s="898">
        <v>0</v>
      </c>
      <c r="G10" s="503">
        <v>0</v>
      </c>
      <c r="H10" s="503">
        <v>0</v>
      </c>
      <c r="I10" s="899">
        <v>0</v>
      </c>
      <c r="J10" s="898">
        <v>7</v>
      </c>
      <c r="K10" s="503">
        <v>0</v>
      </c>
      <c r="L10" s="503">
        <v>4265.34</v>
      </c>
      <c r="M10" s="899">
        <v>0.54806239999999995</v>
      </c>
      <c r="N10" s="910">
        <f t="shared" si="0"/>
        <v>173</v>
      </c>
      <c r="O10" s="606">
        <f t="shared" si="1"/>
        <v>1116.117</v>
      </c>
      <c r="P10" s="606">
        <f t="shared" si="2"/>
        <v>53206.380000000005</v>
      </c>
      <c r="Q10" s="883">
        <f t="shared" si="3"/>
        <v>6.9530307999999996</v>
      </c>
    </row>
    <row r="11" spans="1:18">
      <c r="A11" s="491" t="s">
        <v>299</v>
      </c>
      <c r="B11" s="898">
        <v>1289</v>
      </c>
      <c r="C11" s="503">
        <v>399.13900000000001</v>
      </c>
      <c r="D11" s="503">
        <v>103314.9</v>
      </c>
      <c r="E11" s="899">
        <v>13.593328</v>
      </c>
      <c r="F11" s="898">
        <v>0</v>
      </c>
      <c r="G11" s="503">
        <v>0</v>
      </c>
      <c r="H11" s="503">
        <v>0</v>
      </c>
      <c r="I11" s="899">
        <v>0</v>
      </c>
      <c r="J11" s="898">
        <v>79</v>
      </c>
      <c r="K11" s="503">
        <v>0</v>
      </c>
      <c r="L11" s="503">
        <v>9940.23</v>
      </c>
      <c r="M11" s="899">
        <v>1.2699376</v>
      </c>
      <c r="N11" s="910">
        <f t="shared" si="0"/>
        <v>1368</v>
      </c>
      <c r="O11" s="606">
        <f t="shared" si="1"/>
        <v>399.13900000000001</v>
      </c>
      <c r="P11" s="606">
        <f t="shared" si="2"/>
        <v>113255.12999999999</v>
      </c>
      <c r="Q11" s="883">
        <f t="shared" si="3"/>
        <v>14.8632656</v>
      </c>
    </row>
    <row r="12" spans="1:18">
      <c r="A12" s="491" t="s">
        <v>300</v>
      </c>
      <c r="B12" s="898">
        <v>1859</v>
      </c>
      <c r="C12" s="503">
        <v>2874.886</v>
      </c>
      <c r="D12" s="503">
        <v>152364.65599999999</v>
      </c>
      <c r="E12" s="899">
        <v>19.779294799999999</v>
      </c>
      <c r="F12" s="898">
        <v>0</v>
      </c>
      <c r="G12" s="503">
        <v>0</v>
      </c>
      <c r="H12" s="503">
        <v>0</v>
      </c>
      <c r="I12" s="899">
        <v>0</v>
      </c>
      <c r="J12" s="898">
        <v>189</v>
      </c>
      <c r="K12" s="503">
        <v>0</v>
      </c>
      <c r="L12" s="503">
        <v>20098.32</v>
      </c>
      <c r="M12" s="899">
        <v>2.6933120000000002</v>
      </c>
      <c r="N12" s="910">
        <f t="shared" si="0"/>
        <v>2048</v>
      </c>
      <c r="O12" s="606">
        <f t="shared" si="1"/>
        <v>2874.886</v>
      </c>
      <c r="P12" s="606">
        <f t="shared" si="2"/>
        <v>172462.976</v>
      </c>
      <c r="Q12" s="883">
        <f t="shared" si="3"/>
        <v>22.472606799999998</v>
      </c>
    </row>
    <row r="13" spans="1:18">
      <c r="A13" s="491" t="s">
        <v>301</v>
      </c>
      <c r="B13" s="898">
        <v>1037</v>
      </c>
      <c r="C13" s="503">
        <v>1797.2080000000001</v>
      </c>
      <c r="D13" s="503">
        <v>89685.957999999999</v>
      </c>
      <c r="E13" s="899">
        <v>11.782459599999999</v>
      </c>
      <c r="F13" s="898">
        <v>0</v>
      </c>
      <c r="G13" s="503">
        <v>0</v>
      </c>
      <c r="H13" s="503">
        <v>0</v>
      </c>
      <c r="I13" s="899">
        <v>0</v>
      </c>
      <c r="J13" s="898">
        <v>91</v>
      </c>
      <c r="K13" s="503">
        <v>0</v>
      </c>
      <c r="L13" s="503">
        <v>9968.52</v>
      </c>
      <c r="M13" s="899">
        <v>1.3684224</v>
      </c>
      <c r="N13" s="910">
        <f t="shared" si="0"/>
        <v>1128</v>
      </c>
      <c r="O13" s="606">
        <f t="shared" si="1"/>
        <v>1797.2080000000001</v>
      </c>
      <c r="P13" s="606">
        <f t="shared" si="2"/>
        <v>99654.478000000003</v>
      </c>
      <c r="Q13" s="883">
        <f t="shared" si="3"/>
        <v>13.150881999999999</v>
      </c>
    </row>
    <row r="14" spans="1:18">
      <c r="A14" s="491" t="s">
        <v>302</v>
      </c>
      <c r="B14" s="898">
        <v>757</v>
      </c>
      <c r="C14" s="503">
        <v>969.71900000000005</v>
      </c>
      <c r="D14" s="503">
        <v>50425.4</v>
      </c>
      <c r="E14" s="899">
        <v>6.7998951999999999</v>
      </c>
      <c r="F14" s="898">
        <v>0</v>
      </c>
      <c r="G14" s="503">
        <v>0</v>
      </c>
      <c r="H14" s="503">
        <v>0</v>
      </c>
      <c r="I14" s="899">
        <v>0</v>
      </c>
      <c r="J14" s="898">
        <v>51</v>
      </c>
      <c r="K14" s="503">
        <v>0</v>
      </c>
      <c r="L14" s="503">
        <v>6629.06</v>
      </c>
      <c r="M14" s="899">
        <v>0.92814920000000001</v>
      </c>
      <c r="N14" s="910">
        <f t="shared" ref="N14" si="4">J14+B14</f>
        <v>808</v>
      </c>
      <c r="O14" s="606">
        <f t="shared" ref="O14" si="5">C14+K14</f>
        <v>969.71900000000005</v>
      </c>
      <c r="P14" s="606">
        <f t="shared" ref="P14" si="6">D14+L14</f>
        <v>57054.46</v>
      </c>
      <c r="Q14" s="883">
        <f t="shared" ref="Q14" si="7">E14+M14</f>
        <v>7.7280443999999999</v>
      </c>
    </row>
    <row r="15" spans="1:18">
      <c r="A15" s="491" t="s">
        <v>303</v>
      </c>
      <c r="B15" s="898">
        <v>733</v>
      </c>
      <c r="C15" s="503">
        <v>2400.7150000000001</v>
      </c>
      <c r="D15" s="503">
        <v>108746.058</v>
      </c>
      <c r="E15" s="899">
        <v>13.5471372</v>
      </c>
      <c r="F15" s="898">
        <v>0</v>
      </c>
      <c r="G15" s="503">
        <v>0</v>
      </c>
      <c r="H15" s="503">
        <v>0</v>
      </c>
      <c r="I15" s="899">
        <v>0</v>
      </c>
      <c r="J15" s="898">
        <v>80</v>
      </c>
      <c r="K15" s="503">
        <v>0</v>
      </c>
      <c r="L15" s="503">
        <v>19597.95</v>
      </c>
      <c r="M15" s="899">
        <v>2.4425911999999999</v>
      </c>
      <c r="N15" s="910">
        <f t="shared" ref="N15" si="8">J15+B15</f>
        <v>813</v>
      </c>
      <c r="O15" s="606">
        <f t="shared" ref="O15" si="9">C15+K15</f>
        <v>2400.7150000000001</v>
      </c>
      <c r="P15" s="606">
        <f t="shared" ref="P15" si="10">D15+L15</f>
        <v>128344.008</v>
      </c>
      <c r="Q15" s="883">
        <f t="shared" ref="Q15" si="11">E15+M15</f>
        <v>15.989728400000001</v>
      </c>
    </row>
    <row r="16" spans="1:18">
      <c r="A16" s="491" t="s">
        <v>304</v>
      </c>
      <c r="B16" s="898">
        <v>1925</v>
      </c>
      <c r="C16" s="503">
        <v>752.10799999999995</v>
      </c>
      <c r="D16" s="503">
        <v>181541.06599999999</v>
      </c>
      <c r="E16" s="899">
        <v>23.931628400000001</v>
      </c>
      <c r="F16" s="898">
        <v>0</v>
      </c>
      <c r="G16" s="503">
        <v>0</v>
      </c>
      <c r="H16" s="503">
        <v>0</v>
      </c>
      <c r="I16" s="899">
        <v>0</v>
      </c>
      <c r="J16" s="898">
        <v>160</v>
      </c>
      <c r="K16" s="503">
        <v>0</v>
      </c>
      <c r="L16" s="503">
        <v>22286</v>
      </c>
      <c r="M16" s="899">
        <v>2.9825699999999999</v>
      </c>
      <c r="N16" s="910">
        <f t="shared" ref="N16" si="12">J16+B16</f>
        <v>2085</v>
      </c>
      <c r="O16" s="606">
        <f t="shared" ref="O16" si="13">C16+K16</f>
        <v>752.10799999999995</v>
      </c>
      <c r="P16" s="606">
        <f t="shared" ref="P16" si="14">D16+L16</f>
        <v>203827.06599999999</v>
      </c>
      <c r="Q16" s="883">
        <f t="shared" ref="Q16" si="15">E16+M16</f>
        <v>26.9141984</v>
      </c>
      <c r="R16" t="s">
        <v>24</v>
      </c>
    </row>
    <row r="17" spans="1:17">
      <c r="A17" s="491" t="s">
        <v>305</v>
      </c>
      <c r="B17" s="900">
        <v>0</v>
      </c>
      <c r="C17" s="503">
        <v>0</v>
      </c>
      <c r="D17" s="503">
        <v>0</v>
      </c>
      <c r="E17" s="899">
        <v>0</v>
      </c>
      <c r="F17" s="898">
        <v>0</v>
      </c>
      <c r="G17" s="503">
        <v>0</v>
      </c>
      <c r="H17" s="503">
        <v>0</v>
      </c>
      <c r="I17" s="899">
        <v>0</v>
      </c>
      <c r="J17" s="898">
        <v>0</v>
      </c>
      <c r="K17" s="503">
        <v>0</v>
      </c>
      <c r="L17" s="503">
        <v>0</v>
      </c>
      <c r="M17" s="899">
        <v>0</v>
      </c>
      <c r="N17" s="905">
        <v>0</v>
      </c>
      <c r="O17" s="607"/>
      <c r="P17" s="607"/>
      <c r="Q17" s="884">
        <v>0</v>
      </c>
    </row>
    <row r="18" spans="1:17">
      <c r="A18" s="491" t="s">
        <v>306</v>
      </c>
      <c r="B18" s="492"/>
      <c r="C18" s="73"/>
      <c r="D18" s="73"/>
      <c r="E18" s="69"/>
      <c r="F18" s="906"/>
      <c r="G18" s="504"/>
      <c r="H18" s="504"/>
      <c r="I18" s="907"/>
      <c r="J18" s="78"/>
      <c r="K18" s="77"/>
      <c r="L18" s="73"/>
      <c r="M18" s="76"/>
      <c r="N18" s="905">
        <f>J18+B18</f>
        <v>0</v>
      </c>
      <c r="O18" s="608"/>
      <c r="P18" s="608"/>
      <c r="Q18" s="884">
        <f t="shared" ref="Q18" si="16">K18+C18</f>
        <v>0</v>
      </c>
    </row>
    <row r="19" spans="1:17" ht="13.8" thickBot="1">
      <c r="A19" s="496" t="s">
        <v>307</v>
      </c>
      <c r="B19" s="901"/>
      <c r="C19" s="505"/>
      <c r="D19" s="505"/>
      <c r="E19" s="130"/>
      <c r="F19" s="908"/>
      <c r="G19" s="506"/>
      <c r="H19" s="506"/>
      <c r="I19" s="909"/>
      <c r="J19" s="500"/>
      <c r="K19" s="11"/>
      <c r="L19" s="505"/>
      <c r="M19" s="181"/>
      <c r="N19" s="911">
        <f>J19+B19</f>
        <v>0</v>
      </c>
      <c r="O19" s="609"/>
      <c r="P19" s="609"/>
      <c r="Q19" s="885">
        <f t="shared" ref="Q19" si="17">K19+C19</f>
        <v>0</v>
      </c>
    </row>
    <row r="20" spans="1:17" ht="13.8" thickBot="1">
      <c r="A20" s="904" t="s">
        <v>308</v>
      </c>
      <c r="B20" s="902">
        <f>SUM(B8:B19)</f>
        <v>7831</v>
      </c>
      <c r="C20" s="886">
        <f t="shared" ref="C20:N20" si="18">SUM(C8:C19)</f>
        <v>12549.378000000001</v>
      </c>
      <c r="D20" s="886">
        <f t="shared" si="18"/>
        <v>763133.35800000001</v>
      </c>
      <c r="E20" s="903">
        <f t="shared" si="18"/>
        <v>99.502166399999993</v>
      </c>
      <c r="F20" s="902">
        <f t="shared" si="18"/>
        <v>0</v>
      </c>
      <c r="G20" s="886">
        <f t="shared" si="18"/>
        <v>0</v>
      </c>
      <c r="H20" s="886">
        <f t="shared" si="18"/>
        <v>0</v>
      </c>
      <c r="I20" s="903">
        <f t="shared" si="18"/>
        <v>0</v>
      </c>
      <c r="J20" s="902">
        <f t="shared" si="18"/>
        <v>657</v>
      </c>
      <c r="K20" s="886">
        <f t="shared" si="18"/>
        <v>0</v>
      </c>
      <c r="L20" s="886">
        <f>SUM(L8:L19)</f>
        <v>95768.54</v>
      </c>
      <c r="M20" s="903">
        <f t="shared" si="18"/>
        <v>12.624202799999999</v>
      </c>
      <c r="N20" s="912">
        <f t="shared" si="18"/>
        <v>8488</v>
      </c>
      <c r="O20" s="912">
        <f>SUM(O8:O19)</f>
        <v>12549.378000000001</v>
      </c>
      <c r="P20" s="912">
        <f>SUM(P8:P19)</f>
        <v>858901.89799999993</v>
      </c>
      <c r="Q20" s="888">
        <f>SUM(Q8:Q19)</f>
        <v>112.1263692</v>
      </c>
    </row>
    <row r="22" spans="1:17" ht="12.75" customHeight="1">
      <c r="A22" s="1418" t="s">
        <v>309</v>
      </c>
      <c r="B22" s="1419"/>
      <c r="C22" s="1419"/>
      <c r="D22" s="1419"/>
      <c r="E22" s="1419"/>
      <c r="F22" s="1419"/>
      <c r="G22" s="1419"/>
      <c r="H22" s="1419"/>
      <c r="I22" s="1419"/>
      <c r="J22" s="1419"/>
      <c r="K22" s="1419"/>
      <c r="L22" s="1419"/>
      <c r="M22" s="1419"/>
      <c r="N22" s="1419"/>
      <c r="O22" s="1419"/>
      <c r="P22" s="1419"/>
      <c r="Q22" s="1420"/>
    </row>
    <row r="23" spans="1:17" ht="12.75" customHeight="1">
      <c r="A23" s="1395" t="s">
        <v>284</v>
      </c>
      <c r="B23" s="1395"/>
      <c r="C23" s="1395"/>
      <c r="D23" s="1395"/>
      <c r="E23" s="1395"/>
      <c r="F23" s="1395"/>
      <c r="G23" s="1395"/>
      <c r="H23" s="1395"/>
      <c r="I23" s="1395"/>
      <c r="J23" s="1395"/>
      <c r="K23" s="1395"/>
      <c r="L23" s="1395"/>
      <c r="M23" s="1395"/>
      <c r="N23" s="1395"/>
      <c r="O23" s="1395"/>
      <c r="P23" s="357"/>
      <c r="Q23" s="357"/>
    </row>
    <row r="24" spans="1:17" ht="31.5" customHeight="1">
      <c r="A24" s="1395" t="s">
        <v>310</v>
      </c>
      <c r="B24" s="1294"/>
      <c r="C24" s="1294"/>
      <c r="D24" s="1294"/>
      <c r="E24" s="1294"/>
      <c r="F24" s="1294"/>
      <c r="G24" s="1294"/>
      <c r="H24" s="1294"/>
      <c r="I24" s="1294"/>
      <c r="J24" s="1294"/>
      <c r="K24" s="1294"/>
      <c r="L24" s="1294"/>
      <c r="M24" s="1294"/>
      <c r="N24" s="1294"/>
      <c r="O24" s="1294"/>
      <c r="P24" s="357"/>
      <c r="Q24" s="357"/>
    </row>
    <row r="25" spans="1:17" ht="16.5" customHeight="1" thickBot="1"/>
    <row r="26" spans="1:17" ht="15" customHeight="1" thickBot="1">
      <c r="A26" s="1399" t="s">
        <v>311</v>
      </c>
      <c r="B26" s="1400"/>
      <c r="C26" s="1400"/>
      <c r="D26" s="1400"/>
      <c r="E26" s="1400"/>
      <c r="F26" s="1400"/>
      <c r="G26" s="1400"/>
      <c r="H26" s="1400"/>
      <c r="I26" s="1401"/>
      <c r="J26" s="362"/>
      <c r="K26" s="362"/>
      <c r="L26" s="362"/>
      <c r="M26" s="362"/>
      <c r="N26" s="362"/>
      <c r="O26" s="362"/>
      <c r="P26" s="362"/>
      <c r="Q26" s="362"/>
    </row>
    <row r="27" spans="1:17">
      <c r="A27" s="913"/>
      <c r="B27" s="1421" t="s">
        <v>288</v>
      </c>
      <c r="C27" s="1422"/>
      <c r="D27" s="1422"/>
      <c r="E27" s="1423"/>
      <c r="F27" s="1421" t="s">
        <v>289</v>
      </c>
      <c r="G27" s="1422"/>
      <c r="H27" s="1422"/>
      <c r="I27" s="1423"/>
      <c r="J27" s="1421" t="s">
        <v>290</v>
      </c>
      <c r="K27" s="1422"/>
      <c r="L27" s="1422"/>
      <c r="M27" s="1423"/>
      <c r="N27" s="1422" t="s">
        <v>10</v>
      </c>
      <c r="O27" s="1422"/>
      <c r="P27" s="1422"/>
      <c r="Q27" s="1423"/>
    </row>
    <row r="28" spans="1:17" ht="12.75" customHeight="1">
      <c r="A28" s="1427" t="s">
        <v>287</v>
      </c>
      <c r="B28" s="1412" t="s">
        <v>291</v>
      </c>
      <c r="C28" s="17"/>
      <c r="D28" s="18"/>
      <c r="E28" s="889"/>
      <c r="F28" s="1412" t="s">
        <v>291</v>
      </c>
      <c r="G28" s="17"/>
      <c r="H28" s="18"/>
      <c r="I28" s="889"/>
      <c r="J28" s="1412" t="s">
        <v>291</v>
      </c>
      <c r="K28" s="17"/>
      <c r="L28" s="18"/>
      <c r="M28" s="889"/>
      <c r="N28" s="1415" t="s">
        <v>291</v>
      </c>
      <c r="O28" s="17"/>
      <c r="P28" s="18"/>
      <c r="Q28" s="889"/>
    </row>
    <row r="29" spans="1:17" ht="13.5" customHeight="1">
      <c r="A29" s="1427"/>
      <c r="B29" s="1413"/>
      <c r="C29" s="1424" t="s">
        <v>292</v>
      </c>
      <c r="D29" s="1425"/>
      <c r="E29" s="1426"/>
      <c r="F29" s="1413"/>
      <c r="G29" s="1424" t="s">
        <v>292</v>
      </c>
      <c r="H29" s="1425"/>
      <c r="I29" s="1426"/>
      <c r="J29" s="1413"/>
      <c r="K29" s="1424" t="s">
        <v>292</v>
      </c>
      <c r="L29" s="1425"/>
      <c r="M29" s="1426"/>
      <c r="N29" s="1416"/>
      <c r="O29" s="1424" t="s">
        <v>292</v>
      </c>
      <c r="P29" s="1425"/>
      <c r="Q29" s="1426"/>
    </row>
    <row r="30" spans="1:17">
      <c r="A30" s="1428"/>
      <c r="B30" s="1414"/>
      <c r="C30" s="19" t="s">
        <v>293</v>
      </c>
      <c r="D30" s="361" t="s">
        <v>294</v>
      </c>
      <c r="E30" s="442" t="s">
        <v>295</v>
      </c>
      <c r="F30" s="1414"/>
      <c r="G30" s="19" t="s">
        <v>293</v>
      </c>
      <c r="H30" s="361" t="s">
        <v>294</v>
      </c>
      <c r="I30" s="442" t="s">
        <v>295</v>
      </c>
      <c r="J30" s="1414"/>
      <c r="K30" s="19" t="s">
        <v>293</v>
      </c>
      <c r="L30" s="361" t="s">
        <v>294</v>
      </c>
      <c r="M30" s="442" t="s">
        <v>295</v>
      </c>
      <c r="N30" s="1417"/>
      <c r="O30" s="19" t="s">
        <v>293</v>
      </c>
      <c r="P30" s="361" t="s">
        <v>294</v>
      </c>
      <c r="Q30" s="442" t="s">
        <v>295</v>
      </c>
    </row>
    <row r="31" spans="1:17">
      <c r="A31" s="491" t="s">
        <v>296</v>
      </c>
      <c r="B31" s="914"/>
      <c r="C31" s="88"/>
      <c r="D31" s="88"/>
      <c r="E31" s="891"/>
      <c r="F31" s="916"/>
      <c r="G31" s="88"/>
      <c r="H31" s="88"/>
      <c r="I31" s="891"/>
      <c r="J31" s="916"/>
      <c r="K31" s="88"/>
      <c r="L31" s="88"/>
      <c r="M31" s="891"/>
      <c r="N31" s="890"/>
      <c r="O31" s="88"/>
      <c r="P31" s="88"/>
      <c r="Q31" s="891"/>
    </row>
    <row r="32" spans="1:17">
      <c r="A32" s="491" t="s">
        <v>297</v>
      </c>
      <c r="B32" s="914"/>
      <c r="C32" s="89"/>
      <c r="D32" s="89"/>
      <c r="E32" s="915"/>
      <c r="F32" s="916"/>
      <c r="G32" s="88"/>
      <c r="H32" s="88"/>
      <c r="I32" s="891"/>
      <c r="J32" s="916"/>
      <c r="K32" s="88"/>
      <c r="L32" s="89"/>
      <c r="M32" s="915"/>
      <c r="N32" s="890"/>
      <c r="O32" s="88"/>
      <c r="P32" s="88"/>
      <c r="Q32" s="891"/>
    </row>
    <row r="33" spans="1:17">
      <c r="A33" s="491" t="s">
        <v>298</v>
      </c>
      <c r="B33" s="914"/>
      <c r="C33" s="88"/>
      <c r="D33" s="88"/>
      <c r="E33" s="891"/>
      <c r="F33" s="916"/>
      <c r="G33" s="88"/>
      <c r="H33" s="88"/>
      <c r="I33" s="891"/>
      <c r="J33" s="916"/>
      <c r="K33" s="88"/>
      <c r="L33" s="88"/>
      <c r="M33" s="891"/>
      <c r="N33" s="890"/>
      <c r="O33" s="88"/>
      <c r="P33" s="88"/>
      <c r="Q33" s="891"/>
    </row>
    <row r="34" spans="1:17">
      <c r="A34" s="491" t="s">
        <v>299</v>
      </c>
      <c r="B34" s="914"/>
      <c r="C34" s="88"/>
      <c r="D34" s="88"/>
      <c r="E34" s="891"/>
      <c r="F34" s="916"/>
      <c r="G34" s="88"/>
      <c r="H34" s="88"/>
      <c r="I34" s="891"/>
      <c r="J34" s="916"/>
      <c r="K34" s="88"/>
      <c r="L34" s="88"/>
      <c r="M34" s="891"/>
      <c r="N34" s="890"/>
      <c r="O34" s="88"/>
      <c r="P34" s="88"/>
      <c r="Q34" s="891"/>
    </row>
    <row r="35" spans="1:17">
      <c r="A35" s="491" t="s">
        <v>300</v>
      </c>
      <c r="B35" s="914"/>
      <c r="C35" s="88"/>
      <c r="D35" s="88"/>
      <c r="E35" s="891"/>
      <c r="F35" s="916"/>
      <c r="G35" s="88"/>
      <c r="H35" s="88"/>
      <c r="I35" s="891"/>
      <c r="J35" s="916"/>
      <c r="K35" s="88"/>
      <c r="L35" s="88"/>
      <c r="M35" s="891"/>
      <c r="N35" s="890"/>
      <c r="O35" s="88"/>
      <c r="P35" s="88"/>
      <c r="Q35" s="891"/>
    </row>
    <row r="36" spans="1:17">
      <c r="A36" s="491" t="s">
        <v>301</v>
      </c>
      <c r="B36" s="914"/>
      <c r="C36" s="88"/>
      <c r="D36" s="88"/>
      <c r="E36" s="891"/>
      <c r="F36" s="916"/>
      <c r="G36" s="88"/>
      <c r="H36" s="88"/>
      <c r="I36" s="891"/>
      <c r="J36" s="916"/>
      <c r="K36" s="88"/>
      <c r="L36" s="88"/>
      <c r="M36" s="891"/>
      <c r="N36" s="890"/>
      <c r="O36" s="88"/>
      <c r="P36" s="88"/>
      <c r="Q36" s="891"/>
    </row>
    <row r="37" spans="1:17">
      <c r="A37" s="491" t="s">
        <v>302</v>
      </c>
      <c r="B37" s="914"/>
      <c r="C37" s="88"/>
      <c r="D37" s="88"/>
      <c r="E37" s="891"/>
      <c r="F37" s="916"/>
      <c r="G37" s="88"/>
      <c r="H37" s="88"/>
      <c r="I37" s="891"/>
      <c r="J37" s="916"/>
      <c r="K37" s="88"/>
      <c r="L37" s="88"/>
      <c r="M37" s="891"/>
      <c r="N37" s="890"/>
      <c r="O37" s="88"/>
      <c r="P37" s="88"/>
      <c r="Q37" s="891"/>
    </row>
    <row r="38" spans="1:17">
      <c r="A38" s="491" t="s">
        <v>303</v>
      </c>
      <c r="B38" s="914"/>
      <c r="C38" s="88"/>
      <c r="D38" s="88"/>
      <c r="E38" s="891"/>
      <c r="F38" s="916"/>
      <c r="G38" s="88"/>
      <c r="H38" s="88"/>
      <c r="I38" s="891"/>
      <c r="J38" s="916"/>
      <c r="K38" s="88"/>
      <c r="L38" s="88"/>
      <c r="M38" s="891"/>
      <c r="N38" s="890"/>
      <c r="O38" s="88"/>
      <c r="P38" s="88"/>
      <c r="Q38" s="891"/>
    </row>
    <row r="39" spans="1:17">
      <c r="A39" s="491" t="s">
        <v>304</v>
      </c>
      <c r="B39" s="914"/>
      <c r="C39" s="88"/>
      <c r="D39" s="88"/>
      <c r="E39" s="891"/>
      <c r="F39" s="916"/>
      <c r="G39" s="88"/>
      <c r="H39" s="88"/>
      <c r="I39" s="891"/>
      <c r="J39" s="916"/>
      <c r="K39" s="88"/>
      <c r="L39" s="88"/>
      <c r="M39" s="891"/>
      <c r="N39" s="890"/>
      <c r="O39" s="88"/>
      <c r="P39" s="88"/>
      <c r="Q39" s="891"/>
    </row>
    <row r="40" spans="1:17">
      <c r="A40" s="491" t="s">
        <v>305</v>
      </c>
      <c r="B40" s="916"/>
      <c r="C40" s="88"/>
      <c r="D40" s="88"/>
      <c r="E40" s="891"/>
      <c r="F40" s="916"/>
      <c r="G40" s="88"/>
      <c r="H40" s="88"/>
      <c r="I40" s="891"/>
      <c r="J40" s="916"/>
      <c r="K40" s="88"/>
      <c r="L40" s="88"/>
      <c r="M40" s="891"/>
      <c r="N40" s="890"/>
      <c r="O40" s="88"/>
      <c r="P40" s="88"/>
      <c r="Q40" s="891"/>
    </row>
    <row r="41" spans="1:17">
      <c r="A41" s="491" t="s">
        <v>306</v>
      </c>
      <c r="B41" s="916"/>
      <c r="C41" s="88"/>
      <c r="D41" s="88"/>
      <c r="E41" s="891"/>
      <c r="F41" s="916"/>
      <c r="G41" s="88"/>
      <c r="H41" s="88"/>
      <c r="I41" s="891"/>
      <c r="J41" s="916"/>
      <c r="K41" s="88"/>
      <c r="L41" s="88"/>
      <c r="M41" s="891"/>
      <c r="N41" s="890"/>
      <c r="O41" s="88"/>
      <c r="P41" s="88"/>
      <c r="Q41" s="891"/>
    </row>
    <row r="42" spans="1:17" ht="13.8" thickBot="1">
      <c r="A42" s="496" t="s">
        <v>307</v>
      </c>
      <c r="B42" s="917"/>
      <c r="C42" s="16"/>
      <c r="D42" s="16"/>
      <c r="E42" s="893"/>
      <c r="F42" s="917"/>
      <c r="G42" s="16"/>
      <c r="H42" s="16"/>
      <c r="I42" s="893"/>
      <c r="J42" s="917"/>
      <c r="K42" s="16"/>
      <c r="L42" s="16"/>
      <c r="M42" s="893"/>
      <c r="N42" s="892"/>
      <c r="O42" s="16"/>
      <c r="P42" s="16"/>
      <c r="Q42" s="893"/>
    </row>
    <row r="43" spans="1:17" ht="13.8" thickBot="1">
      <c r="A43" s="904" t="s">
        <v>308</v>
      </c>
      <c r="B43" s="902">
        <f>SUM(B31:B42)</f>
        <v>0</v>
      </c>
      <c r="C43" s="886">
        <f t="shared" ref="C43:Q43" si="19">SUM(C31:C42)</f>
        <v>0</v>
      </c>
      <c r="D43" s="886">
        <f t="shared" si="19"/>
        <v>0</v>
      </c>
      <c r="E43" s="903">
        <f t="shared" si="19"/>
        <v>0</v>
      </c>
      <c r="F43" s="902">
        <f t="shared" si="19"/>
        <v>0</v>
      </c>
      <c r="G43" s="886">
        <f t="shared" si="19"/>
        <v>0</v>
      </c>
      <c r="H43" s="886">
        <f t="shared" si="19"/>
        <v>0</v>
      </c>
      <c r="I43" s="903">
        <f t="shared" si="19"/>
        <v>0</v>
      </c>
      <c r="J43" s="902">
        <f t="shared" si="19"/>
        <v>0</v>
      </c>
      <c r="K43" s="886">
        <f t="shared" si="19"/>
        <v>0</v>
      </c>
      <c r="L43" s="886">
        <f t="shared" si="19"/>
        <v>0</v>
      </c>
      <c r="M43" s="903">
        <f t="shared" si="19"/>
        <v>0</v>
      </c>
      <c r="N43" s="894">
        <f t="shared" si="19"/>
        <v>0</v>
      </c>
      <c r="O43" s="886">
        <f t="shared" si="19"/>
        <v>0</v>
      </c>
      <c r="P43" s="886">
        <f t="shared" si="19"/>
        <v>0</v>
      </c>
      <c r="Q43" s="895">
        <f t="shared" si="19"/>
        <v>0</v>
      </c>
    </row>
    <row r="44" spans="1:17">
      <c r="A44" s="8"/>
      <c r="B44" s="20"/>
      <c r="C44" s="20"/>
      <c r="D44" s="20"/>
      <c r="E44" s="20"/>
      <c r="F44" s="20"/>
      <c r="G44" s="20"/>
      <c r="H44" s="20"/>
      <c r="I44" s="20"/>
      <c r="J44" s="20"/>
      <c r="K44" s="20"/>
      <c r="L44" s="20"/>
      <c r="M44" s="20"/>
      <c r="N44" s="20"/>
      <c r="O44" s="20"/>
      <c r="P44" s="20"/>
      <c r="Q44" s="21"/>
    </row>
    <row r="45" spans="1:17">
      <c r="A45" s="1418" t="s">
        <v>312</v>
      </c>
      <c r="B45" s="1419"/>
      <c r="C45" s="1419"/>
      <c r="D45" s="1419"/>
      <c r="E45" s="1419"/>
      <c r="F45" s="1419"/>
      <c r="G45" s="1419"/>
      <c r="H45" s="1419"/>
      <c r="I45" s="1419"/>
      <c r="J45" s="1419"/>
      <c r="K45" s="1419"/>
      <c r="L45" s="1419"/>
      <c r="M45" s="1419"/>
      <c r="N45" s="1419"/>
      <c r="O45" s="1419"/>
      <c r="P45" s="1419"/>
      <c r="Q45" s="1420"/>
    </row>
    <row r="46" spans="1:17">
      <c r="A46" s="1395" t="s">
        <v>284</v>
      </c>
      <c r="B46" s="1395"/>
      <c r="C46" s="1395"/>
      <c r="D46" s="1395"/>
      <c r="E46" s="1395"/>
      <c r="F46" s="1395"/>
      <c r="G46" s="1395"/>
      <c r="H46" s="1395"/>
      <c r="I46" s="1395"/>
      <c r="J46" s="1395"/>
      <c r="K46" s="1395"/>
      <c r="L46" s="1395"/>
      <c r="M46" s="1395"/>
      <c r="N46" s="1395"/>
      <c r="O46" s="1395"/>
    </row>
    <row r="47" spans="1:17" ht="13.8" thickBot="1">
      <c r="A47" s="443"/>
      <c r="B47" s="443"/>
      <c r="C47" s="443"/>
      <c r="D47" s="443"/>
      <c r="E47" s="443"/>
      <c r="F47" s="443"/>
      <c r="G47" s="443"/>
      <c r="H47" s="443"/>
      <c r="I47" s="443"/>
      <c r="J47" s="443"/>
      <c r="K47" s="443"/>
      <c r="L47" s="443"/>
      <c r="M47" s="443"/>
      <c r="N47" s="443"/>
      <c r="O47" s="443"/>
    </row>
    <row r="48" spans="1:17" ht="16.2" thickBot="1">
      <c r="A48" s="1399" t="s">
        <v>313</v>
      </c>
      <c r="B48" s="1400"/>
      <c r="C48" s="1400"/>
      <c r="D48" s="1400"/>
      <c r="E48" s="1400"/>
      <c r="F48" s="1400"/>
      <c r="G48" s="1400"/>
      <c r="H48" s="1400"/>
      <c r="I48" s="1401"/>
      <c r="J48" s="362"/>
      <c r="K48" s="362"/>
      <c r="L48" s="362"/>
      <c r="M48" s="362"/>
      <c r="N48" s="362"/>
      <c r="O48" s="362"/>
      <c r="P48" s="362"/>
      <c r="Q48" s="362"/>
    </row>
    <row r="49" spans="1:20">
      <c r="A49" s="1403" t="s">
        <v>287</v>
      </c>
      <c r="B49" s="1407" t="s">
        <v>288</v>
      </c>
      <c r="C49" s="1408"/>
      <c r="D49" s="1408"/>
      <c r="E49" s="1409"/>
      <c r="F49" s="1407" t="s">
        <v>289</v>
      </c>
      <c r="G49" s="1408"/>
      <c r="H49" s="1408"/>
      <c r="I49" s="1410"/>
      <c r="J49" s="1407" t="s">
        <v>290</v>
      </c>
      <c r="K49" s="1408"/>
      <c r="L49" s="1408"/>
      <c r="M49" s="1410"/>
      <c r="N49" s="1407" t="s">
        <v>10</v>
      </c>
      <c r="O49" s="1408"/>
      <c r="P49" s="1408"/>
      <c r="Q49" s="1410"/>
    </row>
    <row r="50" spans="1:20" ht="13.5" customHeight="1">
      <c r="A50" s="1404"/>
      <c r="B50" s="1402" t="s">
        <v>314</v>
      </c>
      <c r="C50" s="1334" t="s">
        <v>292</v>
      </c>
      <c r="D50" s="1334"/>
      <c r="E50" s="1335"/>
      <c r="F50" s="1402" t="s">
        <v>314</v>
      </c>
      <c r="G50" s="1334" t="s">
        <v>292</v>
      </c>
      <c r="H50" s="1334"/>
      <c r="I50" s="1335"/>
      <c r="J50" s="1402" t="s">
        <v>314</v>
      </c>
      <c r="K50" s="1334" t="s">
        <v>292</v>
      </c>
      <c r="L50" s="1334"/>
      <c r="M50" s="1335"/>
      <c r="N50" s="1402" t="s">
        <v>314</v>
      </c>
      <c r="O50" s="1334" t="s">
        <v>292</v>
      </c>
      <c r="P50" s="1334"/>
      <c r="Q50" s="1335"/>
    </row>
    <row r="51" spans="1:20" ht="39.75" customHeight="1">
      <c r="A51" s="1405"/>
      <c r="B51" s="1402"/>
      <c r="C51" s="361" t="s">
        <v>293</v>
      </c>
      <c r="D51" s="361" t="s">
        <v>294</v>
      </c>
      <c r="E51" s="442" t="s">
        <v>295</v>
      </c>
      <c r="F51" s="1402"/>
      <c r="G51" s="361" t="s">
        <v>293</v>
      </c>
      <c r="H51" s="361" t="s">
        <v>294</v>
      </c>
      <c r="I51" s="442" t="s">
        <v>295</v>
      </c>
      <c r="J51" s="1402"/>
      <c r="K51" s="361" t="s">
        <v>293</v>
      </c>
      <c r="L51" s="361" t="s">
        <v>294</v>
      </c>
      <c r="M51" s="442" t="s">
        <v>295</v>
      </c>
      <c r="N51" s="1402"/>
      <c r="O51" s="361" t="s">
        <v>293</v>
      </c>
      <c r="P51" s="361" t="s">
        <v>294</v>
      </c>
      <c r="Q51" s="442" t="s">
        <v>295</v>
      </c>
    </row>
    <row r="52" spans="1:20">
      <c r="A52" s="491" t="s">
        <v>296</v>
      </c>
      <c r="B52" s="923">
        <v>0</v>
      </c>
      <c r="C52" s="88">
        <v>0</v>
      </c>
      <c r="D52" s="88">
        <v>0</v>
      </c>
      <c r="E52" s="891">
        <v>0</v>
      </c>
      <c r="F52" s="916">
        <v>0</v>
      </c>
      <c r="G52" s="88">
        <v>0</v>
      </c>
      <c r="H52" s="88">
        <v>0</v>
      </c>
      <c r="I52" s="891">
        <v>0</v>
      </c>
      <c r="J52" s="916">
        <v>0</v>
      </c>
      <c r="K52" s="88">
        <v>0</v>
      </c>
      <c r="L52" s="88">
        <v>0</v>
      </c>
      <c r="M52" s="891">
        <v>0</v>
      </c>
      <c r="N52" s="916">
        <v>0</v>
      </c>
      <c r="O52" s="88">
        <v>0</v>
      </c>
      <c r="P52" s="88">
        <v>0</v>
      </c>
      <c r="Q52" s="891">
        <v>0</v>
      </c>
    </row>
    <row r="53" spans="1:20">
      <c r="A53" s="491" t="s">
        <v>297</v>
      </c>
      <c r="B53" s="923">
        <v>0</v>
      </c>
      <c r="C53" s="88">
        <v>0</v>
      </c>
      <c r="D53" s="88">
        <v>0</v>
      </c>
      <c r="E53" s="891">
        <v>0</v>
      </c>
      <c r="F53" s="916">
        <v>0</v>
      </c>
      <c r="G53" s="88">
        <v>0</v>
      </c>
      <c r="H53" s="88">
        <v>0</v>
      </c>
      <c r="I53" s="891">
        <v>0</v>
      </c>
      <c r="J53" s="916">
        <v>2</v>
      </c>
      <c r="K53" s="88">
        <v>0</v>
      </c>
      <c r="L53" s="88">
        <v>2207.6999999999998</v>
      </c>
      <c r="M53" s="891">
        <v>0.45500000000000002</v>
      </c>
      <c r="N53" s="916">
        <v>2</v>
      </c>
      <c r="O53" s="88">
        <v>0</v>
      </c>
      <c r="P53" s="88">
        <v>2207.6999999999998</v>
      </c>
      <c r="Q53" s="891">
        <v>0.45500000000000002</v>
      </c>
    </row>
    <row r="54" spans="1:20">
      <c r="A54" s="491" t="s">
        <v>298</v>
      </c>
      <c r="B54" s="923">
        <v>1</v>
      </c>
      <c r="C54" s="88">
        <v>-30.608000000000001</v>
      </c>
      <c r="D54" s="88">
        <v>10608.132</v>
      </c>
      <c r="E54" s="891">
        <v>1.9716</v>
      </c>
      <c r="F54" s="916"/>
      <c r="G54" s="88"/>
      <c r="H54" s="88"/>
      <c r="I54" s="891"/>
      <c r="J54" s="916">
        <v>0</v>
      </c>
      <c r="K54" s="134">
        <v>0</v>
      </c>
      <c r="L54" s="135">
        <v>0</v>
      </c>
      <c r="M54" s="891">
        <v>0</v>
      </c>
      <c r="N54" s="916">
        <v>1</v>
      </c>
      <c r="O54" s="88">
        <v>-30.608000000000001</v>
      </c>
      <c r="P54" s="88">
        <v>10608.132</v>
      </c>
      <c r="Q54" s="891">
        <v>1.9716</v>
      </c>
    </row>
    <row r="55" spans="1:20">
      <c r="A55" s="491" t="s">
        <v>299</v>
      </c>
      <c r="B55" s="923">
        <v>1</v>
      </c>
      <c r="C55" s="88">
        <v>-6.6420000000000003</v>
      </c>
      <c r="D55" s="88">
        <v>676.69200000000001</v>
      </c>
      <c r="E55" s="891">
        <v>0.1638</v>
      </c>
      <c r="F55" s="916"/>
      <c r="G55" s="88"/>
      <c r="H55" s="88"/>
      <c r="I55" s="891"/>
      <c r="J55" s="916">
        <v>1</v>
      </c>
      <c r="K55" s="134">
        <v>0</v>
      </c>
      <c r="L55" s="134">
        <v>2867.2759999999998</v>
      </c>
      <c r="M55" s="891">
        <v>0.41799999999999998</v>
      </c>
      <c r="N55" s="916">
        <v>2</v>
      </c>
      <c r="O55" s="88">
        <v>-6.6420000000000003</v>
      </c>
      <c r="P55" s="88">
        <v>3543.9679999999998</v>
      </c>
      <c r="Q55" s="891">
        <v>0.58179999999999998</v>
      </c>
    </row>
    <row r="56" spans="1:20">
      <c r="A56" s="491" t="s">
        <v>300</v>
      </c>
      <c r="B56" s="923">
        <v>0</v>
      </c>
      <c r="C56" s="88">
        <v>0</v>
      </c>
      <c r="D56" s="88">
        <v>0</v>
      </c>
      <c r="E56" s="891">
        <v>0</v>
      </c>
      <c r="F56" s="916"/>
      <c r="G56" s="88"/>
      <c r="H56" s="88"/>
      <c r="I56" s="891"/>
      <c r="J56" s="923">
        <v>0</v>
      </c>
      <c r="K56" s="139">
        <v>0</v>
      </c>
      <c r="L56" s="139">
        <v>0</v>
      </c>
      <c r="M56" s="924">
        <v>0</v>
      </c>
      <c r="N56" s="916">
        <v>0</v>
      </c>
      <c r="O56" s="88">
        <v>0</v>
      </c>
      <c r="P56" s="88">
        <v>0</v>
      </c>
      <c r="Q56" s="891">
        <v>0</v>
      </c>
    </row>
    <row r="57" spans="1:20">
      <c r="A57" s="491" t="s">
        <v>301</v>
      </c>
      <c r="B57" s="923">
        <v>0</v>
      </c>
      <c r="C57" s="88">
        <v>0</v>
      </c>
      <c r="D57" s="88">
        <v>0</v>
      </c>
      <c r="E57" s="891">
        <v>0</v>
      </c>
      <c r="F57" s="916"/>
      <c r="G57" s="88"/>
      <c r="H57" s="88"/>
      <c r="I57" s="891"/>
      <c r="J57" s="916">
        <v>0</v>
      </c>
      <c r="K57" s="134">
        <v>0</v>
      </c>
      <c r="L57" s="134">
        <v>0</v>
      </c>
      <c r="M57" s="922">
        <v>0</v>
      </c>
      <c r="N57" s="916">
        <f t="shared" ref="N57:N63" si="20">B57+J57</f>
        <v>0</v>
      </c>
      <c r="O57" s="88">
        <f t="shared" ref="O57:O63" si="21">C57+K57</f>
        <v>0</v>
      </c>
      <c r="P57" s="88">
        <f t="shared" ref="P57:P63" si="22">D57+L57</f>
        <v>0</v>
      </c>
      <c r="Q57" s="891">
        <f t="shared" ref="Q57:Q63" si="23">E57+M57</f>
        <v>0</v>
      </c>
    </row>
    <row r="58" spans="1:20">
      <c r="A58" s="491" t="s">
        <v>302</v>
      </c>
      <c r="B58" s="923">
        <v>2</v>
      </c>
      <c r="C58" s="88">
        <v>1775.05</v>
      </c>
      <c r="D58" s="88">
        <v>34474.792000000001</v>
      </c>
      <c r="E58" s="891">
        <v>7.6570999999999998</v>
      </c>
      <c r="F58" s="916"/>
      <c r="G58" s="88"/>
      <c r="H58" s="88"/>
      <c r="I58" s="891"/>
      <c r="J58" s="916">
        <v>1</v>
      </c>
      <c r="K58" s="88">
        <v>0</v>
      </c>
      <c r="L58" s="88">
        <v>3548.2559999999999</v>
      </c>
      <c r="M58" s="891">
        <v>0.86799999999999999</v>
      </c>
      <c r="N58" s="916">
        <f t="shared" si="20"/>
        <v>3</v>
      </c>
      <c r="O58" s="88">
        <f t="shared" si="21"/>
        <v>1775.05</v>
      </c>
      <c r="P58" s="88">
        <f t="shared" si="22"/>
        <v>38023.048000000003</v>
      </c>
      <c r="Q58" s="891">
        <f t="shared" si="23"/>
        <v>8.5251000000000001</v>
      </c>
    </row>
    <row r="59" spans="1:20">
      <c r="A59" s="491" t="s">
        <v>303</v>
      </c>
      <c r="B59" s="923">
        <v>0</v>
      </c>
      <c r="C59" s="88">
        <v>0</v>
      </c>
      <c r="D59" s="88">
        <v>0</v>
      </c>
      <c r="E59" s="891">
        <v>0</v>
      </c>
      <c r="F59" s="916"/>
      <c r="G59" s="88"/>
      <c r="H59" s="88"/>
      <c r="I59" s="891"/>
      <c r="J59" s="916">
        <v>2</v>
      </c>
      <c r="K59" s="88">
        <v>0</v>
      </c>
      <c r="L59" s="88">
        <v>22406.387999999999</v>
      </c>
      <c r="M59" s="891">
        <v>5.4580000000000002</v>
      </c>
      <c r="N59" s="916">
        <f t="shared" si="20"/>
        <v>2</v>
      </c>
      <c r="O59" s="88">
        <f t="shared" si="21"/>
        <v>0</v>
      </c>
      <c r="P59" s="88">
        <f t="shared" si="22"/>
        <v>22406.387999999999</v>
      </c>
      <c r="Q59" s="891">
        <f t="shared" si="23"/>
        <v>5.4580000000000002</v>
      </c>
      <c r="S59" s="5"/>
      <c r="T59" s="5"/>
    </row>
    <row r="60" spans="1:20">
      <c r="A60" s="491" t="s">
        <v>304</v>
      </c>
      <c r="B60" s="923">
        <v>7</v>
      </c>
      <c r="C60" s="88">
        <v>-92.775000000000006</v>
      </c>
      <c r="D60" s="88">
        <v>34324.451999999997</v>
      </c>
      <c r="E60" s="891">
        <v>5.4172000000000002</v>
      </c>
      <c r="F60" s="916"/>
      <c r="G60" s="88"/>
      <c r="H60" s="88"/>
      <c r="I60" s="891"/>
      <c r="J60" s="916">
        <v>0</v>
      </c>
      <c r="K60" s="88">
        <v>0</v>
      </c>
      <c r="L60" s="88">
        <v>0</v>
      </c>
      <c r="M60" s="891">
        <v>0</v>
      </c>
      <c r="N60" s="916">
        <f t="shared" si="20"/>
        <v>7</v>
      </c>
      <c r="O60" s="88">
        <f t="shared" si="21"/>
        <v>-92.775000000000006</v>
      </c>
      <c r="P60" s="88">
        <f t="shared" si="22"/>
        <v>34324.451999999997</v>
      </c>
      <c r="Q60" s="891">
        <f t="shared" si="23"/>
        <v>5.4172000000000002</v>
      </c>
    </row>
    <row r="61" spans="1:20">
      <c r="A61" s="491" t="s">
        <v>305</v>
      </c>
      <c r="B61" s="925"/>
      <c r="C61" s="171"/>
      <c r="D61" s="171"/>
      <c r="E61" s="926"/>
      <c r="F61" s="925"/>
      <c r="G61" s="171"/>
      <c r="H61" s="171"/>
      <c r="I61" s="926"/>
      <c r="J61" s="925"/>
      <c r="K61" s="171"/>
      <c r="L61" s="171"/>
      <c r="M61" s="926"/>
      <c r="N61" s="916">
        <f t="shared" si="20"/>
        <v>0</v>
      </c>
      <c r="O61" s="88">
        <f t="shared" si="21"/>
        <v>0</v>
      </c>
      <c r="P61" s="88">
        <f t="shared" si="22"/>
        <v>0</v>
      </c>
      <c r="Q61" s="891">
        <f t="shared" si="23"/>
        <v>0</v>
      </c>
    </row>
    <row r="62" spans="1:20">
      <c r="A62" s="491" t="s">
        <v>306</v>
      </c>
      <c r="B62" s="925"/>
      <c r="C62" s="171"/>
      <c r="D62" s="171"/>
      <c r="E62" s="926"/>
      <c r="F62" s="925"/>
      <c r="G62" s="171"/>
      <c r="H62" s="171"/>
      <c r="I62" s="926"/>
      <c r="J62" s="925"/>
      <c r="K62" s="171"/>
      <c r="L62" s="171"/>
      <c r="M62" s="926"/>
      <c r="N62" s="916">
        <f t="shared" si="20"/>
        <v>0</v>
      </c>
      <c r="O62" s="88">
        <f t="shared" si="21"/>
        <v>0</v>
      </c>
      <c r="P62" s="88">
        <f t="shared" si="22"/>
        <v>0</v>
      </c>
      <c r="Q62" s="891">
        <f t="shared" si="23"/>
        <v>0</v>
      </c>
    </row>
    <row r="63" spans="1:20" ht="13.8" thickBot="1">
      <c r="A63" s="496" t="s">
        <v>307</v>
      </c>
      <c r="B63" s="927"/>
      <c r="C63" s="61"/>
      <c r="D63" s="61"/>
      <c r="E63" s="929"/>
      <c r="F63" s="927"/>
      <c r="G63" s="61"/>
      <c r="H63" s="61"/>
      <c r="I63" s="929"/>
      <c r="J63" s="927"/>
      <c r="K63" s="61"/>
      <c r="L63" s="61"/>
      <c r="M63" s="928"/>
      <c r="N63" s="920">
        <f t="shared" si="20"/>
        <v>0</v>
      </c>
      <c r="O63" s="243">
        <f t="shared" si="21"/>
        <v>0</v>
      </c>
      <c r="P63" s="243">
        <f t="shared" si="22"/>
        <v>0</v>
      </c>
      <c r="Q63" s="918">
        <f t="shared" si="23"/>
        <v>0</v>
      </c>
    </row>
    <row r="64" spans="1:20" ht="13.8" thickBot="1">
      <c r="A64" s="904" t="s">
        <v>308</v>
      </c>
      <c r="B64" s="902">
        <f>SUM(B52:B63)</f>
        <v>11</v>
      </c>
      <c r="C64" s="886">
        <f t="shared" ref="C64:Q64" si="24">SUM(C52:C63)</f>
        <v>1645.0249999999999</v>
      </c>
      <c r="D64" s="886">
        <f t="shared" si="24"/>
        <v>80084.067999999999</v>
      </c>
      <c r="E64" s="903">
        <f t="shared" si="24"/>
        <v>15.209700000000002</v>
      </c>
      <c r="F64" s="902">
        <f t="shared" si="24"/>
        <v>0</v>
      </c>
      <c r="G64" s="886">
        <f t="shared" si="24"/>
        <v>0</v>
      </c>
      <c r="H64" s="886">
        <f t="shared" si="24"/>
        <v>0</v>
      </c>
      <c r="I64" s="903">
        <f t="shared" si="24"/>
        <v>0</v>
      </c>
      <c r="J64" s="902">
        <f t="shared" si="24"/>
        <v>6</v>
      </c>
      <c r="K64" s="886">
        <f t="shared" si="24"/>
        <v>0</v>
      </c>
      <c r="L64" s="886">
        <f t="shared" si="24"/>
        <v>31029.62</v>
      </c>
      <c r="M64" s="888">
        <f t="shared" si="24"/>
        <v>7.1989999999999998</v>
      </c>
      <c r="N64" s="921">
        <f>SUM(N52:N63)</f>
        <v>17</v>
      </c>
      <c r="O64" s="887">
        <f t="shared" si="24"/>
        <v>1645.0249999999999</v>
      </c>
      <c r="P64" s="887">
        <f t="shared" si="24"/>
        <v>111113.68799999999</v>
      </c>
      <c r="Q64" s="919">
        <f t="shared" si="24"/>
        <v>22.408700000000003</v>
      </c>
      <c r="T64" s="252"/>
    </row>
    <row r="65" spans="1:17">
      <c r="A65" s="8"/>
      <c r="B65" s="20"/>
      <c r="C65" s="20"/>
      <c r="D65" s="20"/>
      <c r="E65" s="20"/>
      <c r="F65" s="20"/>
      <c r="G65" s="20"/>
      <c r="H65" s="20"/>
      <c r="I65" s="20"/>
      <c r="J65" s="20"/>
      <c r="K65" s="20"/>
      <c r="L65" s="20"/>
      <c r="M65" s="20"/>
      <c r="N65" s="20"/>
      <c r="O65" s="20"/>
      <c r="P65" s="20"/>
      <c r="Q65" s="21"/>
    </row>
    <row r="66" spans="1:17" ht="13.8" thickBot="1">
      <c r="A66" s="8"/>
      <c r="B66" s="20"/>
      <c r="C66" s="20"/>
      <c r="D66" s="20"/>
      <c r="E66" s="20"/>
      <c r="F66" s="20"/>
      <c r="G66" s="20"/>
      <c r="H66" s="20"/>
      <c r="I66" s="20"/>
      <c r="J66" s="20"/>
      <c r="K66" s="20"/>
      <c r="L66" s="20"/>
      <c r="M66" s="20"/>
      <c r="N66" s="20"/>
      <c r="O66" s="20"/>
      <c r="P66" s="20"/>
      <c r="Q66" s="21"/>
    </row>
    <row r="67" spans="1:17" ht="16.2" thickBot="1">
      <c r="A67" s="1429" t="s">
        <v>315</v>
      </c>
      <c r="B67" s="1430"/>
      <c r="C67" s="1430"/>
      <c r="D67" s="1430"/>
      <c r="E67" s="1430"/>
      <c r="F67" s="1430"/>
      <c r="G67" s="1430"/>
      <c r="H67" s="1430"/>
      <c r="I67" s="1431"/>
      <c r="J67" s="362"/>
      <c r="K67" s="362"/>
      <c r="L67" s="362"/>
      <c r="M67" s="362"/>
      <c r="N67" s="362"/>
      <c r="O67" s="362"/>
      <c r="P67" s="362"/>
      <c r="Q67" s="362"/>
    </row>
    <row r="68" spans="1:17">
      <c r="A68" s="913"/>
      <c r="B68" s="1407" t="s">
        <v>288</v>
      </c>
      <c r="C68" s="1408"/>
      <c r="D68" s="1408"/>
      <c r="E68" s="1409"/>
      <c r="F68" s="1407" t="s">
        <v>289</v>
      </c>
      <c r="G68" s="1408"/>
      <c r="H68" s="1408"/>
      <c r="I68" s="1410"/>
      <c r="J68" s="1407" t="s">
        <v>290</v>
      </c>
      <c r="K68" s="1408"/>
      <c r="L68" s="1408"/>
      <c r="M68" s="1410"/>
      <c r="N68" s="1407" t="s">
        <v>10</v>
      </c>
      <c r="O68" s="1408"/>
      <c r="P68" s="1408"/>
      <c r="Q68" s="1410"/>
    </row>
    <row r="69" spans="1:17">
      <c r="A69" s="1427" t="s">
        <v>287</v>
      </c>
      <c r="B69" s="1412" t="s">
        <v>291</v>
      </c>
      <c r="C69" s="17"/>
      <c r="D69" s="18"/>
      <c r="E69" s="889"/>
      <c r="F69" s="1412" t="s">
        <v>291</v>
      </c>
      <c r="G69" s="17"/>
      <c r="H69" s="18"/>
      <c r="I69" s="889"/>
      <c r="J69" s="1412" t="s">
        <v>291</v>
      </c>
      <c r="K69" s="17"/>
      <c r="L69" s="18"/>
      <c r="M69" s="889"/>
      <c r="N69" s="1412" t="s">
        <v>291</v>
      </c>
      <c r="O69" s="17"/>
      <c r="P69" s="18"/>
      <c r="Q69" s="889"/>
    </row>
    <row r="70" spans="1:17">
      <c r="A70" s="1404"/>
      <c r="B70" s="1413"/>
      <c r="C70" s="1432" t="s">
        <v>292</v>
      </c>
      <c r="D70" s="1432"/>
      <c r="E70" s="1433"/>
      <c r="F70" s="1413"/>
      <c r="G70" s="1432" t="s">
        <v>292</v>
      </c>
      <c r="H70" s="1432"/>
      <c r="I70" s="1433"/>
      <c r="J70" s="1413"/>
      <c r="K70" s="1432" t="s">
        <v>292</v>
      </c>
      <c r="L70" s="1432"/>
      <c r="M70" s="1433"/>
      <c r="N70" s="1413"/>
      <c r="O70" s="1432" t="s">
        <v>292</v>
      </c>
      <c r="P70" s="1432"/>
      <c r="Q70" s="1433"/>
    </row>
    <row r="71" spans="1:17">
      <c r="A71" s="1405"/>
      <c r="B71" s="1414"/>
      <c r="C71" s="19" t="s">
        <v>293</v>
      </c>
      <c r="D71" s="361" t="s">
        <v>294</v>
      </c>
      <c r="E71" s="442" t="s">
        <v>295</v>
      </c>
      <c r="F71" s="1414"/>
      <c r="G71" s="19" t="s">
        <v>293</v>
      </c>
      <c r="H71" s="361" t="s">
        <v>294</v>
      </c>
      <c r="I71" s="442" t="s">
        <v>295</v>
      </c>
      <c r="J71" s="1414"/>
      <c r="K71" s="19" t="s">
        <v>293</v>
      </c>
      <c r="L71" s="361" t="s">
        <v>294</v>
      </c>
      <c r="M71" s="442" t="s">
        <v>295</v>
      </c>
      <c r="N71" s="1414"/>
      <c r="O71" s="19" t="s">
        <v>293</v>
      </c>
      <c r="P71" s="361" t="s">
        <v>294</v>
      </c>
      <c r="Q71" s="442" t="s">
        <v>295</v>
      </c>
    </row>
    <row r="72" spans="1:17">
      <c r="A72" s="491" t="s">
        <v>296</v>
      </c>
      <c r="B72" s="914"/>
      <c r="C72" s="88"/>
      <c r="D72" s="88"/>
      <c r="E72" s="891"/>
      <c r="F72" s="916"/>
      <c r="G72" s="88"/>
      <c r="H72" s="88"/>
      <c r="I72" s="891"/>
      <c r="J72" s="916"/>
      <c r="K72" s="88"/>
      <c r="L72" s="88"/>
      <c r="M72" s="891"/>
      <c r="N72" s="916"/>
      <c r="O72" s="88"/>
      <c r="P72" s="88"/>
      <c r="Q72" s="891"/>
    </row>
    <row r="73" spans="1:17">
      <c r="A73" s="491" t="s">
        <v>297</v>
      </c>
      <c r="B73" s="914"/>
      <c r="C73" s="89"/>
      <c r="D73" s="89"/>
      <c r="E73" s="915"/>
      <c r="F73" s="916"/>
      <c r="G73" s="88"/>
      <c r="H73" s="88"/>
      <c r="I73" s="891"/>
      <c r="J73" s="916"/>
      <c r="K73" s="88"/>
      <c r="L73" s="89"/>
      <c r="M73" s="915"/>
      <c r="N73" s="916"/>
      <c r="O73" s="88"/>
      <c r="P73" s="88"/>
      <c r="Q73" s="891"/>
    </row>
    <row r="74" spans="1:17">
      <c r="A74" s="491" t="s">
        <v>298</v>
      </c>
      <c r="B74" s="914"/>
      <c r="C74" s="88"/>
      <c r="D74" s="88"/>
      <c r="E74" s="891"/>
      <c r="F74" s="916"/>
      <c r="G74" s="88"/>
      <c r="H74" s="88"/>
      <c r="I74" s="891"/>
      <c r="J74" s="916"/>
      <c r="K74" s="88"/>
      <c r="L74" s="88"/>
      <c r="M74" s="891"/>
      <c r="N74" s="916"/>
      <c r="O74" s="88"/>
      <c r="P74" s="88"/>
      <c r="Q74" s="891"/>
    </row>
    <row r="75" spans="1:17">
      <c r="A75" s="491" t="s">
        <v>299</v>
      </c>
      <c r="B75" s="914"/>
      <c r="C75" s="88"/>
      <c r="D75" s="88"/>
      <c r="E75" s="891"/>
      <c r="F75" s="916"/>
      <c r="G75" s="88"/>
      <c r="H75" s="88"/>
      <c r="I75" s="891"/>
      <c r="J75" s="916"/>
      <c r="K75" s="88"/>
      <c r="L75" s="88"/>
      <c r="M75" s="891"/>
      <c r="N75" s="916"/>
      <c r="O75" s="88"/>
      <c r="P75" s="88"/>
      <c r="Q75" s="891"/>
    </row>
    <row r="76" spans="1:17">
      <c r="A76" s="491" t="s">
        <v>300</v>
      </c>
      <c r="B76" s="914"/>
      <c r="C76" s="88"/>
      <c r="D76" s="88"/>
      <c r="E76" s="891"/>
      <c r="F76" s="916"/>
      <c r="G76" s="88"/>
      <c r="H76" s="88"/>
      <c r="I76" s="891"/>
      <c r="J76" s="916"/>
      <c r="K76" s="88"/>
      <c r="L76" s="88"/>
      <c r="M76" s="891"/>
      <c r="N76" s="916"/>
      <c r="O76" s="88"/>
      <c r="P76" s="88"/>
      <c r="Q76" s="891"/>
    </row>
    <row r="77" spans="1:17">
      <c r="A77" s="491" t="s">
        <v>301</v>
      </c>
      <c r="B77" s="914"/>
      <c r="C77" s="88"/>
      <c r="D77" s="88"/>
      <c r="E77" s="891"/>
      <c r="F77" s="916"/>
      <c r="G77" s="88"/>
      <c r="H77" s="88"/>
      <c r="I77" s="891"/>
      <c r="J77" s="916"/>
      <c r="K77" s="88"/>
      <c r="L77" s="88"/>
      <c r="M77" s="891"/>
      <c r="N77" s="916"/>
      <c r="O77" s="88"/>
      <c r="P77" s="88"/>
      <c r="Q77" s="891"/>
    </row>
    <row r="78" spans="1:17">
      <c r="A78" s="491" t="s">
        <v>302</v>
      </c>
      <c r="B78" s="914"/>
      <c r="C78" s="88"/>
      <c r="D78" s="88"/>
      <c r="E78" s="891"/>
      <c r="F78" s="916"/>
      <c r="G78" s="88"/>
      <c r="H78" s="88"/>
      <c r="I78" s="891"/>
      <c r="J78" s="916"/>
      <c r="K78" s="88"/>
      <c r="L78" s="88"/>
      <c r="M78" s="891"/>
      <c r="N78" s="916"/>
      <c r="O78" s="88"/>
      <c r="P78" s="88"/>
      <c r="Q78" s="891"/>
    </row>
    <row r="79" spans="1:17">
      <c r="A79" s="491" t="s">
        <v>303</v>
      </c>
      <c r="B79" s="914"/>
      <c r="C79" s="88"/>
      <c r="D79" s="88"/>
      <c r="E79" s="891"/>
      <c r="F79" s="916"/>
      <c r="G79" s="88"/>
      <c r="H79" s="88"/>
      <c r="I79" s="891"/>
      <c r="J79" s="916"/>
      <c r="K79" s="88"/>
      <c r="L79" s="88"/>
      <c r="M79" s="891"/>
      <c r="N79" s="916"/>
      <c r="O79" s="88"/>
      <c r="P79" s="88"/>
      <c r="Q79" s="891"/>
    </row>
    <row r="80" spans="1:17">
      <c r="A80" s="491" t="s">
        <v>304</v>
      </c>
      <c r="B80" s="914"/>
      <c r="C80" s="88"/>
      <c r="D80" s="88"/>
      <c r="E80" s="891"/>
      <c r="F80" s="916"/>
      <c r="G80" s="88"/>
      <c r="H80" s="88"/>
      <c r="I80" s="891"/>
      <c r="J80" s="916"/>
      <c r="K80" s="88"/>
      <c r="L80" s="88"/>
      <c r="M80" s="891"/>
      <c r="N80" s="916"/>
      <c r="O80" s="88"/>
      <c r="P80" s="88"/>
      <c r="Q80" s="891"/>
    </row>
    <row r="81" spans="1:17">
      <c r="A81" s="491" t="s">
        <v>305</v>
      </c>
      <c r="B81" s="916"/>
      <c r="C81" s="88"/>
      <c r="D81" s="88"/>
      <c r="E81" s="891"/>
      <c r="F81" s="916"/>
      <c r="G81" s="88"/>
      <c r="H81" s="88"/>
      <c r="I81" s="891"/>
      <c r="J81" s="916"/>
      <c r="K81" s="88"/>
      <c r="L81" s="88"/>
      <c r="M81" s="891"/>
      <c r="N81" s="916"/>
      <c r="O81" s="88"/>
      <c r="P81" s="88"/>
      <c r="Q81" s="891"/>
    </row>
    <row r="82" spans="1:17">
      <c r="A82" s="491" t="s">
        <v>306</v>
      </c>
      <c r="B82" s="916"/>
      <c r="C82" s="88"/>
      <c r="D82" s="88"/>
      <c r="E82" s="891"/>
      <c r="F82" s="916"/>
      <c r="G82" s="88"/>
      <c r="H82" s="88"/>
      <c r="I82" s="891"/>
      <c r="J82" s="916"/>
      <c r="K82" s="88"/>
      <c r="L82" s="88"/>
      <c r="M82" s="891"/>
      <c r="N82" s="916"/>
      <c r="O82" s="88"/>
      <c r="P82" s="88"/>
      <c r="Q82" s="891"/>
    </row>
    <row r="83" spans="1:17" ht="13.8" thickBot="1">
      <c r="A83" s="496" t="s">
        <v>307</v>
      </c>
      <c r="B83" s="917"/>
      <c r="C83" s="16"/>
      <c r="D83" s="16"/>
      <c r="E83" s="893"/>
      <c r="F83" s="917"/>
      <c r="G83" s="16"/>
      <c r="H83" s="16"/>
      <c r="I83" s="893"/>
      <c r="J83" s="917"/>
      <c r="K83" s="16"/>
      <c r="L83" s="16"/>
      <c r="M83" s="893"/>
      <c r="N83" s="917"/>
      <c r="O83" s="16"/>
      <c r="P83" s="16"/>
      <c r="Q83" s="893"/>
    </row>
    <row r="84" spans="1:17" ht="13.8" thickBot="1">
      <c r="A84" s="904" t="s">
        <v>308</v>
      </c>
      <c r="B84" s="902">
        <f>SUM(B72:B83)</f>
        <v>0</v>
      </c>
      <c r="C84" s="886">
        <f t="shared" ref="C84:Q84" si="25">SUM(C72:C83)</f>
        <v>0</v>
      </c>
      <c r="D84" s="886">
        <f t="shared" si="25"/>
        <v>0</v>
      </c>
      <c r="E84" s="903">
        <f t="shared" si="25"/>
        <v>0</v>
      </c>
      <c r="F84" s="902">
        <f t="shared" si="25"/>
        <v>0</v>
      </c>
      <c r="G84" s="886">
        <f t="shared" si="25"/>
        <v>0</v>
      </c>
      <c r="H84" s="886">
        <f t="shared" si="25"/>
        <v>0</v>
      </c>
      <c r="I84" s="903">
        <f t="shared" si="25"/>
        <v>0</v>
      </c>
      <c r="J84" s="902">
        <f t="shared" si="25"/>
        <v>0</v>
      </c>
      <c r="K84" s="886">
        <f t="shared" si="25"/>
        <v>0</v>
      </c>
      <c r="L84" s="886">
        <f t="shared" si="25"/>
        <v>0</v>
      </c>
      <c r="M84" s="903">
        <f t="shared" si="25"/>
        <v>0</v>
      </c>
      <c r="N84" s="902">
        <f t="shared" si="25"/>
        <v>0</v>
      </c>
      <c r="O84" s="886">
        <f t="shared" si="25"/>
        <v>0</v>
      </c>
      <c r="P84" s="886">
        <f t="shared" si="25"/>
        <v>0</v>
      </c>
      <c r="Q84" s="895">
        <f t="shared" si="25"/>
        <v>0</v>
      </c>
    </row>
    <row r="85" spans="1:17">
      <c r="A85" s="8"/>
      <c r="B85" s="20"/>
      <c r="C85" s="20"/>
      <c r="D85" s="20"/>
      <c r="E85" s="20"/>
      <c r="F85" s="20"/>
      <c r="G85" s="20"/>
      <c r="H85" s="20"/>
      <c r="I85" s="20"/>
      <c r="J85" s="20"/>
      <c r="K85" s="20"/>
      <c r="L85" s="20"/>
      <c r="M85" s="20"/>
      <c r="N85" s="20"/>
      <c r="O85" s="20"/>
      <c r="P85" s="20"/>
      <c r="Q85" s="21"/>
    </row>
    <row r="86" spans="1:17">
      <c r="A86" s="1418" t="s">
        <v>316</v>
      </c>
      <c r="B86" s="1419"/>
      <c r="C86" s="1419"/>
      <c r="D86" s="1419"/>
      <c r="E86" s="1419"/>
      <c r="F86" s="1419"/>
      <c r="G86" s="1419"/>
      <c r="H86" s="1419"/>
      <c r="I86" s="1419"/>
      <c r="J86" s="1419"/>
      <c r="K86" s="1419"/>
      <c r="L86" s="1419"/>
      <c r="M86" s="1419"/>
      <c r="N86" s="1419"/>
      <c r="O86" s="1419"/>
      <c r="P86" s="1419"/>
      <c r="Q86" s="1420"/>
    </row>
    <row r="87" spans="1:17">
      <c r="A87" s="1395" t="s">
        <v>284</v>
      </c>
      <c r="B87" s="1395"/>
      <c r="C87" s="1395"/>
      <c r="D87" s="1395"/>
      <c r="E87" s="1395"/>
      <c r="F87" s="1395"/>
      <c r="G87" s="1395"/>
      <c r="H87" s="1395"/>
      <c r="I87" s="1395"/>
      <c r="J87" s="1395"/>
      <c r="K87" s="1395"/>
      <c r="L87" s="1395"/>
      <c r="M87" s="1395"/>
      <c r="N87" s="1395"/>
      <c r="O87" s="1395"/>
    </row>
  </sheetData>
  <mergeCells count="66">
    <mergeCell ref="A69:A71"/>
    <mergeCell ref="B69:B71"/>
    <mergeCell ref="F69:F71"/>
    <mergeCell ref="J69:J71"/>
    <mergeCell ref="N69:N71"/>
    <mergeCell ref="C70:E70"/>
    <mergeCell ref="G70:I70"/>
    <mergeCell ref="K70:M70"/>
    <mergeCell ref="B68:E68"/>
    <mergeCell ref="F68:I68"/>
    <mergeCell ref="J68:M68"/>
    <mergeCell ref="N68:Q68"/>
    <mergeCell ref="O70:Q70"/>
    <mergeCell ref="N27:Q27"/>
    <mergeCell ref="A23:O23"/>
    <mergeCell ref="A24:O24"/>
    <mergeCell ref="A26:I26"/>
    <mergeCell ref="A67:I67"/>
    <mergeCell ref="A87:O87"/>
    <mergeCell ref="A86:Q8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3:Q3"/>
    <mergeCell ref="A48:I48"/>
    <mergeCell ref="F50:F51"/>
    <mergeCell ref="G50:I50"/>
    <mergeCell ref="J50:J51"/>
    <mergeCell ref="K50:M50"/>
    <mergeCell ref="N5:Q5"/>
    <mergeCell ref="B28:B30"/>
    <mergeCell ref="F28:F30"/>
    <mergeCell ref="J28:J30"/>
    <mergeCell ref="N28:N30"/>
    <mergeCell ref="B6:B7"/>
    <mergeCell ref="A22:Q22"/>
    <mergeCell ref="B27:E27"/>
    <mergeCell ref="F27:I27"/>
    <mergeCell ref="J27:M27"/>
    <mergeCell ref="O6:Q6"/>
    <mergeCell ref="A4:I4"/>
    <mergeCell ref="N50:N51"/>
    <mergeCell ref="A46:O46"/>
    <mergeCell ref="A1:Q1"/>
    <mergeCell ref="A5:A7"/>
    <mergeCell ref="J6:J7"/>
    <mergeCell ref="N6:N7"/>
    <mergeCell ref="G6:I6"/>
    <mergeCell ref="K6:M6"/>
    <mergeCell ref="C6:E6"/>
    <mergeCell ref="F6:F7"/>
    <mergeCell ref="B5:E5"/>
    <mergeCell ref="J5:M5"/>
    <mergeCell ref="F5:I5"/>
    <mergeCell ref="A2:Q2"/>
  </mergeCells>
  <printOptions horizontalCentered="1" verticalCentered="1"/>
  <pageMargins left="0.25" right="0.25" top="0.5" bottom="0.5" header="0.5" footer="0.5"/>
  <pageSetup scale="45"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T37"/>
  <sheetViews>
    <sheetView zoomScale="85" zoomScaleNormal="85" workbookViewId="0">
      <selection activeCell="P18" sqref="P18"/>
    </sheetView>
  </sheetViews>
  <sheetFormatPr defaultColWidth="9.44140625" defaultRowHeight="13.2"/>
  <cols>
    <col min="1" max="1" width="56.44140625" customWidth="1"/>
    <col min="2" max="9" width="10.44140625" customWidth="1"/>
    <col min="10" max="13" width="10.5546875" customWidth="1"/>
    <col min="14" max="14" width="10.44140625" customWidth="1"/>
    <col min="15" max="15" width="12.5546875" customWidth="1"/>
    <col min="16" max="16" width="14.5546875" customWidth="1"/>
  </cols>
  <sheetData>
    <row r="1" spans="1:16">
      <c r="A1" s="1435" t="s">
        <v>317</v>
      </c>
      <c r="B1" s="1435"/>
      <c r="C1" s="1435"/>
      <c r="D1" s="1435"/>
      <c r="E1" s="1435"/>
      <c r="F1" s="1435"/>
      <c r="G1" s="1435"/>
      <c r="H1" s="1435"/>
      <c r="I1" s="1435"/>
      <c r="J1" s="1435"/>
      <c r="K1" s="1435"/>
      <c r="L1" s="1435"/>
      <c r="M1" s="1435"/>
      <c r="N1" s="1435"/>
      <c r="O1" s="1435"/>
      <c r="P1" s="1435"/>
    </row>
    <row r="2" spans="1:16">
      <c r="A2" s="1435" t="s">
        <v>2</v>
      </c>
      <c r="B2" s="1377"/>
      <c r="C2" s="1377"/>
      <c r="D2" s="1377"/>
      <c r="E2" s="1377"/>
      <c r="F2" s="1377"/>
      <c r="G2" s="1377"/>
      <c r="H2" s="1377"/>
      <c r="I2" s="1377"/>
      <c r="J2" s="1377"/>
      <c r="K2" s="1377"/>
      <c r="L2" s="1377"/>
      <c r="M2" s="1377"/>
      <c r="N2" s="1377"/>
      <c r="O2" s="1377"/>
      <c r="P2" s="1377"/>
    </row>
    <row r="3" spans="1:16" ht="16.2" thickBot="1">
      <c r="A3" s="1298" t="str">
        <f>'Current Month '!A3</f>
        <v>September 2022</v>
      </c>
      <c r="B3" s="1299"/>
      <c r="C3" s="1299"/>
      <c r="D3" s="1299"/>
      <c r="E3" s="1299"/>
      <c r="F3" s="1299"/>
      <c r="G3" s="1299"/>
      <c r="H3" s="1299"/>
      <c r="I3" s="1299"/>
      <c r="J3" s="1299"/>
      <c r="K3" s="1299"/>
      <c r="L3" s="1299"/>
      <c r="M3" s="1299"/>
      <c r="N3" s="1299"/>
      <c r="O3" s="1299"/>
      <c r="P3" s="1299"/>
    </row>
    <row r="4" spans="1:16">
      <c r="A4" s="206"/>
      <c r="B4" s="1436" t="s">
        <v>318</v>
      </c>
      <c r="C4" s="1408"/>
      <c r="D4" s="1410"/>
      <c r="E4" s="1407" t="s">
        <v>4</v>
      </c>
      <c r="F4" s="1408"/>
      <c r="G4" s="1410"/>
      <c r="H4" s="1300" t="s">
        <v>5</v>
      </c>
      <c r="I4" s="1301"/>
      <c r="J4" s="1302"/>
      <c r="K4" s="1439" t="s">
        <v>319</v>
      </c>
      <c r="L4" s="1440"/>
      <c r="M4" s="1441"/>
      <c r="N4" s="1421" t="s">
        <v>320</v>
      </c>
      <c r="O4" s="1422"/>
      <c r="P4" s="1423"/>
    </row>
    <row r="5" spans="1:16">
      <c r="A5" s="7"/>
      <c r="B5" s="90" t="s">
        <v>8</v>
      </c>
      <c r="C5" s="361" t="s">
        <v>9</v>
      </c>
      <c r="D5" s="442" t="s">
        <v>10</v>
      </c>
      <c r="E5" s="90" t="s">
        <v>8</v>
      </c>
      <c r="F5" s="361" t="s">
        <v>9</v>
      </c>
      <c r="G5" s="442" t="s">
        <v>10</v>
      </c>
      <c r="H5" s="90" t="s">
        <v>8</v>
      </c>
      <c r="I5" s="361" t="s">
        <v>9</v>
      </c>
      <c r="J5" s="442" t="s">
        <v>10</v>
      </c>
      <c r="K5" s="90" t="s">
        <v>8</v>
      </c>
      <c r="L5" s="361" t="s">
        <v>9</v>
      </c>
      <c r="M5" s="442" t="s">
        <v>10</v>
      </c>
      <c r="N5" s="90" t="s">
        <v>8</v>
      </c>
      <c r="O5" s="361" t="s">
        <v>9</v>
      </c>
      <c r="P5" s="442" t="s">
        <v>10</v>
      </c>
    </row>
    <row r="6" spans="1:16">
      <c r="A6" s="91" t="s">
        <v>142</v>
      </c>
      <c r="B6" s="488"/>
      <c r="C6" s="71"/>
      <c r="D6" s="72"/>
      <c r="E6" s="488"/>
      <c r="F6" s="71"/>
      <c r="G6" s="72"/>
      <c r="H6" s="488"/>
      <c r="I6" s="71"/>
      <c r="J6" s="72"/>
      <c r="K6" s="507"/>
      <c r="L6" s="507"/>
      <c r="M6" s="507"/>
      <c r="N6" s="488"/>
      <c r="O6" s="71"/>
      <c r="P6" s="72"/>
    </row>
    <row r="7" spans="1:16">
      <c r="A7" s="460"/>
      <c r="B7" s="1149">
        <v>0</v>
      </c>
      <c r="C7" s="1150">
        <v>0</v>
      </c>
      <c r="D7" s="1174">
        <f>B7+C7</f>
        <v>0</v>
      </c>
      <c r="E7" s="1175">
        <v>0</v>
      </c>
      <c r="F7" s="1176">
        <v>0</v>
      </c>
      <c r="G7" s="1177">
        <f>E7+F7</f>
        <v>0</v>
      </c>
      <c r="H7" s="1156">
        <v>0</v>
      </c>
      <c r="I7" s="1157">
        <v>0</v>
      </c>
      <c r="J7" s="1155">
        <f>H7+I7</f>
        <v>0</v>
      </c>
      <c r="K7" s="1158"/>
      <c r="L7" s="1158"/>
      <c r="M7" s="1158"/>
      <c r="N7" s="92">
        <v>0</v>
      </c>
      <c r="O7" s="93">
        <v>0</v>
      </c>
      <c r="P7" s="94">
        <v>0</v>
      </c>
    </row>
    <row r="8" spans="1:16">
      <c r="A8" s="461"/>
      <c r="B8" s="1175"/>
      <c r="C8" s="1176"/>
      <c r="D8" s="1174"/>
      <c r="E8" s="1175"/>
      <c r="F8" s="1176"/>
      <c r="G8" s="1174"/>
      <c r="H8" s="1175"/>
      <c r="I8" s="1176"/>
      <c r="J8" s="1174"/>
      <c r="K8" s="1169"/>
      <c r="L8" s="1169"/>
      <c r="M8" s="1169"/>
      <c r="N8" s="92"/>
      <c r="O8" s="93"/>
      <c r="P8" s="94"/>
    </row>
    <row r="9" spans="1:16" ht="13.8" thickBot="1">
      <c r="A9" s="371"/>
      <c r="B9" s="1178"/>
      <c r="C9" s="1179"/>
      <c r="D9" s="1180"/>
      <c r="E9" s="1178"/>
      <c r="F9" s="1179"/>
      <c r="G9" s="1180"/>
      <c r="H9" s="1178"/>
      <c r="I9" s="1179"/>
      <c r="J9" s="1180"/>
      <c r="K9" s="1181"/>
      <c r="L9" s="1181"/>
      <c r="M9" s="1181"/>
      <c r="N9" s="172"/>
      <c r="O9" s="173"/>
      <c r="P9" s="174"/>
    </row>
    <row r="10" spans="1:16" ht="13.8" thickBot="1">
      <c r="A10" s="439" t="s">
        <v>321</v>
      </c>
      <c r="B10" s="1182">
        <f>SUM(B7:B9)</f>
        <v>0</v>
      </c>
      <c r="C10" s="1183">
        <f t="shared" ref="C10:D10" si="0">SUM(C7:C9)</f>
        <v>0</v>
      </c>
      <c r="D10" s="1184">
        <f t="shared" si="0"/>
        <v>0</v>
      </c>
      <c r="E10" s="1182"/>
      <c r="F10" s="1183"/>
      <c r="G10" s="1184">
        <f t="shared" ref="G10" si="1">SUM(G7:G9)</f>
        <v>0</v>
      </c>
      <c r="H10" s="1182"/>
      <c r="I10" s="1183"/>
      <c r="J10" s="1184">
        <f t="shared" ref="J10" si="2">SUM(J7:J9)</f>
        <v>0</v>
      </c>
      <c r="K10" s="1185"/>
      <c r="L10" s="1185"/>
      <c r="M10" s="1185"/>
      <c r="N10" s="197">
        <v>0</v>
      </c>
      <c r="O10" s="198">
        <v>0</v>
      </c>
      <c r="P10" s="199">
        <v>0</v>
      </c>
    </row>
    <row r="11" spans="1:16">
      <c r="A11" s="372"/>
      <c r="B11" s="646"/>
      <c r="C11" s="99"/>
      <c r="D11" s="1151"/>
      <c r="E11" s="646"/>
      <c r="F11" s="99"/>
      <c r="G11" s="1151"/>
      <c r="H11" s="646"/>
      <c r="I11" s="99"/>
      <c r="J11" s="1151"/>
      <c r="K11" s="1159"/>
      <c r="L11" s="1159"/>
      <c r="M11" s="1159"/>
      <c r="N11" s="92"/>
      <c r="O11" s="93"/>
      <c r="P11" s="94"/>
    </row>
    <row r="12" spans="1:16">
      <c r="A12" s="370"/>
      <c r="B12" s="646"/>
      <c r="C12" s="99"/>
      <c r="D12" s="1151"/>
      <c r="E12" s="646"/>
      <c r="F12" s="99"/>
      <c r="G12" s="1151"/>
      <c r="H12" s="646"/>
      <c r="I12" s="99"/>
      <c r="J12" s="1151"/>
      <c r="K12" s="1159"/>
      <c r="L12" s="1159"/>
      <c r="M12" s="1159"/>
      <c r="N12" s="92"/>
      <c r="O12" s="93"/>
      <c r="P12" s="94"/>
    </row>
    <row r="13" spans="1:16" ht="18" customHeight="1">
      <c r="A13" s="91" t="s">
        <v>42</v>
      </c>
      <c r="B13" s="1152"/>
      <c r="C13" s="1153"/>
      <c r="D13" s="1154"/>
      <c r="E13" s="1160"/>
      <c r="F13" s="1153"/>
      <c r="G13" s="1154"/>
      <c r="H13" s="1152"/>
      <c r="I13" s="1153"/>
      <c r="J13" s="1154"/>
      <c r="K13" s="1161"/>
      <c r="L13" s="1161"/>
      <c r="M13" s="1161"/>
      <c r="N13" s="96"/>
      <c r="O13" s="97"/>
      <c r="P13" s="98"/>
    </row>
    <row r="14" spans="1:16" s="4" customFormat="1">
      <c r="A14" s="433" t="s">
        <v>322</v>
      </c>
      <c r="B14" s="1146">
        <v>0</v>
      </c>
      <c r="C14" s="1147">
        <v>0</v>
      </c>
      <c r="D14" s="1148">
        <f>(500000*0.15)/2</f>
        <v>37500</v>
      </c>
      <c r="E14" s="1162">
        <v>0</v>
      </c>
      <c r="F14" s="1163">
        <v>0</v>
      </c>
      <c r="G14" s="1164">
        <f t="shared" ref="G14:G18" si="3">E14+F14</f>
        <v>0</v>
      </c>
      <c r="H14" s="1146">
        <v>0</v>
      </c>
      <c r="I14" s="1165">
        <v>0</v>
      </c>
      <c r="J14" s="1166">
        <f t="shared" ref="J14:J18" si="4">H14+I14</f>
        <v>0</v>
      </c>
      <c r="K14" s="1164"/>
      <c r="L14" s="1164"/>
      <c r="M14" s="1164"/>
      <c r="N14" s="434">
        <v>0</v>
      </c>
      <c r="O14" s="435">
        <v>0</v>
      </c>
      <c r="P14" s="436">
        <v>0</v>
      </c>
    </row>
    <row r="15" spans="1:16">
      <c r="A15" s="416" t="s">
        <v>323</v>
      </c>
      <c r="B15" s="1149">
        <v>0</v>
      </c>
      <c r="C15" s="1150">
        <v>0</v>
      </c>
      <c r="D15" s="1174">
        <f>(500000*0.15)/2</f>
        <v>37500</v>
      </c>
      <c r="E15" s="1167">
        <v>0</v>
      </c>
      <c r="F15" s="1157">
        <v>0</v>
      </c>
      <c r="G15" s="1169">
        <f t="shared" si="3"/>
        <v>0</v>
      </c>
      <c r="H15" s="1149">
        <v>0</v>
      </c>
      <c r="I15" s="1176">
        <v>0</v>
      </c>
      <c r="J15" s="1168">
        <f t="shared" si="4"/>
        <v>0</v>
      </c>
      <c r="K15" s="1169"/>
      <c r="L15" s="1169"/>
      <c r="M15" s="1169"/>
      <c r="N15" s="92">
        <v>0</v>
      </c>
      <c r="O15" s="93">
        <v>0</v>
      </c>
      <c r="P15" s="94">
        <v>0</v>
      </c>
    </row>
    <row r="16" spans="1:16">
      <c r="A16" s="416" t="s">
        <v>324</v>
      </c>
      <c r="B16" s="1149">
        <v>0</v>
      </c>
      <c r="C16" s="1150">
        <v>0</v>
      </c>
      <c r="D16" s="1155">
        <f>(500000*0.15)/2</f>
        <v>37500</v>
      </c>
      <c r="E16" s="1167">
        <v>0</v>
      </c>
      <c r="F16" s="1157">
        <v>0</v>
      </c>
      <c r="G16" s="1155">
        <f t="shared" si="3"/>
        <v>0</v>
      </c>
      <c r="H16" s="1149">
        <v>0</v>
      </c>
      <c r="I16" s="1176">
        <v>0</v>
      </c>
      <c r="J16" s="1168">
        <f t="shared" si="4"/>
        <v>0</v>
      </c>
      <c r="K16" s="1169"/>
      <c r="L16" s="1169"/>
      <c r="M16" s="1169"/>
      <c r="N16" s="92">
        <v>0</v>
      </c>
      <c r="O16" s="93">
        <v>0</v>
      </c>
      <c r="P16" s="94">
        <v>0</v>
      </c>
    </row>
    <row r="17" spans="1:20">
      <c r="A17" s="417" t="s">
        <v>325</v>
      </c>
      <c r="B17" s="1149">
        <v>0</v>
      </c>
      <c r="C17" s="1150">
        <v>0</v>
      </c>
      <c r="D17" s="1174">
        <f>((150000*0.15)/2)</f>
        <v>11250</v>
      </c>
      <c r="E17" s="1167">
        <v>2302.5</v>
      </c>
      <c r="F17" s="1157">
        <v>2302.5</v>
      </c>
      <c r="G17" s="1169">
        <f t="shared" si="3"/>
        <v>4605</v>
      </c>
      <c r="H17" s="1149">
        <v>2302.5</v>
      </c>
      <c r="I17" s="1176">
        <v>2302.5</v>
      </c>
      <c r="J17" s="1168">
        <f t="shared" si="4"/>
        <v>4605</v>
      </c>
      <c r="K17" s="1169">
        <v>2302.5</v>
      </c>
      <c r="L17" s="1169">
        <v>2302.5</v>
      </c>
      <c r="M17" s="1248">
        <f>K17+L17</f>
        <v>4605</v>
      </c>
      <c r="N17" s="92">
        <v>0</v>
      </c>
      <c r="O17" s="93">
        <v>0</v>
      </c>
      <c r="P17" s="1249">
        <f>J17/D17</f>
        <v>0.40933333333333333</v>
      </c>
    </row>
    <row r="18" spans="1:20">
      <c r="A18" s="418" t="s">
        <v>326</v>
      </c>
      <c r="B18" s="1149">
        <v>0</v>
      </c>
      <c r="C18" s="1150">
        <v>0</v>
      </c>
      <c r="D18" s="1174">
        <f>(1500000*0.15)</f>
        <v>225000</v>
      </c>
      <c r="E18" s="1167">
        <v>0</v>
      </c>
      <c r="F18" s="1157">
        <v>0</v>
      </c>
      <c r="G18" s="1169">
        <f t="shared" si="3"/>
        <v>0</v>
      </c>
      <c r="H18" s="1149">
        <v>0</v>
      </c>
      <c r="I18" s="1176">
        <v>0</v>
      </c>
      <c r="J18" s="1168">
        <f t="shared" si="4"/>
        <v>0</v>
      </c>
      <c r="K18" s="1169"/>
      <c r="L18" s="1169"/>
      <c r="M18" s="1169"/>
      <c r="N18" s="92">
        <v>0</v>
      </c>
      <c r="O18" s="93">
        <v>0</v>
      </c>
      <c r="P18" s="94">
        <v>0</v>
      </c>
    </row>
    <row r="19" spans="1:20">
      <c r="A19" s="418" t="s">
        <v>327</v>
      </c>
      <c r="B19" s="1149">
        <v>0</v>
      </c>
      <c r="C19" s="1150">
        <v>0</v>
      </c>
      <c r="D19" s="1174">
        <f>(500000*0.15)</f>
        <v>75000</v>
      </c>
      <c r="E19" s="1167">
        <v>0</v>
      </c>
      <c r="F19" s="1157">
        <v>0</v>
      </c>
      <c r="G19" s="1169">
        <f t="shared" ref="G19:G21" si="5">E19+F19</f>
        <v>0</v>
      </c>
      <c r="H19" s="1149">
        <v>0</v>
      </c>
      <c r="I19" s="1176">
        <v>0</v>
      </c>
      <c r="J19" s="1168">
        <f t="shared" ref="J19:J21" si="6">H19+I19</f>
        <v>0</v>
      </c>
      <c r="K19" s="1169"/>
      <c r="L19" s="1169"/>
      <c r="M19" s="1169"/>
      <c r="N19" s="92">
        <v>0</v>
      </c>
      <c r="O19" s="93">
        <v>0</v>
      </c>
      <c r="P19" s="94">
        <v>0</v>
      </c>
    </row>
    <row r="20" spans="1:20">
      <c r="A20" s="418" t="s">
        <v>328</v>
      </c>
      <c r="B20" s="1149">
        <v>0</v>
      </c>
      <c r="C20" s="1150">
        <v>0</v>
      </c>
      <c r="D20" s="1155">
        <v>300000</v>
      </c>
      <c r="E20" s="1170">
        <v>4750</v>
      </c>
      <c r="F20" s="1170">
        <v>4750</v>
      </c>
      <c r="G20" s="1155">
        <f t="shared" si="5"/>
        <v>9500</v>
      </c>
      <c r="H20" s="1149">
        <v>37919.380000000005</v>
      </c>
      <c r="I20" s="1176">
        <v>37919.369999999995</v>
      </c>
      <c r="J20" s="1168">
        <f t="shared" si="6"/>
        <v>75838.75</v>
      </c>
      <c r="K20" s="1169">
        <v>40221.880000000005</v>
      </c>
      <c r="L20" s="1169">
        <v>40221.869999999995</v>
      </c>
      <c r="M20" s="1168">
        <f t="shared" ref="M20" si="7">K20+L20</f>
        <v>80443.75</v>
      </c>
      <c r="N20" s="1093"/>
      <c r="O20" s="1094"/>
      <c r="P20" s="94">
        <f>J20/D20</f>
        <v>0.25279583333333333</v>
      </c>
    </row>
    <row r="21" spans="1:20">
      <c r="A21" s="411" t="s">
        <v>329</v>
      </c>
      <c r="B21" s="1149">
        <v>0</v>
      </c>
      <c r="C21" s="1150">
        <v>0</v>
      </c>
      <c r="D21" s="1174">
        <f>B21+C21</f>
        <v>0</v>
      </c>
      <c r="E21" s="1167">
        <v>0</v>
      </c>
      <c r="F21" s="1157">
        <v>0</v>
      </c>
      <c r="G21" s="1169">
        <f t="shared" si="5"/>
        <v>0</v>
      </c>
      <c r="H21" s="1149">
        <v>0</v>
      </c>
      <c r="I21" s="1176">
        <v>0</v>
      </c>
      <c r="J21" s="1168">
        <f t="shared" si="6"/>
        <v>0</v>
      </c>
      <c r="K21" s="1169"/>
      <c r="L21" s="1169"/>
      <c r="M21" s="1169"/>
      <c r="N21" s="92">
        <v>0</v>
      </c>
      <c r="O21" s="93">
        <v>0</v>
      </c>
      <c r="P21" s="94">
        <v>0</v>
      </c>
    </row>
    <row r="22" spans="1:20">
      <c r="A22" s="411" t="s">
        <v>330</v>
      </c>
      <c r="B22" s="1156">
        <v>0</v>
      </c>
      <c r="C22" s="1157">
        <v>0</v>
      </c>
      <c r="D22" s="1186">
        <f>(500000*0.15)</f>
        <v>75000</v>
      </c>
      <c r="E22" s="1187"/>
      <c r="F22" s="1188"/>
      <c r="G22" s="1189"/>
      <c r="H22" s="1190"/>
      <c r="I22" s="1188"/>
      <c r="J22" s="1189"/>
      <c r="K22" s="1191"/>
      <c r="L22" s="1191"/>
      <c r="M22" s="1191"/>
      <c r="N22" s="92"/>
      <c r="O22" s="93"/>
      <c r="P22" s="94"/>
    </row>
    <row r="23" spans="1:20">
      <c r="A23" s="22"/>
      <c r="B23" s="1192"/>
      <c r="C23" s="1188"/>
      <c r="D23" s="1193"/>
      <c r="E23" s="1191"/>
      <c r="F23" s="1188"/>
      <c r="G23" s="1193"/>
      <c r="H23" s="1171"/>
      <c r="I23" s="1172"/>
      <c r="J23" s="1173"/>
      <c r="K23" s="1171"/>
      <c r="L23" s="1171"/>
      <c r="M23" s="1171"/>
      <c r="N23" s="92"/>
      <c r="O23" s="93"/>
      <c r="P23" s="94"/>
    </row>
    <row r="24" spans="1:20" ht="13.8" thickBot="1">
      <c r="A24" s="22"/>
      <c r="B24" s="1194"/>
      <c r="C24" s="1195"/>
      <c r="D24" s="1196"/>
      <c r="E24" s="1197"/>
      <c r="F24" s="1195"/>
      <c r="G24" s="1196"/>
      <c r="H24" s="1171"/>
      <c r="I24" s="1172"/>
      <c r="J24" s="1173"/>
      <c r="K24" s="1171"/>
      <c r="L24" s="1171"/>
      <c r="M24" s="1171"/>
      <c r="N24" s="172"/>
      <c r="O24" s="173"/>
      <c r="P24" s="174"/>
    </row>
    <row r="25" spans="1:20" ht="13.8" thickBot="1">
      <c r="A25" s="200" t="s">
        <v>331</v>
      </c>
      <c r="B25" s="1198">
        <f t="shared" ref="B25:I25" si="8">SUM(B14:B24)</f>
        <v>0</v>
      </c>
      <c r="C25" s="1199">
        <f t="shared" si="8"/>
        <v>0</v>
      </c>
      <c r="D25" s="1200">
        <f>SUM(D14:D24)</f>
        <v>798750</v>
      </c>
      <c r="E25" s="1198">
        <f t="shared" si="8"/>
        <v>7052.5</v>
      </c>
      <c r="F25" s="1199">
        <f t="shared" si="8"/>
        <v>7052.5</v>
      </c>
      <c r="G25" s="1200">
        <f t="shared" si="8"/>
        <v>14105</v>
      </c>
      <c r="H25" s="1198">
        <f t="shared" si="8"/>
        <v>40221.880000000005</v>
      </c>
      <c r="I25" s="1199">
        <f t="shared" si="8"/>
        <v>40221.869999999995</v>
      </c>
      <c r="J25" s="1200">
        <f t="shared" ref="J25" si="9">SUM(J14:J24)</f>
        <v>80443.75</v>
      </c>
      <c r="K25" s="1250">
        <f>SUM(K14:K24)</f>
        <v>42524.380000000005</v>
      </c>
      <c r="L25" s="1251">
        <f>SUM(L14:L24)</f>
        <v>42524.369999999995</v>
      </c>
      <c r="M25" s="1252">
        <f>SUM(M14:M24)</f>
        <v>85048.75</v>
      </c>
      <c r="N25" s="187">
        <f>IFERROR(H25/B25,0)</f>
        <v>0</v>
      </c>
      <c r="O25" s="188">
        <f>IFERROR(I25/C25,0)</f>
        <v>0</v>
      </c>
      <c r="P25" s="189">
        <f>IFERROR(J25/D25,0)</f>
        <v>0.10071205007824727</v>
      </c>
    </row>
    <row r="26" spans="1:20">
      <c r="A26" s="8"/>
    </row>
    <row r="27" spans="1:20" ht="14.25" customHeight="1">
      <c r="A27" s="1437"/>
      <c r="B27" s="1438"/>
      <c r="C27" s="1438"/>
      <c r="D27" s="1438"/>
      <c r="E27" s="1438"/>
      <c r="F27" s="1438"/>
      <c r="G27" s="1438"/>
      <c r="H27" s="1438"/>
      <c r="I27" s="1438"/>
      <c r="J27" s="1438"/>
      <c r="K27" s="1438"/>
      <c r="L27" s="1438"/>
      <c r="M27" s="1438"/>
      <c r="N27" s="1438"/>
      <c r="O27" s="1438"/>
      <c r="P27" s="1438"/>
      <c r="Q27" s="32"/>
      <c r="R27" s="32"/>
      <c r="S27" s="32"/>
      <c r="T27" s="32"/>
    </row>
    <row r="28" spans="1:20">
      <c r="A28" s="182"/>
      <c r="B28" s="244"/>
      <c r="C28" s="244"/>
      <c r="D28" s="244"/>
      <c r="E28" s="244"/>
      <c r="F28" s="244"/>
      <c r="G28" s="244"/>
      <c r="H28" s="244"/>
      <c r="I28" s="244"/>
      <c r="J28" s="244"/>
      <c r="K28" s="244"/>
      <c r="L28" s="244"/>
      <c r="M28" s="244"/>
    </row>
    <row r="29" spans="1:20" ht="14.25" customHeight="1">
      <c r="A29" s="1434" t="s">
        <v>162</v>
      </c>
      <c r="B29" s="1434"/>
      <c r="C29" s="1434"/>
      <c r="D29" s="1434"/>
      <c r="E29" s="1434"/>
      <c r="F29" s="1434"/>
      <c r="G29" s="1434"/>
      <c r="H29" s="1434"/>
      <c r="I29" s="1434"/>
      <c r="J29" s="1434"/>
      <c r="K29" s="1434"/>
      <c r="L29" s="1434"/>
      <c r="M29" s="1434"/>
      <c r="N29" s="1434"/>
      <c r="O29" s="1434"/>
      <c r="P29" s="1434"/>
    </row>
    <row r="30" spans="1:20" ht="12.75" customHeight="1">
      <c r="A30" s="33"/>
    </row>
    <row r="31" spans="1:20">
      <c r="A31" s="33"/>
      <c r="B31" s="33"/>
      <c r="C31" s="33"/>
      <c r="D31" s="33"/>
      <c r="E31" s="33"/>
      <c r="F31" s="33"/>
      <c r="G31" s="33"/>
      <c r="H31" s="33"/>
      <c r="I31" s="33"/>
      <c r="J31" s="33"/>
      <c r="K31" s="33"/>
      <c r="L31" s="33"/>
      <c r="M31" s="33"/>
      <c r="N31" s="33"/>
      <c r="O31" s="33"/>
    </row>
    <row r="32" spans="1:20">
      <c r="B32" s="358"/>
      <c r="C32" s="358"/>
      <c r="D32" s="358"/>
      <c r="E32" s="358"/>
      <c r="F32" s="358"/>
      <c r="G32" s="358"/>
      <c r="H32" s="358"/>
      <c r="I32" s="358"/>
      <c r="J32" s="358"/>
      <c r="K32" s="358"/>
      <c r="L32" s="358"/>
      <c r="M32" s="358"/>
      <c r="N32" s="358"/>
      <c r="O32" s="358"/>
      <c r="P32" s="358"/>
    </row>
    <row r="33" spans="1:17">
      <c r="B33" s="358"/>
      <c r="C33" s="358"/>
      <c r="D33" s="358"/>
      <c r="E33" s="358"/>
      <c r="F33" s="358"/>
      <c r="G33" s="358"/>
      <c r="H33" s="358"/>
      <c r="I33" s="358"/>
      <c r="J33" s="358"/>
      <c r="K33" s="358"/>
      <c r="L33" s="358"/>
      <c r="M33" s="358"/>
      <c r="N33" s="358"/>
      <c r="O33" s="358"/>
      <c r="P33" s="358"/>
      <c r="Q33" s="2"/>
    </row>
    <row r="34" spans="1:17">
      <c r="B34" s="34"/>
      <c r="C34" s="34"/>
      <c r="D34" s="34"/>
      <c r="E34" s="34"/>
      <c r="F34" s="34"/>
      <c r="G34" s="34"/>
      <c r="H34" s="34"/>
      <c r="I34" s="34"/>
      <c r="J34" s="34"/>
      <c r="K34" s="34"/>
      <c r="L34" s="34"/>
      <c r="M34" s="34"/>
      <c r="N34" s="34"/>
      <c r="O34" s="34"/>
      <c r="P34" s="34"/>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62"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7BC-176F-4086-9F92-9144D1645FCD}">
  <sheetPr codeName="Sheet15">
    <tabColor rgb="FF00B050"/>
    <pageSetUpPr fitToPage="1"/>
  </sheetPr>
  <dimension ref="A1:M98"/>
  <sheetViews>
    <sheetView topLeftCell="A2" zoomScale="70" zoomScaleNormal="70" workbookViewId="0">
      <selection activeCell="M23" sqref="M23"/>
    </sheetView>
  </sheetViews>
  <sheetFormatPr defaultRowHeight="13.2"/>
  <cols>
    <col min="1" max="1" width="28.109375" customWidth="1"/>
    <col min="2" max="2" width="15.109375" customWidth="1"/>
    <col min="3" max="5" width="14.88671875" customWidth="1"/>
    <col min="6" max="6" width="12.5546875" customWidth="1"/>
    <col min="7" max="8" width="18.109375" customWidth="1"/>
    <col min="9" max="9" width="20.44140625" customWidth="1"/>
    <col min="10" max="10" width="17.88671875" customWidth="1"/>
    <col min="11" max="11" width="13.5546875" customWidth="1"/>
    <col min="12" max="12" width="18.109375" customWidth="1"/>
    <col min="13" max="13" width="13.44140625" customWidth="1"/>
    <col min="14" max="14" width="23" customWidth="1"/>
    <col min="15" max="15" width="15.88671875" customWidth="1"/>
    <col min="16" max="16" width="12.5546875" customWidth="1"/>
    <col min="17" max="17" width="14.44140625" customWidth="1"/>
    <col min="18" max="18" width="10.5546875" customWidth="1"/>
    <col min="19" max="19" width="14.88671875" customWidth="1"/>
    <col min="20" max="20" width="14.5546875" customWidth="1"/>
    <col min="21" max="21" width="15.109375" customWidth="1"/>
    <col min="22" max="22" width="14.5546875" customWidth="1"/>
    <col min="23" max="23" width="16.109375" customWidth="1"/>
    <col min="24" max="24" width="14.109375" customWidth="1"/>
    <col min="25" max="25" width="14.44140625" customWidth="1"/>
    <col min="27" max="27" width="13.5546875" customWidth="1"/>
    <col min="28" max="28" width="14.44140625" customWidth="1"/>
    <col min="29" max="29" width="12.44140625" customWidth="1"/>
    <col min="30" max="30" width="11.88671875" customWidth="1"/>
    <col min="31" max="31" width="13.88671875" customWidth="1"/>
    <col min="32" max="32" width="12.88671875" customWidth="1"/>
    <col min="33" max="33" width="11.5546875" customWidth="1"/>
    <col min="35" max="35" width="12.109375" customWidth="1"/>
    <col min="36" max="36" width="13" customWidth="1"/>
    <col min="37" max="37" width="12.109375" customWidth="1"/>
    <col min="38" max="38" width="16.44140625" customWidth="1"/>
    <col min="39" max="40" width="12.44140625" customWidth="1"/>
    <col min="41" max="41" width="13" customWidth="1"/>
    <col min="42" max="42" width="11.5546875" customWidth="1"/>
    <col min="43" max="43" width="13.5546875" customWidth="1"/>
    <col min="44" max="44" width="12.44140625" customWidth="1"/>
    <col min="45" max="45" width="12.109375" customWidth="1"/>
    <col min="46" max="46" width="14.5546875" customWidth="1"/>
    <col min="47" max="47" width="12.44140625" customWidth="1"/>
    <col min="48" max="48" width="15.109375" customWidth="1"/>
    <col min="49" max="49" width="12.88671875" customWidth="1"/>
    <col min="50" max="50" width="9.5546875" customWidth="1"/>
    <col min="51" max="51" width="12.44140625" customWidth="1"/>
    <col min="52" max="53" width="12.5546875" customWidth="1"/>
    <col min="54" max="54" width="13.5546875" customWidth="1"/>
    <col min="55" max="55" width="13" customWidth="1"/>
    <col min="56" max="56" width="15.44140625" customWidth="1"/>
    <col min="57" max="57" width="12.5546875" customWidth="1"/>
    <col min="58" max="58" width="10" customWidth="1"/>
  </cols>
  <sheetData>
    <row r="1" spans="1:13" ht="30.75" customHeight="1">
      <c r="A1" s="1442" t="s">
        <v>332</v>
      </c>
      <c r="B1" s="1442"/>
      <c r="C1" s="1442"/>
      <c r="D1" s="1442"/>
      <c r="E1" s="1442"/>
      <c r="F1" s="1442"/>
      <c r="G1" s="1442"/>
      <c r="H1" s="1442"/>
      <c r="I1" s="1442"/>
      <c r="J1" s="1442"/>
      <c r="K1" s="384"/>
      <c r="L1" s="384"/>
      <c r="M1" s="384"/>
    </row>
    <row r="2" spans="1:13" ht="15.6">
      <c r="A2" s="1443" t="s">
        <v>2</v>
      </c>
      <c r="B2" s="1443"/>
      <c r="C2" s="1443"/>
      <c r="D2" s="1443"/>
      <c r="E2" s="1443"/>
      <c r="F2" s="1443"/>
      <c r="G2" s="1443"/>
      <c r="H2" s="1443"/>
      <c r="I2" s="1443"/>
      <c r="J2" s="1443"/>
    </row>
    <row r="3" spans="1:13" ht="15.6">
      <c r="A3" s="1323" t="str">
        <f>'Current Month '!A3</f>
        <v>September 2022</v>
      </c>
      <c r="B3" s="1323"/>
      <c r="C3" s="1323"/>
      <c r="D3" s="1323"/>
      <c r="E3" s="1323"/>
      <c r="F3" s="1323"/>
      <c r="G3" s="1323"/>
      <c r="H3" s="1323"/>
      <c r="I3" s="1323"/>
      <c r="J3" s="1323"/>
    </row>
    <row r="5" spans="1:13" ht="13.8" thickBot="1">
      <c r="A5" s="8" t="s">
        <v>333</v>
      </c>
    </row>
    <row r="6" spans="1:13" ht="53.4" thickBot="1">
      <c r="A6" s="509" t="s">
        <v>334</v>
      </c>
      <c r="B6" s="508" t="s">
        <v>335</v>
      </c>
      <c r="C6" s="508" t="s">
        <v>336</v>
      </c>
      <c r="D6" s="508" t="s">
        <v>337</v>
      </c>
      <c r="E6" s="508" t="s">
        <v>338</v>
      </c>
      <c r="F6" s="508" t="s">
        <v>339</v>
      </c>
      <c r="G6" s="508" t="s">
        <v>340</v>
      </c>
      <c r="H6" s="508" t="s">
        <v>341</v>
      </c>
      <c r="I6" s="508" t="s">
        <v>342</v>
      </c>
      <c r="J6" s="508" t="s">
        <v>343</v>
      </c>
    </row>
    <row r="7" spans="1:13">
      <c r="A7" s="930" t="s">
        <v>344</v>
      </c>
      <c r="B7" s="511"/>
      <c r="C7" s="511"/>
      <c r="D7" s="511"/>
      <c r="E7" s="511"/>
      <c r="F7" s="511"/>
      <c r="G7" s="511"/>
      <c r="H7" s="511"/>
      <c r="I7" s="511"/>
      <c r="J7" s="511"/>
    </row>
    <row r="8" spans="1:13">
      <c r="A8" s="1256" t="s">
        <v>345</v>
      </c>
      <c r="B8" s="1257"/>
      <c r="C8" s="491"/>
      <c r="D8" s="1129"/>
      <c r="E8" s="491"/>
      <c r="F8" s="1129"/>
      <c r="G8" s="514"/>
      <c r="H8" s="514"/>
      <c r="I8" s="514"/>
      <c r="J8" s="514"/>
    </row>
    <row r="9" spans="1:13">
      <c r="A9" s="1256" t="s">
        <v>346</v>
      </c>
      <c r="B9" s="1258">
        <v>170522</v>
      </c>
      <c r="C9" s="1221">
        <v>3177</v>
      </c>
      <c r="D9" s="1129">
        <f t="shared" ref="D9:D21" si="0">IFERROR(C9/B9,0)</f>
        <v>1.8631027081549595E-2</v>
      </c>
      <c r="E9" s="1221">
        <v>3303</v>
      </c>
      <c r="F9" s="1129">
        <f>IFERROR(C9/E9,0)</f>
        <v>0.96185286103542234</v>
      </c>
      <c r="G9" s="1226">
        <v>30.4098599081365</v>
      </c>
      <c r="H9" s="1227">
        <v>4.1496709645669301E-3</v>
      </c>
      <c r="I9" s="1227">
        <v>-0.25108727034120698</v>
      </c>
      <c r="J9" s="1230">
        <v>309.17765994094498</v>
      </c>
    </row>
    <row r="10" spans="1:13">
      <c r="A10" s="1256" t="s">
        <v>347</v>
      </c>
      <c r="B10" s="1258">
        <v>22468</v>
      </c>
      <c r="C10" s="1221">
        <v>665</v>
      </c>
      <c r="D10" s="1129">
        <f t="shared" si="0"/>
        <v>2.959764999109845E-2</v>
      </c>
      <c r="E10" s="1221">
        <v>798</v>
      </c>
      <c r="F10" s="526">
        <f t="shared" ref="F10:F21" si="1">IFERROR(C10/E10,0)</f>
        <v>0.83333333333333337</v>
      </c>
      <c r="G10" s="1226">
        <v>43.303237874097</v>
      </c>
      <c r="H10" s="1227">
        <v>5.0715405572755402E-3</v>
      </c>
      <c r="I10" s="1227">
        <v>3.6154161506707898</v>
      </c>
      <c r="J10" s="1230">
        <v>381.34951754385997</v>
      </c>
    </row>
    <row r="11" spans="1:13">
      <c r="A11" s="1256" t="s">
        <v>348</v>
      </c>
      <c r="B11" s="1258">
        <v>179480</v>
      </c>
      <c r="C11" s="1221">
        <v>4646</v>
      </c>
      <c r="D11" s="1129">
        <f t="shared" si="0"/>
        <v>2.5885892578560284E-2</v>
      </c>
      <c r="E11" s="1221">
        <v>4618</v>
      </c>
      <c r="F11" s="526">
        <f t="shared" si="1"/>
        <v>1.0060632308358597</v>
      </c>
      <c r="G11" s="1226">
        <v>35.747939285714303</v>
      </c>
      <c r="H11" s="1227">
        <v>4.6736930357142896E-3</v>
      </c>
      <c r="I11" s="1227">
        <v>0.17826796875000001</v>
      </c>
      <c r="J11" s="1230">
        <v>267.54731361607099</v>
      </c>
    </row>
    <row r="12" spans="1:13">
      <c r="A12" s="1256" t="s">
        <v>349</v>
      </c>
      <c r="B12" s="1259"/>
      <c r="C12" s="1221"/>
      <c r="D12" s="1129"/>
      <c r="E12" s="1221"/>
      <c r="F12" s="526"/>
      <c r="G12" s="1226"/>
      <c r="H12" s="1227"/>
      <c r="I12" s="1227"/>
      <c r="J12" s="1230"/>
    </row>
    <row r="13" spans="1:13">
      <c r="A13" s="1256" t="s">
        <v>350</v>
      </c>
      <c r="B13" s="1259">
        <v>136885</v>
      </c>
      <c r="C13" s="1221">
        <v>2130</v>
      </c>
      <c r="D13" s="1129">
        <f t="shared" si="0"/>
        <v>1.5560506994922745E-2</v>
      </c>
      <c r="E13" s="1221">
        <v>12342</v>
      </c>
      <c r="F13" s="526">
        <f t="shared" si="1"/>
        <v>0.17258142926592124</v>
      </c>
      <c r="G13" s="1226">
        <v>33.492708626307703</v>
      </c>
      <c r="H13" s="1227">
        <v>4.3448760075458798E-3</v>
      </c>
      <c r="I13" s="1227">
        <v>0.79875518778940102</v>
      </c>
      <c r="J13" s="1230">
        <v>365.00100154347501</v>
      </c>
    </row>
    <row r="14" spans="1:13">
      <c r="A14" s="1256" t="s">
        <v>351</v>
      </c>
      <c r="B14" s="1259">
        <v>236613</v>
      </c>
      <c r="C14" s="1221">
        <v>6358</v>
      </c>
      <c r="D14" s="1129">
        <f t="shared" si="0"/>
        <v>2.6870881988732657E-2</v>
      </c>
      <c r="E14" s="1221">
        <v>32256</v>
      </c>
      <c r="F14" s="526">
        <f t="shared" si="1"/>
        <v>0.19711061507936509</v>
      </c>
      <c r="G14" s="1226">
        <v>35.037403112374697</v>
      </c>
      <c r="H14" s="1227">
        <v>4.5979668711656398E-3</v>
      </c>
      <c r="I14" s="1227">
        <v>0.24197927577435299</v>
      </c>
      <c r="J14" s="1230">
        <v>253.49296797845301</v>
      </c>
    </row>
    <row r="15" spans="1:13">
      <c r="A15" s="1256" t="s">
        <v>352</v>
      </c>
      <c r="B15" s="514"/>
      <c r="C15" s="514"/>
      <c r="D15" s="1129"/>
      <c r="E15" s="514"/>
      <c r="F15" s="526"/>
      <c r="G15" s="1226"/>
      <c r="H15" s="1227"/>
      <c r="I15" s="1227"/>
      <c r="J15" s="1230"/>
    </row>
    <row r="16" spans="1:13">
      <c r="A16" s="1256" t="s">
        <v>353</v>
      </c>
      <c r="B16" s="1232" t="s">
        <v>354</v>
      </c>
      <c r="C16" s="1260">
        <v>2548</v>
      </c>
      <c r="D16" s="1129">
        <f t="shared" si="0"/>
        <v>0</v>
      </c>
      <c r="E16" s="1222" t="s">
        <v>354</v>
      </c>
      <c r="F16" s="526">
        <f t="shared" si="1"/>
        <v>0</v>
      </c>
      <c r="G16" s="1226">
        <v>32.896823063877903</v>
      </c>
      <c r="H16" s="1227">
        <v>4.3436986772187698E-3</v>
      </c>
      <c r="I16" s="1227">
        <v>0.64570107405313704</v>
      </c>
      <c r="J16" s="1230">
        <v>257.73126625212001</v>
      </c>
    </row>
    <row r="17" spans="1:10">
      <c r="A17" s="1256" t="s">
        <v>355</v>
      </c>
      <c r="B17" s="1232" t="s">
        <v>354</v>
      </c>
      <c r="C17" s="1260">
        <v>5940</v>
      </c>
      <c r="D17" s="1129">
        <f t="shared" si="0"/>
        <v>0</v>
      </c>
      <c r="E17" s="1222" t="s">
        <v>354</v>
      </c>
      <c r="F17" s="526">
        <f t="shared" si="1"/>
        <v>0</v>
      </c>
      <c r="G17" s="1226">
        <v>35.094203670518397</v>
      </c>
      <c r="H17" s="1227">
        <v>4.5545544336649604E-3</v>
      </c>
      <c r="I17" s="1227">
        <v>0.42255156645862901</v>
      </c>
      <c r="J17" s="1230">
        <v>331.53282086139802</v>
      </c>
    </row>
    <row r="18" spans="1:10">
      <c r="A18" s="1256" t="s">
        <v>356</v>
      </c>
      <c r="B18" s="1221">
        <v>166246.30864800001</v>
      </c>
      <c r="C18" s="1260">
        <v>1472</v>
      </c>
      <c r="D18" s="1129">
        <f t="shared" si="0"/>
        <v>8.8543319365768577E-3</v>
      </c>
      <c r="E18" s="1222" t="s">
        <v>354</v>
      </c>
      <c r="F18" s="526">
        <f t="shared" si="1"/>
        <v>0</v>
      </c>
      <c r="G18" s="1226">
        <v>30.846924533885801</v>
      </c>
      <c r="H18" s="1227">
        <v>3.8304424977804101E-3</v>
      </c>
      <c r="I18" s="1227">
        <v>1.18300369931933</v>
      </c>
      <c r="J18" s="1230">
        <v>309.05648712636901</v>
      </c>
    </row>
    <row r="19" spans="1:10">
      <c r="A19" s="1256" t="s">
        <v>357</v>
      </c>
      <c r="B19" s="1221">
        <v>44771.077799999999</v>
      </c>
      <c r="C19" s="1222" t="s">
        <v>354</v>
      </c>
      <c r="D19" s="1129">
        <f t="shared" si="0"/>
        <v>0</v>
      </c>
      <c r="E19" s="1222" t="s">
        <v>354</v>
      </c>
      <c r="F19" s="526">
        <f t="shared" si="1"/>
        <v>0</v>
      </c>
      <c r="G19" s="1222" t="s">
        <v>354</v>
      </c>
      <c r="H19" s="1222" t="s">
        <v>354</v>
      </c>
      <c r="I19" s="1222" t="s">
        <v>354</v>
      </c>
      <c r="J19" s="1230" t="s">
        <v>354</v>
      </c>
    </row>
    <row r="20" spans="1:10">
      <c r="A20" s="1256" t="s">
        <v>358</v>
      </c>
      <c r="B20" s="1222" t="s">
        <v>354</v>
      </c>
      <c r="C20" s="1260">
        <v>2125</v>
      </c>
      <c r="D20" s="1129">
        <f t="shared" si="0"/>
        <v>0</v>
      </c>
      <c r="E20" s="1222" t="s">
        <v>354</v>
      </c>
      <c r="F20" s="526">
        <f t="shared" si="1"/>
        <v>0</v>
      </c>
      <c r="G20" s="1226">
        <v>37.837887493964303</v>
      </c>
      <c r="H20" s="1227">
        <v>5.03745514244326E-3</v>
      </c>
      <c r="I20" s="1227">
        <v>0.106094881699662</v>
      </c>
      <c r="J20" s="1230">
        <v>254.31257363592499</v>
      </c>
    </row>
    <row r="21" spans="1:10">
      <c r="A21" s="1256" t="s">
        <v>359</v>
      </c>
      <c r="B21" s="1232">
        <v>160975</v>
      </c>
      <c r="C21" s="1260">
        <v>3071</v>
      </c>
      <c r="D21" s="1129">
        <f t="shared" si="0"/>
        <v>1.9077496505668583E-2</v>
      </c>
      <c r="E21" s="1221">
        <v>19734</v>
      </c>
      <c r="F21" s="526">
        <f t="shared" si="1"/>
        <v>0.15561974257626432</v>
      </c>
      <c r="G21" s="1226">
        <v>32.484709137535397</v>
      </c>
      <c r="H21" s="1227">
        <v>4.2118932109596399E-3</v>
      </c>
      <c r="I21" s="1227">
        <v>0.45595545957619099</v>
      </c>
      <c r="J21" s="1230">
        <v>309.449875826697</v>
      </c>
    </row>
    <row r="22" spans="1:10">
      <c r="A22" s="931" t="s">
        <v>360</v>
      </c>
      <c r="B22" s="1124"/>
      <c r="C22" s="515"/>
      <c r="D22" s="515"/>
      <c r="E22" s="515"/>
      <c r="F22" s="515"/>
      <c r="G22" s="515"/>
      <c r="H22" s="515"/>
      <c r="I22" s="515"/>
      <c r="J22" s="515"/>
    </row>
    <row r="23" spans="1:10">
      <c r="A23" s="516" t="s">
        <v>361</v>
      </c>
      <c r="B23" s="1232">
        <v>90092</v>
      </c>
      <c r="C23" s="1221">
        <v>1722</v>
      </c>
      <c r="D23" s="513">
        <f t="shared" ref="D23:D34" si="2">IFERROR(C23/B23,0)</f>
        <v>1.9113794787550504E-2</v>
      </c>
      <c r="E23" s="1221">
        <v>10740</v>
      </c>
      <c r="F23" s="527">
        <f t="shared" ref="F23:F34" si="3">IFERROR(C23/E23,0)</f>
        <v>0.16033519553072625</v>
      </c>
      <c r="G23" s="1226">
        <v>32.955175308641998</v>
      </c>
      <c r="H23" s="1227">
        <v>4.2722914567901197E-3</v>
      </c>
      <c r="I23" s="1227">
        <v>0.33311901234567898</v>
      </c>
      <c r="J23" s="1229">
        <v>321.03122222222203</v>
      </c>
    </row>
    <row r="24" spans="1:10">
      <c r="A24" s="518" t="s">
        <v>274</v>
      </c>
      <c r="B24" s="1232">
        <v>8611</v>
      </c>
      <c r="C24" s="1221">
        <v>144</v>
      </c>
      <c r="D24" s="513">
        <f t="shared" si="2"/>
        <v>1.6722796423179653E-2</v>
      </c>
      <c r="E24" s="1221">
        <v>2012</v>
      </c>
      <c r="F24" s="513">
        <f t="shared" si="3"/>
        <v>7.1570576540755465E-2</v>
      </c>
      <c r="G24" s="1226">
        <v>34.153616071428601</v>
      </c>
      <c r="H24" s="1227">
        <v>4.1886226190476199E-3</v>
      </c>
      <c r="I24" s="1227">
        <v>0.56144642857142901</v>
      </c>
      <c r="J24" s="1229">
        <v>236.49828869047599</v>
      </c>
    </row>
    <row r="25" spans="1:10">
      <c r="A25" s="518" t="s">
        <v>362</v>
      </c>
      <c r="B25" s="1232">
        <v>21716</v>
      </c>
      <c r="C25" s="1221">
        <v>61</v>
      </c>
      <c r="D25" s="513">
        <f t="shared" si="2"/>
        <v>2.8089887640449437E-3</v>
      </c>
      <c r="E25" s="1221">
        <v>1119</v>
      </c>
      <c r="F25" s="513">
        <f t="shared" si="3"/>
        <v>5.4512957998212687E-2</v>
      </c>
      <c r="G25" s="1226">
        <v>49.483709090909102</v>
      </c>
      <c r="H25" s="1227">
        <v>6.45860363636364E-3</v>
      </c>
      <c r="I25" s="1227">
        <v>-0.19320000000000001</v>
      </c>
      <c r="J25" s="1229">
        <v>184.75352727272701</v>
      </c>
    </row>
    <row r="26" spans="1:10">
      <c r="A26" s="518" t="s">
        <v>363</v>
      </c>
      <c r="B26" s="1222" t="s">
        <v>354</v>
      </c>
      <c r="C26" s="1221">
        <v>73</v>
      </c>
      <c r="D26" s="513">
        <f t="shared" si="2"/>
        <v>0</v>
      </c>
      <c r="E26" s="1221">
        <v>1153</v>
      </c>
      <c r="F26" s="513">
        <f t="shared" si="3"/>
        <v>6.3313096270598446E-2</v>
      </c>
      <c r="G26" s="1226">
        <v>44.188681318681297</v>
      </c>
      <c r="H26" s="1227">
        <v>5.4598516483516501E-3</v>
      </c>
      <c r="I26" s="1227">
        <v>0.89534065934065898</v>
      </c>
      <c r="J26" s="1229">
        <v>199.539065934066</v>
      </c>
    </row>
    <row r="27" spans="1:10">
      <c r="A27" s="518" t="s">
        <v>364</v>
      </c>
      <c r="B27" s="1222" t="s">
        <v>354</v>
      </c>
      <c r="C27" s="1221">
        <v>425</v>
      </c>
      <c r="D27" s="513">
        <f t="shared" si="2"/>
        <v>0</v>
      </c>
      <c r="E27" s="1221">
        <v>7952</v>
      </c>
      <c r="F27" s="513">
        <f t="shared" si="3"/>
        <v>5.3445674044265597E-2</v>
      </c>
      <c r="G27" s="1226">
        <v>35.2878390461997</v>
      </c>
      <c r="H27" s="1227">
        <v>4.5987769498261298E-3</v>
      </c>
      <c r="I27" s="1227">
        <v>0.65692846497764501</v>
      </c>
      <c r="J27" s="1229">
        <v>211.99482364629901</v>
      </c>
    </row>
    <row r="28" spans="1:10" s="345" customFormat="1">
      <c r="A28" s="1261" t="s">
        <v>365</v>
      </c>
      <c r="B28" s="1232">
        <v>16775</v>
      </c>
      <c r="C28" s="1221">
        <v>42</v>
      </c>
      <c r="D28" s="1128">
        <f t="shared" si="2"/>
        <v>2.503725782414307E-3</v>
      </c>
      <c r="E28" s="1221">
        <v>2993</v>
      </c>
      <c r="F28" s="1128">
        <f t="shared" si="3"/>
        <v>1.4032743067156699E-2</v>
      </c>
      <c r="G28" s="1226">
        <v>56.481250000000003</v>
      </c>
      <c r="H28" s="1227">
        <v>7.0577499999999998E-3</v>
      </c>
      <c r="I28" s="1227">
        <v>-1.32125E-2</v>
      </c>
      <c r="J28" s="1229">
        <v>202.30824999999999</v>
      </c>
    </row>
    <row r="29" spans="1:10" s="345" customFormat="1">
      <c r="A29" s="1261" t="s">
        <v>366</v>
      </c>
      <c r="B29" s="1232">
        <v>244028</v>
      </c>
      <c r="C29" s="1221">
        <v>5553</v>
      </c>
      <c r="D29" s="1128">
        <f t="shared" si="2"/>
        <v>2.2755585424623404E-2</v>
      </c>
      <c r="E29" s="1221">
        <v>58518</v>
      </c>
      <c r="F29" s="1128">
        <f t="shared" si="3"/>
        <v>9.4893878806521073E-2</v>
      </c>
      <c r="G29" s="1226">
        <v>32.746600399407299</v>
      </c>
      <c r="H29" s="1227">
        <v>4.31223918057077E-3</v>
      </c>
      <c r="I29" s="1227">
        <v>0.249269342266315</v>
      </c>
      <c r="J29" s="1229">
        <v>306.61132577465702</v>
      </c>
    </row>
    <row r="30" spans="1:10" s="345" customFormat="1">
      <c r="A30" s="1261" t="s">
        <v>367</v>
      </c>
      <c r="B30" s="1232">
        <v>4649</v>
      </c>
      <c r="C30" s="1221">
        <v>12</v>
      </c>
      <c r="D30" s="1128">
        <f t="shared" si="2"/>
        <v>2.5812002581200259E-3</v>
      </c>
      <c r="E30" s="1221">
        <v>982</v>
      </c>
      <c r="F30" s="1128">
        <f t="shared" si="3"/>
        <v>1.2219959266802444E-2</v>
      </c>
      <c r="G30" s="1226">
        <v>18.779545454545499</v>
      </c>
      <c r="H30" s="1227">
        <v>2.44445454545455E-3</v>
      </c>
      <c r="I30" s="1227">
        <v>0</v>
      </c>
      <c r="J30" s="1229">
        <v>92.64</v>
      </c>
    </row>
    <row r="31" spans="1:10">
      <c r="A31" s="519" t="s">
        <v>368</v>
      </c>
      <c r="B31" s="1232">
        <v>99636</v>
      </c>
      <c r="C31" s="1221">
        <v>2841</v>
      </c>
      <c r="D31" s="513">
        <f t="shared" si="2"/>
        <v>2.8513790196314587E-2</v>
      </c>
      <c r="E31" s="1221">
        <v>26558</v>
      </c>
      <c r="F31" s="513">
        <f t="shared" si="3"/>
        <v>0.10697341667294225</v>
      </c>
      <c r="G31" s="1226">
        <v>36.066777095217198</v>
      </c>
      <c r="H31" s="1227">
        <v>4.6568720052654698E-3</v>
      </c>
      <c r="I31" s="1227">
        <v>0.94770557261957</v>
      </c>
      <c r="J31" s="1229">
        <v>308.47272268538802</v>
      </c>
    </row>
    <row r="32" spans="1:10">
      <c r="A32" s="519" t="s">
        <v>369</v>
      </c>
      <c r="B32" s="1232">
        <v>3490</v>
      </c>
      <c r="C32" s="1221">
        <v>32</v>
      </c>
      <c r="D32" s="513">
        <f t="shared" si="2"/>
        <v>9.1690544412607444E-3</v>
      </c>
      <c r="E32" s="1221">
        <v>544</v>
      </c>
      <c r="F32" s="513">
        <f t="shared" si="3"/>
        <v>5.8823529411764705E-2</v>
      </c>
      <c r="G32" s="1226">
        <v>66.414370370370406</v>
      </c>
      <c r="H32" s="1227">
        <v>8.3219733333333296E-3</v>
      </c>
      <c r="I32" s="1227">
        <v>0</v>
      </c>
      <c r="J32" s="1229">
        <v>200.933111111111</v>
      </c>
    </row>
    <row r="33" spans="1:10">
      <c r="A33" s="519" t="s">
        <v>370</v>
      </c>
      <c r="B33" s="1232">
        <v>1084</v>
      </c>
      <c r="C33" s="1221">
        <v>8</v>
      </c>
      <c r="D33" s="513">
        <f t="shared" si="2"/>
        <v>7.3800738007380072E-3</v>
      </c>
      <c r="E33" s="1221">
        <v>96</v>
      </c>
      <c r="F33" s="513">
        <f t="shared" si="3"/>
        <v>8.3333333333333329E-2</v>
      </c>
      <c r="G33" s="1226">
        <v>59.248800000000003</v>
      </c>
      <c r="H33" s="1227">
        <v>7.5034560000000004E-3</v>
      </c>
      <c r="I33" s="1227">
        <v>0.85599999999999998</v>
      </c>
      <c r="J33" s="1229">
        <v>193.8458</v>
      </c>
    </row>
    <row r="34" spans="1:10">
      <c r="A34" s="519" t="s">
        <v>371</v>
      </c>
      <c r="B34" s="1232">
        <v>293478</v>
      </c>
      <c r="C34" s="1221">
        <v>1323</v>
      </c>
      <c r="D34" s="513">
        <f t="shared" si="2"/>
        <v>4.5080040071146729E-3</v>
      </c>
      <c r="E34" s="1221">
        <v>7923</v>
      </c>
      <c r="F34" s="513">
        <f t="shared" si="3"/>
        <v>0.16698220371071565</v>
      </c>
      <c r="G34" s="1227">
        <v>36.839705685618704</v>
      </c>
      <c r="H34" s="1227">
        <v>4.7499686956521698E-3</v>
      </c>
      <c r="I34" s="1227">
        <v>0.71778026755852797</v>
      </c>
      <c r="J34" s="1229">
        <v>345.09691304347803</v>
      </c>
    </row>
    <row r="35" spans="1:10">
      <c r="A35" s="930" t="s">
        <v>372</v>
      </c>
      <c r="B35" s="1125"/>
      <c r="C35" s="520"/>
      <c r="D35" s="520"/>
      <c r="E35" s="520"/>
      <c r="F35" s="520"/>
      <c r="G35" s="520"/>
      <c r="H35" s="520"/>
      <c r="I35" s="520"/>
      <c r="J35" s="932"/>
    </row>
    <row r="36" spans="1:10">
      <c r="A36" s="518" t="s">
        <v>373</v>
      </c>
      <c r="B36" s="1221">
        <v>289316</v>
      </c>
      <c r="C36" s="1221">
        <v>7902</v>
      </c>
      <c r="D36" s="513">
        <f t="shared" ref="D36:D46" si="4">IFERROR(C36/B36,0)</f>
        <v>2.7312696152304056E-2</v>
      </c>
      <c r="E36" s="1221">
        <v>73531</v>
      </c>
      <c r="F36" s="513">
        <f t="shared" ref="F36:F46" si="5">IFERROR(C36/E36,0)</f>
        <v>0.10746487875861882</v>
      </c>
      <c r="G36" s="1226">
        <v>33.120808907066603</v>
      </c>
      <c r="H36" s="1227">
        <v>4.38363126562145E-3</v>
      </c>
      <c r="I36" s="1227">
        <v>0.23722281299704601</v>
      </c>
      <c r="J36" s="1230">
        <v>298.89864439899998</v>
      </c>
    </row>
    <row r="37" spans="1:10">
      <c r="A37" s="518" t="s">
        <v>374</v>
      </c>
      <c r="B37" s="1221">
        <v>43709</v>
      </c>
      <c r="C37" s="1221">
        <v>53</v>
      </c>
      <c r="D37" s="513">
        <f t="shared" si="4"/>
        <v>1.2125649179802786E-3</v>
      </c>
      <c r="E37" s="1221">
        <v>828</v>
      </c>
      <c r="F37" s="513">
        <f t="shared" si="5"/>
        <v>6.4009661835748799E-2</v>
      </c>
      <c r="G37" s="1226">
        <v>14.789</v>
      </c>
      <c r="H37" s="1227">
        <v>2.0053756521739101E-3</v>
      </c>
      <c r="I37" s="1227">
        <v>1.33521739130435E-2</v>
      </c>
      <c r="J37" s="1230">
        <v>171.06291304347801</v>
      </c>
    </row>
    <row r="38" spans="1:10">
      <c r="A38" s="518" t="s">
        <v>375</v>
      </c>
      <c r="B38" s="1222" t="s">
        <v>354</v>
      </c>
      <c r="C38" s="1222" t="s">
        <v>354</v>
      </c>
      <c r="D38" s="1129">
        <f t="shared" si="4"/>
        <v>0</v>
      </c>
      <c r="E38" s="1222" t="s">
        <v>354</v>
      </c>
      <c r="F38" s="1129">
        <f t="shared" si="5"/>
        <v>0</v>
      </c>
      <c r="G38" s="1222" t="s">
        <v>354</v>
      </c>
      <c r="H38" s="1222" t="s">
        <v>354</v>
      </c>
      <c r="I38" s="1222" t="s">
        <v>354</v>
      </c>
      <c r="J38" s="1222" t="s">
        <v>354</v>
      </c>
    </row>
    <row r="39" spans="1:10">
      <c r="A39" s="518" t="s">
        <v>376</v>
      </c>
      <c r="B39" s="1232" t="s">
        <v>354</v>
      </c>
      <c r="C39" s="1221">
        <v>3594</v>
      </c>
      <c r="D39" s="513">
        <f t="shared" si="4"/>
        <v>0</v>
      </c>
      <c r="E39" s="1221">
        <v>30483</v>
      </c>
      <c r="F39" s="513">
        <f t="shared" si="5"/>
        <v>0.11790178132073614</v>
      </c>
      <c r="G39" s="1226">
        <v>35.030931999139199</v>
      </c>
      <c r="H39" s="1227">
        <v>4.6582187647944903E-3</v>
      </c>
      <c r="I39" s="1227">
        <v>0.272232192812567</v>
      </c>
      <c r="J39" s="1230">
        <v>267.50800086076998</v>
      </c>
    </row>
    <row r="40" spans="1:10">
      <c r="A40" s="518" t="s">
        <v>377</v>
      </c>
      <c r="B40" s="1222" t="s">
        <v>354</v>
      </c>
      <c r="C40" s="1221">
        <v>699</v>
      </c>
      <c r="D40" s="1129">
        <f t="shared" si="4"/>
        <v>0</v>
      </c>
      <c r="E40" s="1253">
        <v>7636</v>
      </c>
      <c r="F40" s="1129">
        <f t="shared" si="5"/>
        <v>9.1540073336825567E-2</v>
      </c>
      <c r="G40" s="1226">
        <v>23.897471984179301</v>
      </c>
      <c r="H40" s="1227">
        <v>3.2999356624917602E-3</v>
      </c>
      <c r="I40" s="1227">
        <v>-6.2333223467369803E-2</v>
      </c>
      <c r="J40" s="1230">
        <v>200.32444297956499</v>
      </c>
    </row>
    <row r="41" spans="1:10">
      <c r="A41" s="518" t="s">
        <v>378</v>
      </c>
      <c r="B41" s="1221">
        <v>132033.39670000001</v>
      </c>
      <c r="C41" s="1221">
        <v>1532</v>
      </c>
      <c r="D41" s="513">
        <f t="shared" si="4"/>
        <v>1.1603124953915541E-2</v>
      </c>
      <c r="E41" s="1221">
        <v>10774</v>
      </c>
      <c r="F41" s="513">
        <f t="shared" si="5"/>
        <v>0.14219417115277519</v>
      </c>
      <c r="G41" s="1226">
        <v>33.618802005012498</v>
      </c>
      <c r="H41" s="1227">
        <v>4.3674190476190502E-3</v>
      </c>
      <c r="I41" s="1227">
        <v>0.48520877192982498</v>
      </c>
      <c r="J41" s="1230">
        <v>290.251646616541</v>
      </c>
    </row>
    <row r="42" spans="1:10">
      <c r="A42" s="518" t="s">
        <v>379</v>
      </c>
      <c r="B42" s="1446"/>
      <c r="C42" s="1447"/>
      <c r="D42" s="1447"/>
      <c r="E42" s="1447"/>
      <c r="F42" s="1447"/>
      <c r="G42" s="1447"/>
      <c r="H42" s="1447"/>
      <c r="I42" s="1447"/>
      <c r="J42" s="1448"/>
    </row>
    <row r="43" spans="1:10">
      <c r="A43" s="518" t="s">
        <v>380</v>
      </c>
      <c r="B43" s="1232">
        <v>275414</v>
      </c>
      <c r="C43" s="1221">
        <v>955</v>
      </c>
      <c r="D43" s="513">
        <f t="shared" si="4"/>
        <v>3.4675070984045838E-3</v>
      </c>
      <c r="E43" s="1221">
        <v>19368</v>
      </c>
      <c r="F43" s="513">
        <f t="shared" si="5"/>
        <v>4.9308137133415947E-2</v>
      </c>
      <c r="G43" s="1226">
        <v>39.9745798079419</v>
      </c>
      <c r="H43" s="1227">
        <v>5.3064944718401201E-3</v>
      </c>
      <c r="I43" s="1227">
        <v>0.240773423306514</v>
      </c>
      <c r="J43" s="1230">
        <v>281.29842719958498</v>
      </c>
    </row>
    <row r="44" spans="1:10">
      <c r="A44" s="518" t="s">
        <v>381</v>
      </c>
      <c r="B44" s="1232">
        <v>318131</v>
      </c>
      <c r="C44" s="1221">
        <v>2422</v>
      </c>
      <c r="D44" s="513">
        <f t="shared" si="4"/>
        <v>7.6132159393457414E-3</v>
      </c>
      <c r="E44" s="1221">
        <v>33112</v>
      </c>
      <c r="F44" s="513">
        <f t="shared" si="5"/>
        <v>7.3145687364097614E-2</v>
      </c>
      <c r="G44" s="1226">
        <v>36.685306380780197</v>
      </c>
      <c r="H44" s="1227">
        <v>4.7592283130973899E-3</v>
      </c>
      <c r="I44" s="1227">
        <v>0.58133143890467598</v>
      </c>
      <c r="J44" s="1230">
        <v>320.30747481270998</v>
      </c>
    </row>
    <row r="45" spans="1:10">
      <c r="A45" s="518" t="s">
        <v>382</v>
      </c>
      <c r="B45" s="1232">
        <v>243149</v>
      </c>
      <c r="C45" s="1221">
        <v>5078</v>
      </c>
      <c r="D45" s="513">
        <f t="shared" si="4"/>
        <v>2.0884313733554323E-2</v>
      </c>
      <c r="E45" s="1221">
        <v>36748</v>
      </c>
      <c r="F45" s="513">
        <f t="shared" si="5"/>
        <v>0.13818439098726462</v>
      </c>
      <c r="G45" s="1226">
        <v>30.963879440096299</v>
      </c>
      <c r="H45" s="1227">
        <v>4.0423808248043402E-3</v>
      </c>
      <c r="I45" s="1227">
        <v>0.50840291992775399</v>
      </c>
      <c r="J45" s="1230">
        <v>303.93762944009598</v>
      </c>
    </row>
    <row r="46" spans="1:10">
      <c r="A46" s="518" t="s">
        <v>383</v>
      </c>
      <c r="B46" s="1221">
        <v>35421</v>
      </c>
      <c r="C46" s="1221">
        <v>886</v>
      </c>
      <c r="D46" s="513">
        <f t="shared" si="4"/>
        <v>2.5013410123937777E-2</v>
      </c>
      <c r="E46" s="1221">
        <v>7412</v>
      </c>
      <c r="F46" s="513">
        <f t="shared" si="5"/>
        <v>0.11953588774959525</v>
      </c>
      <c r="G46" s="1226">
        <v>26.175246710526299</v>
      </c>
      <c r="H46" s="1227">
        <v>3.45781628289474E-3</v>
      </c>
      <c r="I46" s="1227">
        <v>0.132469572368421</v>
      </c>
      <c r="J46" s="1230">
        <v>214.95240542763199</v>
      </c>
    </row>
    <row r="47" spans="1:10">
      <c r="A47" s="930" t="s">
        <v>384</v>
      </c>
      <c r="B47" s="1125"/>
      <c r="C47" s="520"/>
      <c r="D47" s="520"/>
      <c r="E47" s="744"/>
      <c r="F47" s="744"/>
      <c r="G47" s="1126"/>
      <c r="H47" s="1126"/>
      <c r="I47" s="1126"/>
      <c r="J47" s="1127"/>
    </row>
    <row r="48" spans="1:10">
      <c r="A48" s="518" t="s">
        <v>385</v>
      </c>
      <c r="B48" s="1222" t="s">
        <v>354</v>
      </c>
      <c r="C48" s="1221">
        <v>575</v>
      </c>
      <c r="D48" s="513">
        <f>IFERROR(C48/B48,0)</f>
        <v>0</v>
      </c>
      <c r="E48" s="1221">
        <v>4875</v>
      </c>
      <c r="F48" s="513">
        <f>IFERROR(C48/E48,0)</f>
        <v>0.11794871794871795</v>
      </c>
      <c r="G48" s="1226">
        <v>24.466781130766599</v>
      </c>
      <c r="H48" s="1227">
        <v>3.2573922996878301E-3</v>
      </c>
      <c r="I48" s="1227">
        <v>0.148596253902185</v>
      </c>
      <c r="J48" s="1229">
        <v>240.37133194589001</v>
      </c>
    </row>
    <row r="49" spans="1:10">
      <c r="A49" s="518" t="s">
        <v>386</v>
      </c>
      <c r="B49" s="1446"/>
      <c r="C49" s="1447"/>
      <c r="D49" s="1447"/>
      <c r="E49" s="1447"/>
      <c r="F49" s="1447"/>
      <c r="G49" s="1447"/>
      <c r="H49" s="1447"/>
      <c r="I49" s="1447"/>
      <c r="J49" s="1448"/>
    </row>
    <row r="50" spans="1:10">
      <c r="A50" s="518" t="s">
        <v>380</v>
      </c>
      <c r="B50" s="1232">
        <v>283333</v>
      </c>
      <c r="C50" s="1221">
        <v>2781</v>
      </c>
      <c r="D50" s="752">
        <f t="shared" ref="D50:D51" si="6">IFERROR(C50/B50,0)</f>
        <v>9.8153056650654887E-3</v>
      </c>
      <c r="E50" s="1221">
        <v>39847</v>
      </c>
      <c r="F50" s="513">
        <f t="shared" ref="F50:F52" si="7">IFERROR(C50/E50,0)</f>
        <v>6.9791954224910288E-2</v>
      </c>
      <c r="G50" s="1226">
        <v>39.786523620709197</v>
      </c>
      <c r="H50" s="1227">
        <v>5.1925293304633498E-3</v>
      </c>
      <c r="I50" s="1227">
        <v>0.58867214229069897</v>
      </c>
      <c r="J50" s="1229">
        <v>302.20691967826002</v>
      </c>
    </row>
    <row r="51" spans="1:10">
      <c r="A51" s="518" t="s">
        <v>381</v>
      </c>
      <c r="B51" s="1232">
        <v>195497</v>
      </c>
      <c r="C51" s="1221">
        <v>2972</v>
      </c>
      <c r="D51" s="752">
        <f t="shared" si="6"/>
        <v>1.5202279318864228E-2</v>
      </c>
      <c r="E51" s="1221">
        <v>28788</v>
      </c>
      <c r="F51" s="513">
        <f t="shared" si="7"/>
        <v>0.10323746005279978</v>
      </c>
      <c r="G51" s="1226">
        <v>31.0751753938832</v>
      </c>
      <c r="H51" s="1227">
        <v>4.0768011584800699E-3</v>
      </c>
      <c r="I51" s="1227">
        <v>0.49968721037998098</v>
      </c>
      <c r="J51" s="1229">
        <v>298.82430607043602</v>
      </c>
    </row>
    <row r="52" spans="1:10">
      <c r="A52" s="518" t="s">
        <v>382</v>
      </c>
      <c r="B52" s="1232">
        <v>113025</v>
      </c>
      <c r="C52" s="1221">
        <v>2702</v>
      </c>
      <c r="D52" s="752">
        <f>IFERROR(C52/B52,0)</f>
        <v>2.3906215439062153E-2</v>
      </c>
      <c r="E52" s="1221">
        <v>20593</v>
      </c>
      <c r="F52" s="513">
        <f t="shared" si="7"/>
        <v>0.13120963434176661</v>
      </c>
      <c r="G52" s="1226">
        <v>30.987495959051699</v>
      </c>
      <c r="H52" s="1227">
        <v>4.0384726831896598E-3</v>
      </c>
      <c r="I52" s="1227">
        <v>0.36025282866379299</v>
      </c>
      <c r="J52" s="1229">
        <v>317.26220905172403</v>
      </c>
    </row>
    <row r="53" spans="1:10" ht="13.8" thickBot="1">
      <c r="A53" s="521" t="s">
        <v>387</v>
      </c>
      <c r="B53" s="1223">
        <v>115906.848048</v>
      </c>
      <c r="C53" s="1224">
        <v>627</v>
      </c>
      <c r="D53" s="742">
        <f>IFERROR(C53/B53,0)</f>
        <v>5.4095164397908848E-3</v>
      </c>
      <c r="E53" s="1225" t="s">
        <v>354</v>
      </c>
      <c r="F53" s="742">
        <f>IFERROR(C53/E53,0)</f>
        <v>0</v>
      </c>
      <c r="G53" s="1254">
        <v>28.146074840279901</v>
      </c>
      <c r="H53" s="1228">
        <v>3.5558246425311801E-3</v>
      </c>
      <c r="I53" s="1228">
        <v>1.0375914207484001</v>
      </c>
      <c r="J53" s="1231">
        <v>263.47808640097401</v>
      </c>
    </row>
    <row r="54" spans="1:10">
      <c r="A54" s="522"/>
    </row>
    <row r="55" spans="1:10">
      <c r="A55" s="1444" t="s">
        <v>388</v>
      </c>
      <c r="B55" s="1445"/>
      <c r="C55" s="1445"/>
      <c r="D55" s="1445"/>
      <c r="E55" s="1445"/>
      <c r="F55" s="1445"/>
      <c r="G55" s="1445"/>
      <c r="H55" s="1445"/>
      <c r="I55" s="1445"/>
      <c r="J55" s="1445"/>
    </row>
    <row r="56" spans="1:10">
      <c r="A56" s="1445"/>
      <c r="B56" s="1445"/>
      <c r="C56" s="1445"/>
      <c r="D56" s="1445"/>
      <c r="E56" s="1445"/>
      <c r="F56" s="1445"/>
      <c r="G56" s="1445"/>
      <c r="H56" s="1445"/>
      <c r="I56" s="1445"/>
      <c r="J56" s="1445"/>
    </row>
    <row r="57" spans="1:10" ht="315" customHeight="1">
      <c r="A57" s="1445"/>
      <c r="B57" s="1445"/>
      <c r="C57" s="1445"/>
      <c r="D57" s="1445"/>
      <c r="E57" s="1445"/>
      <c r="F57" s="1445"/>
      <c r="G57" s="1445"/>
      <c r="H57" s="1445"/>
      <c r="I57" s="1445"/>
      <c r="J57" s="1445"/>
    </row>
    <row r="59" spans="1:10" ht="13.8" thickBot="1">
      <c r="A59" s="523" t="s">
        <v>389</v>
      </c>
    </row>
    <row r="60" spans="1:10" ht="53.4" thickBot="1">
      <c r="A60" s="524" t="s">
        <v>334</v>
      </c>
      <c r="B60" s="524" t="s">
        <v>390</v>
      </c>
      <c r="C60" s="524" t="s">
        <v>391</v>
      </c>
      <c r="D60" s="525" t="s">
        <v>337</v>
      </c>
      <c r="E60" s="524" t="s">
        <v>392</v>
      </c>
      <c r="F60" s="525" t="s">
        <v>393</v>
      </c>
      <c r="G60" s="524" t="s">
        <v>340</v>
      </c>
      <c r="H60" s="524" t="s">
        <v>341</v>
      </c>
      <c r="I60" s="524" t="s">
        <v>342</v>
      </c>
      <c r="J60" s="524" t="s">
        <v>343</v>
      </c>
    </row>
    <row r="61" spans="1:10" ht="13.8" thickBot="1">
      <c r="A61" s="510" t="s">
        <v>344</v>
      </c>
      <c r="B61" s="511"/>
      <c r="C61" s="511"/>
      <c r="D61" s="511"/>
      <c r="E61" s="511"/>
      <c r="F61" s="511"/>
      <c r="G61" s="511"/>
      <c r="H61" s="511"/>
      <c r="I61" s="511"/>
      <c r="J61" s="511"/>
    </row>
    <row r="62" spans="1:10">
      <c r="A62" s="512" t="s">
        <v>345</v>
      </c>
      <c r="B62" s="491"/>
      <c r="C62" s="491"/>
      <c r="D62" s="513">
        <f t="shared" ref="D62:D73" si="8">IFERROR(C62/B62,0)</f>
        <v>0</v>
      </c>
      <c r="E62" s="491"/>
      <c r="F62" s="513">
        <f t="shared" ref="F62:F73" si="9">IFERROR(C62/E62,0)</f>
        <v>0</v>
      </c>
      <c r="G62" s="1065"/>
      <c r="H62" s="1065"/>
      <c r="I62" s="1065"/>
      <c r="J62" s="1065"/>
    </row>
    <row r="63" spans="1:10">
      <c r="A63" s="512" t="s">
        <v>346</v>
      </c>
      <c r="B63" s="491"/>
      <c r="C63" s="491"/>
      <c r="D63" s="513">
        <f t="shared" si="8"/>
        <v>0</v>
      </c>
      <c r="E63" s="491"/>
      <c r="F63" s="513">
        <f t="shared" si="9"/>
        <v>0</v>
      </c>
      <c r="G63" s="1066"/>
      <c r="H63" s="1066"/>
      <c r="I63" s="1066"/>
      <c r="J63" s="1066"/>
    </row>
    <row r="64" spans="1:10">
      <c r="A64" s="512" t="s">
        <v>347</v>
      </c>
      <c r="B64" s="517"/>
      <c r="C64" s="517"/>
      <c r="D64" s="513">
        <f t="shared" si="8"/>
        <v>0</v>
      </c>
      <c r="E64" s="517"/>
      <c r="F64" s="527">
        <f t="shared" si="9"/>
        <v>0</v>
      </c>
      <c r="G64" s="1066"/>
      <c r="H64" s="1066"/>
      <c r="I64" s="1066"/>
      <c r="J64" s="1066"/>
    </row>
    <row r="65" spans="1:10">
      <c r="A65" s="512" t="s">
        <v>348</v>
      </c>
      <c r="B65" s="517"/>
      <c r="C65" s="517"/>
      <c r="D65" s="513">
        <f t="shared" si="8"/>
        <v>0</v>
      </c>
      <c r="E65" s="517"/>
      <c r="F65" s="527">
        <f t="shared" si="9"/>
        <v>0</v>
      </c>
      <c r="G65" s="1066"/>
      <c r="H65" s="1066"/>
      <c r="I65" s="1066"/>
      <c r="J65" s="1066"/>
    </row>
    <row r="66" spans="1:10">
      <c r="A66" s="512" t="s">
        <v>349</v>
      </c>
      <c r="B66" s="517"/>
      <c r="C66" s="517"/>
      <c r="D66" s="513">
        <f t="shared" si="8"/>
        <v>0</v>
      </c>
      <c r="E66" s="517"/>
      <c r="F66" s="527">
        <f t="shared" si="9"/>
        <v>0</v>
      </c>
      <c r="G66" s="1066"/>
      <c r="H66" s="1066"/>
      <c r="I66" s="1066"/>
      <c r="J66" s="1066"/>
    </row>
    <row r="67" spans="1:10">
      <c r="A67" s="512" t="s">
        <v>350</v>
      </c>
      <c r="B67" s="517"/>
      <c r="C67" s="517"/>
      <c r="D67" s="513">
        <f t="shared" si="8"/>
        <v>0</v>
      </c>
      <c r="E67" s="517"/>
      <c r="F67" s="527">
        <f t="shared" si="9"/>
        <v>0</v>
      </c>
      <c r="G67" s="1066"/>
      <c r="H67" s="1066"/>
      <c r="I67" s="1066"/>
      <c r="J67" s="1066"/>
    </row>
    <row r="68" spans="1:10">
      <c r="A68" s="512" t="s">
        <v>351</v>
      </c>
      <c r="B68" s="514"/>
      <c r="C68" s="514"/>
      <c r="D68" s="513">
        <f t="shared" si="8"/>
        <v>0</v>
      </c>
      <c r="E68" s="514"/>
      <c r="F68" s="743">
        <f t="shared" si="9"/>
        <v>0</v>
      </c>
      <c r="G68" s="1066"/>
      <c r="H68" s="1066"/>
      <c r="I68" s="1066"/>
      <c r="J68" s="1066"/>
    </row>
    <row r="69" spans="1:10">
      <c r="A69" s="512" t="s">
        <v>352</v>
      </c>
      <c r="B69" s="514"/>
      <c r="C69" s="514"/>
      <c r="D69" s="513">
        <f t="shared" si="8"/>
        <v>0</v>
      </c>
      <c r="E69" s="514"/>
      <c r="F69" s="743">
        <f t="shared" si="9"/>
        <v>0</v>
      </c>
      <c r="G69" s="1066"/>
      <c r="H69" s="1066"/>
      <c r="I69" s="1066"/>
      <c r="J69" s="1066"/>
    </row>
    <row r="70" spans="1:10">
      <c r="A70" s="512" t="s">
        <v>356</v>
      </c>
      <c r="B70" s="514"/>
      <c r="C70" s="514"/>
      <c r="D70" s="513">
        <f t="shared" si="8"/>
        <v>0</v>
      </c>
      <c r="E70" s="514"/>
      <c r="F70" s="743">
        <f t="shared" si="9"/>
        <v>0</v>
      </c>
      <c r="G70" s="1066"/>
      <c r="H70" s="1066"/>
      <c r="I70" s="1066"/>
      <c r="J70" s="1066"/>
    </row>
    <row r="71" spans="1:10">
      <c r="A71" s="512" t="s">
        <v>394</v>
      </c>
      <c r="B71" s="514"/>
      <c r="C71" s="514"/>
      <c r="D71" s="513">
        <f t="shared" si="8"/>
        <v>0</v>
      </c>
      <c r="E71" s="514"/>
      <c r="F71" s="743">
        <f t="shared" si="9"/>
        <v>0</v>
      </c>
      <c r="G71" s="1066"/>
      <c r="H71" s="1066"/>
      <c r="I71" s="1066"/>
      <c r="J71" s="1066"/>
    </row>
    <row r="72" spans="1:10">
      <c r="A72" s="512" t="s">
        <v>395</v>
      </c>
      <c r="B72" s="514"/>
      <c r="C72" s="514"/>
      <c r="D72" s="513">
        <f t="shared" si="8"/>
        <v>0</v>
      </c>
      <c r="E72" s="514"/>
      <c r="F72" s="743">
        <f t="shared" si="9"/>
        <v>0</v>
      </c>
      <c r="G72" s="1066"/>
      <c r="H72" s="1066"/>
      <c r="I72" s="1066"/>
      <c r="J72" s="1066"/>
    </row>
    <row r="73" spans="1:10">
      <c r="A73" s="512" t="s">
        <v>396</v>
      </c>
      <c r="B73" s="514"/>
      <c r="C73" s="514"/>
      <c r="D73" s="513">
        <f t="shared" si="8"/>
        <v>0</v>
      </c>
      <c r="E73" s="514"/>
      <c r="F73" s="743">
        <f t="shared" si="9"/>
        <v>0</v>
      </c>
      <c r="G73" s="1066"/>
      <c r="H73" s="1066"/>
      <c r="I73" s="1066"/>
      <c r="J73" s="1066"/>
    </row>
    <row r="74" spans="1:10">
      <c r="A74" s="510" t="s">
        <v>360</v>
      </c>
      <c r="B74" s="510"/>
      <c r="C74" s="510"/>
      <c r="D74" s="510"/>
      <c r="E74" s="510"/>
      <c r="F74" s="510"/>
      <c r="G74" s="510"/>
      <c r="H74" s="510"/>
      <c r="I74" s="510"/>
      <c r="J74" s="510"/>
    </row>
    <row r="75" spans="1:10">
      <c r="A75" s="516" t="s">
        <v>361</v>
      </c>
      <c r="B75" s="517"/>
      <c r="C75" s="517"/>
      <c r="D75" s="513">
        <f t="shared" ref="D75:D84" si="10">IFERROR(C75/B75,0)</f>
        <v>0</v>
      </c>
      <c r="E75" s="517"/>
      <c r="F75" s="527">
        <f t="shared" ref="F75:F84" si="11">IFERROR(C75/E75,0)</f>
        <v>0</v>
      </c>
      <c r="G75" s="517"/>
      <c r="H75" s="517"/>
      <c r="I75" s="517"/>
      <c r="J75" s="517"/>
    </row>
    <row r="76" spans="1:10">
      <c r="A76" s="518" t="s">
        <v>274</v>
      </c>
      <c r="B76" s="517"/>
      <c r="C76" s="517"/>
      <c r="D76" s="513">
        <f t="shared" si="10"/>
        <v>0</v>
      </c>
      <c r="E76" s="517"/>
      <c r="F76" s="526">
        <f t="shared" si="11"/>
        <v>0</v>
      </c>
      <c r="G76" s="517"/>
      <c r="H76" s="517"/>
      <c r="I76" s="491"/>
      <c r="J76" s="491"/>
    </row>
    <row r="77" spans="1:10">
      <c r="A77" s="518" t="s">
        <v>362</v>
      </c>
      <c r="B77" s="491"/>
      <c r="C77" s="491"/>
      <c r="D77" s="513">
        <f t="shared" si="10"/>
        <v>0</v>
      </c>
      <c r="E77" s="491"/>
      <c r="F77" s="513">
        <f t="shared" si="11"/>
        <v>0</v>
      </c>
      <c r="G77" s="491"/>
      <c r="H77" s="491"/>
      <c r="I77" s="491"/>
      <c r="J77" s="491"/>
    </row>
    <row r="78" spans="1:10">
      <c r="A78" s="518" t="s">
        <v>363</v>
      </c>
      <c r="B78" s="491"/>
      <c r="C78" s="491"/>
      <c r="D78" s="513">
        <f t="shared" si="10"/>
        <v>0</v>
      </c>
      <c r="E78" s="491"/>
      <c r="F78" s="513">
        <f t="shared" si="11"/>
        <v>0</v>
      </c>
      <c r="G78" s="491"/>
      <c r="H78" s="491"/>
      <c r="I78" s="491"/>
      <c r="J78" s="491"/>
    </row>
    <row r="79" spans="1:10">
      <c r="A79" s="518" t="s">
        <v>397</v>
      </c>
      <c r="B79" s="491"/>
      <c r="C79" s="491"/>
      <c r="D79" s="513">
        <f t="shared" si="10"/>
        <v>0</v>
      </c>
      <c r="E79" s="491"/>
      <c r="F79" s="513">
        <f t="shared" si="11"/>
        <v>0</v>
      </c>
      <c r="G79" s="491"/>
      <c r="H79" s="491"/>
      <c r="I79" s="491"/>
      <c r="J79" s="491"/>
    </row>
    <row r="80" spans="1:10">
      <c r="A80" s="519" t="s">
        <v>398</v>
      </c>
      <c r="B80" s="491"/>
      <c r="C80" s="491"/>
      <c r="D80" s="513">
        <f t="shared" si="10"/>
        <v>0</v>
      </c>
      <c r="E80" s="491"/>
      <c r="F80" s="513">
        <f t="shared" si="11"/>
        <v>0</v>
      </c>
      <c r="G80" s="491"/>
      <c r="H80" s="491"/>
      <c r="I80" s="491"/>
      <c r="J80" s="491"/>
    </row>
    <row r="81" spans="1:10">
      <c r="A81" s="519" t="s">
        <v>399</v>
      </c>
      <c r="B81" s="491"/>
      <c r="C81" s="491"/>
      <c r="D81" s="513">
        <f t="shared" si="10"/>
        <v>0</v>
      </c>
      <c r="E81" s="491"/>
      <c r="F81" s="513">
        <f t="shared" si="11"/>
        <v>0</v>
      </c>
      <c r="G81" s="491"/>
      <c r="H81" s="491"/>
      <c r="I81" s="491"/>
      <c r="J81" s="491"/>
    </row>
    <row r="82" spans="1:10">
      <c r="A82" s="519" t="s">
        <v>400</v>
      </c>
      <c r="B82" s="491"/>
      <c r="C82" s="491"/>
      <c r="D82" s="513">
        <f t="shared" si="10"/>
        <v>0</v>
      </c>
      <c r="E82" s="491"/>
      <c r="F82" s="513">
        <f t="shared" si="11"/>
        <v>0</v>
      </c>
      <c r="G82" s="491"/>
      <c r="H82" s="491"/>
      <c r="I82" s="491"/>
      <c r="J82" s="491"/>
    </row>
    <row r="83" spans="1:10">
      <c r="A83" s="519" t="s">
        <v>401</v>
      </c>
      <c r="B83" s="491"/>
      <c r="C83" s="491"/>
      <c r="D83" s="513">
        <f t="shared" si="10"/>
        <v>0</v>
      </c>
      <c r="E83" s="491"/>
      <c r="F83" s="513">
        <f t="shared" si="11"/>
        <v>0</v>
      </c>
      <c r="G83" s="491"/>
      <c r="H83" s="491"/>
      <c r="I83" s="491"/>
      <c r="J83" s="491"/>
    </row>
    <row r="84" spans="1:10">
      <c r="A84" s="519" t="s">
        <v>402</v>
      </c>
      <c r="B84" s="491"/>
      <c r="C84" s="491"/>
      <c r="D84" s="513">
        <f t="shared" si="10"/>
        <v>0</v>
      </c>
      <c r="E84" s="491"/>
      <c r="F84" s="513">
        <f t="shared" si="11"/>
        <v>0</v>
      </c>
      <c r="G84" s="491"/>
      <c r="H84" s="491"/>
      <c r="I84" s="491"/>
      <c r="J84" s="491"/>
    </row>
    <row r="85" spans="1:10">
      <c r="A85" s="510" t="s">
        <v>372</v>
      </c>
      <c r="B85" s="510"/>
      <c r="C85" s="510"/>
      <c r="D85" s="510"/>
      <c r="E85" s="510"/>
      <c r="F85" s="510"/>
      <c r="G85" s="510"/>
      <c r="H85" s="510"/>
      <c r="I85" s="510"/>
      <c r="J85" s="510"/>
    </row>
    <row r="86" spans="1:10">
      <c r="A86" s="518" t="s">
        <v>373</v>
      </c>
      <c r="B86" s="491"/>
      <c r="C86" s="491"/>
      <c r="D86" s="513">
        <f t="shared" ref="D86:D92" si="12">IFERROR(C86/B86,0)</f>
        <v>0</v>
      </c>
      <c r="E86" s="491"/>
      <c r="F86" s="513">
        <f t="shared" ref="F86:F92" si="13">IFERROR(C86/E86,0)</f>
        <v>0</v>
      </c>
      <c r="G86" s="491"/>
      <c r="H86" s="491"/>
      <c r="I86" s="491"/>
      <c r="J86" s="491"/>
    </row>
    <row r="87" spans="1:10">
      <c r="A87" s="518" t="s">
        <v>403</v>
      </c>
      <c r="B87" s="491"/>
      <c r="C87" s="491"/>
      <c r="D87" s="513">
        <f t="shared" si="12"/>
        <v>0</v>
      </c>
      <c r="E87" s="491"/>
      <c r="F87" s="513">
        <f t="shared" si="13"/>
        <v>0</v>
      </c>
      <c r="G87" s="491"/>
      <c r="H87" s="491"/>
      <c r="I87" s="491"/>
      <c r="J87" s="491"/>
    </row>
    <row r="88" spans="1:10">
      <c r="A88" s="518" t="s">
        <v>404</v>
      </c>
      <c r="B88" s="491"/>
      <c r="C88" s="491"/>
      <c r="D88" s="513">
        <f t="shared" si="12"/>
        <v>0</v>
      </c>
      <c r="E88" s="491"/>
      <c r="F88" s="513">
        <f t="shared" si="13"/>
        <v>0</v>
      </c>
      <c r="G88" s="491"/>
      <c r="H88" s="491"/>
      <c r="I88" s="491"/>
      <c r="J88" s="491"/>
    </row>
    <row r="89" spans="1:10">
      <c r="A89" s="518" t="s">
        <v>405</v>
      </c>
      <c r="B89" s="491"/>
      <c r="C89" s="491"/>
      <c r="D89" s="513">
        <f t="shared" si="12"/>
        <v>0</v>
      </c>
      <c r="E89" s="491"/>
      <c r="F89" s="513">
        <f t="shared" si="13"/>
        <v>0</v>
      </c>
      <c r="G89" s="491"/>
      <c r="H89" s="491"/>
      <c r="I89" s="491"/>
      <c r="J89" s="491"/>
    </row>
    <row r="90" spans="1:10">
      <c r="A90" s="518" t="s">
        <v>406</v>
      </c>
      <c r="B90" s="491"/>
      <c r="C90" s="491"/>
      <c r="D90" s="513">
        <f t="shared" si="12"/>
        <v>0</v>
      </c>
      <c r="E90" s="491"/>
      <c r="F90" s="513">
        <f t="shared" si="13"/>
        <v>0</v>
      </c>
      <c r="G90" s="491"/>
      <c r="H90" s="491"/>
      <c r="I90" s="491"/>
      <c r="J90" s="491"/>
    </row>
    <row r="91" spans="1:10">
      <c r="A91" s="518" t="s">
        <v>407</v>
      </c>
      <c r="B91" s="491"/>
      <c r="C91" s="491"/>
      <c r="D91" s="513">
        <f t="shared" si="12"/>
        <v>0</v>
      </c>
      <c r="E91" s="491"/>
      <c r="F91" s="513">
        <f t="shared" si="13"/>
        <v>0</v>
      </c>
      <c r="G91" s="491"/>
      <c r="H91" s="491"/>
      <c r="I91" s="491"/>
      <c r="J91" s="491"/>
    </row>
    <row r="92" spans="1:10">
      <c r="A92" s="518" t="s">
        <v>408</v>
      </c>
      <c r="B92" s="491"/>
      <c r="C92" s="491"/>
      <c r="D92" s="513">
        <f t="shared" si="12"/>
        <v>0</v>
      </c>
      <c r="E92" s="491"/>
      <c r="F92" s="513">
        <f t="shared" si="13"/>
        <v>0</v>
      </c>
      <c r="G92" s="491"/>
      <c r="H92" s="491"/>
      <c r="I92" s="491"/>
      <c r="J92" s="491"/>
    </row>
    <row r="93" spans="1:10">
      <c r="A93" s="510" t="s">
        <v>384</v>
      </c>
      <c r="B93" s="510"/>
      <c r="C93" s="510"/>
      <c r="D93" s="510"/>
      <c r="E93" s="510"/>
      <c r="F93" s="510"/>
      <c r="G93" s="510"/>
      <c r="H93" s="510"/>
      <c r="I93" s="510"/>
      <c r="J93" s="510"/>
    </row>
    <row r="94" spans="1:10">
      <c r="A94" s="518" t="s">
        <v>385</v>
      </c>
      <c r="B94" s="491"/>
      <c r="C94" s="491"/>
      <c r="D94" s="513">
        <f>IFERROR(C94/B94,0)</f>
        <v>0</v>
      </c>
      <c r="E94" s="491"/>
      <c r="F94" s="513">
        <f>IFERROR(C94/E94,0)</f>
        <v>0</v>
      </c>
      <c r="G94" s="491"/>
      <c r="H94" s="491"/>
      <c r="I94" s="491"/>
      <c r="J94" s="491"/>
    </row>
    <row r="95" spans="1:10">
      <c r="A95" s="518" t="s">
        <v>409</v>
      </c>
      <c r="B95" s="491"/>
      <c r="C95" s="491"/>
      <c r="D95" s="513">
        <f>IFERROR(C95/B95,0)</f>
        <v>0</v>
      </c>
      <c r="E95" s="491"/>
      <c r="F95" s="513">
        <f>IFERROR(C95/E95,0)</f>
        <v>0</v>
      </c>
      <c r="G95" s="491"/>
      <c r="H95" s="491"/>
      <c r="I95" s="491"/>
      <c r="J95" s="491"/>
    </row>
    <row r="96" spans="1:10" ht="13.8" thickBot="1">
      <c r="A96" s="521" t="s">
        <v>387</v>
      </c>
      <c r="B96" s="496"/>
      <c r="C96" s="496"/>
      <c r="D96" s="742">
        <f>IFERROR(C96/B96,0)</f>
        <v>0</v>
      </c>
      <c r="E96" s="496"/>
      <c r="F96" s="742">
        <f>IFERROR(C96/E96,0)</f>
        <v>0</v>
      </c>
      <c r="G96" s="496"/>
      <c r="H96" s="496"/>
      <c r="I96" s="496"/>
      <c r="J96" s="496"/>
    </row>
    <row r="98" spans="1:2" ht="12.75" customHeight="1">
      <c r="A98" s="1377" t="s">
        <v>410</v>
      </c>
      <c r="B98" s="1377"/>
    </row>
  </sheetData>
  <mergeCells count="7">
    <mergeCell ref="A1:J1"/>
    <mergeCell ref="A2:J2"/>
    <mergeCell ref="A3:J3"/>
    <mergeCell ref="A98:B98"/>
    <mergeCell ref="A55:J57"/>
    <mergeCell ref="B49:J49"/>
    <mergeCell ref="B42:J42"/>
  </mergeCells>
  <pageMargins left="0.7" right="0.7" top="0.75" bottom="0.75" header="0.3" footer="0.3"/>
  <pageSetup scale="45"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sheetPr codeName="Sheet16">
    <tabColor rgb="FF70AD47"/>
    <pageSetUpPr fitToPage="1"/>
  </sheetPr>
  <dimension ref="A1:M24"/>
  <sheetViews>
    <sheetView showFormulas="1" zoomScale="70" zoomScaleNormal="70" workbookViewId="0">
      <selection activeCell="A19" sqref="A19:G19"/>
    </sheetView>
  </sheetViews>
  <sheetFormatPr defaultColWidth="17.5546875" defaultRowHeight="13.8"/>
  <cols>
    <col min="1" max="1" width="20.109375" style="374" customWidth="1"/>
    <col min="2" max="2" width="84.44140625" style="374" customWidth="1"/>
    <col min="3" max="3" width="9.44140625" style="374" customWidth="1"/>
    <col min="4" max="4" width="11.5546875" style="374" customWidth="1"/>
    <col min="5" max="5" width="13.44140625" style="374" customWidth="1"/>
    <col min="6" max="6" width="9.88671875" style="374" customWidth="1"/>
    <col min="7" max="7" width="12" style="374" customWidth="1"/>
    <col min="8" max="8" width="3.109375" style="374" customWidth="1"/>
    <col min="9" max="11" width="17.5546875" style="374" bestFit="1" customWidth="1"/>
    <col min="12" max="16384" width="17.5546875" style="374"/>
  </cols>
  <sheetData>
    <row r="1" spans="1:13" s="1122" customFormat="1" ht="34.5" customHeight="1">
      <c r="A1" s="1449" t="s">
        <v>411</v>
      </c>
      <c r="B1" s="1449"/>
      <c r="C1" s="1449"/>
      <c r="D1" s="1449"/>
      <c r="E1" s="1449"/>
      <c r="F1" s="1449"/>
      <c r="G1" s="1449"/>
    </row>
    <row r="2" spans="1:13" s="1122" customFormat="1" ht="20.25" customHeight="1">
      <c r="A2" s="1449" t="s">
        <v>2</v>
      </c>
      <c r="B2" s="1449"/>
      <c r="C2" s="1449"/>
      <c r="D2" s="1449"/>
      <c r="E2" s="1449"/>
      <c r="F2" s="1449"/>
    </row>
    <row r="3" spans="1:13" ht="20.25" customHeight="1" thickBot="1">
      <c r="A3" s="1323" t="s">
        <v>0</v>
      </c>
      <c r="B3" s="1323"/>
      <c r="C3" s="1323"/>
      <c r="D3" s="1323"/>
      <c r="E3" s="1323"/>
      <c r="F3" s="1323"/>
      <c r="G3" s="1323"/>
      <c r="H3" s="447"/>
      <c r="I3" s="447"/>
      <c r="J3" s="447"/>
      <c r="K3" s="447"/>
      <c r="L3" s="447"/>
      <c r="M3" s="1120"/>
    </row>
    <row r="4" spans="1:13" s="1122" customFormat="1" ht="20.25" customHeight="1" thickBot="1">
      <c r="A4" s="1121"/>
      <c r="B4" s="1121"/>
      <c r="C4" s="1121"/>
      <c r="D4" s="1123"/>
    </row>
    <row r="5" spans="1:13" ht="41.25" customHeight="1">
      <c r="A5" s="1011" t="s">
        <v>412</v>
      </c>
      <c r="B5" s="1012" t="s">
        <v>413</v>
      </c>
      <c r="C5" s="1012" t="s">
        <v>414</v>
      </c>
      <c r="D5" s="1012" t="s">
        <v>415</v>
      </c>
      <c r="E5" s="1012" t="s">
        <v>416</v>
      </c>
      <c r="F5" s="1012" t="s">
        <v>417</v>
      </c>
      <c r="G5" s="1013" t="s">
        <v>418</v>
      </c>
      <c r="H5"/>
    </row>
    <row r="6" spans="1:13" ht="42.75" customHeight="1">
      <c r="A6" s="1014" t="s">
        <v>419</v>
      </c>
      <c r="B6" s="933" t="s">
        <v>420</v>
      </c>
      <c r="C6" s="454"/>
      <c r="D6" s="77"/>
      <c r="E6" s="504" t="s">
        <v>354</v>
      </c>
      <c r="F6" s="88">
        <v>1880</v>
      </c>
      <c r="G6" s="1287">
        <v>595</v>
      </c>
      <c r="H6" s="375"/>
      <c r="I6" s="375"/>
      <c r="J6" s="375"/>
      <c r="K6" s="375"/>
    </row>
    <row r="7" spans="1:13" ht="20.399999999999999">
      <c r="A7" s="1014" t="s">
        <v>421</v>
      </c>
      <c r="B7" s="1238" t="s">
        <v>354</v>
      </c>
      <c r="C7" s="454"/>
      <c r="D7" s="452"/>
      <c r="E7" s="451"/>
      <c r="F7" s="451"/>
      <c r="G7" s="1015"/>
      <c r="H7" s="375"/>
      <c r="I7" s="375"/>
      <c r="J7" s="375"/>
      <c r="K7" s="375"/>
    </row>
    <row r="8" spans="1:13" ht="41.4">
      <c r="A8" s="1014" t="s">
        <v>422</v>
      </c>
      <c r="B8" s="528" t="s">
        <v>423</v>
      </c>
      <c r="C8" s="454" t="s">
        <v>24</v>
      </c>
      <c r="D8" s="452"/>
      <c r="E8" s="453"/>
      <c r="F8" s="1233">
        <v>48</v>
      </c>
      <c r="G8" s="1234">
        <v>2</v>
      </c>
      <c r="H8" s="376"/>
      <c r="I8" s="376"/>
      <c r="J8" s="376"/>
      <c r="K8" s="376"/>
    </row>
    <row r="9" spans="1:13" ht="27.6">
      <c r="A9" s="1014" t="s">
        <v>424</v>
      </c>
      <c r="B9" s="528" t="s">
        <v>425</v>
      </c>
      <c r="C9" s="713" t="s">
        <v>24</v>
      </c>
      <c r="D9" s="713" t="s">
        <v>24</v>
      </c>
      <c r="E9" s="1235"/>
      <c r="F9" s="1236" t="s">
        <v>354</v>
      </c>
      <c r="G9" s="1237" t="s">
        <v>354</v>
      </c>
      <c r="H9" s="375"/>
      <c r="I9" s="375"/>
      <c r="J9" s="375"/>
      <c r="K9" s="375"/>
    </row>
    <row r="10" spans="1:13" ht="26.4">
      <c r="A10" s="1016" t="s">
        <v>426</v>
      </c>
      <c r="B10" s="705" t="s">
        <v>427</v>
      </c>
      <c r="C10" s="706"/>
      <c r="D10" s="707"/>
      <c r="E10" s="708"/>
      <c r="F10" s="1239">
        <v>20051</v>
      </c>
      <c r="G10" s="1240">
        <v>2227</v>
      </c>
      <c r="H10" s="376"/>
      <c r="I10" s="376"/>
      <c r="J10" s="376"/>
      <c r="K10" s="376"/>
    </row>
    <row r="11" spans="1:13" ht="29.25" customHeight="1">
      <c r="A11" s="1017" t="s">
        <v>428</v>
      </c>
      <c r="B11" s="714" t="s">
        <v>429</v>
      </c>
      <c r="C11" s="704"/>
      <c r="D11" s="704"/>
      <c r="E11" s="713" t="s">
        <v>354</v>
      </c>
      <c r="F11" s="1239">
        <v>455</v>
      </c>
      <c r="G11" s="1240">
        <v>273</v>
      </c>
    </row>
    <row r="12" spans="1:13" ht="27.6">
      <c r="A12" s="1017" t="s">
        <v>430</v>
      </c>
      <c r="B12" s="714" t="s">
        <v>431</v>
      </c>
      <c r="C12" s="713" t="s">
        <v>432</v>
      </c>
      <c r="D12" s="713">
        <v>27</v>
      </c>
      <c r="E12" s="713">
        <v>143</v>
      </c>
      <c r="F12" s="713">
        <v>0</v>
      </c>
      <c r="G12" s="1018">
        <v>0</v>
      </c>
    </row>
    <row r="13" spans="1:13" ht="39.75" customHeight="1">
      <c r="A13" s="1019" t="s">
        <v>433</v>
      </c>
      <c r="B13" s="1020" t="s">
        <v>434</v>
      </c>
      <c r="C13" s="1021" t="s">
        <v>432</v>
      </c>
      <c r="D13" s="1021">
        <v>7</v>
      </c>
      <c r="E13" s="1021">
        <v>19</v>
      </c>
      <c r="F13" s="1021">
        <v>154</v>
      </c>
      <c r="G13" s="1022">
        <v>4</v>
      </c>
    </row>
    <row r="14" spans="1:13">
      <c r="A14" s="377"/>
      <c r="B14" s="377"/>
    </row>
    <row r="15" spans="1:13">
      <c r="A15" s="377" t="s">
        <v>435</v>
      </c>
      <c r="B15" s="377"/>
    </row>
    <row r="16" spans="1:13" ht="15.75" customHeight="1">
      <c r="A16" s="1454" t="s">
        <v>436</v>
      </c>
      <c r="B16" s="1454"/>
      <c r="C16" s="1454"/>
      <c r="D16" s="1454"/>
      <c r="E16" s="1454"/>
      <c r="F16" s="1454"/>
      <c r="G16" s="1454"/>
      <c r="H16" s="383"/>
    </row>
    <row r="17" spans="1:12" ht="14.4">
      <c r="A17" s="1454" t="s">
        <v>437</v>
      </c>
      <c r="B17" s="1454"/>
      <c r="C17" s="1454"/>
      <c r="D17" s="1454"/>
      <c r="E17" s="1454"/>
      <c r="F17" s="1454"/>
      <c r="G17" s="1454"/>
      <c r="H17" s="450"/>
      <c r="I17" s="450"/>
      <c r="J17" s="450"/>
      <c r="K17" s="450"/>
      <c r="L17" s="450"/>
    </row>
    <row r="18" spans="1:12" ht="15.75" customHeight="1">
      <c r="A18" s="1452"/>
      <c r="B18" s="1452"/>
      <c r="C18" s="1452"/>
      <c r="D18" s="1452"/>
      <c r="E18" s="1452"/>
      <c r="F18" s="1452"/>
      <c r="G18" s="1452"/>
      <c r="H18" s="1452"/>
      <c r="I18" s="1452"/>
      <c r="J18" s="1452"/>
      <c r="K18" s="1452"/>
    </row>
    <row r="19" spans="1:12" ht="15.75" customHeight="1">
      <c r="A19" s="1453" t="s">
        <v>438</v>
      </c>
      <c r="B19" s="1453"/>
      <c r="C19" s="1453"/>
      <c r="D19" s="1453"/>
      <c r="E19" s="1453"/>
      <c r="F19" s="1453"/>
      <c r="G19" s="1453"/>
      <c r="H19" s="383"/>
    </row>
    <row r="20" spans="1:12" ht="15.6">
      <c r="A20" s="1453" t="s">
        <v>439</v>
      </c>
      <c r="B20" s="1453"/>
      <c r="C20" s="1453"/>
      <c r="D20" s="1453"/>
      <c r="E20" s="1453"/>
      <c r="F20" s="1453"/>
      <c r="G20" s="1453"/>
      <c r="H20" s="383"/>
    </row>
    <row r="21" spans="1:12" ht="15.75" customHeight="1">
      <c r="A21" s="381"/>
      <c r="B21" s="381"/>
      <c r="C21" s="382"/>
      <c r="D21" s="383"/>
      <c r="E21" s="383"/>
      <c r="F21" s="383"/>
      <c r="G21" s="383"/>
      <c r="H21" s="383"/>
    </row>
    <row r="22" spans="1:12" ht="15">
      <c r="A22" s="1450"/>
      <c r="B22" s="1450"/>
      <c r="C22" s="378"/>
    </row>
    <row r="23" spans="1:12" ht="15.6">
      <c r="A23" s="1451"/>
      <c r="B23" s="1451"/>
      <c r="C23" s="378"/>
    </row>
    <row r="24" spans="1:12">
      <c r="A24" s="379"/>
      <c r="B24" s="379"/>
      <c r="C24" s="380"/>
    </row>
  </sheetData>
  <mergeCells count="10">
    <mergeCell ref="A1:G1"/>
    <mergeCell ref="A22:B22"/>
    <mergeCell ref="A23:B23"/>
    <mergeCell ref="A18:K18"/>
    <mergeCell ref="A2:F2"/>
    <mergeCell ref="A19:G19"/>
    <mergeCell ref="A20:G20"/>
    <mergeCell ref="A16:G16"/>
    <mergeCell ref="A17:G17"/>
    <mergeCell ref="A3:G3"/>
  </mergeCells>
  <pageMargins left="0.7" right="0.7" top="0.75" bottom="0.75" header="0.3" footer="0.3"/>
  <pageSetup scale="47"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sheetPr codeName="Sheet17">
    <tabColor rgb="FF70AD47"/>
    <pageSetUpPr fitToPage="1"/>
  </sheetPr>
  <dimension ref="A1:J18"/>
  <sheetViews>
    <sheetView showFormulas="1" zoomScaleNormal="100" workbookViewId="0">
      <selection activeCell="A10" sqref="A10"/>
    </sheetView>
  </sheetViews>
  <sheetFormatPr defaultColWidth="9.109375" defaultRowHeight="13.2"/>
  <cols>
    <col min="1" max="1" width="47.5546875" customWidth="1"/>
    <col min="2" max="2" width="12.109375" customWidth="1"/>
    <col min="3" max="3" width="48" customWidth="1"/>
  </cols>
  <sheetData>
    <row r="1" spans="1:10" ht="30" customHeight="1">
      <c r="A1" s="1442" t="s">
        <v>440</v>
      </c>
      <c r="B1" s="1442"/>
      <c r="C1" s="1442"/>
      <c r="D1" s="529"/>
      <c r="E1" s="529"/>
      <c r="F1" s="529"/>
      <c r="G1" s="529"/>
      <c r="H1" s="529"/>
      <c r="I1" s="529"/>
      <c r="J1" s="529"/>
    </row>
    <row r="2" spans="1:10" ht="15.6">
      <c r="A2" s="1455" t="s">
        <v>2</v>
      </c>
      <c r="B2" s="1455"/>
      <c r="C2" s="1455"/>
      <c r="D2" s="446"/>
      <c r="E2" s="446"/>
      <c r="F2" s="446"/>
      <c r="G2" s="446"/>
      <c r="H2" s="446"/>
      <c r="I2" s="446"/>
      <c r="J2" s="446"/>
    </row>
    <row r="3" spans="1:10" ht="15.6">
      <c r="A3" s="1456" t="s">
        <v>0</v>
      </c>
      <c r="B3" s="1456"/>
      <c r="C3" s="1456"/>
      <c r="D3" s="446"/>
      <c r="E3" s="1039"/>
      <c r="F3" s="446"/>
      <c r="G3" s="446"/>
      <c r="H3" s="446"/>
      <c r="I3" s="446"/>
      <c r="J3" s="446"/>
    </row>
    <row r="4" spans="1:10" ht="17.25" customHeight="1" thickBot="1"/>
    <row r="5" spans="1:10" ht="62.25" customHeight="1" thickBot="1">
      <c r="A5" s="1026" t="s">
        <v>441</v>
      </c>
      <c r="B5" s="1027" t="s">
        <v>442</v>
      </c>
      <c r="C5" s="1028" t="s">
        <v>443</v>
      </c>
    </row>
    <row r="6" spans="1:10" ht="69.75" customHeight="1">
      <c r="A6" s="1023" t="s">
        <v>444</v>
      </c>
      <c r="B6" s="504">
        <v>12</v>
      </c>
      <c r="C6" s="1023" t="s">
        <v>445</v>
      </c>
    </row>
    <row r="7" spans="1:10" ht="39.6">
      <c r="A7" s="1023" t="s">
        <v>446</v>
      </c>
      <c r="B7" s="504">
        <v>5</v>
      </c>
      <c r="C7" s="1040" t="s">
        <v>447</v>
      </c>
    </row>
    <row r="8" spans="1:10" ht="26.4">
      <c r="A8" s="1023" t="s">
        <v>448</v>
      </c>
      <c r="B8" s="504">
        <v>5</v>
      </c>
      <c r="C8" s="1023" t="s">
        <v>449</v>
      </c>
    </row>
    <row r="9" spans="1:10" ht="26.4">
      <c r="A9" s="1023" t="s">
        <v>450</v>
      </c>
      <c r="B9" s="504">
        <v>3</v>
      </c>
      <c r="C9" s="1024" t="s">
        <v>451</v>
      </c>
    </row>
    <row r="10" spans="1:10" ht="26.4">
      <c r="A10" s="1023" t="s">
        <v>452</v>
      </c>
      <c r="B10" s="504" t="s">
        <v>354</v>
      </c>
      <c r="C10" s="1024" t="s">
        <v>354</v>
      </c>
    </row>
    <row r="11" spans="1:10">
      <c r="A11" s="1023" t="s">
        <v>453</v>
      </c>
      <c r="B11" s="504" t="s">
        <v>354</v>
      </c>
      <c r="C11" s="1024" t="s">
        <v>354</v>
      </c>
    </row>
    <row r="12" spans="1:10" ht="38.25" customHeight="1">
      <c r="A12" s="1023" t="s">
        <v>454</v>
      </c>
      <c r="B12" s="504">
        <v>2</v>
      </c>
      <c r="C12" s="1024" t="s">
        <v>455</v>
      </c>
    </row>
    <row r="13" spans="1:10" ht="27" thickBot="1">
      <c r="A13" s="1023" t="s">
        <v>456</v>
      </c>
      <c r="B13" s="506" t="s">
        <v>354</v>
      </c>
      <c r="C13" s="1025" t="s">
        <v>354</v>
      </c>
    </row>
    <row r="15" spans="1:10">
      <c r="A15" t="s">
        <v>457</v>
      </c>
    </row>
    <row r="16" spans="1:10">
      <c r="A16" t="s">
        <v>458</v>
      </c>
    </row>
    <row r="17" spans="1:1">
      <c r="A17" t="s">
        <v>459</v>
      </c>
    </row>
    <row r="18" spans="1:1">
      <c r="A18" t="s">
        <v>460</v>
      </c>
    </row>
  </sheetData>
  <mergeCells count="3">
    <mergeCell ref="A1:C1"/>
    <mergeCell ref="A2:C2"/>
    <mergeCell ref="A3:C3"/>
  </mergeCells>
  <pageMargins left="0.7" right="0.7" top="0.75" bottom="0.75" header="0.3" footer="0.3"/>
  <pageSetup scale="58"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codeName="Sheet18">
    <tabColor rgb="FF00B050"/>
    <pageSetUpPr fitToPage="1"/>
  </sheetPr>
  <dimension ref="A1:P43"/>
  <sheetViews>
    <sheetView zoomScaleNormal="100" workbookViewId="0">
      <selection activeCell="F20" sqref="F20"/>
    </sheetView>
  </sheetViews>
  <sheetFormatPr defaultColWidth="8.5546875" defaultRowHeight="13.2"/>
  <cols>
    <col min="1" max="1" width="42.6640625" customWidth="1"/>
    <col min="2" max="2" width="14.44140625" customWidth="1"/>
    <col min="3" max="3" width="15" customWidth="1"/>
    <col min="4" max="4" width="14" customWidth="1"/>
    <col min="5" max="5" width="15.33203125" customWidth="1"/>
    <col min="6" max="6" width="13.5546875" customWidth="1"/>
    <col min="7" max="7" width="15.5546875" customWidth="1"/>
    <col min="8" max="8" width="16.5546875" customWidth="1"/>
    <col min="9" max="9" width="15.5546875" customWidth="1"/>
    <col min="10" max="10" width="15.44140625" bestFit="1" customWidth="1"/>
    <col min="11" max="13" width="7.5546875" customWidth="1"/>
    <col min="14" max="14" width="12.5546875" customWidth="1"/>
    <col min="15" max="15" width="10.5546875" bestFit="1" customWidth="1"/>
    <col min="16" max="16" width="9.88671875" bestFit="1" customWidth="1"/>
  </cols>
  <sheetData>
    <row r="1" spans="1:16" ht="15.6">
      <c r="A1" s="1322" t="s">
        <v>461</v>
      </c>
      <c r="B1" s="1322"/>
      <c r="C1" s="1322"/>
      <c r="D1" s="1322"/>
      <c r="E1" s="1322"/>
      <c r="F1" s="1322"/>
      <c r="G1" s="1322"/>
      <c r="H1" s="1322"/>
      <c r="I1" s="1322"/>
      <c r="J1" s="1322"/>
      <c r="K1" s="1322"/>
      <c r="L1" s="1322"/>
      <c r="M1" s="1322"/>
    </row>
    <row r="2" spans="1:16" ht="15.6">
      <c r="A2" s="1322" t="s">
        <v>2</v>
      </c>
      <c r="B2" s="1322"/>
      <c r="C2" s="1322"/>
      <c r="D2" s="1322"/>
      <c r="E2" s="1322"/>
      <c r="F2" s="1322"/>
      <c r="G2" s="1322"/>
      <c r="H2" s="1322"/>
      <c r="I2" s="1322"/>
      <c r="J2" s="1322"/>
      <c r="K2" s="1322"/>
      <c r="L2" s="1322"/>
      <c r="M2" s="1322"/>
    </row>
    <row r="3" spans="1:16" ht="15.6">
      <c r="A3" s="1457" t="s">
        <v>0</v>
      </c>
      <c r="B3" s="1457"/>
      <c r="C3" s="1457"/>
      <c r="D3" s="1457"/>
      <c r="E3" s="1457"/>
      <c r="F3" s="1457"/>
      <c r="G3" s="1457"/>
      <c r="H3" s="1457"/>
      <c r="I3" s="1457"/>
      <c r="J3" s="1457"/>
      <c r="K3" s="1457"/>
      <c r="L3" s="1457"/>
      <c r="M3" s="1457"/>
    </row>
    <row r="4" spans="1:16">
      <c r="A4" s="249"/>
      <c r="B4" s="1458" t="s">
        <v>27</v>
      </c>
      <c r="C4" s="1334"/>
      <c r="D4" s="1334"/>
      <c r="E4" s="1334" t="s">
        <v>4</v>
      </c>
      <c r="F4" s="1334"/>
      <c r="G4" s="1334"/>
      <c r="H4" s="1334" t="s">
        <v>5</v>
      </c>
      <c r="I4" s="1334"/>
      <c r="J4" s="1334"/>
      <c r="K4" s="1334" t="s">
        <v>6</v>
      </c>
      <c r="L4" s="1334"/>
      <c r="M4" s="1334"/>
      <c r="O4" s="1038"/>
    </row>
    <row r="5" spans="1:16">
      <c r="A5" s="250" t="s">
        <v>462</v>
      </c>
      <c r="B5" s="361" t="s">
        <v>8</v>
      </c>
      <c r="C5" s="361" t="s">
        <v>9</v>
      </c>
      <c r="D5" s="361" t="s">
        <v>10</v>
      </c>
      <c r="E5" s="361" t="s">
        <v>8</v>
      </c>
      <c r="F5" s="361" t="s">
        <v>9</v>
      </c>
      <c r="G5" s="361" t="s">
        <v>10</v>
      </c>
      <c r="H5" s="363" t="s">
        <v>8</v>
      </c>
      <c r="I5" s="361" t="s">
        <v>9</v>
      </c>
      <c r="J5" s="361" t="s">
        <v>10</v>
      </c>
      <c r="K5" s="361" t="s">
        <v>8</v>
      </c>
      <c r="L5" s="361" t="s">
        <v>9</v>
      </c>
      <c r="M5" s="361" t="s">
        <v>10</v>
      </c>
    </row>
    <row r="6" spans="1:16">
      <c r="A6" s="251" t="s">
        <v>463</v>
      </c>
      <c r="B6" s="99">
        <v>2848905.84</v>
      </c>
      <c r="C6" s="99">
        <v>388487.16</v>
      </c>
      <c r="D6" s="99">
        <f>B6+C6</f>
        <v>3237393</v>
      </c>
      <c r="E6" s="99">
        <v>314549</v>
      </c>
      <c r="F6" s="99">
        <v>35327</v>
      </c>
      <c r="G6" s="99">
        <f>E6+F6</f>
        <v>349876</v>
      </c>
      <c r="H6" s="99">
        <v>1633759</v>
      </c>
      <c r="I6" s="99">
        <v>199506</v>
      </c>
      <c r="J6" s="99">
        <f>H6+I6</f>
        <v>1833265</v>
      </c>
      <c r="K6" s="93">
        <f>H6/B6</f>
        <v>0.57346893570901591</v>
      </c>
      <c r="L6" s="93">
        <f>I6/C6</f>
        <v>0.51354593032109486</v>
      </c>
      <c r="M6" s="93">
        <f>J6/D6</f>
        <v>0.56627817506246536</v>
      </c>
      <c r="N6" s="252"/>
      <c r="O6" s="252"/>
      <c r="P6" s="252"/>
    </row>
    <row r="7" spans="1:16">
      <c r="A7" s="251" t="s">
        <v>464</v>
      </c>
      <c r="B7" s="99">
        <v>517081.84</v>
      </c>
      <c r="C7" s="99">
        <v>70511.16</v>
      </c>
      <c r="D7" s="99">
        <f>B7+C7</f>
        <v>587593</v>
      </c>
      <c r="E7" s="99">
        <v>30935</v>
      </c>
      <c r="F7" s="99">
        <v>3474</v>
      </c>
      <c r="G7" s="99">
        <f t="shared" ref="G7:G15" si="0">E7+F7</f>
        <v>34409</v>
      </c>
      <c r="H7" s="99">
        <v>896349</v>
      </c>
      <c r="I7" s="99">
        <v>111220</v>
      </c>
      <c r="J7" s="99">
        <f t="shared" ref="J7:J9" si="1">H7+I7</f>
        <v>1007569</v>
      </c>
      <c r="K7" s="93">
        <f t="shared" ref="K7:M9" si="2">H7/B7</f>
        <v>1.7334760779840963</v>
      </c>
      <c r="L7" s="93">
        <f t="shared" si="2"/>
        <v>1.5773389630804542</v>
      </c>
      <c r="M7" s="93">
        <f t="shared" si="2"/>
        <v>1.7147396241956592</v>
      </c>
      <c r="N7" s="252"/>
      <c r="O7" s="252"/>
      <c r="P7" s="252"/>
    </row>
    <row r="8" spans="1:16">
      <c r="A8" s="251" t="s">
        <v>465</v>
      </c>
      <c r="B8" s="99">
        <v>401677.76</v>
      </c>
      <c r="C8" s="99">
        <v>54774.239999999998</v>
      </c>
      <c r="D8" s="99">
        <f>B8+C8</f>
        <v>456452</v>
      </c>
      <c r="E8" s="99">
        <v>4401</v>
      </c>
      <c r="F8" s="99">
        <v>494</v>
      </c>
      <c r="G8" s="99">
        <f t="shared" si="0"/>
        <v>4895</v>
      </c>
      <c r="H8" s="99">
        <v>51779</v>
      </c>
      <c r="I8" s="99">
        <v>6385</v>
      </c>
      <c r="J8" s="99">
        <f t="shared" si="1"/>
        <v>58164</v>
      </c>
      <c r="K8" s="93">
        <f t="shared" si="2"/>
        <v>0.12890681326245196</v>
      </c>
      <c r="L8" s="93">
        <f t="shared" si="2"/>
        <v>0.11656939466435318</v>
      </c>
      <c r="M8" s="93">
        <f t="shared" si="2"/>
        <v>0.12742632303068011</v>
      </c>
      <c r="N8" s="252"/>
      <c r="O8" s="252"/>
      <c r="P8" s="252"/>
    </row>
    <row r="9" spans="1:16">
      <c r="A9" s="530" t="s">
        <v>466</v>
      </c>
      <c r="B9" s="99">
        <v>950400</v>
      </c>
      <c r="C9" s="99">
        <v>129600</v>
      </c>
      <c r="D9" s="99">
        <f>B9+C9</f>
        <v>1080000</v>
      </c>
      <c r="E9" s="99">
        <v>54048</v>
      </c>
      <c r="F9" s="99">
        <v>6070</v>
      </c>
      <c r="G9" s="99">
        <f t="shared" si="0"/>
        <v>60118</v>
      </c>
      <c r="H9" s="99">
        <v>278033</v>
      </c>
      <c r="I9" s="99">
        <v>33860</v>
      </c>
      <c r="J9" s="99">
        <f t="shared" si="1"/>
        <v>311893</v>
      </c>
      <c r="K9" s="93">
        <f t="shared" si="2"/>
        <v>0.29254313973063972</v>
      </c>
      <c r="L9" s="93">
        <f t="shared" si="2"/>
        <v>0.2612654320987654</v>
      </c>
      <c r="M9" s="93">
        <f t="shared" si="2"/>
        <v>0.2887898148148148</v>
      </c>
      <c r="N9" s="252"/>
      <c r="O9" s="252"/>
      <c r="P9" s="252"/>
    </row>
    <row r="10" spans="1:16">
      <c r="A10" s="251" t="s">
        <v>142</v>
      </c>
      <c r="B10" s="99">
        <v>0</v>
      </c>
      <c r="C10" s="99">
        <v>0</v>
      </c>
      <c r="D10" s="99">
        <f t="shared" ref="D10:D15" si="3">B10+C10</f>
        <v>0</v>
      </c>
      <c r="E10" s="99">
        <v>0</v>
      </c>
      <c r="F10" s="99">
        <v>0</v>
      </c>
      <c r="G10" s="99">
        <f>E10+F10</f>
        <v>0</v>
      </c>
      <c r="H10" s="99">
        <v>0</v>
      </c>
      <c r="I10" s="99">
        <v>0</v>
      </c>
      <c r="J10" s="99">
        <f t="shared" ref="J10:J15" si="4">H10+I10</f>
        <v>0</v>
      </c>
      <c r="K10" s="93">
        <v>0</v>
      </c>
      <c r="L10" s="93">
        <v>0</v>
      </c>
      <c r="M10" s="93">
        <v>0</v>
      </c>
      <c r="N10" s="252"/>
      <c r="O10" s="252"/>
      <c r="P10" s="252"/>
    </row>
    <row r="11" spans="1:16">
      <c r="A11" s="251" t="s">
        <v>467</v>
      </c>
      <c r="B11" s="99">
        <v>233200</v>
      </c>
      <c r="C11" s="99">
        <v>31800</v>
      </c>
      <c r="D11" s="99">
        <f t="shared" ref="D11" si="5">B11+C11</f>
        <v>265000</v>
      </c>
      <c r="E11" s="99">
        <v>-121</v>
      </c>
      <c r="F11" s="99">
        <v>-14</v>
      </c>
      <c r="G11" s="99">
        <f>E11+F11</f>
        <v>-135</v>
      </c>
      <c r="H11" s="99">
        <v>179797</v>
      </c>
      <c r="I11" s="99">
        <v>22436</v>
      </c>
      <c r="J11" s="99">
        <f t="shared" ref="J11" si="6">H11+I11</f>
        <v>202233</v>
      </c>
      <c r="K11" s="93">
        <f t="shared" ref="K11" si="7">H11/B11</f>
        <v>0.7709991423670669</v>
      </c>
      <c r="L11" s="93">
        <f t="shared" ref="L11" si="8">I11/C11</f>
        <v>0.70553459119496853</v>
      </c>
      <c r="M11" s="93">
        <f t="shared" ref="M11:M12" si="9">J11/D11</f>
        <v>0.76314339622641514</v>
      </c>
      <c r="N11" s="252"/>
      <c r="O11" s="252"/>
      <c r="P11" s="252"/>
    </row>
    <row r="12" spans="1:16">
      <c r="A12" s="251" t="s">
        <v>468</v>
      </c>
      <c r="B12" s="99">
        <v>94792.72</v>
      </c>
      <c r="C12" s="99">
        <v>12926.279999999999</v>
      </c>
      <c r="D12" s="99">
        <f t="shared" si="3"/>
        <v>107719</v>
      </c>
      <c r="E12" s="99">
        <v>8043</v>
      </c>
      <c r="F12" s="99">
        <v>903</v>
      </c>
      <c r="G12" s="99">
        <f t="shared" si="0"/>
        <v>8946</v>
      </c>
      <c r="H12" s="99">
        <v>27713</v>
      </c>
      <c r="I12" s="99">
        <v>3334</v>
      </c>
      <c r="J12" s="99">
        <f t="shared" si="4"/>
        <v>31047</v>
      </c>
      <c r="K12" s="93">
        <v>0</v>
      </c>
      <c r="L12" s="93">
        <v>0</v>
      </c>
      <c r="M12" s="93">
        <f t="shared" si="9"/>
        <v>0.28822213351405046</v>
      </c>
      <c r="N12" s="252"/>
      <c r="O12" s="252"/>
      <c r="P12" s="252"/>
    </row>
    <row r="13" spans="1:16">
      <c r="A13" s="251" t="s">
        <v>43</v>
      </c>
      <c r="B13" s="99">
        <v>271920</v>
      </c>
      <c r="C13" s="99">
        <v>37080</v>
      </c>
      <c r="D13" s="99">
        <f t="shared" si="3"/>
        <v>309000</v>
      </c>
      <c r="E13" s="99">
        <v>11645</v>
      </c>
      <c r="F13" s="99">
        <v>1308</v>
      </c>
      <c r="G13" s="99">
        <f t="shared" si="0"/>
        <v>12953</v>
      </c>
      <c r="H13" s="99">
        <v>117320</v>
      </c>
      <c r="I13" s="99">
        <v>14518</v>
      </c>
      <c r="J13" s="99">
        <f>H13+I13</f>
        <v>131838</v>
      </c>
      <c r="K13" s="93">
        <f t="shared" ref="K13:M15" si="10">H13/B13</f>
        <v>0.43145042659605765</v>
      </c>
      <c r="L13" s="93">
        <f t="shared" si="10"/>
        <v>0.39153182308522116</v>
      </c>
      <c r="M13" s="93">
        <f t="shared" si="10"/>
        <v>0.42666019417475726</v>
      </c>
      <c r="N13" s="252"/>
      <c r="O13" s="252"/>
      <c r="P13" s="252"/>
    </row>
    <row r="14" spans="1:16">
      <c r="A14" s="251" t="s">
        <v>44</v>
      </c>
      <c r="B14" s="99">
        <v>554400</v>
      </c>
      <c r="C14" s="99">
        <v>75600</v>
      </c>
      <c r="D14" s="99">
        <f t="shared" si="3"/>
        <v>630000</v>
      </c>
      <c r="E14" s="99">
        <v>30350</v>
      </c>
      <c r="F14" s="99">
        <v>3409</v>
      </c>
      <c r="G14" s="99">
        <f t="shared" si="0"/>
        <v>33759</v>
      </c>
      <c r="H14" s="99">
        <v>307881</v>
      </c>
      <c r="I14" s="99">
        <v>38115</v>
      </c>
      <c r="J14" s="99">
        <f t="shared" si="4"/>
        <v>345996</v>
      </c>
      <c r="K14" s="93">
        <f t="shared" si="10"/>
        <v>0.55534090909090905</v>
      </c>
      <c r="L14" s="93">
        <f t="shared" si="10"/>
        <v>0.50416666666666665</v>
      </c>
      <c r="M14" s="93">
        <f t="shared" si="10"/>
        <v>0.54920000000000002</v>
      </c>
      <c r="N14" s="252"/>
      <c r="O14" s="252"/>
      <c r="P14" s="252"/>
    </row>
    <row r="15" spans="1:16">
      <c r="A15" s="251" t="s">
        <v>45</v>
      </c>
      <c r="B15" s="99">
        <v>59741.440000000002</v>
      </c>
      <c r="C15" s="99">
        <v>8146.5599999999995</v>
      </c>
      <c r="D15" s="99">
        <f t="shared" si="3"/>
        <v>67888</v>
      </c>
      <c r="E15" s="99">
        <v>0</v>
      </c>
      <c r="F15" s="99">
        <v>0</v>
      </c>
      <c r="G15" s="99">
        <f t="shared" si="0"/>
        <v>0</v>
      </c>
      <c r="H15" s="99">
        <v>18810</v>
      </c>
      <c r="I15" s="99">
        <v>2326</v>
      </c>
      <c r="J15" s="99">
        <f t="shared" si="4"/>
        <v>21136</v>
      </c>
      <c r="K15" s="93">
        <f t="shared" si="10"/>
        <v>0.31485682300259249</v>
      </c>
      <c r="L15" s="93">
        <f t="shared" si="10"/>
        <v>0.28551928666823789</v>
      </c>
      <c r="M15" s="93">
        <f t="shared" si="10"/>
        <v>0.31133631864246997</v>
      </c>
      <c r="N15" s="252"/>
      <c r="O15" s="252"/>
      <c r="P15" s="252"/>
    </row>
    <row r="16" spans="1:16">
      <c r="A16" s="530"/>
      <c r="B16" s="77"/>
      <c r="C16" s="77"/>
      <c r="D16" s="77"/>
      <c r="E16" s="77"/>
      <c r="F16" s="77"/>
      <c r="G16" s="77"/>
      <c r="H16" s="77"/>
      <c r="I16" s="77"/>
      <c r="J16" s="99"/>
      <c r="K16" s="77"/>
      <c r="L16" s="77"/>
      <c r="M16" s="77"/>
      <c r="N16" s="252"/>
      <c r="O16" s="252"/>
      <c r="P16" s="252"/>
    </row>
    <row r="17" spans="1:16">
      <c r="A17" s="253" t="s">
        <v>469</v>
      </c>
      <c r="B17" s="254">
        <f>SUM(B6:B9,B10:B15)</f>
        <v>5932119.5999999996</v>
      </c>
      <c r="C17" s="254">
        <f>SUM(C6:C9,C10:C15)</f>
        <v>808925.4</v>
      </c>
      <c r="D17" s="254">
        <f t="shared" ref="D17" si="11">SUM(B17:C17)</f>
        <v>6741045</v>
      </c>
      <c r="E17" s="254">
        <f>SUM(E6:E9,E10:E15)</f>
        <v>453850</v>
      </c>
      <c r="F17" s="254">
        <f>SUM(F6:F9,F10:F15)</f>
        <v>50971</v>
      </c>
      <c r="G17" s="254">
        <f t="shared" ref="G17" si="12">SUM(E17:F17)</f>
        <v>504821</v>
      </c>
      <c r="H17" s="254">
        <f>SUM(H6:H9,H10:H15)</f>
        <v>3511441</v>
      </c>
      <c r="I17" s="254">
        <f>SUM(I6:I9,I10:I15)</f>
        <v>431700</v>
      </c>
      <c r="J17" s="254">
        <f t="shared" ref="J17" si="13">SUM(H17:I17)</f>
        <v>3943141</v>
      </c>
      <c r="K17" s="255">
        <f>H17/B17</f>
        <v>0.59193698657053373</v>
      </c>
      <c r="L17" s="255">
        <f>I17/C17</f>
        <v>0.53367096644511347</v>
      </c>
      <c r="M17" s="255">
        <f>J17/D17</f>
        <v>0.58494506415548331</v>
      </c>
      <c r="N17" s="252"/>
      <c r="O17" s="252"/>
    </row>
    <row r="18" spans="1:16">
      <c r="A18" s="530"/>
      <c r="B18" s="77"/>
      <c r="C18" s="77"/>
      <c r="D18" s="77"/>
      <c r="E18" s="77"/>
      <c r="F18" s="77"/>
      <c r="G18" s="77"/>
      <c r="H18" s="77"/>
      <c r="I18" s="77"/>
      <c r="J18" s="99"/>
      <c r="K18" s="77"/>
      <c r="L18" s="77"/>
      <c r="M18" s="77"/>
      <c r="N18" s="252"/>
      <c r="O18" s="252"/>
    </row>
    <row r="19" spans="1:16">
      <c r="A19" s="251" t="s">
        <v>470</v>
      </c>
      <c r="B19" s="99">
        <v>139598682</v>
      </c>
      <c r="C19" s="99">
        <v>25613072</v>
      </c>
      <c r="D19" s="99">
        <f t="shared" ref="D19" si="14">B19+C19</f>
        <v>165211754</v>
      </c>
      <c r="E19" s="99">
        <v>26127031</v>
      </c>
      <c r="F19" s="99">
        <v>1181489</v>
      </c>
      <c r="G19" s="99">
        <f t="shared" ref="G19" si="15">E19+F19</f>
        <v>27308520</v>
      </c>
      <c r="H19" s="99">
        <v>153674544</v>
      </c>
      <c r="I19" s="99">
        <v>16873680</v>
      </c>
      <c r="J19" s="99">
        <f t="shared" ref="J19" si="16">H19+I19</f>
        <v>170548224</v>
      </c>
      <c r="K19" s="93">
        <f>H19/B19</f>
        <v>1.1008309089909603</v>
      </c>
      <c r="L19" s="93">
        <f>I19/C19</f>
        <v>0.6587917294731378</v>
      </c>
      <c r="M19" s="93">
        <f>J19/D19</f>
        <v>1.032300788962025</v>
      </c>
      <c r="N19" s="252"/>
      <c r="O19" s="252"/>
    </row>
    <row r="20" spans="1:16">
      <c r="A20" s="530"/>
      <c r="B20" s="77"/>
      <c r="C20" s="77"/>
      <c r="D20" s="77"/>
      <c r="E20" s="77"/>
      <c r="F20" s="77"/>
      <c r="G20" s="77"/>
      <c r="H20" s="77"/>
      <c r="I20" s="77"/>
      <c r="J20" s="77"/>
      <c r="K20" s="77"/>
      <c r="L20" s="77"/>
      <c r="M20" s="77"/>
      <c r="N20" s="252"/>
      <c r="O20" s="252"/>
    </row>
    <row r="21" spans="1:16" s="8" customFormat="1" ht="27.75" customHeight="1">
      <c r="A21" s="83" t="s">
        <v>471</v>
      </c>
      <c r="B21" s="254">
        <f t="shared" ref="B21:J21" si="17">SUM(B17,B19)</f>
        <v>145530801.59999999</v>
      </c>
      <c r="C21" s="254">
        <f t="shared" si="17"/>
        <v>26421997.399999999</v>
      </c>
      <c r="D21" s="254">
        <f>SUM(D17,D19)</f>
        <v>171952799</v>
      </c>
      <c r="E21" s="254">
        <f t="shared" si="17"/>
        <v>26580881</v>
      </c>
      <c r="F21" s="254">
        <f t="shared" si="17"/>
        <v>1232460</v>
      </c>
      <c r="G21" s="254">
        <f t="shared" si="17"/>
        <v>27813341</v>
      </c>
      <c r="H21" s="254">
        <f t="shared" si="17"/>
        <v>157185985</v>
      </c>
      <c r="I21" s="254">
        <f t="shared" si="17"/>
        <v>17305380</v>
      </c>
      <c r="J21" s="254">
        <f t="shared" si="17"/>
        <v>174491365</v>
      </c>
      <c r="K21" s="255">
        <f>H21/B21</f>
        <v>1.0800873991750211</v>
      </c>
      <c r="L21" s="255">
        <f>I21/C21</f>
        <v>0.65496108178407442</v>
      </c>
      <c r="M21" s="255">
        <f>J21/D21</f>
        <v>1.0147631560216708</v>
      </c>
      <c r="N21" s="252"/>
      <c r="O21" s="252"/>
    </row>
    <row r="22" spans="1:16" s="259" customFormat="1" ht="10.199999999999999">
      <c r="A22" s="256"/>
      <c r="B22" s="257"/>
      <c r="C22" s="257"/>
      <c r="D22" s="257"/>
      <c r="E22" s="258"/>
      <c r="F22" s="257"/>
      <c r="G22" s="257"/>
      <c r="H22" s="257"/>
      <c r="I22" s="257"/>
      <c r="J22" s="257"/>
      <c r="K22" s="257"/>
      <c r="L22" s="257"/>
      <c r="M22" s="257"/>
    </row>
    <row r="23" spans="1:16" s="259" customFormat="1">
      <c r="A23" s="1139" t="s">
        <v>472</v>
      </c>
      <c r="B23" s="260"/>
      <c r="C23" s="260"/>
      <c r="D23" s="260"/>
      <c r="E23" s="260"/>
      <c r="F23" s="260"/>
      <c r="G23" s="260"/>
      <c r="H23" s="260"/>
      <c r="I23" s="260"/>
      <c r="J23" s="260"/>
      <c r="K23" s="260"/>
      <c r="L23" s="260"/>
      <c r="M23" s="260"/>
    </row>
    <row r="24" spans="1:16" s="259" customFormat="1" ht="12.75" customHeight="1">
      <c r="A24" s="1138" t="s">
        <v>473</v>
      </c>
      <c r="B24" s="261" t="s">
        <v>474</v>
      </c>
      <c r="C24" s="261"/>
      <c r="D24" s="261"/>
      <c r="E24" s="99">
        <v>1172954.12228</v>
      </c>
      <c r="F24" s="1219">
        <v>0</v>
      </c>
      <c r="G24" s="99">
        <f>E24+F24</f>
        <v>1172954.12228</v>
      </c>
      <c r="H24" s="99">
        <v>7094251.3564399993</v>
      </c>
      <c r="I24" s="1219"/>
      <c r="J24" s="99">
        <f t="shared" ref="J24:J28" si="18">H24+I24</f>
        <v>7094251.3564399993</v>
      </c>
      <c r="K24" s="262"/>
      <c r="L24" s="261"/>
      <c r="M24" s="262"/>
      <c r="O24" s="263"/>
    </row>
    <row r="25" spans="1:16" s="259" customFormat="1">
      <c r="A25" s="1139" t="s">
        <v>475</v>
      </c>
      <c r="B25" s="261"/>
      <c r="C25" s="261"/>
      <c r="D25" s="261"/>
      <c r="E25" s="99">
        <v>1898093.0122838458</v>
      </c>
      <c r="F25" s="99">
        <v>144506</v>
      </c>
      <c r="G25" s="99">
        <f t="shared" ref="G25:G28" si="19">E25+F25</f>
        <v>2042599.0122838458</v>
      </c>
      <c r="H25" s="99">
        <v>11556873.236016273</v>
      </c>
      <c r="I25" s="99">
        <v>2220595</v>
      </c>
      <c r="J25" s="99">
        <f t="shared" si="18"/>
        <v>13777468.236016273</v>
      </c>
      <c r="K25" s="262"/>
      <c r="L25" s="261"/>
      <c r="M25" s="262"/>
      <c r="O25" s="263"/>
      <c r="P25" s="263"/>
    </row>
    <row r="26" spans="1:16" s="259" customFormat="1">
      <c r="A26" s="1139" t="s">
        <v>476</v>
      </c>
      <c r="B26" s="261"/>
      <c r="C26" s="261"/>
      <c r="D26" s="261"/>
      <c r="E26" s="99">
        <v>0</v>
      </c>
      <c r="F26" s="1220">
        <v>0</v>
      </c>
      <c r="G26" s="99">
        <f t="shared" si="19"/>
        <v>0</v>
      </c>
      <c r="H26" s="99">
        <v>0</v>
      </c>
      <c r="I26" s="1220"/>
      <c r="J26" s="99">
        <f t="shared" si="18"/>
        <v>0</v>
      </c>
      <c r="K26" s="262"/>
      <c r="L26" s="264"/>
      <c r="M26" s="262"/>
      <c r="O26" s="263"/>
    </row>
    <row r="27" spans="1:16" s="259" customFormat="1" ht="15.75" customHeight="1">
      <c r="A27" s="1140" t="s">
        <v>477</v>
      </c>
      <c r="B27" s="261"/>
      <c r="C27" s="261"/>
      <c r="D27" s="261"/>
      <c r="E27" s="99">
        <v>120138.78236243088</v>
      </c>
      <c r="F27" s="1220">
        <v>0</v>
      </c>
      <c r="G27" s="99">
        <f t="shared" si="19"/>
        <v>120138.78236243088</v>
      </c>
      <c r="H27" s="99">
        <v>873297.04936727765</v>
      </c>
      <c r="I27" s="1220"/>
      <c r="J27" s="99">
        <f t="shared" si="18"/>
        <v>873297.04936727765</v>
      </c>
      <c r="K27" s="262"/>
      <c r="L27" s="261"/>
      <c r="M27" s="262"/>
      <c r="O27" s="263"/>
    </row>
    <row r="28" spans="1:16" s="259" customFormat="1">
      <c r="A28" s="1141" t="s">
        <v>478</v>
      </c>
      <c r="B28" s="261"/>
      <c r="C28" s="261"/>
      <c r="D28" s="261"/>
      <c r="E28" s="99">
        <v>140983.61735892625</v>
      </c>
      <c r="F28" s="1220">
        <v>0</v>
      </c>
      <c r="G28" s="99">
        <f t="shared" si="19"/>
        <v>140983.61735892625</v>
      </c>
      <c r="H28" s="99">
        <v>794847.35751026729</v>
      </c>
      <c r="I28" s="1220"/>
      <c r="J28" s="99">
        <f t="shared" si="18"/>
        <v>794847.35751026729</v>
      </c>
      <c r="K28" s="262"/>
      <c r="L28" s="261"/>
      <c r="M28" s="262"/>
      <c r="O28" s="263"/>
    </row>
    <row r="29" spans="1:16" s="259" customFormat="1">
      <c r="A29" s="1141" t="s">
        <v>479</v>
      </c>
      <c r="B29" s="261"/>
      <c r="C29" s="261"/>
      <c r="D29" s="261"/>
      <c r="E29" s="254">
        <f>SUM(E24:E28)</f>
        <v>3332169.5342852026</v>
      </c>
      <c r="F29" s="254">
        <f>SUM(F24:F28)</f>
        <v>144506</v>
      </c>
      <c r="G29" s="254">
        <f t="shared" ref="G29:J29" si="20">SUM(G24:G28)</f>
        <v>3476675.5342852026</v>
      </c>
      <c r="H29" s="254">
        <f>SUM(H24:H28)</f>
        <v>20319268.999333821</v>
      </c>
      <c r="I29" s="254">
        <f>SUM(I24:I28)</f>
        <v>2220595</v>
      </c>
      <c r="J29" s="254">
        <f t="shared" si="20"/>
        <v>22539863.999333821</v>
      </c>
      <c r="K29" s="262"/>
      <c r="L29" s="261"/>
      <c r="M29" s="262"/>
      <c r="O29" s="263"/>
    </row>
    <row r="30" spans="1:16" s="259" customFormat="1">
      <c r="A30" s="265"/>
      <c r="B30" s="265"/>
      <c r="C30" s="265"/>
      <c r="D30" s="265"/>
      <c r="E30" s="266"/>
      <c r="F30" s="265"/>
      <c r="G30" s="265"/>
      <c r="H30" s="265"/>
      <c r="I30" s="265"/>
      <c r="J30" s="265"/>
      <c r="K30" s="265"/>
      <c r="L30" s="265"/>
      <c r="M30" s="265"/>
    </row>
    <row r="31" spans="1:16" s="259" customFormat="1" ht="12.75" customHeight="1">
      <c r="A31" s="1142" t="s">
        <v>49</v>
      </c>
      <c r="B31" s="261"/>
      <c r="C31" s="261"/>
      <c r="D31" s="261"/>
      <c r="E31" s="99">
        <v>97286</v>
      </c>
      <c r="F31" s="99">
        <v>97286</v>
      </c>
      <c r="G31" s="254">
        <f>E31+F31</f>
        <v>194572</v>
      </c>
      <c r="H31" s="99">
        <v>783296</v>
      </c>
      <c r="I31" s="99">
        <v>96547</v>
      </c>
      <c r="J31" s="254">
        <f>H31+I31</f>
        <v>879843</v>
      </c>
      <c r="K31" s="262"/>
      <c r="L31" s="262"/>
      <c r="M31" s="262"/>
      <c r="N31" s="267"/>
      <c r="O31" s="263"/>
    </row>
    <row r="33" spans="1:13" ht="12" customHeight="1">
      <c r="A33" s="1143" t="s">
        <v>480</v>
      </c>
      <c r="B33" s="32"/>
      <c r="C33" s="32"/>
      <c r="D33" s="1143"/>
      <c r="E33" s="1143"/>
      <c r="F33" s="605"/>
      <c r="G33" s="605"/>
      <c r="H33" s="605"/>
      <c r="I33" s="605"/>
      <c r="J33" s="605"/>
      <c r="K33" s="605"/>
      <c r="L33" s="605"/>
      <c r="M33" s="604"/>
    </row>
    <row r="34" spans="1:13" ht="12" customHeight="1">
      <c r="A34" s="1143" t="s">
        <v>481</v>
      </c>
      <c r="B34" s="32"/>
      <c r="C34" s="32"/>
      <c r="D34" s="1143"/>
      <c r="E34" s="1143"/>
      <c r="F34" s="605"/>
      <c r="G34" s="605"/>
      <c r="H34" s="605"/>
      <c r="I34" s="605"/>
      <c r="J34" s="605"/>
      <c r="K34" s="605"/>
      <c r="L34" s="605"/>
      <c r="M34" s="604"/>
    </row>
    <row r="35" spans="1:13" ht="12.75" customHeight="1">
      <c r="A35" s="1144" t="s">
        <v>482</v>
      </c>
      <c r="F35" s="1055"/>
      <c r="G35" s="1055"/>
      <c r="H35" s="1055"/>
      <c r="I35" s="1055"/>
      <c r="J35" s="1056"/>
      <c r="K35" s="345"/>
      <c r="L35" s="345"/>
      <c r="M35" s="357"/>
    </row>
    <row r="36" spans="1:13" ht="12.75" customHeight="1">
      <c r="A36" s="1145" t="s">
        <v>483</v>
      </c>
      <c r="F36" s="1055"/>
      <c r="G36" s="1055"/>
      <c r="H36" s="1055"/>
      <c r="I36" s="1055"/>
      <c r="J36" s="1056"/>
      <c r="K36" s="345"/>
      <c r="L36" s="345"/>
      <c r="M36" s="357"/>
    </row>
    <row r="37" spans="1:13">
      <c r="A37" s="712"/>
      <c r="C37" s="358"/>
      <c r="D37" s="358"/>
      <c r="E37" s="358"/>
      <c r="F37" s="358"/>
      <c r="G37" s="358"/>
      <c r="H37" s="358"/>
      <c r="L37" s="712"/>
    </row>
    <row r="38" spans="1:13">
      <c r="A38" s="268" t="s">
        <v>484</v>
      </c>
    </row>
    <row r="39" spans="1:13" hidden="1"/>
    <row r="40" spans="1:13">
      <c r="B40" s="269"/>
      <c r="C40" s="269"/>
    </row>
    <row r="43" spans="1:13">
      <c r="A43" s="1063"/>
    </row>
  </sheetData>
  <mergeCells count="7">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customProperties>
    <customPr name="_pios_id" r:id="rId2"/>
  </customProperties>
  <ignoredErrors>
    <ignoredError sqref="G17 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codeName="Sheet19">
    <tabColor rgb="FF00B050"/>
    <pageSetUpPr fitToPage="1"/>
  </sheetPr>
  <dimension ref="A1:AB30"/>
  <sheetViews>
    <sheetView zoomScale="70" zoomScaleNormal="70" workbookViewId="0">
      <selection activeCell="A15" sqref="A15"/>
    </sheetView>
  </sheetViews>
  <sheetFormatPr defaultColWidth="9.44140625" defaultRowHeight="13.2"/>
  <cols>
    <col min="1" max="1" width="14.44140625" customWidth="1"/>
    <col min="2" max="3" width="8.5546875" customWidth="1"/>
    <col min="4" max="4" width="15.44140625" customWidth="1"/>
    <col min="5" max="5" width="12.5546875" customWidth="1"/>
    <col min="6" max="6" width="12.6640625" bestFit="1" customWidth="1"/>
    <col min="7" max="7" width="11.5546875" bestFit="1" customWidth="1"/>
    <col min="8" max="8" width="11.109375" bestFit="1" customWidth="1"/>
    <col min="9" max="9" width="12.5546875" customWidth="1"/>
    <col min="10" max="10" width="13.5546875" style="4" customWidth="1"/>
    <col min="11" max="12" width="13.5546875" customWidth="1"/>
    <col min="13" max="13" width="14.5546875" customWidth="1"/>
    <col min="14" max="14" width="13.5546875" customWidth="1"/>
    <col min="15" max="15" width="18.5546875" customWidth="1"/>
    <col min="16" max="16" width="13.44140625" bestFit="1" customWidth="1"/>
    <col min="17" max="17" width="10.5546875" customWidth="1"/>
    <col min="18" max="18" width="17.5546875" customWidth="1"/>
    <col min="19" max="19" width="12.6640625" customWidth="1"/>
    <col min="20" max="20" width="15.5546875" customWidth="1"/>
    <col min="21" max="21" width="13.109375" customWidth="1"/>
    <col min="22" max="22" width="13.44140625" customWidth="1"/>
    <col min="23" max="23" width="15.5546875" customWidth="1"/>
    <col min="24" max="24" width="17.5546875" customWidth="1"/>
    <col min="25" max="25" width="14.5546875" customWidth="1"/>
    <col min="26" max="26" width="19.109375" customWidth="1"/>
    <col min="27" max="27" width="9.5546875" bestFit="1" customWidth="1"/>
    <col min="28" max="28" width="14.109375" bestFit="1" customWidth="1"/>
  </cols>
  <sheetData>
    <row r="1" spans="1:28" ht="15.6">
      <c r="A1" s="1481" t="s">
        <v>485</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row>
    <row r="2" spans="1:28" ht="15.6">
      <c r="A2" s="1482" t="s">
        <v>2</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c r="Y2" s="1482"/>
    </row>
    <row r="3" spans="1:28" ht="16.2" thickBot="1">
      <c r="A3" s="1482" t="s">
        <v>0</v>
      </c>
      <c r="B3" s="1481"/>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440"/>
    </row>
    <row r="4" spans="1:28" ht="15.75" customHeight="1" thickBot="1">
      <c r="A4" s="1483"/>
      <c r="B4" s="1486" t="s">
        <v>486</v>
      </c>
      <c r="C4" s="1487"/>
      <c r="D4" s="1487"/>
      <c r="E4" s="1487"/>
      <c r="F4" s="1487"/>
      <c r="G4" s="1487"/>
      <c r="H4" s="1487"/>
      <c r="I4" s="1487"/>
      <c r="J4" s="1487"/>
      <c r="K4" s="1488"/>
      <c r="L4" s="1489" t="s">
        <v>487</v>
      </c>
      <c r="M4" s="1490"/>
      <c r="N4" s="1490"/>
      <c r="O4" s="1491"/>
      <c r="P4" s="1492" t="s">
        <v>488</v>
      </c>
      <c r="Q4" s="1473"/>
      <c r="R4" s="1473"/>
      <c r="S4" s="1473"/>
      <c r="T4" s="1473"/>
      <c r="U4" s="1493" t="s">
        <v>489</v>
      </c>
      <c r="V4" s="1494"/>
      <c r="W4" s="1495" t="s">
        <v>490</v>
      </c>
      <c r="X4" s="1479" t="s">
        <v>491</v>
      </c>
      <c r="Y4" s="1479" t="s">
        <v>492</v>
      </c>
      <c r="Z4" s="1476" t="s">
        <v>493</v>
      </c>
      <c r="AA4" s="1476" t="s">
        <v>289</v>
      </c>
      <c r="AB4" s="1459" t="s">
        <v>290</v>
      </c>
    </row>
    <row r="5" spans="1:28" ht="15" customHeight="1">
      <c r="A5" s="1484"/>
      <c r="B5" s="1469" t="s">
        <v>494</v>
      </c>
      <c r="C5" s="1465"/>
      <c r="D5" s="1465"/>
      <c r="E5" s="1467"/>
      <c r="F5" s="1492" t="s">
        <v>495</v>
      </c>
      <c r="G5" s="1473"/>
      <c r="H5" s="1473"/>
      <c r="I5" s="1473"/>
      <c r="J5" s="1500"/>
      <c r="K5" s="1473" t="s">
        <v>496</v>
      </c>
      <c r="L5" s="1469" t="s">
        <v>497</v>
      </c>
      <c r="M5" s="1465" t="s">
        <v>498</v>
      </c>
      <c r="N5" s="1465" t="s">
        <v>499</v>
      </c>
      <c r="O5" s="1471" t="s">
        <v>500</v>
      </c>
      <c r="P5" s="1469" t="s">
        <v>501</v>
      </c>
      <c r="Q5" s="1465" t="s">
        <v>502</v>
      </c>
      <c r="R5" s="1465" t="s">
        <v>503</v>
      </c>
      <c r="S5" s="1479" t="s">
        <v>504</v>
      </c>
      <c r="T5" s="1467" t="s">
        <v>505</v>
      </c>
      <c r="U5" s="1469" t="s">
        <v>506</v>
      </c>
      <c r="V5" s="1463" t="s">
        <v>507</v>
      </c>
      <c r="W5" s="1496"/>
      <c r="X5" s="1498"/>
      <c r="Y5" s="1498"/>
      <c r="Z5" s="1477"/>
      <c r="AA5" s="1477"/>
      <c r="AB5" s="1460"/>
    </row>
    <row r="6" spans="1:28" ht="47.25" customHeight="1">
      <c r="A6" s="1485"/>
      <c r="B6" s="1245" t="s">
        <v>508</v>
      </c>
      <c r="C6" s="1246" t="s">
        <v>509</v>
      </c>
      <c r="D6" s="1246" t="s">
        <v>510</v>
      </c>
      <c r="E6" s="366" t="s">
        <v>511</v>
      </c>
      <c r="F6" s="367" t="s">
        <v>512</v>
      </c>
      <c r="G6" s="365" t="s">
        <v>513</v>
      </c>
      <c r="H6" s="365" t="s">
        <v>514</v>
      </c>
      <c r="I6" s="270" t="s">
        <v>515</v>
      </c>
      <c r="J6" s="366" t="s">
        <v>516</v>
      </c>
      <c r="K6" s="1474"/>
      <c r="L6" s="1470"/>
      <c r="M6" s="1466"/>
      <c r="N6" s="1466"/>
      <c r="O6" s="1472"/>
      <c r="P6" s="1470"/>
      <c r="Q6" s="1466"/>
      <c r="R6" s="1466"/>
      <c r="S6" s="1480"/>
      <c r="T6" s="1468"/>
      <c r="U6" s="1470"/>
      <c r="V6" s="1464"/>
      <c r="W6" s="1497"/>
      <c r="X6" s="1499"/>
      <c r="Y6" s="1499"/>
      <c r="Z6" s="1478"/>
      <c r="AA6" s="1478"/>
      <c r="AB6" s="1461"/>
    </row>
    <row r="7" spans="1:28" ht="15" customHeight="1">
      <c r="A7" s="980" t="s">
        <v>296</v>
      </c>
      <c r="B7" s="964">
        <v>0</v>
      </c>
      <c r="C7" s="1105">
        <v>13</v>
      </c>
      <c r="D7" s="1105">
        <v>0</v>
      </c>
      <c r="E7" s="1105">
        <f t="shared" ref="E7:E15" si="0">SUM(B7:D7)</f>
        <v>13</v>
      </c>
      <c r="F7" s="1105">
        <v>6400</v>
      </c>
      <c r="G7" s="1105">
        <v>1774</v>
      </c>
      <c r="H7" s="1105">
        <v>491</v>
      </c>
      <c r="I7" s="1105">
        <v>207</v>
      </c>
      <c r="J7" s="1105">
        <f t="shared" ref="J7:J12" si="1">SUM(F7:I7)</f>
        <v>8872</v>
      </c>
      <c r="K7" s="1105">
        <f t="shared" ref="K7:K12" si="2">E7+J7</f>
        <v>8885</v>
      </c>
      <c r="L7" s="1105">
        <v>2339</v>
      </c>
      <c r="M7" s="1105">
        <v>4054</v>
      </c>
      <c r="N7" s="1105">
        <v>397</v>
      </c>
      <c r="O7" s="1105">
        <f t="shared" ref="O7:O18" si="3">SUM(L7:N7)</f>
        <v>6790</v>
      </c>
      <c r="P7" s="1105">
        <v>3236</v>
      </c>
      <c r="Q7" s="1105">
        <v>1</v>
      </c>
      <c r="R7" s="1105">
        <v>149</v>
      </c>
      <c r="S7" s="1105">
        <v>1883</v>
      </c>
      <c r="T7" s="1105">
        <f>SUM(P7:S7)</f>
        <v>5269</v>
      </c>
      <c r="U7" s="1105">
        <f t="shared" ref="U7:U12" si="4">K7+O7</f>
        <v>15675</v>
      </c>
      <c r="V7" s="1105">
        <v>3616</v>
      </c>
      <c r="W7" s="1105">
        <v>324289</v>
      </c>
      <c r="X7" s="1105">
        <v>289316</v>
      </c>
      <c r="Y7" s="1109">
        <f t="shared" ref="Y7:Y12" si="5">W7/X7</f>
        <v>1.1208816657219096</v>
      </c>
      <c r="Z7" s="1105">
        <v>1343031</v>
      </c>
      <c r="AA7" s="1105">
        <v>0</v>
      </c>
      <c r="AB7" s="1105">
        <v>135603</v>
      </c>
    </row>
    <row r="8" spans="1:28" ht="15" customHeight="1">
      <c r="A8" s="981" t="s">
        <v>297</v>
      </c>
      <c r="B8" s="964">
        <v>0</v>
      </c>
      <c r="C8" s="1105">
        <v>2</v>
      </c>
      <c r="D8" s="1105">
        <v>0</v>
      </c>
      <c r="E8" s="1105">
        <f t="shared" si="0"/>
        <v>2</v>
      </c>
      <c r="F8" s="1105">
        <v>6694</v>
      </c>
      <c r="G8" s="1105">
        <v>625</v>
      </c>
      <c r="H8" s="1105">
        <v>722</v>
      </c>
      <c r="I8" s="1105">
        <v>209</v>
      </c>
      <c r="J8" s="1105">
        <f t="shared" si="1"/>
        <v>8250</v>
      </c>
      <c r="K8" s="1105">
        <f t="shared" si="2"/>
        <v>8252</v>
      </c>
      <c r="L8" s="1105">
        <v>2380</v>
      </c>
      <c r="M8" s="1105">
        <v>3930</v>
      </c>
      <c r="N8" s="1105">
        <v>121</v>
      </c>
      <c r="O8" s="1105">
        <f t="shared" si="3"/>
        <v>6431</v>
      </c>
      <c r="P8" s="1105">
        <v>3379</v>
      </c>
      <c r="Q8" s="1105">
        <v>0</v>
      </c>
      <c r="R8" s="1105">
        <v>103</v>
      </c>
      <c r="S8" s="1105">
        <v>2823</v>
      </c>
      <c r="T8" s="1105">
        <f t="shared" ref="T8:T12" si="6">SUM(P8:S8)</f>
        <v>6305</v>
      </c>
      <c r="U8" s="1105">
        <f t="shared" si="4"/>
        <v>14683</v>
      </c>
      <c r="V8" s="1105">
        <f>K8-T8</f>
        <v>1947</v>
      </c>
      <c r="W8" s="1105">
        <v>326236</v>
      </c>
      <c r="X8" s="1105">
        <v>289316</v>
      </c>
      <c r="Y8" s="1109">
        <f t="shared" si="5"/>
        <v>1.1276113315544249</v>
      </c>
      <c r="Z8" s="1105">
        <v>1348729</v>
      </c>
      <c r="AA8" s="1105">
        <v>0</v>
      </c>
      <c r="AB8" s="1105">
        <v>136037</v>
      </c>
    </row>
    <row r="9" spans="1:28" ht="15" customHeight="1">
      <c r="A9" s="981" t="s">
        <v>298</v>
      </c>
      <c r="B9" s="964">
        <v>0</v>
      </c>
      <c r="C9" s="1105">
        <v>2</v>
      </c>
      <c r="D9" s="1105">
        <v>0</v>
      </c>
      <c r="E9" s="1105">
        <f t="shared" si="0"/>
        <v>2</v>
      </c>
      <c r="F9" s="1105">
        <v>6568</v>
      </c>
      <c r="G9" s="1105">
        <v>650</v>
      </c>
      <c r="H9" s="1105">
        <v>623</v>
      </c>
      <c r="I9" s="1105">
        <v>190</v>
      </c>
      <c r="J9" s="1105">
        <f t="shared" si="1"/>
        <v>8031</v>
      </c>
      <c r="K9" s="1105">
        <f t="shared" si="2"/>
        <v>8033</v>
      </c>
      <c r="L9" s="1105">
        <v>1236</v>
      </c>
      <c r="M9" s="1105">
        <v>3555</v>
      </c>
      <c r="N9" s="1105">
        <v>4</v>
      </c>
      <c r="O9" s="1105">
        <f t="shared" si="3"/>
        <v>4795</v>
      </c>
      <c r="P9" s="1105">
        <v>4354</v>
      </c>
      <c r="Q9" s="1105">
        <v>1</v>
      </c>
      <c r="R9" s="1105">
        <v>34</v>
      </c>
      <c r="S9" s="1105">
        <v>3113</v>
      </c>
      <c r="T9" s="1105">
        <f t="shared" si="6"/>
        <v>7502</v>
      </c>
      <c r="U9" s="1105">
        <f t="shared" si="4"/>
        <v>12828</v>
      </c>
      <c r="V9" s="1105">
        <f t="shared" ref="V9:V15" si="7">K9-T9</f>
        <v>531</v>
      </c>
      <c r="W9" s="1105">
        <v>326767</v>
      </c>
      <c r="X9" s="1105">
        <v>289316</v>
      </c>
      <c r="Y9" s="1109">
        <f t="shared" si="5"/>
        <v>1.1294466949632926</v>
      </c>
      <c r="Z9" s="1105">
        <v>1353796</v>
      </c>
      <c r="AA9" s="1105">
        <v>0</v>
      </c>
      <c r="AB9" s="1105">
        <v>135949</v>
      </c>
    </row>
    <row r="10" spans="1:28" ht="15" customHeight="1">
      <c r="A10" s="981" t="s">
        <v>299</v>
      </c>
      <c r="B10" s="964">
        <v>0</v>
      </c>
      <c r="C10" s="1105">
        <v>27</v>
      </c>
      <c r="D10" s="1105">
        <v>0</v>
      </c>
      <c r="E10" s="1105">
        <f t="shared" si="0"/>
        <v>27</v>
      </c>
      <c r="F10" s="1105">
        <v>4298</v>
      </c>
      <c r="G10" s="1105">
        <v>493</v>
      </c>
      <c r="H10" s="1105">
        <v>247</v>
      </c>
      <c r="I10" s="1105">
        <v>177</v>
      </c>
      <c r="J10" s="1105">
        <f t="shared" si="1"/>
        <v>5215</v>
      </c>
      <c r="K10" s="1105">
        <f t="shared" si="2"/>
        <v>5242</v>
      </c>
      <c r="L10" s="1105">
        <v>169</v>
      </c>
      <c r="M10" s="1105">
        <v>3072</v>
      </c>
      <c r="N10" s="1105">
        <v>5</v>
      </c>
      <c r="O10" s="1105">
        <f t="shared" si="3"/>
        <v>3246</v>
      </c>
      <c r="P10" s="1105">
        <v>355</v>
      </c>
      <c r="Q10" s="1105">
        <v>0</v>
      </c>
      <c r="R10" s="1105">
        <v>2</v>
      </c>
      <c r="S10" s="1105">
        <v>-13152</v>
      </c>
      <c r="T10" s="1105">
        <f t="shared" si="6"/>
        <v>-12795</v>
      </c>
      <c r="U10" s="1105">
        <f t="shared" si="4"/>
        <v>8488</v>
      </c>
      <c r="V10" s="1105">
        <f t="shared" si="7"/>
        <v>18037</v>
      </c>
      <c r="W10" s="1105">
        <v>344804</v>
      </c>
      <c r="X10" s="1105">
        <f t="shared" ref="X10:X18" si="8">$X$7</f>
        <v>289316</v>
      </c>
      <c r="Y10" s="1109">
        <f t="shared" si="5"/>
        <v>1.1917902915842884</v>
      </c>
      <c r="Z10" s="1105">
        <v>1359584</v>
      </c>
      <c r="AA10" s="1105">
        <v>0</v>
      </c>
      <c r="AB10" s="1105">
        <v>142539</v>
      </c>
    </row>
    <row r="11" spans="1:28" ht="15" customHeight="1">
      <c r="A11" s="981" t="s">
        <v>300</v>
      </c>
      <c r="B11" s="964">
        <v>0</v>
      </c>
      <c r="C11" s="1105">
        <v>48</v>
      </c>
      <c r="D11" s="1105">
        <v>0</v>
      </c>
      <c r="E11" s="1105">
        <f t="shared" si="0"/>
        <v>48</v>
      </c>
      <c r="F11" s="1105">
        <v>4753</v>
      </c>
      <c r="G11" s="1105">
        <v>572</v>
      </c>
      <c r="H11" s="1105">
        <v>325</v>
      </c>
      <c r="I11" s="1105">
        <v>119</v>
      </c>
      <c r="J11" s="1105">
        <f t="shared" si="1"/>
        <v>5769</v>
      </c>
      <c r="K11" s="1105">
        <f t="shared" si="2"/>
        <v>5817</v>
      </c>
      <c r="L11" s="1105">
        <v>52</v>
      </c>
      <c r="M11" s="1105">
        <v>3483</v>
      </c>
      <c r="N11" s="1105">
        <v>5</v>
      </c>
      <c r="O11" s="1105">
        <f t="shared" si="3"/>
        <v>3540</v>
      </c>
      <c r="P11" s="1105">
        <v>289</v>
      </c>
      <c r="Q11" s="1105">
        <v>0</v>
      </c>
      <c r="R11" s="1105">
        <v>4</v>
      </c>
      <c r="S11" s="1105">
        <v>4963</v>
      </c>
      <c r="T11" s="1105">
        <f t="shared" si="6"/>
        <v>5256</v>
      </c>
      <c r="U11" s="1105">
        <f t="shared" si="4"/>
        <v>9357</v>
      </c>
      <c r="V11" s="1105">
        <f t="shared" si="7"/>
        <v>561</v>
      </c>
      <c r="W11" s="1105">
        <v>345365</v>
      </c>
      <c r="X11" s="1105">
        <f t="shared" si="8"/>
        <v>289316</v>
      </c>
      <c r="Y11" s="1109">
        <f t="shared" si="5"/>
        <v>1.1937293478411148</v>
      </c>
      <c r="Z11" s="1105">
        <v>1364974</v>
      </c>
      <c r="AA11" s="1105">
        <v>0</v>
      </c>
      <c r="AB11" s="1105">
        <v>142793</v>
      </c>
    </row>
    <row r="12" spans="1:28" ht="15">
      <c r="A12" s="981" t="s">
        <v>301</v>
      </c>
      <c r="B12" s="964">
        <v>1</v>
      </c>
      <c r="C12" s="1105">
        <v>25</v>
      </c>
      <c r="D12" s="1105">
        <v>0</v>
      </c>
      <c r="E12" s="1105">
        <f t="shared" si="0"/>
        <v>26</v>
      </c>
      <c r="F12" s="1105">
        <v>4686</v>
      </c>
      <c r="G12" s="1105">
        <v>451</v>
      </c>
      <c r="H12" s="1105">
        <v>303</v>
      </c>
      <c r="I12" s="1105">
        <v>142</v>
      </c>
      <c r="J12" s="1105">
        <f t="shared" si="1"/>
        <v>5582</v>
      </c>
      <c r="K12" s="1105">
        <f t="shared" si="2"/>
        <v>5608</v>
      </c>
      <c r="L12" s="1105">
        <v>57</v>
      </c>
      <c r="M12" s="1105">
        <v>3074</v>
      </c>
      <c r="N12" s="1105">
        <v>7</v>
      </c>
      <c r="O12" s="1105">
        <f t="shared" si="3"/>
        <v>3138</v>
      </c>
      <c r="P12" s="1105">
        <v>250</v>
      </c>
      <c r="Q12" s="1105">
        <v>0</v>
      </c>
      <c r="R12" s="1105">
        <v>1</v>
      </c>
      <c r="S12" s="1105">
        <v>3526</v>
      </c>
      <c r="T12" s="1105">
        <f t="shared" si="6"/>
        <v>3777</v>
      </c>
      <c r="U12" s="1105">
        <f t="shared" si="4"/>
        <v>8746</v>
      </c>
      <c r="V12" s="1105">
        <f t="shared" si="7"/>
        <v>1831</v>
      </c>
      <c r="W12" s="1105">
        <v>347196</v>
      </c>
      <c r="X12" s="1105">
        <f t="shared" si="8"/>
        <v>289316</v>
      </c>
      <c r="Y12" s="1109">
        <f t="shared" si="5"/>
        <v>1.2000580679948569</v>
      </c>
      <c r="Z12" s="1105">
        <v>1370237</v>
      </c>
      <c r="AA12" s="1105">
        <v>0</v>
      </c>
      <c r="AB12" s="1105">
        <v>143470</v>
      </c>
    </row>
    <row r="13" spans="1:28" ht="15">
      <c r="A13" s="981" t="s">
        <v>302</v>
      </c>
      <c r="B13" s="964">
        <v>0</v>
      </c>
      <c r="C13" s="1105">
        <v>17</v>
      </c>
      <c r="D13" s="1105">
        <v>0</v>
      </c>
      <c r="E13" s="1105">
        <f t="shared" si="0"/>
        <v>17</v>
      </c>
      <c r="F13" s="964">
        <v>5058</v>
      </c>
      <c r="G13" s="965">
        <v>270</v>
      </c>
      <c r="H13" s="965">
        <v>223</v>
      </c>
      <c r="I13" s="966">
        <v>103</v>
      </c>
      <c r="J13" s="1105">
        <f t="shared" ref="J13:J15" si="9">SUM(F13:I13)</f>
        <v>5654</v>
      </c>
      <c r="K13" s="1105">
        <f t="shared" ref="K13:K15" si="10">E13+J13</f>
        <v>5671</v>
      </c>
      <c r="L13" s="964">
        <v>1556</v>
      </c>
      <c r="M13" s="965">
        <v>3597</v>
      </c>
      <c r="N13" s="965">
        <v>17</v>
      </c>
      <c r="O13" s="1105">
        <f t="shared" si="3"/>
        <v>5170</v>
      </c>
      <c r="P13" s="964">
        <v>375</v>
      </c>
      <c r="Q13" s="965">
        <v>1</v>
      </c>
      <c r="R13" s="965">
        <v>10</v>
      </c>
      <c r="S13" s="963">
        <v>3467</v>
      </c>
      <c r="T13" s="1105">
        <f t="shared" ref="T13:T18" si="11">SUM(P13:S13)</f>
        <v>3853</v>
      </c>
      <c r="U13" s="1105">
        <f t="shared" ref="U13:U18" si="12">K13+O13</f>
        <v>10841</v>
      </c>
      <c r="V13" s="1105">
        <f t="shared" si="7"/>
        <v>1818</v>
      </c>
      <c r="W13" s="945">
        <v>349014</v>
      </c>
      <c r="X13" s="946">
        <f t="shared" si="8"/>
        <v>289316</v>
      </c>
      <c r="Y13" s="1109">
        <f t="shared" ref="Y13:Y15" si="13">W13/X13</f>
        <v>1.20634185458115</v>
      </c>
      <c r="Z13" s="1105">
        <v>1374734</v>
      </c>
      <c r="AA13" s="1105">
        <v>0</v>
      </c>
      <c r="AB13" s="1105">
        <v>143971</v>
      </c>
    </row>
    <row r="14" spans="1:28" ht="15">
      <c r="A14" s="981" t="s">
        <v>303</v>
      </c>
      <c r="B14" s="964">
        <v>0</v>
      </c>
      <c r="C14" s="1105">
        <v>1</v>
      </c>
      <c r="D14" s="1105">
        <v>0</v>
      </c>
      <c r="E14" s="1105">
        <f t="shared" si="0"/>
        <v>1</v>
      </c>
      <c r="F14" s="964">
        <v>5004</v>
      </c>
      <c r="G14" s="965">
        <v>244</v>
      </c>
      <c r="H14" s="965">
        <v>331</v>
      </c>
      <c r="I14" s="966">
        <v>71</v>
      </c>
      <c r="J14" s="1105">
        <f t="shared" si="9"/>
        <v>5650</v>
      </c>
      <c r="K14" s="1105">
        <f t="shared" si="10"/>
        <v>5651</v>
      </c>
      <c r="L14" s="964">
        <v>271</v>
      </c>
      <c r="M14" s="965">
        <v>3320</v>
      </c>
      <c r="N14" s="965">
        <v>4</v>
      </c>
      <c r="O14" s="1105">
        <f t="shared" si="3"/>
        <v>3595</v>
      </c>
      <c r="P14" s="964">
        <v>256</v>
      </c>
      <c r="Q14" s="965">
        <v>0</v>
      </c>
      <c r="R14" s="965">
        <v>29</v>
      </c>
      <c r="S14" s="963">
        <v>3326</v>
      </c>
      <c r="T14" s="1105">
        <f t="shared" si="11"/>
        <v>3611</v>
      </c>
      <c r="U14" s="1105">
        <f t="shared" si="12"/>
        <v>9246</v>
      </c>
      <c r="V14" s="1105">
        <f t="shared" si="7"/>
        <v>2040</v>
      </c>
      <c r="W14" s="945">
        <v>351054</v>
      </c>
      <c r="X14" s="946">
        <f t="shared" si="8"/>
        <v>289316</v>
      </c>
      <c r="Y14" s="1109">
        <f t="shared" si="13"/>
        <v>1.213392968242337</v>
      </c>
      <c r="Z14" s="1105">
        <v>1381327</v>
      </c>
      <c r="AA14" s="1105"/>
      <c r="AB14" s="1105">
        <v>144652</v>
      </c>
    </row>
    <row r="15" spans="1:28" ht="15">
      <c r="A15" s="981" t="s">
        <v>304</v>
      </c>
      <c r="B15" s="964">
        <v>15</v>
      </c>
      <c r="C15" s="1285">
        <v>5</v>
      </c>
      <c r="D15" s="1285">
        <v>0</v>
      </c>
      <c r="E15" s="1285">
        <f t="shared" si="0"/>
        <v>20</v>
      </c>
      <c r="F15" s="964">
        <v>5400</v>
      </c>
      <c r="G15" s="965">
        <v>352</v>
      </c>
      <c r="H15" s="965">
        <v>315</v>
      </c>
      <c r="I15" s="966">
        <v>145</v>
      </c>
      <c r="J15" s="1285">
        <f t="shared" si="9"/>
        <v>6212</v>
      </c>
      <c r="K15" s="1285">
        <f t="shared" si="10"/>
        <v>6232</v>
      </c>
      <c r="L15" s="964">
        <v>699</v>
      </c>
      <c r="M15" s="965">
        <v>3504</v>
      </c>
      <c r="N15" s="965">
        <v>7</v>
      </c>
      <c r="O15" s="1285">
        <f t="shared" si="3"/>
        <v>4210</v>
      </c>
      <c r="P15" s="964">
        <v>132</v>
      </c>
      <c r="Q15" s="965">
        <v>6</v>
      </c>
      <c r="R15" s="965">
        <v>43</v>
      </c>
      <c r="S15" s="963">
        <v>3156</v>
      </c>
      <c r="T15" s="1285">
        <f t="shared" si="11"/>
        <v>3337</v>
      </c>
      <c r="U15" s="1285">
        <f t="shared" si="12"/>
        <v>10442</v>
      </c>
      <c r="V15" s="1285">
        <f t="shared" si="7"/>
        <v>2895</v>
      </c>
      <c r="W15" s="964">
        <v>353949</v>
      </c>
      <c r="X15" s="965">
        <f t="shared" si="8"/>
        <v>289316</v>
      </c>
      <c r="Y15" s="1286">
        <f t="shared" si="13"/>
        <v>1.2233993280703452</v>
      </c>
      <c r="Z15" s="1285">
        <v>1387877</v>
      </c>
      <c r="AA15" s="1285"/>
      <c r="AB15" s="1285">
        <v>145958</v>
      </c>
    </row>
    <row r="16" spans="1:28" ht="15">
      <c r="A16" s="981" t="s">
        <v>305</v>
      </c>
      <c r="B16" s="964">
        <v>0</v>
      </c>
      <c r="C16" s="1105">
        <v>0</v>
      </c>
      <c r="D16" s="1105">
        <v>0</v>
      </c>
      <c r="E16" s="1105"/>
      <c r="F16" s="964">
        <v>0</v>
      </c>
      <c r="G16" s="965">
        <v>0</v>
      </c>
      <c r="H16" s="965">
        <v>0</v>
      </c>
      <c r="I16" s="966">
        <v>0</v>
      </c>
      <c r="J16" s="1105"/>
      <c r="K16" s="1105"/>
      <c r="L16" s="964">
        <v>0</v>
      </c>
      <c r="M16" s="965">
        <v>0</v>
      </c>
      <c r="N16" s="965">
        <v>0</v>
      </c>
      <c r="O16" s="1105">
        <f t="shared" si="3"/>
        <v>0</v>
      </c>
      <c r="P16" s="964">
        <v>0</v>
      </c>
      <c r="Q16" s="965">
        <v>0</v>
      </c>
      <c r="R16" s="965">
        <v>0</v>
      </c>
      <c r="S16" s="963">
        <v>0</v>
      </c>
      <c r="T16" s="1105">
        <f t="shared" si="11"/>
        <v>0</v>
      </c>
      <c r="U16" s="1105">
        <f t="shared" si="12"/>
        <v>0</v>
      </c>
      <c r="V16" s="1105">
        <f t="shared" ref="V16:V18" si="14">K16-T16</f>
        <v>0</v>
      </c>
      <c r="W16" s="945">
        <v>0</v>
      </c>
      <c r="X16" s="946">
        <f t="shared" si="8"/>
        <v>289316</v>
      </c>
      <c r="Y16" s="1109"/>
      <c r="Z16" s="1105" t="s">
        <v>517</v>
      </c>
      <c r="AA16" s="1105"/>
      <c r="AB16" s="1105" t="s">
        <v>517</v>
      </c>
    </row>
    <row r="17" spans="1:28" ht="15">
      <c r="A17" s="981" t="s">
        <v>306</v>
      </c>
      <c r="B17" s="964">
        <v>0</v>
      </c>
      <c r="C17" s="1105">
        <v>0</v>
      </c>
      <c r="D17" s="1105">
        <v>0</v>
      </c>
      <c r="E17" s="1105"/>
      <c r="F17" s="964">
        <v>0</v>
      </c>
      <c r="G17" s="965">
        <v>0</v>
      </c>
      <c r="H17" s="965">
        <v>0</v>
      </c>
      <c r="I17" s="966">
        <v>0</v>
      </c>
      <c r="J17" s="1105"/>
      <c r="K17" s="1105"/>
      <c r="L17" s="964">
        <v>0</v>
      </c>
      <c r="M17" s="965">
        <v>0</v>
      </c>
      <c r="N17" s="965">
        <v>0</v>
      </c>
      <c r="O17" s="1105">
        <f t="shared" si="3"/>
        <v>0</v>
      </c>
      <c r="P17" s="964">
        <v>0</v>
      </c>
      <c r="Q17" s="965">
        <v>0</v>
      </c>
      <c r="R17" s="965">
        <v>0</v>
      </c>
      <c r="S17" s="963">
        <v>0</v>
      </c>
      <c r="T17" s="1105">
        <f t="shared" si="11"/>
        <v>0</v>
      </c>
      <c r="U17" s="1105">
        <f t="shared" si="12"/>
        <v>0</v>
      </c>
      <c r="V17" s="1105">
        <f t="shared" si="14"/>
        <v>0</v>
      </c>
      <c r="W17" s="945">
        <v>0</v>
      </c>
      <c r="X17" s="946">
        <f t="shared" si="8"/>
        <v>289316</v>
      </c>
      <c r="Y17" s="1109"/>
      <c r="Z17" s="1105" t="s">
        <v>517</v>
      </c>
      <c r="AA17" s="1105"/>
      <c r="AB17" s="1105" t="s">
        <v>517</v>
      </c>
    </row>
    <row r="18" spans="1:28" ht="15.6" thickBot="1">
      <c r="A18" s="1030" t="s">
        <v>307</v>
      </c>
      <c r="B18" s="964">
        <v>0</v>
      </c>
      <c r="C18" s="1105">
        <v>0</v>
      </c>
      <c r="D18" s="1105">
        <v>0</v>
      </c>
      <c r="E18" s="1105"/>
      <c r="F18" s="964">
        <v>0</v>
      </c>
      <c r="G18" s="965">
        <v>0</v>
      </c>
      <c r="H18" s="965">
        <v>0</v>
      </c>
      <c r="I18" s="966">
        <v>0</v>
      </c>
      <c r="J18" s="1105"/>
      <c r="K18" s="1105"/>
      <c r="L18" s="964">
        <v>0</v>
      </c>
      <c r="M18" s="965">
        <v>0</v>
      </c>
      <c r="N18" s="965">
        <v>0</v>
      </c>
      <c r="O18" s="1105">
        <f t="shared" si="3"/>
        <v>0</v>
      </c>
      <c r="P18" s="964">
        <v>0</v>
      </c>
      <c r="Q18" s="965">
        <v>0</v>
      </c>
      <c r="R18" s="965">
        <v>0</v>
      </c>
      <c r="S18" s="963">
        <v>0</v>
      </c>
      <c r="T18" s="1105">
        <f t="shared" si="11"/>
        <v>0</v>
      </c>
      <c r="U18" s="1105">
        <f t="shared" si="12"/>
        <v>0</v>
      </c>
      <c r="V18" s="1105">
        <f t="shared" si="14"/>
        <v>0</v>
      </c>
      <c r="W18" s="945">
        <v>0</v>
      </c>
      <c r="X18" s="946">
        <f t="shared" si="8"/>
        <v>289316</v>
      </c>
      <c r="Y18" s="1109"/>
      <c r="Z18" s="1105" t="s">
        <v>517</v>
      </c>
      <c r="AA18" s="1105"/>
      <c r="AB18" s="1105" t="s">
        <v>517</v>
      </c>
    </row>
    <row r="19" spans="1:28" ht="16.2" thickBot="1">
      <c r="A19" s="687" t="s">
        <v>518</v>
      </c>
      <c r="B19" s="952">
        <f>SUM(B7:B18)</f>
        <v>16</v>
      </c>
      <c r="C19" s="953">
        <f t="shared" ref="C19:V19" si="15">SUM(C7:C18)</f>
        <v>140</v>
      </c>
      <c r="D19" s="953">
        <f t="shared" si="15"/>
        <v>0</v>
      </c>
      <c r="E19" s="954">
        <f>SUM(E7:E18)</f>
        <v>156</v>
      </c>
      <c r="F19" s="952">
        <f t="shared" si="15"/>
        <v>48861</v>
      </c>
      <c r="G19" s="953">
        <f t="shared" si="15"/>
        <v>5431</v>
      </c>
      <c r="H19" s="953">
        <f t="shared" si="15"/>
        <v>3580</v>
      </c>
      <c r="I19" s="953">
        <f t="shared" si="15"/>
        <v>1363</v>
      </c>
      <c r="J19" s="954">
        <f t="shared" si="15"/>
        <v>59235</v>
      </c>
      <c r="K19" s="952">
        <f t="shared" si="15"/>
        <v>59391</v>
      </c>
      <c r="L19" s="952">
        <f t="shared" si="15"/>
        <v>8759</v>
      </c>
      <c r="M19" s="953">
        <f t="shared" si="15"/>
        <v>31589</v>
      </c>
      <c r="N19" s="953">
        <f t="shared" si="15"/>
        <v>567</v>
      </c>
      <c r="O19" s="954">
        <f t="shared" si="15"/>
        <v>40915</v>
      </c>
      <c r="P19" s="952">
        <f t="shared" si="15"/>
        <v>12626</v>
      </c>
      <c r="Q19" s="953">
        <f t="shared" si="15"/>
        <v>9</v>
      </c>
      <c r="R19" s="953">
        <f t="shared" si="15"/>
        <v>375</v>
      </c>
      <c r="S19" s="953">
        <f t="shared" si="15"/>
        <v>13105</v>
      </c>
      <c r="T19" s="954">
        <f t="shared" si="15"/>
        <v>26115</v>
      </c>
      <c r="U19" s="952">
        <f t="shared" si="15"/>
        <v>100306</v>
      </c>
      <c r="V19" s="955">
        <f t="shared" si="15"/>
        <v>33276</v>
      </c>
      <c r="W19" s="990">
        <f>_xlfn.IFS(W18&lt;&gt;0,W18,W17&lt;&gt;0,W17,W16&lt;&gt;0,W16,W15&lt;&gt;0,W15,W14&lt;&gt;0,W14,W13&lt;&gt;0,W13,W12&lt;&gt;0,W12,W11&lt;&gt;0,W11,W10&lt;&gt;0,W10,W9&lt;&gt;0,W9,W8&lt;&gt;0,W8,W7&lt;&gt;0,W7)</f>
        <v>353949</v>
      </c>
      <c r="X19" s="991">
        <f>X7</f>
        <v>289316</v>
      </c>
      <c r="Y19" s="1029">
        <f>W19/X19</f>
        <v>1.2233993280703452</v>
      </c>
      <c r="Z19" s="991">
        <f>_xlfn.IFS(Z18&lt;&gt;"",Z8,Z17&lt;&gt;"",Z17,Z16&lt;&gt;"",Z16,Z15&lt;&gt;"",Z15,Z14&lt;&gt;"",Z14,Z13&lt;&gt;"",Z13,Z12&lt;&gt;"",Z12,Z11&lt;&gt;"",Z11,Z10&lt;&gt;"",Z10,Z9&lt;&gt;"",Z9,Z8&lt;&gt;"",Z8,Z7&lt;&gt;"",Z7)</f>
        <v>1387877</v>
      </c>
      <c r="AA19" s="991">
        <f>_xlfn.IFS(AA18&lt;&gt;"",AA8,AA17&lt;&gt;"",AA17,AA16&lt;&gt;"",AA16,AA15&lt;&gt;"",AA15,AA14&lt;&gt;"",AA14,AA13&lt;&gt;"",AA13,AA12&lt;&gt;"",AA12,AA11&lt;&gt;"",AA11,AA10&lt;&gt;"",AA10,AA9&lt;&gt;"",AA9,AA8&lt;&gt;"",AA8,AA7&lt;&gt;"",AA7)</f>
        <v>0</v>
      </c>
      <c r="AB19" s="1041">
        <f>_xlfn.IFS(AB18&lt;&gt;"",AB8,AB17&lt;&gt;"",AB17,AB16&lt;&gt;"",AB16,AB15&lt;&gt;"",AB15,AB14&lt;&gt;"",AB14,AB13&lt;&gt;"",AB13,AB12&lt;&gt;"",AB12,AB11&lt;&gt;"",AB11,AB10&lt;&gt;"",AB10,AB9&lt;&gt;"",AB9,AB8&lt;&gt;"",AB8,AB7&lt;&gt;"",AB7)</f>
        <v>145958</v>
      </c>
    </row>
    <row r="20" spans="1:28" ht="13.8">
      <c r="A20" s="277"/>
      <c r="B20" s="278"/>
      <c r="C20" s="278"/>
      <c r="D20" s="278"/>
      <c r="E20" s="278"/>
      <c r="F20" s="278"/>
      <c r="G20" s="278"/>
      <c r="H20" s="278"/>
      <c r="I20" s="278"/>
      <c r="J20" s="279"/>
      <c r="K20" s="278"/>
      <c r="L20" s="278"/>
      <c r="M20" s="278"/>
      <c r="N20" s="278"/>
      <c r="O20" s="278"/>
      <c r="P20" s="341"/>
      <c r="Q20" s="341"/>
      <c r="R20" s="341"/>
      <c r="S20" s="341"/>
      <c r="T20" s="341"/>
      <c r="U20" s="341"/>
      <c r="W20" s="341"/>
    </row>
    <row r="21" spans="1:28" ht="16.2">
      <c r="A21" s="1462" t="s">
        <v>519</v>
      </c>
      <c r="B21" s="1462"/>
      <c r="C21" s="1462"/>
      <c r="D21" s="1462"/>
      <c r="E21" s="1462"/>
      <c r="F21" s="1462"/>
      <c r="G21" s="1462"/>
      <c r="H21" s="1462"/>
      <c r="I21" s="1462"/>
      <c r="J21" s="1462"/>
      <c r="K21" s="1462"/>
      <c r="L21" s="1462"/>
      <c r="M21" s="1462"/>
      <c r="N21" s="1462"/>
      <c r="O21" s="1462"/>
      <c r="P21" s="342"/>
      <c r="Q21" s="342"/>
      <c r="R21" s="342"/>
      <c r="S21" s="342"/>
      <c r="T21" s="342"/>
      <c r="U21" s="342"/>
      <c r="V21" s="1"/>
    </row>
    <row r="22" spans="1:28" ht="16.2">
      <c r="A22" s="1462" t="s">
        <v>520</v>
      </c>
      <c r="B22" s="1462"/>
      <c r="C22" s="1462"/>
      <c r="D22" s="1462"/>
      <c r="E22" s="1462"/>
      <c r="F22" s="1462"/>
      <c r="G22" s="1462"/>
      <c r="H22" s="1462"/>
      <c r="I22" s="1462"/>
      <c r="J22" s="1462"/>
      <c r="K22" s="1462"/>
      <c r="L22" s="1462"/>
      <c r="M22" s="1462"/>
      <c r="N22" s="1462"/>
      <c r="O22" s="1462"/>
      <c r="P22" s="342"/>
      <c r="Q22" s="342"/>
      <c r="R22" s="342"/>
      <c r="S22" s="342"/>
      <c r="T22" s="342"/>
      <c r="U22" s="342"/>
      <c r="W22" s="280"/>
    </row>
    <row r="23" spans="1:28" ht="16.2">
      <c r="A23" s="1462" t="s">
        <v>521</v>
      </c>
      <c r="B23" s="1462"/>
      <c r="C23" s="1462"/>
      <c r="D23" s="1462"/>
      <c r="E23" s="1462"/>
      <c r="F23" s="1462"/>
      <c r="G23" s="1462"/>
      <c r="H23" s="1462"/>
      <c r="I23" s="1462"/>
      <c r="J23" s="1462"/>
      <c r="K23" s="1462"/>
      <c r="L23" s="1462"/>
      <c r="M23" s="1462"/>
      <c r="N23" s="1462"/>
      <c r="O23" s="1462"/>
      <c r="P23" s="342"/>
      <c r="Q23" s="342"/>
      <c r="R23" s="342"/>
      <c r="S23" s="342"/>
      <c r="T23" s="342"/>
      <c r="U23" s="342"/>
    </row>
    <row r="24" spans="1:28" ht="17.25" customHeight="1">
      <c r="A24" s="1462" t="s">
        <v>522</v>
      </c>
      <c r="B24" s="1462"/>
      <c r="C24" s="1462"/>
      <c r="D24" s="1462"/>
      <c r="E24" s="1462"/>
      <c r="F24" s="1462"/>
      <c r="G24" s="1462"/>
      <c r="H24" s="1462"/>
      <c r="I24" s="1462"/>
      <c r="J24" s="1462"/>
      <c r="K24" s="1462"/>
      <c r="L24" s="1462"/>
      <c r="M24" s="1462"/>
      <c r="N24" s="1462"/>
      <c r="O24" s="1462"/>
      <c r="P24" s="342"/>
      <c r="Q24" s="342"/>
      <c r="R24" s="342"/>
      <c r="S24" s="342"/>
      <c r="T24" s="342"/>
      <c r="U24" s="342"/>
      <c r="W24" s="280"/>
    </row>
    <row r="25" spans="1:28" ht="16.2">
      <c r="A25" s="373" t="s">
        <v>523</v>
      </c>
      <c r="B25" s="373"/>
      <c r="C25" s="373"/>
      <c r="D25" s="373"/>
      <c r="E25" s="373"/>
      <c r="P25" s="342"/>
      <c r="Q25" s="342"/>
      <c r="R25" s="342"/>
      <c r="S25" s="342"/>
      <c r="T25" s="342"/>
      <c r="U25" s="342"/>
    </row>
    <row r="26" spans="1:28" ht="16.2">
      <c r="A26" s="373" t="s">
        <v>524</v>
      </c>
      <c r="B26" s="1"/>
      <c r="C26" s="1"/>
      <c r="D26" s="1"/>
      <c r="E26" s="1"/>
      <c r="F26" s="1"/>
      <c r="G26" s="1"/>
      <c r="H26" s="1"/>
      <c r="I26" s="1"/>
      <c r="J26" s="281"/>
      <c r="K26" s="342"/>
      <c r="L26" s="342"/>
      <c r="M26" s="342"/>
      <c r="N26" s="342"/>
      <c r="O26" s="342"/>
    </row>
    <row r="27" spans="1:28" s="751" customFormat="1" ht="16.2">
      <c r="A27" s="341" t="s">
        <v>525</v>
      </c>
      <c r="B27" s="440"/>
      <c r="C27" s="440"/>
      <c r="D27" s="440"/>
      <c r="E27" s="440"/>
      <c r="F27" s="440"/>
      <c r="G27" s="440"/>
      <c r="H27" s="440"/>
      <c r="I27" s="440"/>
      <c r="J27" s="1061"/>
      <c r="K27" s="341"/>
      <c r="L27" s="341"/>
      <c r="M27" s="341"/>
      <c r="N27" s="341"/>
      <c r="O27" s="341"/>
      <c r="W27" s="1062"/>
    </row>
    <row r="29" spans="1:28" ht="13.8">
      <c r="A29" s="1475" t="s">
        <v>526</v>
      </c>
      <c r="B29" s="1475"/>
      <c r="C29" s="1475"/>
      <c r="D29" s="1475"/>
      <c r="E29" s="1475"/>
      <c r="F29" s="1475"/>
      <c r="G29" s="1475"/>
      <c r="H29" s="1475"/>
      <c r="I29" s="1475"/>
      <c r="J29" s="1475"/>
      <c r="K29" s="1475"/>
      <c r="L29" s="1475"/>
      <c r="M29" s="1475"/>
      <c r="N29" s="1475"/>
      <c r="O29" s="1475"/>
    </row>
    <row r="30" spans="1:28">
      <c r="T30" s="138"/>
    </row>
  </sheetData>
  <mergeCells count="33">
    <mergeCell ref="A1:Y1"/>
    <mergeCell ref="A2:Y2"/>
    <mergeCell ref="A3:Y3"/>
    <mergeCell ref="A4:A6"/>
    <mergeCell ref="B4:K4"/>
    <mergeCell ref="L4:O4"/>
    <mergeCell ref="P4:T4"/>
    <mergeCell ref="U4:V4"/>
    <mergeCell ref="W4:W6"/>
    <mergeCell ref="X4:X6"/>
    <mergeCell ref="Y4:Y6"/>
    <mergeCell ref="B5:E5"/>
    <mergeCell ref="F5:J5"/>
    <mergeCell ref="A29:O29"/>
    <mergeCell ref="Z4:Z6"/>
    <mergeCell ref="Q5:Q6"/>
    <mergeCell ref="S5:S6"/>
    <mergeCell ref="AA4:AA6"/>
    <mergeCell ref="AB4:AB6"/>
    <mergeCell ref="A23:O23"/>
    <mergeCell ref="A24:O24"/>
    <mergeCell ref="V5:V6"/>
    <mergeCell ref="R5:R6"/>
    <mergeCell ref="T5:T6"/>
    <mergeCell ref="M5:M6"/>
    <mergeCell ref="U5:U6"/>
    <mergeCell ref="A21:O21"/>
    <mergeCell ref="A22:O22"/>
    <mergeCell ref="N5:N6"/>
    <mergeCell ref="O5:O6"/>
    <mergeCell ref="K5:K6"/>
    <mergeCell ref="L5:L6"/>
    <mergeCell ref="P5:P6"/>
  </mergeCells>
  <printOptions horizontalCentered="1" verticalCentered="1"/>
  <pageMargins left="0.25" right="0.25" top="0.5" bottom="0.5" header="0.5" footer="0.5"/>
  <pageSetup paperSize="5" scale="4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codeName="Sheet2">
    <tabColor rgb="FF00B050"/>
    <pageSetUpPr fitToPage="1"/>
  </sheetPr>
  <dimension ref="A1:O24"/>
  <sheetViews>
    <sheetView zoomScaleNormal="100" workbookViewId="0">
      <selection activeCell="D23" sqref="D23"/>
    </sheetView>
  </sheetViews>
  <sheetFormatPr defaultRowHeight="13.2"/>
  <cols>
    <col min="1" max="1" width="40.44140625" bestFit="1" customWidth="1"/>
    <col min="2" max="2" width="7.88671875" bestFit="1" customWidth="1"/>
    <col min="3" max="3" width="4.5546875" bestFit="1" customWidth="1"/>
    <col min="4" max="4" width="12.88671875" bestFit="1" customWidth="1"/>
    <col min="5" max="6" width="10.109375" bestFit="1" customWidth="1"/>
    <col min="7" max="7" width="11.5546875" bestFit="1" customWidth="1"/>
    <col min="8" max="8" width="12.109375" customWidth="1"/>
    <col min="9" max="9" width="11.5546875" bestFit="1" customWidth="1"/>
    <col min="10" max="10" width="12.33203125" bestFit="1" customWidth="1"/>
    <col min="11" max="11" width="7.88671875" bestFit="1" customWidth="1"/>
    <col min="12" max="12" width="7.109375" customWidth="1"/>
    <col min="13" max="13" width="5.5546875" bestFit="1" customWidth="1"/>
    <col min="14" max="14" width="11.88671875" customWidth="1"/>
  </cols>
  <sheetData>
    <row r="1" spans="1:15" ht="15.6">
      <c r="A1" s="1296" t="s">
        <v>1</v>
      </c>
      <c r="B1" s="1296"/>
      <c r="C1" s="1296"/>
      <c r="D1" s="1296"/>
      <c r="E1" s="1296"/>
      <c r="F1" s="1296"/>
      <c r="G1" s="1296"/>
      <c r="H1" s="1296"/>
      <c r="I1" s="1296"/>
      <c r="J1" s="1296"/>
      <c r="K1" s="1296"/>
      <c r="L1" s="1296"/>
      <c r="M1" s="1296"/>
    </row>
    <row r="2" spans="1:15" ht="15.6">
      <c r="A2" s="1296" t="s">
        <v>2</v>
      </c>
      <c r="B2" s="1297"/>
      <c r="C2" s="1297"/>
      <c r="D2" s="1297"/>
      <c r="E2" s="1297"/>
      <c r="F2" s="1297"/>
      <c r="G2" s="1297"/>
      <c r="H2" s="1297"/>
      <c r="I2" s="1297"/>
      <c r="J2" s="1297"/>
      <c r="K2" s="1297"/>
      <c r="L2" s="1297"/>
      <c r="M2" s="1297"/>
    </row>
    <row r="3" spans="1:15" ht="16.2" thickBot="1">
      <c r="A3" s="1298" t="str">
        <f>'Current Month '!A3</f>
        <v>September 2022</v>
      </c>
      <c r="B3" s="1299"/>
      <c r="C3" s="1299"/>
      <c r="D3" s="1299"/>
      <c r="E3" s="1299"/>
      <c r="F3" s="1299"/>
      <c r="G3" s="1299"/>
      <c r="H3" s="1299"/>
      <c r="I3" s="1299"/>
      <c r="J3" s="1299"/>
      <c r="K3" s="1299"/>
      <c r="L3" s="1299"/>
      <c r="M3" s="1299"/>
    </row>
    <row r="4" spans="1:15">
      <c r="A4" s="202"/>
      <c r="B4" s="1300" t="s">
        <v>3</v>
      </c>
      <c r="C4" s="1301"/>
      <c r="D4" s="1302"/>
      <c r="E4" s="1300" t="s">
        <v>4</v>
      </c>
      <c r="F4" s="1301"/>
      <c r="G4" s="1302"/>
      <c r="H4" s="1300" t="s">
        <v>5</v>
      </c>
      <c r="I4" s="1301"/>
      <c r="J4" s="1302"/>
      <c r="K4" s="1303" t="s">
        <v>6</v>
      </c>
      <c r="L4" s="1304"/>
      <c r="M4" s="1305"/>
    </row>
    <row r="5" spans="1:15" ht="13.8" thickBot="1">
      <c r="A5" s="102" t="s">
        <v>7</v>
      </c>
      <c r="B5" s="103" t="s">
        <v>8</v>
      </c>
      <c r="C5" s="104" t="s">
        <v>9</v>
      </c>
      <c r="D5" s="105" t="s">
        <v>10</v>
      </c>
      <c r="E5" s="103" t="s">
        <v>8</v>
      </c>
      <c r="F5" s="104" t="s">
        <v>9</v>
      </c>
      <c r="G5" s="105" t="s">
        <v>10</v>
      </c>
      <c r="H5" s="103" t="s">
        <v>8</v>
      </c>
      <c r="I5" s="104" t="s">
        <v>9</v>
      </c>
      <c r="J5" s="105" t="s">
        <v>10</v>
      </c>
      <c r="K5" s="103" t="s">
        <v>8</v>
      </c>
      <c r="L5" s="104" t="s">
        <v>9</v>
      </c>
      <c r="M5" s="105" t="s">
        <v>10</v>
      </c>
    </row>
    <row r="6" spans="1:15" ht="13.8" thickBot="1">
      <c r="A6" s="102"/>
      <c r="B6" s="462"/>
      <c r="C6" s="463"/>
      <c r="D6" s="464"/>
      <c r="E6" s="109"/>
      <c r="F6" s="110"/>
      <c r="G6" s="111"/>
      <c r="H6" s="106"/>
      <c r="I6" s="107"/>
      <c r="J6" s="107"/>
      <c r="K6" s="401"/>
      <c r="L6" s="402"/>
      <c r="M6" s="403"/>
    </row>
    <row r="7" spans="1:15" ht="15.6">
      <c r="A7" s="465" t="s">
        <v>11</v>
      </c>
      <c r="B7" s="718"/>
      <c r="C7" s="719"/>
      <c r="D7" s="468">
        <f>'ESA Table 1'!D30-'ESA Table 1'!D16</f>
        <v>24305647</v>
      </c>
      <c r="E7" s="466">
        <v>743689.26</v>
      </c>
      <c r="F7" s="467">
        <v>771029.78</v>
      </c>
      <c r="G7" s="468">
        <f t="shared" ref="G7:G14" si="0">E7+F7</f>
        <v>1514719.04</v>
      </c>
      <c r="H7" s="466">
        <v>5317527.2</v>
      </c>
      <c r="I7" s="467">
        <v>5223801.9800000004</v>
      </c>
      <c r="J7" s="468">
        <f t="shared" ref="J7:J14" si="1">H7+I7</f>
        <v>10541329.18</v>
      </c>
      <c r="K7" s="753"/>
      <c r="L7" s="754"/>
      <c r="M7" s="116">
        <f t="shared" ref="M7:M14" si="2">IFERROR(J7/D7,0)</f>
        <v>0.43369876884988906</v>
      </c>
      <c r="O7" s="1288"/>
    </row>
    <row r="8" spans="1:15" ht="15.6">
      <c r="A8" s="465" t="s">
        <v>12</v>
      </c>
      <c r="B8" s="720"/>
      <c r="C8" s="721"/>
      <c r="D8" s="471">
        <f>B8+C8</f>
        <v>0</v>
      </c>
      <c r="E8" s="469">
        <v>0</v>
      </c>
      <c r="F8" s="470">
        <v>0</v>
      </c>
      <c r="G8" s="471">
        <f t="shared" si="0"/>
        <v>0</v>
      </c>
      <c r="H8" s="469">
        <v>0</v>
      </c>
      <c r="I8" s="470">
        <v>0</v>
      </c>
      <c r="J8" s="471">
        <f t="shared" si="1"/>
        <v>0</v>
      </c>
      <c r="K8" s="753"/>
      <c r="L8" s="754"/>
      <c r="M8" s="474">
        <f t="shared" si="2"/>
        <v>0</v>
      </c>
    </row>
    <row r="9" spans="1:15">
      <c r="A9" s="465" t="s">
        <v>13</v>
      </c>
      <c r="B9" s="720"/>
      <c r="C9" s="721"/>
      <c r="D9" s="471">
        <f>'ESA Table 1A'!D7</f>
        <v>1600000</v>
      </c>
      <c r="E9" s="469">
        <v>130533.20000000001</v>
      </c>
      <c r="F9" s="470">
        <v>46452.869999999995</v>
      </c>
      <c r="G9" s="471">
        <f t="shared" si="0"/>
        <v>176986.07</v>
      </c>
      <c r="H9" s="469">
        <v>558184.93999999994</v>
      </c>
      <c r="I9" s="470">
        <v>286894.59999999998</v>
      </c>
      <c r="J9" s="471">
        <f t="shared" si="1"/>
        <v>845079.53999999992</v>
      </c>
      <c r="K9" s="753"/>
      <c r="L9" s="754"/>
      <c r="M9" s="474">
        <f t="shared" si="2"/>
        <v>0.52817471249999992</v>
      </c>
    </row>
    <row r="10" spans="1:15" ht="15.6">
      <c r="A10" s="465" t="s">
        <v>14</v>
      </c>
      <c r="B10" s="720"/>
      <c r="C10" s="721"/>
      <c r="D10" s="471">
        <f>B10+C10</f>
        <v>0</v>
      </c>
      <c r="E10" s="469">
        <v>0</v>
      </c>
      <c r="F10" s="470">
        <v>0</v>
      </c>
      <c r="G10" s="471">
        <f t="shared" si="0"/>
        <v>0</v>
      </c>
      <c r="H10" s="469">
        <v>0</v>
      </c>
      <c r="I10" s="470">
        <v>0</v>
      </c>
      <c r="J10" s="471">
        <f t="shared" si="1"/>
        <v>0</v>
      </c>
      <c r="K10" s="753"/>
      <c r="L10" s="754"/>
      <c r="M10" s="474">
        <f t="shared" si="2"/>
        <v>0</v>
      </c>
    </row>
    <row r="11" spans="1:15">
      <c r="A11" s="465" t="s">
        <v>15</v>
      </c>
      <c r="B11" s="722"/>
      <c r="C11" s="721"/>
      <c r="D11" s="471">
        <f>'ESA Table 1A'!D22</f>
        <v>1526683</v>
      </c>
      <c r="E11" s="469">
        <v>0</v>
      </c>
      <c r="F11" s="470">
        <v>0</v>
      </c>
      <c r="G11" s="471">
        <f t="shared" si="0"/>
        <v>0</v>
      </c>
      <c r="H11" s="469">
        <v>0</v>
      </c>
      <c r="I11" s="470">
        <v>0</v>
      </c>
      <c r="J11" s="471">
        <f t="shared" si="1"/>
        <v>0</v>
      </c>
      <c r="K11" s="753"/>
      <c r="L11" s="754"/>
      <c r="M11" s="474">
        <f t="shared" si="2"/>
        <v>0</v>
      </c>
    </row>
    <row r="12" spans="1:15" ht="15.6">
      <c r="A12" s="417" t="s">
        <v>16</v>
      </c>
      <c r="B12" s="720"/>
      <c r="C12" s="721"/>
      <c r="D12" s="1001">
        <f>B12+C12</f>
        <v>0</v>
      </c>
      <c r="E12" s="720">
        <v>0</v>
      </c>
      <c r="F12" s="721">
        <v>0</v>
      </c>
      <c r="G12" s="1001">
        <f t="shared" si="0"/>
        <v>0</v>
      </c>
      <c r="H12" s="720">
        <v>0</v>
      </c>
      <c r="I12" s="721">
        <v>0</v>
      </c>
      <c r="J12" s="1001">
        <f t="shared" si="1"/>
        <v>0</v>
      </c>
      <c r="K12" s="753"/>
      <c r="L12" s="754"/>
      <c r="M12" s="474">
        <f t="shared" si="2"/>
        <v>0</v>
      </c>
    </row>
    <row r="13" spans="1:15" ht="15.6">
      <c r="A13" s="475" t="s">
        <v>17</v>
      </c>
      <c r="B13" s="720"/>
      <c r="C13" s="721"/>
      <c r="D13" s="1001">
        <f>B13+C13</f>
        <v>0</v>
      </c>
      <c r="E13" s="720">
        <v>0</v>
      </c>
      <c r="F13" s="721">
        <v>0</v>
      </c>
      <c r="G13" s="1001">
        <f t="shared" si="0"/>
        <v>0</v>
      </c>
      <c r="H13" s="720">
        <v>0</v>
      </c>
      <c r="I13" s="721">
        <v>0</v>
      </c>
      <c r="J13" s="1001">
        <f t="shared" si="1"/>
        <v>0</v>
      </c>
      <c r="K13" s="753"/>
      <c r="L13" s="754"/>
      <c r="M13" s="474">
        <f t="shared" si="2"/>
        <v>0</v>
      </c>
    </row>
    <row r="14" spans="1:15">
      <c r="A14" s="465" t="s">
        <v>18</v>
      </c>
      <c r="B14" s="720"/>
      <c r="C14" s="721"/>
      <c r="D14" s="471">
        <f>B14+C14</f>
        <v>0</v>
      </c>
      <c r="E14" s="469">
        <v>0</v>
      </c>
      <c r="F14" s="470">
        <v>0</v>
      </c>
      <c r="G14" s="471">
        <f t="shared" si="0"/>
        <v>0</v>
      </c>
      <c r="H14" s="469">
        <v>0</v>
      </c>
      <c r="I14" s="470">
        <v>0</v>
      </c>
      <c r="J14" s="471">
        <f t="shared" si="1"/>
        <v>0</v>
      </c>
      <c r="K14" s="753"/>
      <c r="L14" s="754"/>
      <c r="M14" s="474">
        <f t="shared" si="2"/>
        <v>0</v>
      </c>
    </row>
    <row r="15" spans="1:15">
      <c r="A15" s="465"/>
      <c r="B15" s="720"/>
      <c r="C15" s="721"/>
      <c r="D15" s="471"/>
      <c r="E15" s="469"/>
      <c r="F15" s="470"/>
      <c r="G15" s="471"/>
      <c r="H15" s="469"/>
      <c r="I15" s="470"/>
      <c r="J15" s="471"/>
      <c r="K15" s="753"/>
      <c r="L15" s="754"/>
      <c r="M15" s="474"/>
    </row>
    <row r="16" spans="1:15">
      <c r="A16" s="476"/>
      <c r="B16" s="720"/>
      <c r="C16" s="721"/>
      <c r="D16" s="471"/>
      <c r="E16" s="469"/>
      <c r="F16" s="470"/>
      <c r="G16" s="471"/>
      <c r="H16" s="469"/>
      <c r="I16" s="470"/>
      <c r="J16" s="471"/>
      <c r="K16" s="753"/>
      <c r="L16" s="754"/>
      <c r="M16" s="474"/>
    </row>
    <row r="17" spans="1:14" ht="13.8" thickBot="1">
      <c r="A17" s="477" t="s">
        <v>19</v>
      </c>
      <c r="B17" s="723">
        <f t="shared" ref="B17:C17" si="3">SUM(B7:B15)</f>
        <v>0</v>
      </c>
      <c r="C17" s="724">
        <f t="shared" si="3"/>
        <v>0</v>
      </c>
      <c r="D17" s="224">
        <f t="shared" ref="D17:J17" si="4">SUM(D7:D15)</f>
        <v>27432330</v>
      </c>
      <c r="E17" s="222">
        <f t="shared" si="4"/>
        <v>874222.46</v>
      </c>
      <c r="F17" s="223">
        <f t="shared" si="4"/>
        <v>817482.65</v>
      </c>
      <c r="G17" s="224">
        <f t="shared" si="4"/>
        <v>1691705.11</v>
      </c>
      <c r="H17" s="222">
        <f t="shared" si="4"/>
        <v>5875712.1400000006</v>
      </c>
      <c r="I17" s="223">
        <f t="shared" si="4"/>
        <v>5510696.5800000001</v>
      </c>
      <c r="J17" s="224">
        <f t="shared" si="4"/>
        <v>11386408.719999999</v>
      </c>
      <c r="K17" s="755"/>
      <c r="L17" s="756"/>
      <c r="M17" s="478">
        <f>J17/D17</f>
        <v>0.41507260666520118</v>
      </c>
    </row>
    <row r="18" spans="1:14">
      <c r="A18" s="345"/>
      <c r="B18" s="345"/>
      <c r="C18" s="345"/>
      <c r="D18" s="345"/>
      <c r="E18" s="345"/>
      <c r="F18" s="345"/>
      <c r="G18" s="345"/>
      <c r="H18" s="345"/>
      <c r="I18" s="345"/>
      <c r="J18" s="345"/>
      <c r="K18" s="345"/>
      <c r="L18" s="345"/>
      <c r="M18" s="345"/>
    </row>
    <row r="19" spans="1:14">
      <c r="A19" s="1295" t="s">
        <v>20</v>
      </c>
      <c r="B19" s="1295"/>
      <c r="C19" s="1295"/>
      <c r="D19" s="1295"/>
      <c r="E19" s="1295"/>
      <c r="F19" s="1295"/>
      <c r="G19" s="1295"/>
    </row>
    <row r="20" spans="1:14" ht="27.75" customHeight="1">
      <c r="A20" s="1294" t="s">
        <v>21</v>
      </c>
      <c r="B20" s="1294"/>
      <c r="C20" s="1294"/>
      <c r="D20" s="1294"/>
      <c r="E20" s="1294"/>
      <c r="F20" s="1294"/>
      <c r="G20" s="1294"/>
      <c r="H20" s="1294"/>
      <c r="I20" s="1294"/>
      <c r="J20" s="1294"/>
      <c r="K20" s="1294"/>
      <c r="L20" s="1294"/>
      <c r="M20" s="1294"/>
    </row>
    <row r="21" spans="1:14">
      <c r="A21" t="s">
        <v>22</v>
      </c>
    </row>
    <row r="22" spans="1:14">
      <c r="A22" t="s">
        <v>23</v>
      </c>
      <c r="N22" t="s">
        <v>24</v>
      </c>
    </row>
    <row r="23" spans="1:14">
      <c r="D23" s="1060"/>
      <c r="E23" t="s">
        <v>24</v>
      </c>
      <c r="F23" t="s">
        <v>24</v>
      </c>
    </row>
    <row r="24" spans="1:14">
      <c r="D24" s="1060"/>
      <c r="G24" t="s">
        <v>24</v>
      </c>
    </row>
  </sheetData>
  <mergeCells count="9">
    <mergeCell ref="A20:M20"/>
    <mergeCell ref="A19:G19"/>
    <mergeCell ref="A1:M1"/>
    <mergeCell ref="A2:M2"/>
    <mergeCell ref="A3:M3"/>
    <mergeCell ref="B4:D4"/>
    <mergeCell ref="E4:G4"/>
    <mergeCell ref="H4:J4"/>
    <mergeCell ref="K4:M4"/>
  </mergeCells>
  <pageMargins left="0.7" right="0.7" top="0.75" bottom="0.75" header="0.3" footer="0.3"/>
  <pageSetup scale="8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codeName="Sheet20">
    <tabColor rgb="FF00B050"/>
    <pageSetUpPr fitToPage="1"/>
  </sheetPr>
  <dimension ref="A1:L41"/>
  <sheetViews>
    <sheetView zoomScaleNormal="100" workbookViewId="0">
      <selection activeCell="G34" sqref="G34"/>
    </sheetView>
  </sheetViews>
  <sheetFormatPr defaultColWidth="9.44140625" defaultRowHeight="13.2"/>
  <cols>
    <col min="1" max="1" width="12.44140625" bestFit="1" customWidth="1"/>
    <col min="2" max="2" width="11.5546875" customWidth="1"/>
    <col min="3" max="4" width="12.5546875" customWidth="1"/>
    <col min="5" max="6" width="13.5546875" customWidth="1"/>
    <col min="7" max="7" width="12.5546875" customWidth="1"/>
    <col min="8" max="8" width="14.5546875" customWidth="1"/>
    <col min="9" max="9" width="12.5546875" customWidth="1"/>
    <col min="11" max="11" width="12.109375" bestFit="1" customWidth="1"/>
  </cols>
  <sheetData>
    <row r="1" spans="1:11" ht="15.6">
      <c r="A1" s="1502" t="s">
        <v>527</v>
      </c>
      <c r="B1" s="1503"/>
      <c r="C1" s="1503"/>
      <c r="D1" s="1503"/>
      <c r="E1" s="1503"/>
      <c r="F1" s="1503"/>
      <c r="G1" s="1503"/>
      <c r="H1" s="1503"/>
      <c r="I1" s="1504"/>
    </row>
    <row r="2" spans="1:11" ht="15.6">
      <c r="A2" s="1505" t="s">
        <v>2</v>
      </c>
      <c r="B2" s="1506"/>
      <c r="C2" s="1506"/>
      <c r="D2" s="1506"/>
      <c r="E2" s="1506"/>
      <c r="F2" s="1506"/>
      <c r="G2" s="1506"/>
      <c r="H2" s="1506"/>
      <c r="I2" s="1507"/>
    </row>
    <row r="3" spans="1:11" ht="16.5" customHeight="1" thickBot="1">
      <c r="A3" s="1508" t="s">
        <v>0</v>
      </c>
      <c r="B3" s="1299"/>
      <c r="C3" s="1299"/>
      <c r="D3" s="1299"/>
      <c r="E3" s="1299"/>
      <c r="F3" s="1299"/>
      <c r="G3" s="1299"/>
      <c r="H3" s="1299"/>
      <c r="I3" s="1509"/>
    </row>
    <row r="4" spans="1:11" ht="75" customHeight="1" thickBot="1">
      <c r="A4" s="282" t="s">
        <v>287</v>
      </c>
      <c r="B4" s="283" t="s">
        <v>528</v>
      </c>
      <c r="C4" s="283" t="s">
        <v>529</v>
      </c>
      <c r="D4" s="284" t="s">
        <v>530</v>
      </c>
      <c r="E4" s="283" t="s">
        <v>531</v>
      </c>
      <c r="F4" s="283" t="s">
        <v>532</v>
      </c>
      <c r="G4" s="283" t="s">
        <v>533</v>
      </c>
      <c r="H4" s="284" t="s">
        <v>534</v>
      </c>
      <c r="I4" s="285" t="s">
        <v>535</v>
      </c>
    </row>
    <row r="5" spans="1:11">
      <c r="A5" s="982" t="s">
        <v>296</v>
      </c>
      <c r="B5" s="976">
        <v>324289</v>
      </c>
      <c r="C5" s="1118">
        <v>7</v>
      </c>
      <c r="D5" s="1130">
        <f>IF(B5&lt;&gt;0,C5/B5,0)</f>
        <v>2.1585684374123081E-5</v>
      </c>
      <c r="E5" s="1113">
        <v>2</v>
      </c>
      <c r="F5" s="1112">
        <v>0</v>
      </c>
      <c r="G5" s="1119">
        <f>SUM(E5:F5)</f>
        <v>2</v>
      </c>
      <c r="H5" s="1116">
        <f>IF(ISERROR(G5/C5),0,G5/C5)</f>
        <v>0.2857142857142857</v>
      </c>
      <c r="I5" s="1117">
        <f>IF(C5&gt;0,G5/B5,0)</f>
        <v>6.1673383926065948E-6</v>
      </c>
    </row>
    <row r="6" spans="1:11">
      <c r="A6" s="983" t="s">
        <v>297</v>
      </c>
      <c r="B6" s="976">
        <v>326236</v>
      </c>
      <c r="C6" s="1118">
        <v>12</v>
      </c>
      <c r="D6" s="1130">
        <f t="shared" ref="D6:D13" si="0">IF(B6&lt;&gt;0,C6/B6,0)</f>
        <v>3.6783187631040103E-5</v>
      </c>
      <c r="E6" s="1113">
        <v>4</v>
      </c>
      <c r="F6" s="1112">
        <v>0</v>
      </c>
      <c r="G6" s="1119">
        <f t="shared" ref="G6:G10" si="1">SUM(E6:F6)</f>
        <v>4</v>
      </c>
      <c r="H6" s="1116">
        <f t="shared" ref="H6:H10" si="2">IF(ISERROR(G6/C6),0,G6/C6)</f>
        <v>0.33333333333333331</v>
      </c>
      <c r="I6" s="1117">
        <f t="shared" ref="I6:I10" si="3">IF(C6&gt;0,G6/B6,0)</f>
        <v>1.2261062543680035E-5</v>
      </c>
    </row>
    <row r="7" spans="1:11">
      <c r="A7" s="983" t="s">
        <v>298</v>
      </c>
      <c r="B7" s="976">
        <v>326767</v>
      </c>
      <c r="C7" s="1118">
        <v>5</v>
      </c>
      <c r="D7" s="1130">
        <f t="shared" si="0"/>
        <v>1.5301422726285089E-5</v>
      </c>
      <c r="E7" s="1113">
        <v>4</v>
      </c>
      <c r="F7" s="1112">
        <v>0</v>
      </c>
      <c r="G7" s="1119">
        <f t="shared" si="1"/>
        <v>4</v>
      </c>
      <c r="H7" s="1116">
        <f t="shared" si="2"/>
        <v>0.8</v>
      </c>
      <c r="I7" s="1117">
        <f t="shared" si="3"/>
        <v>1.2241138181028072E-5</v>
      </c>
    </row>
    <row r="8" spans="1:11">
      <c r="A8" s="983" t="s">
        <v>299</v>
      </c>
      <c r="B8" s="976">
        <v>344804</v>
      </c>
      <c r="C8" s="1118">
        <v>4</v>
      </c>
      <c r="D8" s="1130">
        <f t="shared" si="0"/>
        <v>1.1600793494275009E-5</v>
      </c>
      <c r="E8" s="1114">
        <v>3</v>
      </c>
      <c r="F8" s="1112">
        <v>0</v>
      </c>
      <c r="G8" s="1119">
        <f t="shared" si="1"/>
        <v>3</v>
      </c>
      <c r="H8" s="1116">
        <f t="shared" si="2"/>
        <v>0.75</v>
      </c>
      <c r="I8" s="1117">
        <f t="shared" si="3"/>
        <v>8.7005951207062563E-6</v>
      </c>
    </row>
    <row r="9" spans="1:11">
      <c r="A9" s="983" t="s">
        <v>300</v>
      </c>
      <c r="B9" s="976">
        <v>345365</v>
      </c>
      <c r="C9" s="1118">
        <v>2</v>
      </c>
      <c r="D9" s="1130">
        <f t="shared" si="0"/>
        <v>5.790974765827458E-6</v>
      </c>
      <c r="E9" s="1114">
        <v>1</v>
      </c>
      <c r="F9" s="1112">
        <v>0</v>
      </c>
      <c r="G9" s="1119">
        <f t="shared" si="1"/>
        <v>1</v>
      </c>
      <c r="H9" s="1116">
        <f t="shared" si="2"/>
        <v>0.5</v>
      </c>
      <c r="I9" s="1117">
        <f t="shared" si="3"/>
        <v>2.895487382913729E-6</v>
      </c>
    </row>
    <row r="10" spans="1:11">
      <c r="A10" s="983" t="s">
        <v>301</v>
      </c>
      <c r="B10" s="969">
        <v>347196</v>
      </c>
      <c r="C10" s="1118">
        <v>804</v>
      </c>
      <c r="D10" s="1130">
        <f t="shared" si="0"/>
        <v>2.3156948812774339E-3</v>
      </c>
      <c r="E10" s="1115">
        <v>362</v>
      </c>
      <c r="F10" s="1112">
        <v>11</v>
      </c>
      <c r="G10" s="1119">
        <f t="shared" si="1"/>
        <v>373</v>
      </c>
      <c r="H10" s="1116">
        <f t="shared" si="2"/>
        <v>0.46393034825870649</v>
      </c>
      <c r="I10" s="1117">
        <f t="shared" si="3"/>
        <v>1.074321132731944E-3</v>
      </c>
    </row>
    <row r="11" spans="1:11">
      <c r="A11" s="983" t="s">
        <v>302</v>
      </c>
      <c r="B11" s="969">
        <v>349014</v>
      </c>
      <c r="C11" s="1052">
        <v>2124</v>
      </c>
      <c r="D11" s="1130">
        <f t="shared" si="0"/>
        <v>6.0857157592532109E-3</v>
      </c>
      <c r="E11" s="1115">
        <v>53</v>
      </c>
      <c r="F11" s="1112">
        <v>23</v>
      </c>
      <c r="G11" s="1119">
        <f t="shared" ref="G11" si="4">SUM(E11:F11)</f>
        <v>76</v>
      </c>
      <c r="H11" s="1116">
        <f t="shared" ref="H11" si="5">IF(ISERROR(G11/C11),0,G11/C11)</f>
        <v>3.5781544256120526E-2</v>
      </c>
      <c r="I11" s="1117">
        <f t="shared" ref="I11" si="6">IF(C11&gt;0,G11/B11,0)</f>
        <v>2.1775630776988889E-4</v>
      </c>
    </row>
    <row r="12" spans="1:11">
      <c r="A12" s="983" t="s">
        <v>303</v>
      </c>
      <c r="B12" s="969">
        <v>351054</v>
      </c>
      <c r="C12" s="1052">
        <v>2679</v>
      </c>
      <c r="D12" s="1130">
        <f t="shared" si="0"/>
        <v>7.6313045856193067E-3</v>
      </c>
      <c r="E12" s="1051">
        <v>1</v>
      </c>
      <c r="F12" s="1052">
        <v>18</v>
      </c>
      <c r="G12" s="1119">
        <f t="shared" ref="G12" si="7">SUM(E12:F12)</f>
        <v>19</v>
      </c>
      <c r="H12" s="1116">
        <f t="shared" ref="H12" si="8">IF(ISERROR(G12/C12),0,G12/C12)</f>
        <v>7.0921985815602835E-3</v>
      </c>
      <c r="I12" s="1117">
        <f t="shared" ref="I12" si="9">IF(C12&gt;0,G12/B12,0)</f>
        <v>5.4122727557583734E-5</v>
      </c>
    </row>
    <row r="13" spans="1:11">
      <c r="A13" s="983" t="s">
        <v>304</v>
      </c>
      <c r="B13" s="969">
        <v>353949</v>
      </c>
      <c r="C13" s="1052">
        <v>2666</v>
      </c>
      <c r="D13" s="1130">
        <f t="shared" si="0"/>
        <v>7.532158587819149E-3</v>
      </c>
      <c r="E13" s="1051">
        <v>1</v>
      </c>
      <c r="F13" s="1052">
        <v>8</v>
      </c>
      <c r="G13" s="1119">
        <f t="shared" ref="G13" si="10">SUM(E13:F13)</f>
        <v>9</v>
      </c>
      <c r="H13" s="1116">
        <f t="shared" ref="H13" si="11">IF(ISERROR(G13/C13),0,G13/C13)</f>
        <v>3.3758439609902473E-3</v>
      </c>
      <c r="I13" s="1117">
        <f t="shared" ref="I13" si="12">IF(C13&gt;0,G13/B13,0)</f>
        <v>2.5427392081910107E-5</v>
      </c>
      <c r="K13" s="1038"/>
    </row>
    <row r="14" spans="1:11">
      <c r="A14" s="983" t="s">
        <v>305</v>
      </c>
      <c r="B14" s="969"/>
      <c r="C14" s="1052"/>
      <c r="D14" s="343"/>
      <c r="E14" s="1051"/>
      <c r="F14" s="1052"/>
      <c r="G14" s="969"/>
      <c r="H14" s="343"/>
      <c r="I14" s="344"/>
    </row>
    <row r="15" spans="1:11">
      <c r="A15" s="983" t="s">
        <v>306</v>
      </c>
      <c r="B15" s="969"/>
      <c r="C15" s="1052"/>
      <c r="D15" s="343"/>
      <c r="E15" s="1051"/>
      <c r="F15" s="1052"/>
      <c r="G15" s="969"/>
      <c r="H15" s="343"/>
      <c r="I15" s="344"/>
    </row>
    <row r="16" spans="1:11" ht="13.8" thickBot="1">
      <c r="A16" s="984" t="s">
        <v>307</v>
      </c>
      <c r="B16" s="970"/>
      <c r="C16" s="1052"/>
      <c r="D16" s="343"/>
      <c r="E16" s="1051"/>
      <c r="F16" s="1052"/>
      <c r="G16" s="969"/>
      <c r="H16" s="343"/>
      <c r="I16" s="344"/>
    </row>
    <row r="17" spans="1:12" ht="13.8" thickBot="1">
      <c r="A17" s="288" t="s">
        <v>518</v>
      </c>
      <c r="B17" s="973">
        <f>_xlfn.IFS(B16&lt;&gt;0,B16,B15&lt;&gt;0,B15,B14&lt;&gt;0,B14,B13&lt;&gt;0,B13,B12&lt;&gt;0,B12,B11&lt;&gt;0,B11,B10&lt;&gt;0,B10,B9&lt;&gt;0,B9,B8&lt;&gt;0,B8,B7&lt;&gt;0,B7,B6&lt;&gt;0,B6,B5&lt;&gt;0,B5)</f>
        <v>353949</v>
      </c>
      <c r="C17" s="973">
        <f>SUM(C5:C16)</f>
        <v>8303</v>
      </c>
      <c r="D17" s="289">
        <f t="shared" ref="D17" si="13">IF(B17&gt;0,(C17/B17),0)</f>
        <v>2.3458181828455511E-2</v>
      </c>
      <c r="E17" s="973">
        <f>SUM(E5:E16)</f>
        <v>431</v>
      </c>
      <c r="F17" s="973">
        <f>SUM(F5:F16)</f>
        <v>60</v>
      </c>
      <c r="G17" s="973">
        <f>SUM(G5:G16)</f>
        <v>491</v>
      </c>
      <c r="H17" s="289">
        <f>IF(C17=0,0,G17/C17)</f>
        <v>5.9135252318439122E-2</v>
      </c>
      <c r="I17" s="290">
        <f>IF(B17&gt;0,G17/B17,0)</f>
        <v>1.3872055013575402E-3</v>
      </c>
    </row>
    <row r="18" spans="1:12" ht="12.75" customHeight="1">
      <c r="A18" s="1501"/>
      <c r="B18" s="1295"/>
      <c r="C18" s="1295"/>
      <c r="D18" s="1295"/>
      <c r="E18" s="1295"/>
      <c r="F18" s="1295"/>
      <c r="G18" s="1295"/>
      <c r="H18" s="1295"/>
      <c r="I18" s="358"/>
      <c r="J18" s="294"/>
      <c r="K18" s="294"/>
      <c r="L18" s="294"/>
    </row>
    <row r="19" spans="1:12" ht="26.25" customHeight="1">
      <c r="A19" s="1501" t="s">
        <v>536</v>
      </c>
      <c r="B19" s="1295"/>
      <c r="C19" s="1295"/>
      <c r="D19" s="1295"/>
      <c r="E19" s="1295"/>
      <c r="F19" s="1295"/>
      <c r="G19" s="1295"/>
      <c r="H19" s="1295"/>
      <c r="I19" s="1295"/>
      <c r="J19" s="294"/>
      <c r="K19" s="294"/>
      <c r="L19" s="294"/>
    </row>
    <row r="20" spans="1:12" ht="13.8" thickBot="1">
      <c r="A20" s="295"/>
      <c r="B20" s="296"/>
      <c r="C20" s="296"/>
      <c r="D20" s="342"/>
      <c r="E20" s="296"/>
      <c r="F20" s="296"/>
      <c r="G20" s="296"/>
      <c r="H20" s="342"/>
      <c r="I20" s="342"/>
    </row>
    <row r="21" spans="1:12" ht="15.6">
      <c r="A21" s="1502" t="s">
        <v>537</v>
      </c>
      <c r="B21" s="1503"/>
      <c r="C21" s="1503"/>
      <c r="D21" s="1503"/>
      <c r="E21" s="1503"/>
      <c r="F21" s="1503"/>
      <c r="G21" s="1503"/>
      <c r="H21" s="1503"/>
      <c r="I21" s="1504"/>
    </row>
    <row r="22" spans="1:12" ht="16.5" customHeight="1">
      <c r="A22" s="1505" t="s">
        <v>2</v>
      </c>
      <c r="B22" s="1506"/>
      <c r="C22" s="1506"/>
      <c r="D22" s="1506"/>
      <c r="E22" s="1506"/>
      <c r="F22" s="1506"/>
      <c r="G22" s="1506"/>
      <c r="H22" s="1506"/>
      <c r="I22" s="1507"/>
    </row>
    <row r="23" spans="1:12" ht="16.5" customHeight="1" thickBot="1">
      <c r="A23" s="1508" t="s">
        <v>0</v>
      </c>
      <c r="B23" s="1299"/>
      <c r="C23" s="1299"/>
      <c r="D23" s="1299"/>
      <c r="E23" s="1299"/>
      <c r="F23" s="1299"/>
      <c r="G23" s="1299"/>
      <c r="H23" s="1299"/>
      <c r="I23" s="1509"/>
    </row>
    <row r="24" spans="1:12" ht="75" customHeight="1" thickBot="1">
      <c r="A24" s="282" t="s">
        <v>287</v>
      </c>
      <c r="B24" s="283" t="s">
        <v>528</v>
      </c>
      <c r="C24" s="283" t="s">
        <v>529</v>
      </c>
      <c r="D24" s="284" t="s">
        <v>530</v>
      </c>
      <c r="E24" s="283" t="s">
        <v>531</v>
      </c>
      <c r="F24" s="283" t="s">
        <v>532</v>
      </c>
      <c r="G24" s="283" t="s">
        <v>538</v>
      </c>
      <c r="H24" s="284" t="s">
        <v>534</v>
      </c>
      <c r="I24" s="285" t="s">
        <v>539</v>
      </c>
    </row>
    <row r="25" spans="1:12">
      <c r="A25" s="982" t="s">
        <v>296</v>
      </c>
      <c r="B25" s="976">
        <v>324289</v>
      </c>
      <c r="C25" s="974">
        <v>1961</v>
      </c>
      <c r="D25" s="286">
        <f t="shared" ref="D25:D33" si="14">IF(B25&lt;&gt;0,C25/B25,0)</f>
        <v>6.0470752939507664E-3</v>
      </c>
      <c r="E25" s="1080">
        <v>1734</v>
      </c>
      <c r="F25" s="1081">
        <v>15</v>
      </c>
      <c r="G25" s="1079">
        <f>IF(ISERR(E25+F25),0,E25+F25)</f>
        <v>1749</v>
      </c>
      <c r="H25" s="286">
        <f t="shared" ref="H25:H30" si="15">IF(ISERROR(G25/C25),0,G25/C25)</f>
        <v>0.89189189189189189</v>
      </c>
      <c r="I25" s="287">
        <f t="shared" ref="I25:I30" si="16">IF(B25&gt;0,G25/B25,0)</f>
        <v>5.3933374243344675E-3</v>
      </c>
      <c r="K25" s="962"/>
    </row>
    <row r="26" spans="1:12">
      <c r="A26" s="983" t="s">
        <v>297</v>
      </c>
      <c r="B26" s="976">
        <v>326236</v>
      </c>
      <c r="C26" s="974">
        <v>383</v>
      </c>
      <c r="D26" s="286">
        <f t="shared" si="14"/>
        <v>1.1739967385573633E-3</v>
      </c>
      <c r="E26" s="1080">
        <v>271</v>
      </c>
      <c r="F26" s="1081">
        <v>5</v>
      </c>
      <c r="G26" s="1079">
        <f t="shared" ref="G26:G30" si="17">IF(ISERR(E26+F26),0,E26+F26)</f>
        <v>276</v>
      </c>
      <c r="H26" s="286">
        <f t="shared" si="15"/>
        <v>0.72062663185378595</v>
      </c>
      <c r="I26" s="287">
        <f t="shared" si="16"/>
        <v>8.4601331551392245E-4</v>
      </c>
    </row>
    <row r="27" spans="1:12">
      <c r="A27" s="983" t="s">
        <v>298</v>
      </c>
      <c r="B27" s="976">
        <v>326767</v>
      </c>
      <c r="C27" s="974">
        <v>381</v>
      </c>
      <c r="D27" s="286">
        <f t="shared" si="14"/>
        <v>1.1659684117429239E-3</v>
      </c>
      <c r="E27" s="1080">
        <v>231</v>
      </c>
      <c r="F27" s="1081">
        <v>3</v>
      </c>
      <c r="G27" s="1079">
        <f t="shared" si="17"/>
        <v>234</v>
      </c>
      <c r="H27" s="286">
        <f t="shared" si="15"/>
        <v>0.61417322834645671</v>
      </c>
      <c r="I27" s="287">
        <f t="shared" si="16"/>
        <v>7.1610658359014224E-4</v>
      </c>
    </row>
    <row r="28" spans="1:12">
      <c r="A28" s="983" t="s">
        <v>299</v>
      </c>
      <c r="B28" s="976">
        <v>344804</v>
      </c>
      <c r="C28" s="975">
        <v>220</v>
      </c>
      <c r="D28" s="286">
        <f t="shared" si="14"/>
        <v>6.3804364218512542E-4</v>
      </c>
      <c r="E28" s="1082">
        <v>157</v>
      </c>
      <c r="F28" s="1082">
        <v>4</v>
      </c>
      <c r="G28" s="1079">
        <f t="shared" si="17"/>
        <v>161</v>
      </c>
      <c r="H28" s="286">
        <f t="shared" si="15"/>
        <v>0.73181818181818181</v>
      </c>
      <c r="I28" s="287">
        <f t="shared" si="16"/>
        <v>4.669319381445691E-4</v>
      </c>
    </row>
    <row r="29" spans="1:12">
      <c r="A29" s="983" t="s">
        <v>300</v>
      </c>
      <c r="B29" s="976">
        <v>345365</v>
      </c>
      <c r="C29" s="975">
        <v>399</v>
      </c>
      <c r="D29" s="286">
        <f t="shared" si="14"/>
        <v>1.1552994657825779E-3</v>
      </c>
      <c r="E29" s="1082">
        <v>303</v>
      </c>
      <c r="F29" s="1082">
        <v>2</v>
      </c>
      <c r="G29" s="1079">
        <f t="shared" si="17"/>
        <v>305</v>
      </c>
      <c r="H29" s="286">
        <f t="shared" si="15"/>
        <v>0.76441102756892232</v>
      </c>
      <c r="I29" s="287">
        <f t="shared" si="16"/>
        <v>8.8312365178868735E-4</v>
      </c>
    </row>
    <row r="30" spans="1:12">
      <c r="A30" s="983" t="s">
        <v>301</v>
      </c>
      <c r="B30" s="976">
        <v>347196</v>
      </c>
      <c r="C30" s="975">
        <v>299</v>
      </c>
      <c r="D30" s="286">
        <f t="shared" si="14"/>
        <v>8.6118503669397109E-4</v>
      </c>
      <c r="E30" s="1082">
        <v>222</v>
      </c>
      <c r="F30" s="1082">
        <v>1</v>
      </c>
      <c r="G30" s="1079">
        <f t="shared" si="17"/>
        <v>223</v>
      </c>
      <c r="H30" s="286">
        <f t="shared" si="15"/>
        <v>0.74581939799331098</v>
      </c>
      <c r="I30" s="287">
        <f t="shared" si="16"/>
        <v>6.4228850562794498E-4</v>
      </c>
    </row>
    <row r="31" spans="1:12">
      <c r="A31" s="983" t="s">
        <v>302</v>
      </c>
      <c r="B31" s="976">
        <v>349014</v>
      </c>
      <c r="C31" s="977">
        <v>13</v>
      </c>
      <c r="D31" s="286">
        <f t="shared" si="14"/>
        <v>3.7247789486954677E-5</v>
      </c>
      <c r="E31" s="1082">
        <v>9</v>
      </c>
      <c r="F31" s="977">
        <v>0</v>
      </c>
      <c r="G31" s="1079">
        <f t="shared" ref="G31" si="18">IF(ISERR(E31+F31),0,E31+F31)</f>
        <v>9</v>
      </c>
      <c r="H31" s="286">
        <f t="shared" ref="H31" si="19">IF(ISERROR(G31/C31),0,G31/C31)</f>
        <v>0.69230769230769229</v>
      </c>
      <c r="I31" s="287">
        <f t="shared" ref="I31" si="20">IF(B31&gt;0,G31/B31,0)</f>
        <v>2.5786931183276317E-5</v>
      </c>
    </row>
    <row r="32" spans="1:12">
      <c r="A32" s="983" t="s">
        <v>303</v>
      </c>
      <c r="B32" s="976">
        <v>351054</v>
      </c>
      <c r="C32" s="977">
        <v>188</v>
      </c>
      <c r="D32" s="286">
        <f t="shared" si="14"/>
        <v>5.3553014635924958E-4</v>
      </c>
      <c r="E32" s="977">
        <v>0</v>
      </c>
      <c r="F32" s="977">
        <v>0</v>
      </c>
      <c r="G32" s="977">
        <f t="shared" ref="G32:G33" si="21">IF(ISERR(E32+F32),0,E32+F32)</f>
        <v>0</v>
      </c>
      <c r="H32" s="286">
        <f t="shared" ref="H32:H33" si="22">IF(ISERROR(G32/C32),0,G32/C32)</f>
        <v>0</v>
      </c>
      <c r="I32" s="287">
        <f t="shared" ref="I32:I33" si="23">IF(B32&gt;0,G32/B32,0)</f>
        <v>0</v>
      </c>
    </row>
    <row r="33" spans="1:12">
      <c r="A33" s="983" t="s">
        <v>304</v>
      </c>
      <c r="B33" s="977">
        <v>353949</v>
      </c>
      <c r="C33" s="977">
        <v>1662</v>
      </c>
      <c r="D33" s="286">
        <f t="shared" si="14"/>
        <v>4.695591737792733E-3</v>
      </c>
      <c r="E33" s="977">
        <v>0</v>
      </c>
      <c r="F33" s="1247">
        <v>5</v>
      </c>
      <c r="G33" s="1079">
        <f t="shared" si="21"/>
        <v>5</v>
      </c>
      <c r="H33" s="286">
        <f t="shared" si="22"/>
        <v>3.0084235860409147E-3</v>
      </c>
      <c r="I33" s="287">
        <f t="shared" si="23"/>
        <v>1.4126328934394503E-5</v>
      </c>
      <c r="J33" s="26"/>
    </row>
    <row r="34" spans="1:12">
      <c r="A34" s="983" t="s">
        <v>305</v>
      </c>
      <c r="B34" s="977"/>
      <c r="C34" s="977"/>
      <c r="D34" s="286"/>
      <c r="E34" s="977"/>
      <c r="F34" s="977"/>
      <c r="G34" s="976"/>
      <c r="H34" s="286"/>
      <c r="I34" s="287"/>
    </row>
    <row r="35" spans="1:12">
      <c r="A35" s="983" t="s">
        <v>306</v>
      </c>
      <c r="B35" s="977"/>
      <c r="C35" s="977"/>
      <c r="D35" s="286"/>
      <c r="E35" s="977"/>
      <c r="F35" s="977"/>
      <c r="G35" s="976"/>
      <c r="H35" s="286"/>
      <c r="I35" s="287"/>
    </row>
    <row r="36" spans="1:12" ht="13.8" thickBot="1">
      <c r="A36" s="984" t="s">
        <v>307</v>
      </c>
      <c r="B36" s="977"/>
      <c r="C36" s="978"/>
      <c r="D36" s="286"/>
      <c r="E36" s="978"/>
      <c r="F36" s="978"/>
      <c r="G36" s="976"/>
      <c r="H36" s="286"/>
      <c r="I36" s="287"/>
    </row>
    <row r="37" spans="1:12" ht="13.8" thickBot="1">
      <c r="A37" s="288" t="s">
        <v>518</v>
      </c>
      <c r="B37" s="973">
        <f>_xlfn.IFS(B36&lt;&gt;"",B36,B35&lt;&gt;"",B35,B34&lt;&gt;"",B34,B33&lt;&gt;"",B33,B32&lt;&gt;"",B32,B31&lt;&gt;"",B31,B30&lt;&gt;"",B30,B29&lt;&gt;"",B29,B28&lt;&gt;"",B28,B27&lt;&gt;"",B27,B26&lt;&gt;"",B26,B25&lt;&gt;"",B25)</f>
        <v>353949</v>
      </c>
      <c r="C37" s="973">
        <f>SUM(C25:C36)</f>
        <v>5506</v>
      </c>
      <c r="D37" s="289">
        <f t="shared" ref="D37" si="24">IF(B37&gt;0,(C37/B37),0)</f>
        <v>1.5555913422555226E-2</v>
      </c>
      <c r="E37" s="973">
        <f>SUM(E25:E36)</f>
        <v>2927</v>
      </c>
      <c r="F37" s="973">
        <f>SUM(F25:F36)</f>
        <v>35</v>
      </c>
      <c r="G37" s="973">
        <f>SUM(G25:G36)</f>
        <v>2962</v>
      </c>
      <c r="H37" s="289">
        <f>IF(C37=0,0,G37/C37)</f>
        <v>0.53795859062840534</v>
      </c>
      <c r="I37" s="290">
        <f>IF(B37&gt;0,G37/B37,0)</f>
        <v>8.3684372607353043E-3</v>
      </c>
      <c r="L37" s="26"/>
    </row>
    <row r="38" spans="1:12" s="294" customFormat="1">
      <c r="A38" s="298"/>
      <c r="B38" s="298"/>
      <c r="C38" s="298"/>
      <c r="D38" s="298"/>
      <c r="E38" s="979"/>
      <c r="F38" s="979"/>
      <c r="G38" s="979"/>
      <c r="H38" s="298"/>
      <c r="I38" s="298"/>
      <c r="J38"/>
      <c r="K38"/>
      <c r="L38"/>
    </row>
    <row r="39" spans="1:12" s="294" customFormat="1" ht="27.75" customHeight="1">
      <c r="A39" s="1510"/>
      <c r="B39" s="1510"/>
      <c r="C39" s="1510"/>
      <c r="D39" s="1510"/>
      <c r="E39" s="1510"/>
      <c r="F39" s="1510"/>
      <c r="G39" s="1510"/>
      <c r="H39" s="1510"/>
      <c r="I39" s="1510"/>
      <c r="J39"/>
      <c r="K39"/>
      <c r="L39"/>
    </row>
    <row r="40" spans="1:12" ht="25.5" customHeight="1">
      <c r="A40" s="1501" t="s">
        <v>540</v>
      </c>
      <c r="B40" s="1501"/>
      <c r="C40" s="1501"/>
      <c r="D40" s="1501"/>
      <c r="E40" s="1501"/>
      <c r="F40" s="1501"/>
      <c r="G40" s="1501"/>
      <c r="H40" s="1501"/>
      <c r="I40" s="1501"/>
      <c r="J40" s="294"/>
      <c r="K40" s="294"/>
      <c r="L40" s="294"/>
    </row>
    <row r="41" spans="1:12">
      <c r="B41" s="299"/>
    </row>
  </sheetData>
  <mergeCells count="10">
    <mergeCell ref="A40:I40"/>
    <mergeCell ref="A1:I1"/>
    <mergeCell ref="A2:I2"/>
    <mergeCell ref="A3:I3"/>
    <mergeCell ref="A18:H18"/>
    <mergeCell ref="A19:I19"/>
    <mergeCell ref="A21:I21"/>
    <mergeCell ref="A22:I22"/>
    <mergeCell ref="A23:I23"/>
    <mergeCell ref="A39:I39"/>
  </mergeCells>
  <printOptions horizontalCentered="1" verticalCentered="1"/>
  <pageMargins left="0.25" right="0.25" top="0.5" bottom="0.5" header="0.5" footer="0.5"/>
  <pageSetup scale="89" orientation="portrait"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codeName="Sheet21">
    <tabColor rgb="FF00B050"/>
    <pageSetUpPr fitToPage="1"/>
  </sheetPr>
  <dimension ref="A1:S20"/>
  <sheetViews>
    <sheetView workbookViewId="0">
      <selection activeCell="G8" sqref="G8"/>
    </sheetView>
  </sheetViews>
  <sheetFormatPr defaultColWidth="8.5546875" defaultRowHeight="13.2"/>
  <cols>
    <col min="1" max="7" width="10.5546875" customWidth="1"/>
    <col min="8" max="8" width="9.44140625" customWidth="1"/>
    <col min="9" max="10" width="10.5546875" customWidth="1"/>
  </cols>
  <sheetData>
    <row r="1" spans="1:19" ht="15.6">
      <c r="A1" s="1322" t="s">
        <v>541</v>
      </c>
      <c r="B1" s="1322"/>
      <c r="C1" s="1322"/>
      <c r="D1" s="1322"/>
      <c r="E1" s="1322"/>
      <c r="F1" s="1322"/>
      <c r="G1" s="1322"/>
      <c r="H1" s="1322"/>
      <c r="I1" s="1322"/>
      <c r="J1" s="1322"/>
    </row>
    <row r="2" spans="1:19" ht="15.6">
      <c r="A2" s="1323" t="s">
        <v>2</v>
      </c>
      <c r="B2" s="1506"/>
      <c r="C2" s="1506"/>
      <c r="D2" s="1506"/>
      <c r="E2" s="1506"/>
      <c r="F2" s="1506"/>
      <c r="G2" s="1506"/>
      <c r="H2" s="1506"/>
      <c r="I2" s="1506"/>
      <c r="J2" s="1506"/>
    </row>
    <row r="3" spans="1:19" ht="16.2" thickBot="1">
      <c r="A3" s="1298" t="str">
        <f>'Current Month '!A3</f>
        <v>September 2022</v>
      </c>
      <c r="B3" s="1299"/>
      <c r="C3" s="1299"/>
      <c r="D3" s="1299"/>
      <c r="E3" s="1299"/>
      <c r="F3" s="1299"/>
      <c r="G3" s="1299"/>
      <c r="H3" s="1299"/>
      <c r="I3" s="1299"/>
      <c r="J3" s="1299"/>
    </row>
    <row r="4" spans="1:19" ht="36" customHeight="1" thickBot="1">
      <c r="A4" s="1514" t="s">
        <v>271</v>
      </c>
      <c r="B4" s="1516" t="s">
        <v>542</v>
      </c>
      <c r="C4" s="1476"/>
      <c r="D4" s="1517"/>
      <c r="E4" s="1516" t="s">
        <v>543</v>
      </c>
      <c r="F4" s="1476"/>
      <c r="G4" s="1459"/>
      <c r="H4" s="1518" t="s">
        <v>544</v>
      </c>
      <c r="I4" s="1476"/>
      <c r="J4" s="1459"/>
    </row>
    <row r="5" spans="1:19" ht="16.2" thickBot="1">
      <c r="A5" s="1515"/>
      <c r="B5" s="300" t="s">
        <v>273</v>
      </c>
      <c r="C5" s="301" t="s">
        <v>545</v>
      </c>
      <c r="D5" s="700" t="s">
        <v>10</v>
      </c>
      <c r="E5" s="300" t="s">
        <v>273</v>
      </c>
      <c r="F5" s="302" t="s">
        <v>274</v>
      </c>
      <c r="G5" s="303" t="s">
        <v>10</v>
      </c>
      <c r="H5" s="692" t="s">
        <v>273</v>
      </c>
      <c r="I5" s="301" t="s">
        <v>274</v>
      </c>
      <c r="J5" s="303" t="s">
        <v>10</v>
      </c>
    </row>
    <row r="6" spans="1:19">
      <c r="A6" s="748" t="s">
        <v>275</v>
      </c>
      <c r="B6" s="745">
        <v>16607</v>
      </c>
      <c r="C6" s="1110">
        <v>0</v>
      </c>
      <c r="D6" s="531">
        <f>SUM(B6:C6)</f>
        <v>16607</v>
      </c>
      <c r="E6" s="693">
        <v>15339</v>
      </c>
      <c r="F6" s="1110">
        <v>0</v>
      </c>
      <c r="G6" s="694">
        <f>E6+F6</f>
        <v>15339</v>
      </c>
      <c r="H6" s="697">
        <f>E6/B6</f>
        <v>0.92364665502498944</v>
      </c>
      <c r="I6" s="304">
        <v>0</v>
      </c>
      <c r="J6" s="532">
        <f>G6/D6</f>
        <v>0.92364665502498944</v>
      </c>
    </row>
    <row r="7" spans="1:19">
      <c r="A7" s="749" t="s">
        <v>276</v>
      </c>
      <c r="B7" s="746">
        <v>266215</v>
      </c>
      <c r="C7" s="297">
        <v>6494</v>
      </c>
      <c r="D7" s="297">
        <f>SUM(B7:C7)</f>
        <v>272709</v>
      </c>
      <c r="E7" s="695">
        <v>330896</v>
      </c>
      <c r="F7" s="297">
        <v>7714</v>
      </c>
      <c r="G7" s="694">
        <f>E7+F7</f>
        <v>338610</v>
      </c>
      <c r="H7" s="698">
        <f>E7/B7</f>
        <v>1.2429652724301785</v>
      </c>
      <c r="I7" s="533">
        <f>F7/C7</f>
        <v>1.1878657222051123</v>
      </c>
      <c r="J7" s="534">
        <f t="shared" ref="J7" si="0">G7/D7</f>
        <v>1.2416531907637811</v>
      </c>
    </row>
    <row r="8" spans="1:19" ht="13.8" thickBot="1">
      <c r="A8" s="750" t="s">
        <v>10</v>
      </c>
      <c r="B8" s="747">
        <f>SUM(B6:B7)</f>
        <v>282822</v>
      </c>
      <c r="C8" s="306">
        <f t="shared" ref="C8:G8" si="1">SUM(C6:C7)</f>
        <v>6494</v>
      </c>
      <c r="D8" s="701">
        <f t="shared" si="1"/>
        <v>289316</v>
      </c>
      <c r="E8" s="702">
        <f t="shared" si="1"/>
        <v>346235</v>
      </c>
      <c r="F8" s="307">
        <f t="shared" si="1"/>
        <v>7714</v>
      </c>
      <c r="G8" s="696">
        <f t="shared" si="1"/>
        <v>353949</v>
      </c>
      <c r="H8" s="699">
        <f t="shared" ref="H8" si="2">E8/B8</f>
        <v>1.224215230781198</v>
      </c>
      <c r="I8" s="308">
        <f>F8/C8</f>
        <v>1.1878657222051123</v>
      </c>
      <c r="J8" s="309">
        <f>G8/D8</f>
        <v>1.2233993280703452</v>
      </c>
    </row>
    <row r="10" spans="1:19" ht="41.25" customHeight="1">
      <c r="A10" s="1511" t="s">
        <v>546</v>
      </c>
      <c r="B10" s="1511"/>
      <c r="C10" s="1511"/>
      <c r="D10" s="1511"/>
      <c r="E10" s="1511"/>
      <c r="F10" s="1511"/>
      <c r="G10" s="1511"/>
      <c r="H10" s="1511"/>
      <c r="I10" s="1511"/>
      <c r="J10" s="1511"/>
      <c r="K10" s="342"/>
      <c r="L10" s="342"/>
      <c r="M10" s="342"/>
      <c r="N10" s="342"/>
      <c r="O10" s="342"/>
      <c r="P10" s="342"/>
      <c r="Q10" s="342"/>
      <c r="R10" s="342"/>
      <c r="S10" s="342"/>
    </row>
    <row r="11" spans="1:19" ht="15.6">
      <c r="A11" s="1512" t="s">
        <v>547</v>
      </c>
      <c r="B11" s="1512"/>
      <c r="C11" s="1512"/>
      <c r="D11" s="1512"/>
      <c r="E11" s="1512"/>
      <c r="F11" s="1512"/>
      <c r="G11" s="1512"/>
      <c r="H11" s="1512"/>
      <c r="I11" s="1512"/>
      <c r="J11" s="1512"/>
      <c r="K11" s="342"/>
      <c r="L11" s="342"/>
      <c r="M11" s="342"/>
      <c r="N11" s="342"/>
      <c r="O11" s="342"/>
      <c r="P11" s="342"/>
      <c r="Q11" s="342"/>
      <c r="R11" s="342"/>
      <c r="S11" s="342"/>
    </row>
    <row r="12" spans="1:19" ht="15.6">
      <c r="A12" t="s">
        <v>548</v>
      </c>
    </row>
    <row r="13" spans="1:19">
      <c r="A13" s="1295"/>
      <c r="B13" s="1295"/>
      <c r="C13" s="1295"/>
      <c r="D13" s="1295"/>
      <c r="E13" s="1295"/>
      <c r="F13" s="1295"/>
      <c r="G13" s="1295"/>
      <c r="H13" s="1295"/>
      <c r="I13" s="1295"/>
      <c r="J13" s="1295"/>
    </row>
    <row r="14" spans="1:19" ht="26.25" customHeight="1">
      <c r="A14" s="1513" t="s">
        <v>162</v>
      </c>
      <c r="B14" s="1513"/>
      <c r="C14" s="1513"/>
      <c r="D14" s="1513"/>
      <c r="E14" s="1513"/>
      <c r="F14" s="1513"/>
      <c r="G14" s="1513"/>
      <c r="H14" s="1513"/>
      <c r="I14" s="1513"/>
      <c r="J14" s="1513"/>
    </row>
    <row r="16" spans="1:19">
      <c r="A16" s="1"/>
    </row>
    <row r="20" spans="8:8">
      <c r="H20" t="s">
        <v>549</v>
      </c>
    </row>
  </sheetData>
  <mergeCells count="11">
    <mergeCell ref="A10:J10"/>
    <mergeCell ref="A11:J11"/>
    <mergeCell ref="A14:J14"/>
    <mergeCell ref="A1:J1"/>
    <mergeCell ref="A2:J2"/>
    <mergeCell ref="A3:J3"/>
    <mergeCell ref="A4:A5"/>
    <mergeCell ref="B4:D4"/>
    <mergeCell ref="E4:G4"/>
    <mergeCell ref="H4:J4"/>
    <mergeCell ref="A13:J13"/>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codeName="Sheet22">
    <tabColor rgb="FF00B050"/>
    <pageSetUpPr fitToPage="1"/>
  </sheetPr>
  <dimension ref="A1:K20"/>
  <sheetViews>
    <sheetView workbookViewId="0">
      <selection sqref="A1:H1"/>
    </sheetView>
  </sheetViews>
  <sheetFormatPr defaultColWidth="8.5546875" defaultRowHeight="13.2"/>
  <cols>
    <col min="1" max="1" width="10.5546875" customWidth="1"/>
    <col min="2" max="5" width="12.5546875" customWidth="1"/>
    <col min="6" max="6" width="13.5546875" customWidth="1"/>
    <col min="7" max="7" width="14.5546875" style="252" customWidth="1"/>
    <col min="8" max="8" width="12.5546875" customWidth="1"/>
    <col min="9" max="9" width="12.109375" style="4" bestFit="1" customWidth="1"/>
    <col min="10" max="10" width="8.5546875" style="4"/>
    <col min="11" max="11" width="12.44140625" style="4" bestFit="1" customWidth="1"/>
  </cols>
  <sheetData>
    <row r="1" spans="1:11" ht="15.6">
      <c r="A1" s="1322" t="s">
        <v>550</v>
      </c>
      <c r="B1" s="1322"/>
      <c r="C1" s="1322"/>
      <c r="D1" s="1322"/>
      <c r="E1" s="1322"/>
      <c r="F1" s="1322"/>
      <c r="G1" s="1322"/>
      <c r="H1" s="1322"/>
    </row>
    <row r="2" spans="1:11" ht="15.6">
      <c r="A2" s="1323" t="s">
        <v>2</v>
      </c>
      <c r="B2" s="1506"/>
      <c r="C2" s="1506"/>
      <c r="D2" s="1506"/>
      <c r="E2" s="1506"/>
      <c r="F2" s="1506"/>
      <c r="G2" s="1506"/>
      <c r="H2" s="1506"/>
    </row>
    <row r="3" spans="1:11" ht="16.2" thickBot="1">
      <c r="A3" s="1298" t="str">
        <f>'Current Month '!A3</f>
        <v>September 2022</v>
      </c>
      <c r="B3" s="1299"/>
      <c r="C3" s="1299"/>
      <c r="D3" s="1299"/>
      <c r="E3" s="1299"/>
      <c r="F3" s="1299"/>
      <c r="G3" s="1299"/>
      <c r="H3" s="1299"/>
    </row>
    <row r="4" spans="1:11" ht="52.8">
      <c r="A4" s="614" t="s">
        <v>287</v>
      </c>
      <c r="B4" s="429" t="s">
        <v>551</v>
      </c>
      <c r="C4" s="429" t="s">
        <v>552</v>
      </c>
      <c r="D4" s="429" t="s">
        <v>553</v>
      </c>
      <c r="E4" s="429" t="s">
        <v>554</v>
      </c>
      <c r="F4" s="429" t="s">
        <v>555</v>
      </c>
      <c r="G4" s="430" t="s">
        <v>556</v>
      </c>
      <c r="H4" s="428" t="s">
        <v>557</v>
      </c>
      <c r="I4" s="6"/>
      <c r="J4" s="6"/>
    </row>
    <row r="5" spans="1:11" s="4" customFormat="1">
      <c r="A5" s="310" t="s">
        <v>296</v>
      </c>
      <c r="B5" s="297">
        <v>324289</v>
      </c>
      <c r="C5" s="297">
        <v>5515</v>
      </c>
      <c r="D5" s="311">
        <f t="shared" ref="D5:D13" si="0">IF(B5&lt;&gt;0,C5/B5,0)</f>
        <v>1.7006435617612684E-2</v>
      </c>
      <c r="E5" s="346">
        <v>3042</v>
      </c>
      <c r="F5" s="346">
        <v>235</v>
      </c>
      <c r="G5" s="311">
        <f t="shared" ref="G5:G10" si="1">IFERROR(F5/C5,0)</f>
        <v>4.2611060743427021E-2</v>
      </c>
      <c r="H5" s="312">
        <f t="shared" ref="H5:H10" si="2">IFERROR(F5/B5,0)</f>
        <v>7.2466226113127486E-4</v>
      </c>
      <c r="I5" s="352"/>
      <c r="J5" s="355"/>
      <c r="K5" s="1036"/>
    </row>
    <row r="6" spans="1:11">
      <c r="A6" s="310" t="s">
        <v>297</v>
      </c>
      <c r="B6" s="297">
        <v>326236</v>
      </c>
      <c r="C6" s="297">
        <v>2668</v>
      </c>
      <c r="D6" s="311">
        <f t="shared" si="0"/>
        <v>8.1781287166345831E-3</v>
      </c>
      <c r="E6" s="346">
        <v>1536</v>
      </c>
      <c r="F6" s="346">
        <v>179</v>
      </c>
      <c r="G6" s="311">
        <f t="shared" si="1"/>
        <v>6.7091454272863574E-2</v>
      </c>
      <c r="H6" s="312">
        <f t="shared" si="2"/>
        <v>5.4868254882968156E-4</v>
      </c>
      <c r="I6" s="352"/>
      <c r="J6" s="313"/>
    </row>
    <row r="7" spans="1:11">
      <c r="A7" s="310" t="s">
        <v>298</v>
      </c>
      <c r="B7" s="297">
        <v>326767</v>
      </c>
      <c r="C7" s="297">
        <v>124</v>
      </c>
      <c r="D7" s="311">
        <f t="shared" si="0"/>
        <v>3.7947528361187026E-4</v>
      </c>
      <c r="E7" s="346">
        <v>8</v>
      </c>
      <c r="F7" s="346">
        <v>82</v>
      </c>
      <c r="G7" s="311">
        <f t="shared" si="1"/>
        <v>0.66129032258064513</v>
      </c>
      <c r="H7" s="312">
        <f t="shared" si="2"/>
        <v>2.5094333271107549E-4</v>
      </c>
      <c r="I7" s="353"/>
      <c r="J7" s="313"/>
    </row>
    <row r="8" spans="1:11">
      <c r="A8" s="310" t="s">
        <v>299</v>
      </c>
      <c r="B8" s="297">
        <v>344804</v>
      </c>
      <c r="C8" s="297">
        <v>153</v>
      </c>
      <c r="D8" s="311">
        <f t="shared" si="0"/>
        <v>4.4373035115601907E-4</v>
      </c>
      <c r="E8" s="346">
        <v>10</v>
      </c>
      <c r="F8" s="346">
        <v>84</v>
      </c>
      <c r="G8" s="311">
        <f t="shared" si="1"/>
        <v>0.5490196078431373</v>
      </c>
      <c r="H8" s="312">
        <f t="shared" si="2"/>
        <v>2.4361666337977518E-4</v>
      </c>
      <c r="I8" s="353"/>
      <c r="J8" s="313"/>
    </row>
    <row r="9" spans="1:11">
      <c r="A9" s="310" t="s">
        <v>300</v>
      </c>
      <c r="B9" s="314">
        <v>345365</v>
      </c>
      <c r="C9" s="314">
        <v>58</v>
      </c>
      <c r="D9" s="311">
        <f t="shared" si="0"/>
        <v>1.6793826820899629E-4</v>
      </c>
      <c r="E9" s="346">
        <v>8</v>
      </c>
      <c r="F9" s="346">
        <v>37</v>
      </c>
      <c r="G9" s="311">
        <f t="shared" si="1"/>
        <v>0.63793103448275867</v>
      </c>
      <c r="H9" s="312">
        <f t="shared" si="2"/>
        <v>1.0713303316780797E-4</v>
      </c>
      <c r="I9" s="353"/>
    </row>
    <row r="10" spans="1:11">
      <c r="A10" s="310" t="s">
        <v>301</v>
      </c>
      <c r="B10" s="297">
        <v>347196</v>
      </c>
      <c r="C10" s="297">
        <v>163</v>
      </c>
      <c r="D10" s="311">
        <f t="shared" si="0"/>
        <v>4.6947545478634548E-4</v>
      </c>
      <c r="E10" s="297">
        <v>12</v>
      </c>
      <c r="F10" s="297">
        <v>133</v>
      </c>
      <c r="G10" s="311">
        <f t="shared" si="1"/>
        <v>0.81595092024539873</v>
      </c>
      <c r="H10" s="312">
        <f t="shared" si="2"/>
        <v>3.830689293655457E-4</v>
      </c>
      <c r="I10" s="353"/>
    </row>
    <row r="11" spans="1:11">
      <c r="A11" s="310" t="s">
        <v>302</v>
      </c>
      <c r="B11" s="297">
        <v>349014</v>
      </c>
      <c r="C11" s="297">
        <v>295</v>
      </c>
      <c r="D11" s="311">
        <f t="shared" si="0"/>
        <v>8.4523829989627925E-4</v>
      </c>
      <c r="E11" s="297">
        <v>54</v>
      </c>
      <c r="F11" s="297">
        <v>73</v>
      </c>
      <c r="G11" s="311">
        <f t="shared" ref="G11" si="3">IFERROR(F11/C11,0)</f>
        <v>0.24745762711864408</v>
      </c>
      <c r="H11" s="312">
        <f t="shared" ref="H11" si="4">IFERROR(F11/B11,0)</f>
        <v>2.091606640421301E-4</v>
      </c>
      <c r="I11" s="353"/>
    </row>
    <row r="12" spans="1:11">
      <c r="A12" s="310" t="s">
        <v>303</v>
      </c>
      <c r="B12" s="297">
        <v>351054</v>
      </c>
      <c r="C12" s="297">
        <v>1926</v>
      </c>
      <c r="D12" s="311">
        <f t="shared" si="0"/>
        <v>5.4863354355740145E-3</v>
      </c>
      <c r="E12" s="297">
        <v>490</v>
      </c>
      <c r="F12" s="297">
        <v>51</v>
      </c>
      <c r="G12" s="311">
        <f t="shared" ref="G12" si="5">IFERROR(F12/C12,0)</f>
        <v>2.6479750778816199E-2</v>
      </c>
      <c r="H12" s="312">
        <f t="shared" ref="H12" si="6">IFERROR(F12/B12,0)</f>
        <v>1.4527679502298791E-4</v>
      </c>
      <c r="I12" s="353"/>
      <c r="J12" s="355"/>
    </row>
    <row r="13" spans="1:11">
      <c r="A13" s="310" t="s">
        <v>304</v>
      </c>
      <c r="B13" s="297">
        <v>353949</v>
      </c>
      <c r="C13" s="297">
        <v>3325</v>
      </c>
      <c r="D13" s="311">
        <f t="shared" si="0"/>
        <v>9.3940087413723443E-3</v>
      </c>
      <c r="E13" s="297">
        <v>551</v>
      </c>
      <c r="F13" s="297">
        <v>49</v>
      </c>
      <c r="G13" s="311">
        <f t="shared" ref="G13" si="7">IFERROR(F13/C13,0)</f>
        <v>1.4736842105263158E-2</v>
      </c>
      <c r="H13" s="312">
        <f t="shared" ref="H13" si="8">IFERROR(F13/B13,0)</f>
        <v>1.3843802355706613E-4</v>
      </c>
      <c r="I13" s="356"/>
      <c r="J13" s="355"/>
      <c r="K13" s="355"/>
    </row>
    <row r="14" spans="1:11">
      <c r="A14" s="310" t="s">
        <v>305</v>
      </c>
      <c r="B14" s="297"/>
      <c r="C14" s="297"/>
      <c r="D14" s="311"/>
      <c r="E14" s="297"/>
      <c r="F14" s="297"/>
      <c r="G14" s="311"/>
      <c r="H14" s="312"/>
      <c r="I14" s="354"/>
    </row>
    <row r="15" spans="1:11">
      <c r="A15" s="310" t="s">
        <v>306</v>
      </c>
      <c r="B15" s="297"/>
      <c r="C15" s="297"/>
      <c r="D15" s="311"/>
      <c r="E15" s="297"/>
      <c r="F15" s="297"/>
      <c r="G15" s="311"/>
      <c r="H15" s="312"/>
      <c r="I15" s="354"/>
    </row>
    <row r="16" spans="1:11" ht="13.8" thickBot="1">
      <c r="A16" s="315" t="s">
        <v>307</v>
      </c>
      <c r="B16" s="316"/>
      <c r="C16" s="316"/>
      <c r="D16" s="311"/>
      <c r="E16" s="316"/>
      <c r="F16" s="316"/>
      <c r="G16" s="311"/>
      <c r="H16" s="312"/>
      <c r="I16" s="354"/>
    </row>
    <row r="17" spans="1:9" ht="13.8" thickBot="1">
      <c r="A17" s="317" t="s">
        <v>308</v>
      </c>
      <c r="B17" s="318">
        <f>_xlfn.IFS(B16&lt;&gt;0,B16,B15&lt;&gt;0,B15,B14&lt;&gt;0,B14,B13&lt;&gt;0,B13,B12&lt;&gt;0,B12,B11&lt;&gt;0,B11,B10&lt;&gt;0,B10,B9&lt;&gt;0,B9,B8&lt;&gt;0,B8,B7&lt;&gt;0,B7,B6&lt;&gt;0,B6,B5&lt;&gt;0,B5)</f>
        <v>353949</v>
      </c>
      <c r="C17" s="318">
        <f>SUM(C5:C16)</f>
        <v>14227</v>
      </c>
      <c r="D17" s="319">
        <f>C17/B17</f>
        <v>4.0195056349926123E-2</v>
      </c>
      <c r="E17" s="318">
        <f>SUM(E5:E16)</f>
        <v>5711</v>
      </c>
      <c r="F17" s="318">
        <f>SUM(F5:F16)</f>
        <v>923</v>
      </c>
      <c r="G17" s="319">
        <f>IF(C17=0,0,E17/C17)</f>
        <v>0.40141983552400368</v>
      </c>
      <c r="H17" s="1053">
        <f>IF(B17=0,0,F17/B17)</f>
        <v>2.6077203212892253E-3</v>
      </c>
      <c r="I17" s="353"/>
    </row>
    <row r="19" spans="1:9" ht="23.7" customHeight="1">
      <c r="A19" s="1329" t="s">
        <v>558</v>
      </c>
      <c r="B19" s="1329"/>
      <c r="C19" s="1329"/>
      <c r="D19" s="1329"/>
      <c r="E19" s="1329"/>
      <c r="F19" s="1329"/>
      <c r="G19" s="1329"/>
      <c r="H19" s="1329"/>
    </row>
    <row r="20" spans="1:9" ht="29.25" customHeight="1">
      <c r="A20" s="1519" t="s">
        <v>559</v>
      </c>
      <c r="B20" s="1519"/>
      <c r="C20" s="1519"/>
      <c r="D20" s="1519"/>
      <c r="E20" s="1519"/>
      <c r="F20" s="1519"/>
      <c r="G20" s="1519"/>
      <c r="H20" s="1519"/>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sheetPr codeName="Sheet23">
    <tabColor rgb="FF00B050"/>
    <pageSetUpPr fitToPage="1"/>
  </sheetPr>
  <dimension ref="A1:H30"/>
  <sheetViews>
    <sheetView zoomScale="115" zoomScaleNormal="115" workbookViewId="0">
      <selection sqref="A1:G1"/>
    </sheetView>
  </sheetViews>
  <sheetFormatPr defaultColWidth="9.44140625" defaultRowHeight="13.2"/>
  <cols>
    <col min="1" max="1" width="48.5546875" customWidth="1"/>
    <col min="2" max="6" width="9.5546875" customWidth="1"/>
    <col min="7" max="7" width="12.5546875" customWidth="1"/>
  </cols>
  <sheetData>
    <row r="1" spans="1:8" ht="16.2">
      <c r="A1" s="1322" t="s">
        <v>560</v>
      </c>
      <c r="B1" s="1322"/>
      <c r="C1" s="1322"/>
      <c r="D1" s="1322"/>
      <c r="E1" s="1322"/>
      <c r="F1" s="1322"/>
      <c r="G1" s="1318"/>
    </row>
    <row r="2" spans="1:8" ht="15.6">
      <c r="A2" s="1323" t="s">
        <v>2</v>
      </c>
      <c r="B2" s="1506"/>
      <c r="C2" s="1506"/>
      <c r="D2" s="1506"/>
      <c r="E2" s="1506"/>
      <c r="F2" s="1506"/>
      <c r="G2" s="1506"/>
      <c r="H2" s="1506"/>
    </row>
    <row r="3" spans="1:8" ht="16.2" thickBot="1">
      <c r="A3" s="1298" t="str">
        <f>'Current Month '!A3</f>
        <v>September 2022</v>
      </c>
      <c r="B3" s="1299"/>
      <c r="C3" s="1299"/>
      <c r="D3" s="1299"/>
      <c r="E3" s="1299"/>
      <c r="F3" s="1299"/>
      <c r="G3" s="1299"/>
    </row>
    <row r="4" spans="1:8" ht="13.5" customHeight="1">
      <c r="A4" s="1522" t="s">
        <v>561</v>
      </c>
      <c r="B4" s="1524" t="s">
        <v>562</v>
      </c>
      <c r="C4" s="1525"/>
      <c r="D4" s="1525"/>
      <c r="E4" s="1526"/>
      <c r="F4" s="1524" t="s">
        <v>563</v>
      </c>
      <c r="G4" s="1527"/>
    </row>
    <row r="5" spans="1:8" ht="13.5" customHeight="1">
      <c r="A5" s="1523"/>
      <c r="B5" s="1530" t="s">
        <v>564</v>
      </c>
      <c r="C5" s="1531"/>
      <c r="D5" s="1531"/>
      <c r="E5" s="1532"/>
      <c r="F5" s="1528"/>
      <c r="G5" s="1529"/>
    </row>
    <row r="6" spans="1:8" ht="24.75" customHeight="1">
      <c r="A6" s="1523"/>
      <c r="B6" s="320" t="s">
        <v>565</v>
      </c>
      <c r="C6" s="320" t="s">
        <v>566</v>
      </c>
      <c r="D6" s="320" t="s">
        <v>567</v>
      </c>
      <c r="E6" s="320" t="s">
        <v>419</v>
      </c>
      <c r="F6" s="321" t="s">
        <v>568</v>
      </c>
      <c r="G6" s="322" t="s">
        <v>569</v>
      </c>
    </row>
    <row r="7" spans="1:8">
      <c r="A7" s="348" t="s">
        <v>570</v>
      </c>
      <c r="B7" s="350"/>
      <c r="C7" s="349" t="s">
        <v>571</v>
      </c>
      <c r="D7" s="347"/>
      <c r="E7" s="347"/>
      <c r="F7" s="351">
        <v>134</v>
      </c>
      <c r="G7" s="688">
        <v>1252</v>
      </c>
    </row>
    <row r="8" spans="1:8">
      <c r="A8" s="348" t="s">
        <v>572</v>
      </c>
      <c r="B8" s="349" t="s">
        <v>571</v>
      </c>
      <c r="C8" s="349"/>
      <c r="D8" s="347"/>
      <c r="E8" s="347"/>
      <c r="F8" s="324">
        <v>0</v>
      </c>
      <c r="G8" s="689">
        <v>57</v>
      </c>
    </row>
    <row r="9" spans="1:8">
      <c r="A9" s="325" t="s">
        <v>573</v>
      </c>
      <c r="B9" s="326"/>
      <c r="C9" s="326" t="s">
        <v>571</v>
      </c>
      <c r="D9" s="327" t="s">
        <v>571</v>
      </c>
      <c r="E9" s="328"/>
      <c r="F9" s="324">
        <v>0</v>
      </c>
      <c r="G9" s="689">
        <v>2</v>
      </c>
    </row>
    <row r="10" spans="1:8">
      <c r="A10" s="325" t="s">
        <v>574</v>
      </c>
      <c r="B10" s="326"/>
      <c r="C10" s="326" t="s">
        <v>571</v>
      </c>
      <c r="D10" s="327"/>
      <c r="E10" s="328"/>
      <c r="F10" s="324">
        <v>1</v>
      </c>
      <c r="G10" s="689">
        <v>2</v>
      </c>
    </row>
    <row r="11" spans="1:8">
      <c r="A11" s="325" t="s">
        <v>575</v>
      </c>
      <c r="B11" s="326"/>
      <c r="C11" s="326" t="s">
        <v>571</v>
      </c>
      <c r="D11" s="327"/>
      <c r="E11" s="328"/>
      <c r="F11" s="324">
        <v>0</v>
      </c>
      <c r="G11" s="689">
        <v>1</v>
      </c>
    </row>
    <row r="12" spans="1:8">
      <c r="A12" s="325" t="s">
        <v>576</v>
      </c>
      <c r="B12" s="326"/>
      <c r="C12" s="326" t="s">
        <v>571</v>
      </c>
      <c r="D12" s="327"/>
      <c r="E12" s="328"/>
      <c r="F12" s="324">
        <v>0</v>
      </c>
      <c r="G12" s="689">
        <v>0</v>
      </c>
    </row>
    <row r="13" spans="1:8">
      <c r="A13" s="325" t="s">
        <v>577</v>
      </c>
      <c r="B13" s="326"/>
      <c r="C13" s="326" t="s">
        <v>571</v>
      </c>
      <c r="D13" s="327"/>
      <c r="E13" s="328"/>
      <c r="F13" s="324">
        <v>0</v>
      </c>
      <c r="G13" s="689">
        <v>0</v>
      </c>
    </row>
    <row r="14" spans="1:8">
      <c r="A14" s="325" t="s">
        <v>578</v>
      </c>
      <c r="B14" s="326"/>
      <c r="C14" s="326" t="s">
        <v>571</v>
      </c>
      <c r="D14" s="327"/>
      <c r="E14" s="328"/>
      <c r="F14" s="324">
        <v>0</v>
      </c>
      <c r="G14" s="689">
        <v>1</v>
      </c>
    </row>
    <row r="15" spans="1:8">
      <c r="A15" s="325" t="s">
        <v>579</v>
      </c>
      <c r="B15" s="329"/>
      <c r="C15" s="330" t="s">
        <v>571</v>
      </c>
      <c r="D15" s="331"/>
      <c r="E15" s="332"/>
      <c r="F15" s="324">
        <v>0</v>
      </c>
      <c r="G15" s="689">
        <v>0</v>
      </c>
    </row>
    <row r="16" spans="1:8">
      <c r="A16" s="325" t="s">
        <v>580</v>
      </c>
      <c r="B16" s="329"/>
      <c r="C16" s="330" t="s">
        <v>571</v>
      </c>
      <c r="D16" s="331"/>
      <c r="E16" s="332"/>
      <c r="F16" s="324">
        <v>0</v>
      </c>
      <c r="G16" s="689">
        <v>0</v>
      </c>
    </row>
    <row r="17" spans="1:7">
      <c r="A17" s="325" t="s">
        <v>581</v>
      </c>
      <c r="B17" s="329"/>
      <c r="C17" s="330" t="s">
        <v>571</v>
      </c>
      <c r="D17" s="331"/>
      <c r="E17" s="332"/>
      <c r="F17" s="324">
        <v>8</v>
      </c>
      <c r="G17" s="689">
        <v>29</v>
      </c>
    </row>
    <row r="18" spans="1:7">
      <c r="A18" s="325" t="s">
        <v>582</v>
      </c>
      <c r="B18" s="329"/>
      <c r="C18" s="330" t="s">
        <v>571</v>
      </c>
      <c r="D18" s="331"/>
      <c r="E18" s="332" t="s">
        <v>571</v>
      </c>
      <c r="F18" s="324">
        <v>0</v>
      </c>
      <c r="G18" s="689">
        <v>1</v>
      </c>
    </row>
    <row r="19" spans="1:7">
      <c r="A19" s="325" t="s">
        <v>583</v>
      </c>
      <c r="B19" s="333"/>
      <c r="C19" s="326" t="s">
        <v>571</v>
      </c>
      <c r="D19" s="327"/>
      <c r="E19" s="328"/>
      <c r="F19" s="324">
        <v>0</v>
      </c>
      <c r="G19" s="689">
        <v>5</v>
      </c>
    </row>
    <row r="20" spans="1:7">
      <c r="A20" s="325" t="s">
        <v>584</v>
      </c>
      <c r="B20" s="326" t="s">
        <v>571</v>
      </c>
      <c r="C20" s="326"/>
      <c r="D20" s="327"/>
      <c r="E20" s="328"/>
      <c r="F20" s="324">
        <v>0</v>
      </c>
      <c r="G20" s="689">
        <v>1</v>
      </c>
    </row>
    <row r="21" spans="1:7">
      <c r="A21" s="334" t="s">
        <v>585</v>
      </c>
      <c r="B21" s="326"/>
      <c r="C21" s="326" t="s">
        <v>571</v>
      </c>
      <c r="D21" s="327"/>
      <c r="E21" s="328"/>
      <c r="F21" s="324">
        <v>0</v>
      </c>
      <c r="G21" s="689">
        <v>0</v>
      </c>
    </row>
    <row r="22" spans="1:7">
      <c r="A22" s="334" t="s">
        <v>586</v>
      </c>
      <c r="B22" s="326"/>
      <c r="C22" s="326" t="s">
        <v>571</v>
      </c>
      <c r="D22" s="327"/>
      <c r="E22" s="328"/>
      <c r="F22" s="324">
        <v>1</v>
      </c>
      <c r="G22" s="689">
        <v>4</v>
      </c>
    </row>
    <row r="23" spans="1:7">
      <c r="A23" s="334" t="s">
        <v>587</v>
      </c>
      <c r="B23" s="326"/>
      <c r="C23" s="326" t="s">
        <v>571</v>
      </c>
      <c r="D23" s="327"/>
      <c r="E23" s="332"/>
      <c r="F23" s="324">
        <v>1</v>
      </c>
      <c r="G23" s="689">
        <v>2</v>
      </c>
    </row>
    <row r="24" spans="1:7">
      <c r="A24" s="334" t="s">
        <v>588</v>
      </c>
      <c r="B24" s="326"/>
      <c r="C24" s="326" t="s">
        <v>571</v>
      </c>
      <c r="D24" s="327"/>
      <c r="E24" s="332"/>
      <c r="F24" s="324">
        <v>0</v>
      </c>
      <c r="G24" s="689">
        <v>0</v>
      </c>
    </row>
    <row r="25" spans="1:7">
      <c r="A25" s="334" t="s">
        <v>589</v>
      </c>
      <c r="B25" s="326"/>
      <c r="C25" s="326" t="s">
        <v>571</v>
      </c>
      <c r="D25" s="327"/>
      <c r="E25" s="332"/>
      <c r="F25" s="324">
        <v>0</v>
      </c>
      <c r="G25" s="689">
        <v>0</v>
      </c>
    </row>
    <row r="26" spans="1:7">
      <c r="A26" s="323" t="s">
        <v>590</v>
      </c>
      <c r="B26" s="326"/>
      <c r="C26" s="326" t="s">
        <v>571</v>
      </c>
      <c r="D26" s="327"/>
      <c r="E26" s="328"/>
      <c r="F26" s="324"/>
      <c r="G26" s="689">
        <v>6</v>
      </c>
    </row>
    <row r="27" spans="1:7" ht="13.8" thickBot="1">
      <c r="A27" s="335" t="s">
        <v>591</v>
      </c>
      <c r="B27" s="336"/>
      <c r="C27" s="337"/>
      <c r="D27" s="337"/>
      <c r="E27" s="337"/>
      <c r="F27" s="690">
        <f>SUM(F7:F26)</f>
        <v>145</v>
      </c>
      <c r="G27" s="691">
        <f>SUM(G7:G26)</f>
        <v>1363</v>
      </c>
    </row>
    <row r="28" spans="1:7" ht="14.4">
      <c r="A28" s="338"/>
      <c r="B28" s="339"/>
      <c r="C28" s="339"/>
      <c r="D28" s="339"/>
      <c r="E28" s="339"/>
      <c r="F28" s="340"/>
      <c r="G28" s="340"/>
    </row>
    <row r="29" spans="1:7" ht="26.25" customHeight="1">
      <c r="A29" s="1521" t="s">
        <v>592</v>
      </c>
      <c r="B29" s="1521"/>
      <c r="C29" s="1521"/>
      <c r="D29" s="1521"/>
      <c r="E29" s="1521"/>
      <c r="F29" s="1521"/>
      <c r="G29" s="1521"/>
    </row>
    <row r="30" spans="1:7" ht="26.25" customHeight="1">
      <c r="A30" s="1520" t="s">
        <v>162</v>
      </c>
      <c r="B30" s="1520"/>
      <c r="C30" s="1520"/>
      <c r="D30" s="1520"/>
      <c r="E30" s="1520"/>
      <c r="F30" s="1520"/>
      <c r="G30" s="1520"/>
    </row>
  </sheetData>
  <mergeCells count="9">
    <mergeCell ref="A30:G30"/>
    <mergeCell ref="A29:G29"/>
    <mergeCell ref="A1:G1"/>
    <mergeCell ref="A3:G3"/>
    <mergeCell ref="A4:A6"/>
    <mergeCell ref="B4:E4"/>
    <mergeCell ref="F4:G5"/>
    <mergeCell ref="B5:E5"/>
    <mergeCell ref="A2:H2"/>
  </mergeCells>
  <printOptions horizontalCentered="1" verticalCentered="1"/>
  <pageMargins left="0.25" right="0.25" top="0.5" bottom="0.5" header="0.5" footer="0.5"/>
  <pageSetup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codeName="Sheet24">
    <tabColor rgb="FF00B050"/>
    <pageSetUpPr fitToPage="1"/>
  </sheetPr>
  <dimension ref="A1:V21"/>
  <sheetViews>
    <sheetView zoomScaleNormal="100" workbookViewId="0">
      <selection activeCell="B14" sqref="B14"/>
    </sheetView>
  </sheetViews>
  <sheetFormatPr defaultColWidth="8.5546875" defaultRowHeight="13.2"/>
  <cols>
    <col min="1" max="1" width="57" customWidth="1"/>
    <col min="2" max="2" width="11.109375" customWidth="1"/>
    <col min="3" max="3" width="12.109375" customWidth="1"/>
    <col min="4" max="4" width="11.5546875" customWidth="1"/>
    <col min="5" max="5" width="11.88671875" customWidth="1"/>
    <col min="6" max="6" width="11.5546875" customWidth="1"/>
    <col min="7" max="7" width="12.44140625" customWidth="1"/>
    <col min="8" max="8" width="11" customWidth="1"/>
    <col min="9" max="9" width="12.44140625" customWidth="1"/>
    <col min="10" max="10" width="13.109375" customWidth="1"/>
    <col min="11" max="11" width="11.5546875" customWidth="1"/>
    <col min="12" max="12" width="11.109375" customWidth="1"/>
    <col min="13" max="13" width="12.44140625" customWidth="1"/>
    <col min="14" max="20" width="9.5546875" customWidth="1"/>
    <col min="21" max="21" width="13.5546875" customWidth="1"/>
  </cols>
  <sheetData>
    <row r="1" spans="1:13" ht="15.6">
      <c r="A1" s="1337" t="s">
        <v>593</v>
      </c>
      <c r="B1" s="1337"/>
      <c r="C1" s="1322"/>
      <c r="D1" s="1322"/>
      <c r="E1" s="1322"/>
      <c r="F1" s="1322"/>
      <c r="G1" s="1322"/>
      <c r="H1" s="1322"/>
      <c r="I1" s="1322"/>
      <c r="J1" s="1322"/>
      <c r="K1" s="1322"/>
      <c r="L1" s="1322"/>
      <c r="M1" s="1322"/>
    </row>
    <row r="2" spans="1:13" ht="15.6">
      <c r="A2" s="1322" t="s">
        <v>2</v>
      </c>
      <c r="B2" s="1322"/>
      <c r="C2" s="1322"/>
      <c r="D2" s="1322"/>
      <c r="E2" s="1322"/>
      <c r="F2" s="1322"/>
      <c r="G2" s="1322"/>
      <c r="H2" s="1322"/>
      <c r="I2" s="1322"/>
      <c r="J2" s="1322"/>
      <c r="K2" s="1322"/>
      <c r="L2" s="1322"/>
      <c r="M2" s="1322"/>
    </row>
    <row r="3" spans="1:13" ht="16.2" thickBot="1">
      <c r="A3" s="1298" t="str">
        <f>'Current Month '!A3</f>
        <v>September 2022</v>
      </c>
      <c r="B3" s="1533"/>
      <c r="C3" s="1533"/>
      <c r="D3" s="1533"/>
      <c r="E3" s="1533"/>
      <c r="F3" s="1533"/>
      <c r="G3" s="1533"/>
      <c r="H3" s="1533"/>
      <c r="I3" s="1533"/>
      <c r="J3" s="1533"/>
      <c r="K3" s="1533"/>
      <c r="L3" s="1533"/>
      <c r="M3" s="1533"/>
    </row>
    <row r="4" spans="1:13" ht="20.25" customHeight="1">
      <c r="A4" s="1534" t="s">
        <v>594</v>
      </c>
      <c r="B4" s="1536" t="s">
        <v>595</v>
      </c>
      <c r="C4" s="1537"/>
      <c r="D4" s="1537"/>
      <c r="E4" s="1536" t="s">
        <v>4</v>
      </c>
      <c r="F4" s="1537"/>
      <c r="G4" s="1537"/>
      <c r="H4" s="1538" t="s">
        <v>5</v>
      </c>
      <c r="I4" s="1539"/>
      <c r="J4" s="1540"/>
      <c r="K4" s="1541" t="s">
        <v>319</v>
      </c>
      <c r="L4" s="1301"/>
      <c r="M4" s="1302"/>
    </row>
    <row r="5" spans="1:13" ht="13.8" thickBot="1">
      <c r="A5" s="1535"/>
      <c r="B5" s="626" t="s">
        <v>8</v>
      </c>
      <c r="C5" s="627" t="s">
        <v>9</v>
      </c>
      <c r="D5" s="640" t="s">
        <v>10</v>
      </c>
      <c r="E5" s="626" t="s">
        <v>8</v>
      </c>
      <c r="F5" s="627" t="s">
        <v>9</v>
      </c>
      <c r="G5" s="640" t="s">
        <v>10</v>
      </c>
      <c r="H5" s="626" t="s">
        <v>8</v>
      </c>
      <c r="I5" s="627" t="s">
        <v>9</v>
      </c>
      <c r="J5" s="628" t="s">
        <v>10</v>
      </c>
      <c r="K5" s="634" t="s">
        <v>8</v>
      </c>
      <c r="L5" s="627" t="s">
        <v>9</v>
      </c>
      <c r="M5" s="628" t="s">
        <v>148</v>
      </c>
    </row>
    <row r="6" spans="1:13">
      <c r="A6" s="629" t="s">
        <v>142</v>
      </c>
      <c r="B6" s="623"/>
      <c r="C6" s="624"/>
      <c r="D6" s="641"/>
      <c r="E6" s="644"/>
      <c r="F6" s="624"/>
      <c r="G6" s="648"/>
      <c r="H6" s="650"/>
      <c r="I6" s="625"/>
      <c r="J6" s="645"/>
      <c r="K6" s="638"/>
      <c r="L6" s="625"/>
      <c r="M6" s="985"/>
    </row>
    <row r="7" spans="1:13">
      <c r="A7" s="630"/>
      <c r="B7" s="617"/>
      <c r="C7" s="99"/>
      <c r="D7" s="642"/>
      <c r="E7" s="646"/>
      <c r="F7" s="99"/>
      <c r="G7" s="649"/>
      <c r="H7" s="651"/>
      <c r="I7" s="100"/>
      <c r="J7" s="647"/>
      <c r="K7" s="639"/>
      <c r="L7" s="100"/>
      <c r="M7" s="986"/>
    </row>
    <row r="8" spans="1:13">
      <c r="A8" s="1289" t="s">
        <v>596</v>
      </c>
      <c r="B8" s="618"/>
      <c r="C8" s="99"/>
      <c r="D8" s="642">
        <v>80000</v>
      </c>
      <c r="E8" s="646">
        <v>1361.7</v>
      </c>
      <c r="F8" s="99">
        <v>151.30000000000001</v>
      </c>
      <c r="G8" s="649">
        <f>E8+F8</f>
        <v>1513</v>
      </c>
      <c r="H8" s="651">
        <v>1550.25</v>
      </c>
      <c r="I8" s="100">
        <v>172.25</v>
      </c>
      <c r="J8" s="647">
        <f>H8+I8</f>
        <v>1722.5</v>
      </c>
      <c r="K8" s="639"/>
      <c r="L8" s="100"/>
      <c r="M8" s="1283">
        <f>J8/D8</f>
        <v>2.1531249999999998E-2</v>
      </c>
    </row>
    <row r="9" spans="1:13">
      <c r="A9" s="631"/>
      <c r="B9" s="618"/>
      <c r="C9" s="99"/>
      <c r="D9" s="642"/>
      <c r="E9" s="646"/>
      <c r="F9" s="99"/>
      <c r="G9" s="649"/>
      <c r="H9" s="651"/>
      <c r="I9" s="100"/>
      <c r="J9" s="647"/>
      <c r="K9" s="639"/>
      <c r="L9" s="100"/>
      <c r="M9" s="1283"/>
    </row>
    <row r="10" spans="1:13">
      <c r="A10" s="632" t="s">
        <v>42</v>
      </c>
      <c r="B10" s="616"/>
      <c r="C10" s="99"/>
      <c r="D10" s="642"/>
      <c r="E10" s="646"/>
      <c r="F10" s="99"/>
      <c r="G10" s="649"/>
      <c r="H10" s="651"/>
      <c r="I10" s="100"/>
      <c r="J10" s="647"/>
      <c r="K10" s="639"/>
      <c r="L10" s="100"/>
      <c r="M10" s="1283"/>
    </row>
    <row r="11" spans="1:13">
      <c r="A11" s="630"/>
      <c r="B11" s="617"/>
      <c r="C11" s="99"/>
      <c r="D11" s="642"/>
      <c r="E11" s="646"/>
      <c r="F11" s="99"/>
      <c r="G11" s="649"/>
      <c r="H11" s="651"/>
      <c r="I11" s="100"/>
      <c r="J11" s="647"/>
      <c r="K11" s="639"/>
      <c r="L11" s="100"/>
      <c r="M11" s="1283"/>
    </row>
    <row r="12" spans="1:13">
      <c r="A12" s="1290" t="s">
        <v>322</v>
      </c>
      <c r="B12" s="619"/>
      <c r="C12" s="99"/>
      <c r="D12" s="642">
        <f>(500000*0.15)/2</f>
        <v>37500</v>
      </c>
      <c r="E12" s="646">
        <v>0</v>
      </c>
      <c r="F12" s="99">
        <v>0</v>
      </c>
      <c r="G12" s="649">
        <f>E12+F12</f>
        <v>0</v>
      </c>
      <c r="H12" s="651">
        <v>0</v>
      </c>
      <c r="I12" s="100">
        <v>0</v>
      </c>
      <c r="J12" s="647">
        <f>H12+I12</f>
        <v>0</v>
      </c>
      <c r="K12" s="639"/>
      <c r="L12" s="100"/>
      <c r="M12" s="1283">
        <f>J12/D12</f>
        <v>0</v>
      </c>
    </row>
    <row r="13" spans="1:13">
      <c r="A13" s="1291" t="s">
        <v>323</v>
      </c>
      <c r="B13" s="620"/>
      <c r="C13" s="99"/>
      <c r="D13" s="642">
        <v>37500</v>
      </c>
      <c r="E13" s="646">
        <v>0</v>
      </c>
      <c r="F13" s="99">
        <v>0</v>
      </c>
      <c r="G13" s="649">
        <f>E13+F13</f>
        <v>0</v>
      </c>
      <c r="H13" s="651">
        <v>0</v>
      </c>
      <c r="I13" s="100">
        <v>0</v>
      </c>
      <c r="J13" s="647">
        <f>H13+I13</f>
        <v>0</v>
      </c>
      <c r="K13" s="639"/>
      <c r="L13" s="100"/>
      <c r="M13" s="1283">
        <f>J13/D13</f>
        <v>0</v>
      </c>
    </row>
    <row r="14" spans="1:13">
      <c r="A14" s="1291" t="s">
        <v>324</v>
      </c>
      <c r="B14" s="620"/>
      <c r="C14" s="99"/>
      <c r="D14" s="642">
        <v>37500</v>
      </c>
      <c r="E14" s="646">
        <v>0</v>
      </c>
      <c r="F14" s="99">
        <v>0</v>
      </c>
      <c r="G14" s="649">
        <f>E14+F14</f>
        <v>0</v>
      </c>
      <c r="H14" s="651">
        <v>0</v>
      </c>
      <c r="I14" s="100">
        <v>0</v>
      </c>
      <c r="J14" s="647">
        <f>H14+I14</f>
        <v>0</v>
      </c>
      <c r="K14" s="639"/>
      <c r="L14" s="100"/>
      <c r="M14" s="1283">
        <f>J14/D14</f>
        <v>0</v>
      </c>
    </row>
    <row r="15" spans="1:13">
      <c r="A15" s="1292" t="s">
        <v>597</v>
      </c>
      <c r="B15" s="78"/>
      <c r="C15" s="99"/>
      <c r="D15" s="642">
        <v>11250</v>
      </c>
      <c r="E15" s="646">
        <v>0</v>
      </c>
      <c r="F15" s="99">
        <v>0</v>
      </c>
      <c r="G15" s="649">
        <f>E15+F15</f>
        <v>0</v>
      </c>
      <c r="H15" s="651">
        <v>0</v>
      </c>
      <c r="I15" s="100">
        <v>0</v>
      </c>
      <c r="J15" s="647">
        <f>H15+I15</f>
        <v>0</v>
      </c>
      <c r="K15" s="639"/>
      <c r="L15" s="100"/>
      <c r="M15" s="1283">
        <f>J15/D15</f>
        <v>0</v>
      </c>
    </row>
    <row r="16" spans="1:13">
      <c r="A16" s="633"/>
      <c r="B16" s="621"/>
      <c r="C16" s="99"/>
      <c r="D16" s="642"/>
      <c r="E16" s="646"/>
      <c r="F16" s="99"/>
      <c r="G16" s="649"/>
      <c r="H16" s="651"/>
      <c r="I16" s="100"/>
      <c r="J16" s="647"/>
      <c r="K16" s="639"/>
      <c r="L16" s="100"/>
      <c r="M16" s="1283"/>
    </row>
    <row r="17" spans="1:22" ht="13.8" thickBot="1">
      <c r="A17" s="305" t="s">
        <v>148</v>
      </c>
      <c r="B17" s="636">
        <f t="shared" ref="B17:F17" si="0">B8+SUM(B12:B15)</f>
        <v>0</v>
      </c>
      <c r="C17" s="622">
        <f t="shared" si="0"/>
        <v>0</v>
      </c>
      <c r="D17" s="643">
        <f>D8+SUM(D12:D15)</f>
        <v>203750</v>
      </c>
      <c r="E17" s="636">
        <f t="shared" si="0"/>
        <v>1361.7</v>
      </c>
      <c r="F17" s="622">
        <f t="shared" si="0"/>
        <v>151.30000000000001</v>
      </c>
      <c r="G17" s="643">
        <f>G8+SUM(G12:G15)</f>
        <v>1513</v>
      </c>
      <c r="H17" s="636">
        <f>H8+SUM(H12:H15)</f>
        <v>1550.25</v>
      </c>
      <c r="I17" s="622">
        <f>I8+SUM(I12:I15)</f>
        <v>172.25</v>
      </c>
      <c r="J17" s="637">
        <f>J8+SUM(J12:J15)</f>
        <v>1722.5</v>
      </c>
      <c r="K17" s="635"/>
      <c r="L17" s="622"/>
      <c r="M17" s="1284">
        <f>J17/D17</f>
        <v>8.4539877300613495E-3</v>
      </c>
    </row>
    <row r="18" spans="1:22">
      <c r="A18" s="1"/>
      <c r="B18" s="1"/>
    </row>
    <row r="19" spans="1:22">
      <c r="A19" s="535" t="s">
        <v>598</v>
      </c>
      <c r="B19" s="535"/>
      <c r="C19" s="244"/>
      <c r="D19" s="244"/>
      <c r="E19" s="244"/>
      <c r="F19" s="244"/>
      <c r="G19" s="244"/>
      <c r="H19" s="244"/>
      <c r="I19" s="244"/>
      <c r="J19" s="244"/>
      <c r="K19" s="244"/>
      <c r="L19" s="244"/>
      <c r="M19" s="244"/>
      <c r="N19" s="2"/>
      <c r="O19" s="2"/>
      <c r="P19" s="2"/>
      <c r="Q19" s="2"/>
      <c r="R19" s="2"/>
      <c r="S19" s="2"/>
      <c r="T19" s="2"/>
      <c r="U19" s="2"/>
      <c r="V19" s="2"/>
    </row>
    <row r="20" spans="1:22">
      <c r="C20" s="1"/>
      <c r="D20" s="1"/>
      <c r="E20" s="1"/>
      <c r="F20" s="1"/>
    </row>
    <row r="21" spans="1:22">
      <c r="C21" s="1"/>
      <c r="D21" s="1"/>
      <c r="E21" s="1"/>
      <c r="F21" s="1"/>
    </row>
  </sheetData>
  <mergeCells count="8">
    <mergeCell ref="A1:M1"/>
    <mergeCell ref="A2:M2"/>
    <mergeCell ref="A3:M3"/>
    <mergeCell ref="A4:A5"/>
    <mergeCell ref="E4:G4"/>
    <mergeCell ref="B4:D4"/>
    <mergeCell ref="H4:J4"/>
    <mergeCell ref="K4:M4"/>
  </mergeCells>
  <printOptions horizontalCentered="1" verticalCentered="1"/>
  <pageMargins left="0.25" right="0.25" top="0.5" bottom="0.5" header="0.5" footer="0.5"/>
  <pageSetup scale="62"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sheetPr codeName="Sheet25">
    <tabColor rgb="FF00B050"/>
    <pageSetUpPr fitToPage="1"/>
  </sheetPr>
  <dimension ref="A1:H27"/>
  <sheetViews>
    <sheetView topLeftCell="A6" zoomScaleNormal="100" workbookViewId="0">
      <selection activeCell="I11" sqref="I11"/>
    </sheetView>
  </sheetViews>
  <sheetFormatPr defaultRowHeight="13.2"/>
  <cols>
    <col min="1" max="1" width="17.88671875" customWidth="1"/>
    <col min="2" max="2" width="17.5546875" customWidth="1"/>
    <col min="3" max="3" width="16.5546875" customWidth="1"/>
    <col min="4" max="4" width="17.44140625" customWidth="1"/>
    <col min="5" max="5" width="19.44140625" customWidth="1"/>
  </cols>
  <sheetData>
    <row r="1" spans="1:8" ht="15.6">
      <c r="A1" s="1322" t="s">
        <v>599</v>
      </c>
      <c r="B1" s="1322"/>
      <c r="C1" s="1322"/>
      <c r="D1" s="1322"/>
      <c r="E1" s="1322"/>
      <c r="F1" s="497"/>
      <c r="G1" s="497"/>
      <c r="H1" s="497"/>
    </row>
    <row r="2" spans="1:8" ht="15.6">
      <c r="A2" s="1322" t="s">
        <v>600</v>
      </c>
      <c r="B2" s="1322"/>
      <c r="C2" s="1322"/>
      <c r="D2" s="1322"/>
      <c r="E2" s="1322"/>
      <c r="F2" s="497"/>
      <c r="G2" s="497"/>
      <c r="H2" s="497"/>
    </row>
    <row r="3" spans="1:8" ht="15.6">
      <c r="A3" s="1323" t="s">
        <v>2</v>
      </c>
      <c r="B3" s="1323"/>
      <c r="C3" s="1323"/>
      <c r="D3" s="1323"/>
      <c r="E3" s="1323"/>
      <c r="F3" s="536"/>
      <c r="G3" s="536"/>
      <c r="H3" s="536"/>
    </row>
    <row r="4" spans="1:8" ht="15.6">
      <c r="A4" s="1323" t="str">
        <f>'Current Month '!A3</f>
        <v>September 2022</v>
      </c>
      <c r="B4" s="1322"/>
      <c r="C4" s="1322"/>
      <c r="D4" s="1322"/>
      <c r="E4" s="1322"/>
      <c r="F4" s="536"/>
      <c r="G4" s="536"/>
      <c r="H4" s="536"/>
    </row>
    <row r="5" spans="1:8" ht="13.8" thickBot="1"/>
    <row r="6" spans="1:8" ht="16.2" thickBot="1">
      <c r="A6" s="1543" t="s">
        <v>528</v>
      </c>
      <c r="B6" s="1544"/>
      <c r="C6" s="1544"/>
      <c r="D6" s="1544"/>
      <c r="E6" s="1545"/>
    </row>
    <row r="7" spans="1:8" ht="111" customHeight="1">
      <c r="A7" s="508" t="s">
        <v>287</v>
      </c>
      <c r="B7" s="508" t="s">
        <v>601</v>
      </c>
      <c r="C7" s="508" t="s">
        <v>602</v>
      </c>
      <c r="D7" s="508" t="s">
        <v>603</v>
      </c>
      <c r="E7" s="508" t="s">
        <v>604</v>
      </c>
      <c r="F7" s="358"/>
      <c r="G7" s="358"/>
    </row>
    <row r="8" spans="1:8">
      <c r="A8" s="537" t="s">
        <v>296</v>
      </c>
      <c r="B8" s="1280"/>
      <c r="C8" s="1280"/>
      <c r="D8" s="1280"/>
      <c r="E8" s="834"/>
    </row>
    <row r="9" spans="1:8">
      <c r="A9" s="310" t="s">
        <v>297</v>
      </c>
      <c r="B9" s="1280"/>
      <c r="C9" s="1280"/>
      <c r="D9" s="1280"/>
      <c r="E9" s="834"/>
    </row>
    <row r="10" spans="1:8">
      <c r="A10" s="310" t="s">
        <v>298</v>
      </c>
      <c r="B10" s="1280"/>
      <c r="C10" s="1280"/>
      <c r="D10" s="1280"/>
      <c r="E10" s="834"/>
    </row>
    <row r="11" spans="1:8">
      <c r="A11" s="310" t="s">
        <v>299</v>
      </c>
      <c r="B11" s="1280"/>
      <c r="C11" s="1280"/>
      <c r="D11" s="1280"/>
      <c r="E11" s="834"/>
    </row>
    <row r="12" spans="1:8">
      <c r="A12" s="310" t="s">
        <v>300</v>
      </c>
      <c r="B12" s="1280"/>
      <c r="C12" s="1280"/>
      <c r="D12" s="1280"/>
      <c r="E12" s="834"/>
    </row>
    <row r="13" spans="1:8">
      <c r="A13" s="310" t="s">
        <v>301</v>
      </c>
      <c r="B13" s="1280"/>
      <c r="C13" s="1280"/>
      <c r="D13" s="1280"/>
      <c r="E13" s="834"/>
    </row>
    <row r="14" spans="1:8">
      <c r="A14" s="310" t="s">
        <v>302</v>
      </c>
      <c r="B14" s="1280"/>
      <c r="C14" s="1280"/>
      <c r="D14" s="1280"/>
      <c r="E14" s="834"/>
    </row>
    <row r="15" spans="1:8">
      <c r="A15" s="310" t="s">
        <v>303</v>
      </c>
      <c r="B15" s="1281" t="s">
        <v>354</v>
      </c>
      <c r="C15" s="1282">
        <v>1.2271000000000001</v>
      </c>
      <c r="D15" s="1282">
        <v>0.68969999999999998</v>
      </c>
      <c r="E15" s="76" t="s">
        <v>354</v>
      </c>
    </row>
    <row r="16" spans="1:8">
      <c r="A16" s="310" t="s">
        <v>304</v>
      </c>
      <c r="B16" s="1281" t="s">
        <v>354</v>
      </c>
      <c r="C16" s="1282">
        <v>1.2357800000000001</v>
      </c>
      <c r="D16" s="77" t="s">
        <v>354</v>
      </c>
      <c r="E16" s="76" t="s">
        <v>354</v>
      </c>
    </row>
    <row r="17" spans="1:5">
      <c r="A17" s="310" t="s">
        <v>305</v>
      </c>
      <c r="B17" s="77"/>
      <c r="C17" s="77"/>
      <c r="D17" s="77"/>
      <c r="E17" s="76"/>
    </row>
    <row r="18" spans="1:5">
      <c r="A18" s="310" t="s">
        <v>306</v>
      </c>
      <c r="B18" s="77"/>
      <c r="C18" s="77"/>
      <c r="D18" s="77"/>
      <c r="E18" s="76"/>
    </row>
    <row r="19" spans="1:5" ht="13.8" thickBot="1">
      <c r="A19" s="315" t="s">
        <v>307</v>
      </c>
      <c r="B19" s="385"/>
      <c r="C19" s="385"/>
      <c r="D19" s="385"/>
      <c r="E19" s="538"/>
    </row>
    <row r="20" spans="1:5" ht="13.8" thickBot="1">
      <c r="A20" s="317" t="s">
        <v>308</v>
      </c>
      <c r="B20" s="386"/>
      <c r="C20" s="386"/>
      <c r="D20" s="386"/>
      <c r="E20" s="539"/>
    </row>
    <row r="22" spans="1:5">
      <c r="A22" s="58" t="s">
        <v>605</v>
      </c>
    </row>
    <row r="23" spans="1:5">
      <c r="A23" s="58"/>
    </row>
    <row r="24" spans="1:5">
      <c r="A24" t="s">
        <v>606</v>
      </c>
    </row>
    <row r="25" spans="1:5" ht="30" customHeight="1">
      <c r="A25" s="1294" t="s">
        <v>607</v>
      </c>
      <c r="B25" s="1294"/>
      <c r="C25" s="1294"/>
      <c r="D25" s="1294"/>
      <c r="E25" s="1294"/>
    </row>
    <row r="26" spans="1:5" ht="31.2" customHeight="1">
      <c r="A26" s="1542" t="s">
        <v>608</v>
      </c>
      <c r="B26" s="1542"/>
      <c r="C26" s="1542"/>
      <c r="D26" s="1542"/>
      <c r="E26" s="1542"/>
    </row>
    <row r="27" spans="1:5" ht="59.7" customHeight="1">
      <c r="A27" s="1329" t="s">
        <v>609</v>
      </c>
      <c r="B27" s="1329"/>
      <c r="C27" s="1329"/>
      <c r="D27" s="1329"/>
      <c r="E27" s="1329"/>
    </row>
  </sheetData>
  <mergeCells count="8">
    <mergeCell ref="A27:E27"/>
    <mergeCell ref="A26:E26"/>
    <mergeCell ref="A25:E25"/>
    <mergeCell ref="A1:E1"/>
    <mergeCell ref="A2:E2"/>
    <mergeCell ref="A3:E3"/>
    <mergeCell ref="A4:E4"/>
    <mergeCell ref="A6:E6"/>
  </mergeCells>
  <pageMargins left="0.7" right="0.7" top="0.75" bottom="0.75" header="0.3" footer="0.3"/>
  <pageSetup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sheetPr codeName="Sheet26">
    <tabColor rgb="FF00B050"/>
    <pageSetUpPr fitToPage="1"/>
  </sheetPr>
  <dimension ref="A1:Y23"/>
  <sheetViews>
    <sheetView workbookViewId="0">
      <selection activeCell="K10" sqref="K10"/>
    </sheetView>
  </sheetViews>
  <sheetFormatPr defaultRowHeight="13.2"/>
  <cols>
    <col min="1" max="1" width="12.109375" customWidth="1"/>
    <col min="2" max="2" width="21.5546875" customWidth="1"/>
    <col min="5" max="5" width="23" customWidth="1"/>
    <col min="8" max="8" width="23.109375" customWidth="1"/>
  </cols>
  <sheetData>
    <row r="1" spans="1:25" ht="15.6">
      <c r="A1" s="1322" t="s">
        <v>610</v>
      </c>
      <c r="B1" s="1322"/>
      <c r="C1" s="1322"/>
      <c r="D1" s="1322"/>
      <c r="E1" s="1322"/>
      <c r="F1" s="1322"/>
      <c r="G1" s="1322"/>
      <c r="H1" s="1322"/>
      <c r="I1" s="447"/>
      <c r="J1" s="447"/>
    </row>
    <row r="2" spans="1:25" ht="30.75" customHeight="1">
      <c r="A2" s="1345" t="s">
        <v>611</v>
      </c>
      <c r="B2" s="1345"/>
      <c r="C2" s="1345"/>
      <c r="D2" s="1345"/>
      <c r="E2" s="1345"/>
      <c r="F2" s="1345"/>
      <c r="G2" s="1345"/>
      <c r="H2" s="1345"/>
      <c r="I2" s="448"/>
      <c r="J2" s="448"/>
    </row>
    <row r="3" spans="1:25" ht="15.6">
      <c r="A3" s="1323" t="s">
        <v>2</v>
      </c>
      <c r="B3" s="1323"/>
      <c r="C3" s="1323"/>
      <c r="D3" s="1323"/>
      <c r="E3" s="1323"/>
      <c r="F3" s="1323"/>
      <c r="G3" s="1323"/>
      <c r="H3" s="1323"/>
      <c r="I3" s="449"/>
      <c r="J3" s="449"/>
    </row>
    <row r="4" spans="1:25" ht="15.6">
      <c r="A4" s="1323" t="str">
        <f>'Current Month '!A3</f>
        <v>September 2022</v>
      </c>
      <c r="B4" s="1322"/>
      <c r="C4" s="1322"/>
      <c r="D4" s="1322"/>
      <c r="E4" s="1322"/>
      <c r="F4" s="1322"/>
      <c r="G4" s="1322"/>
      <c r="H4" s="1322"/>
      <c r="I4" s="449"/>
      <c r="J4" s="449"/>
    </row>
    <row r="5" spans="1:25" ht="13.8" thickBot="1"/>
    <row r="6" spans="1:25" ht="66.599999999999994" thickBot="1">
      <c r="A6" s="987" t="s">
        <v>612</v>
      </c>
      <c r="B6" s="508" t="s">
        <v>613</v>
      </c>
      <c r="D6" s="987" t="s">
        <v>612</v>
      </c>
      <c r="E6" s="508" t="s">
        <v>614</v>
      </c>
      <c r="G6" s="987" t="s">
        <v>612</v>
      </c>
      <c r="H6" s="1242" t="s">
        <v>615</v>
      </c>
      <c r="L6" s="1279"/>
    </row>
    <row r="7" spans="1:25" ht="13.8" thickBot="1">
      <c r="A7" s="593" t="s">
        <v>616</v>
      </c>
      <c r="B7" s="593" t="s">
        <v>354</v>
      </c>
      <c r="D7" s="593">
        <v>92061</v>
      </c>
      <c r="E7" s="1271">
        <v>0.70820000000000005</v>
      </c>
      <c r="G7" s="1241">
        <v>91910</v>
      </c>
      <c r="H7" s="1271">
        <v>1.2908999999999999</v>
      </c>
    </row>
    <row r="8" spans="1:25" ht="13.8" thickBot="1">
      <c r="A8" s="491" t="s">
        <v>617</v>
      </c>
      <c r="B8" s="593" t="s">
        <v>354</v>
      </c>
      <c r="D8" s="491">
        <v>92101</v>
      </c>
      <c r="E8" s="513">
        <v>0.71599999999999997</v>
      </c>
      <c r="G8" s="491">
        <v>92102</v>
      </c>
      <c r="H8" s="513">
        <v>1.3005</v>
      </c>
    </row>
    <row r="9" spans="1:25" ht="13.8" thickBot="1">
      <c r="A9" s="491" t="s">
        <v>618</v>
      </c>
      <c r="B9" s="593" t="s">
        <v>354</v>
      </c>
      <c r="D9" s="491">
        <v>91905</v>
      </c>
      <c r="E9" s="513">
        <v>0.74619999999999997</v>
      </c>
      <c r="G9" s="491">
        <v>92021</v>
      </c>
      <c r="H9" s="513">
        <v>1.3889</v>
      </c>
    </row>
    <row r="10" spans="1:25" ht="13.8" thickBot="1">
      <c r="A10" s="491" t="s">
        <v>619</v>
      </c>
      <c r="B10" s="593" t="s">
        <v>354</v>
      </c>
      <c r="D10" s="491">
        <v>92122</v>
      </c>
      <c r="E10" s="513">
        <v>0.76280000000000003</v>
      </c>
      <c r="G10" s="491">
        <v>91950</v>
      </c>
      <c r="H10" s="513">
        <v>1.3917999999999999</v>
      </c>
    </row>
    <row r="11" spans="1:25" ht="13.8" thickBot="1">
      <c r="A11" s="491" t="s">
        <v>620</v>
      </c>
      <c r="B11" s="593" t="s">
        <v>354</v>
      </c>
      <c r="D11" s="491">
        <v>92060</v>
      </c>
      <c r="E11" s="513">
        <v>0.85189999999999999</v>
      </c>
      <c r="G11" s="491">
        <v>92020</v>
      </c>
      <c r="H11" s="513">
        <v>1.4038999999999999</v>
      </c>
    </row>
    <row r="12" spans="1:25" ht="13.8" thickBot="1">
      <c r="A12" s="491" t="s">
        <v>621</v>
      </c>
      <c r="B12" s="593" t="s">
        <v>354</v>
      </c>
      <c r="D12" s="491">
        <v>92066</v>
      </c>
      <c r="E12" s="513">
        <v>0.93440000000000001</v>
      </c>
      <c r="G12" s="491">
        <v>92113</v>
      </c>
      <c r="H12" s="513">
        <v>1.4643999999999999</v>
      </c>
    </row>
    <row r="13" spans="1:25" ht="13.8" thickBot="1">
      <c r="A13" s="491" t="s">
        <v>622</v>
      </c>
      <c r="B13" s="593" t="s">
        <v>354</v>
      </c>
      <c r="D13" s="491">
        <v>92078</v>
      </c>
      <c r="E13" s="513">
        <v>0.98050000000000004</v>
      </c>
      <c r="G13" s="491">
        <v>91911</v>
      </c>
      <c r="H13" s="513">
        <v>1.4891000000000001</v>
      </c>
    </row>
    <row r="14" spans="1:25" ht="13.8" thickBot="1">
      <c r="A14" s="491" t="s">
        <v>623</v>
      </c>
      <c r="B14" s="593" t="s">
        <v>354</v>
      </c>
      <c r="D14" s="491">
        <v>92086</v>
      </c>
      <c r="E14" s="513">
        <v>1.0373000000000001</v>
      </c>
      <c r="G14" s="491">
        <v>92114</v>
      </c>
      <c r="H14" s="513">
        <v>1.7718</v>
      </c>
    </row>
    <row r="15" spans="1:25" ht="13.8" thickBot="1">
      <c r="A15" s="491" t="s">
        <v>624</v>
      </c>
      <c r="B15" s="593" t="s">
        <v>354</v>
      </c>
      <c r="D15" s="491">
        <v>92058</v>
      </c>
      <c r="E15" s="513">
        <v>1.1453</v>
      </c>
      <c r="G15" s="491">
        <v>92173</v>
      </c>
      <c r="H15" s="513">
        <v>1.7818000000000001</v>
      </c>
      <c r="Y15" t="s">
        <v>625</v>
      </c>
    </row>
    <row r="16" spans="1:25" ht="13.8" thickBot="1">
      <c r="A16" s="496" t="s">
        <v>626</v>
      </c>
      <c r="B16" s="1243" t="s">
        <v>354</v>
      </c>
      <c r="D16" s="496">
        <v>92025</v>
      </c>
      <c r="E16" s="742">
        <v>1.1861999999999999</v>
      </c>
      <c r="G16" s="496">
        <v>92105</v>
      </c>
      <c r="H16" s="742">
        <v>1.7856000000000001</v>
      </c>
      <c r="M16" t="s">
        <v>24</v>
      </c>
    </row>
    <row r="19" spans="1:8">
      <c r="A19" t="s">
        <v>605</v>
      </c>
    </row>
    <row r="20" spans="1:8">
      <c r="A20" s="368" t="s">
        <v>627</v>
      </c>
    </row>
    <row r="21" spans="1:8">
      <c r="A21" s="368" t="s">
        <v>628</v>
      </c>
    </row>
    <row r="22" spans="1:8">
      <c r="A22" t="s">
        <v>629</v>
      </c>
    </row>
    <row r="23" spans="1:8" ht="29.7" customHeight="1">
      <c r="A23" s="1294" t="s">
        <v>607</v>
      </c>
      <c r="B23" s="1294"/>
      <c r="C23" s="1294"/>
      <c r="D23" s="1294"/>
      <c r="E23" s="1294"/>
      <c r="F23" s="1294"/>
      <c r="G23" s="1294"/>
      <c r="H23" s="1294"/>
    </row>
  </sheetData>
  <mergeCells count="5">
    <mergeCell ref="A4:H4"/>
    <mergeCell ref="A1:H1"/>
    <mergeCell ref="A2:H2"/>
    <mergeCell ref="A3:H3"/>
    <mergeCell ref="A23:H23"/>
  </mergeCells>
  <phoneticPr fontId="42" type="noConversion"/>
  <pageMargins left="0.7" right="0.7" top="0.75" bottom="0.75" header="0.3" footer="0.3"/>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codeName="Sheet27">
    <tabColor rgb="FF00B050"/>
    <pageSetUpPr fitToPage="1"/>
  </sheetPr>
  <dimension ref="A1:G36"/>
  <sheetViews>
    <sheetView zoomScaleNormal="100" workbookViewId="0">
      <selection activeCell="A30" sqref="A30:XFD30"/>
    </sheetView>
  </sheetViews>
  <sheetFormatPr defaultColWidth="8.5546875" defaultRowHeight="13.2"/>
  <cols>
    <col min="1" max="1" width="52" style="45" bestFit="1" customWidth="1"/>
    <col min="2" max="2" width="18.5546875" style="45" customWidth="1"/>
    <col min="3" max="3" width="19.109375" style="45" customWidth="1"/>
    <col min="4" max="4" width="21.5546875" style="45" customWidth="1"/>
    <col min="5" max="5" width="15.109375" style="45" customWidth="1"/>
    <col min="6" max="6" width="12.5546875" style="45" customWidth="1"/>
    <col min="7" max="7" width="10.5546875" style="45" bestFit="1" customWidth="1"/>
    <col min="8" max="8" width="9.88671875" style="45" bestFit="1" customWidth="1"/>
    <col min="9" max="16384" width="8.5546875" style="45"/>
  </cols>
  <sheetData>
    <row r="1" spans="1:6" ht="15.6">
      <c r="A1" s="1547" t="s">
        <v>630</v>
      </c>
      <c r="B1" s="1547"/>
      <c r="C1" s="1547"/>
      <c r="D1" s="1547"/>
      <c r="E1" s="1547"/>
    </row>
    <row r="2" spans="1:6" ht="15.6">
      <c r="A2" s="1547" t="s">
        <v>2</v>
      </c>
      <c r="B2" s="1547"/>
      <c r="C2" s="1547"/>
      <c r="D2" s="1547"/>
      <c r="E2" s="1547"/>
    </row>
    <row r="3" spans="1:6" ht="16.2" thickBot="1">
      <c r="A3" s="1298" t="str">
        <f>'Current Month '!A3</f>
        <v>September 2022</v>
      </c>
      <c r="B3" s="1533"/>
      <c r="C3" s="1533"/>
      <c r="D3" s="1533"/>
      <c r="E3" s="1533"/>
    </row>
    <row r="4" spans="1:6" ht="31.2">
      <c r="A4" s="1548" t="s">
        <v>631</v>
      </c>
      <c r="B4" s="657" t="s">
        <v>27</v>
      </c>
      <c r="C4" s="668" t="s">
        <v>4</v>
      </c>
      <c r="D4" s="663" t="s">
        <v>5</v>
      </c>
      <c r="E4" s="665" t="s">
        <v>6</v>
      </c>
    </row>
    <row r="5" spans="1:6" ht="27.75" customHeight="1">
      <c r="A5" s="1549"/>
      <c r="B5" s="658" t="s">
        <v>8</v>
      </c>
      <c r="C5" s="658" t="s">
        <v>8</v>
      </c>
      <c r="D5" s="655" t="s">
        <v>8</v>
      </c>
      <c r="E5" s="1132" t="s">
        <v>8</v>
      </c>
    </row>
    <row r="6" spans="1:6" ht="15">
      <c r="A6" s="652" t="s">
        <v>463</v>
      </c>
      <c r="B6" s="659">
        <v>361080</v>
      </c>
      <c r="C6" s="659">
        <v>34108</v>
      </c>
      <c r="D6" s="659">
        <v>135741</v>
      </c>
      <c r="E6" s="1137">
        <f t="shared" ref="E6:E14" si="0">IFERROR(D6/B6,0)</f>
        <v>0.37593054170820872</v>
      </c>
      <c r="F6" s="387"/>
    </row>
    <row r="7" spans="1:6" ht="15">
      <c r="A7" s="653" t="s">
        <v>632</v>
      </c>
      <c r="B7" s="660">
        <v>12874</v>
      </c>
      <c r="C7" s="660">
        <v>-7545</v>
      </c>
      <c r="D7" s="660">
        <v>14147</v>
      </c>
      <c r="E7" s="1134">
        <f t="shared" si="0"/>
        <v>1.0988814665216715</v>
      </c>
      <c r="F7" s="387"/>
    </row>
    <row r="8" spans="1:6" ht="15">
      <c r="A8" s="653" t="s">
        <v>465</v>
      </c>
      <c r="B8" s="660">
        <v>923</v>
      </c>
      <c r="C8" s="660">
        <v>110</v>
      </c>
      <c r="D8" s="660">
        <v>579</v>
      </c>
      <c r="E8" s="1134">
        <f t="shared" si="0"/>
        <v>0.62730227518959913</v>
      </c>
      <c r="F8" s="387"/>
    </row>
    <row r="9" spans="1:6" ht="15">
      <c r="A9" s="654" t="s">
        <v>466</v>
      </c>
      <c r="B9" s="660">
        <v>151500</v>
      </c>
      <c r="C9" s="660">
        <v>2065</v>
      </c>
      <c r="D9" s="660">
        <v>11746</v>
      </c>
      <c r="E9" s="1133">
        <f t="shared" si="0"/>
        <v>7.7531353135313535E-2</v>
      </c>
      <c r="F9" s="387"/>
    </row>
    <row r="10" spans="1:6" ht="15">
      <c r="A10" s="653" t="s">
        <v>633</v>
      </c>
      <c r="B10" s="660">
        <v>0</v>
      </c>
      <c r="C10" s="660">
        <v>0</v>
      </c>
      <c r="D10" s="660">
        <v>0</v>
      </c>
      <c r="E10" s="1134">
        <f t="shared" si="0"/>
        <v>0</v>
      </c>
      <c r="F10" s="387"/>
    </row>
    <row r="11" spans="1:6" ht="15">
      <c r="A11" s="653" t="s">
        <v>42</v>
      </c>
      <c r="B11" s="660">
        <v>50000</v>
      </c>
      <c r="C11" s="660">
        <v>0</v>
      </c>
      <c r="D11" s="660">
        <v>0</v>
      </c>
      <c r="E11" s="1134">
        <f t="shared" si="0"/>
        <v>0</v>
      </c>
      <c r="F11" s="387"/>
    </row>
    <row r="12" spans="1:6" ht="15">
      <c r="A12" s="653" t="s">
        <v>43</v>
      </c>
      <c r="B12" s="660">
        <v>44660</v>
      </c>
      <c r="C12" s="660">
        <v>4316</v>
      </c>
      <c r="D12" s="660">
        <v>39741</v>
      </c>
      <c r="E12" s="1134">
        <f t="shared" si="0"/>
        <v>0.8898566950291088</v>
      </c>
      <c r="F12" s="387"/>
    </row>
    <row r="13" spans="1:6" ht="15">
      <c r="A13" s="653" t="s">
        <v>44</v>
      </c>
      <c r="B13" s="660">
        <v>71930</v>
      </c>
      <c r="C13" s="660">
        <v>1311</v>
      </c>
      <c r="D13" s="660">
        <v>21369</v>
      </c>
      <c r="E13" s="1135">
        <f t="shared" si="0"/>
        <v>0.29708049492562211</v>
      </c>
      <c r="F13" s="387"/>
    </row>
    <row r="14" spans="1:6" ht="15">
      <c r="A14" s="653" t="s">
        <v>45</v>
      </c>
      <c r="B14" s="660">
        <v>10183</v>
      </c>
      <c r="C14" s="660">
        <v>0</v>
      </c>
      <c r="D14" s="660">
        <v>4227</v>
      </c>
      <c r="E14" s="1134">
        <f t="shared" si="0"/>
        <v>0.41510360404595897</v>
      </c>
      <c r="F14" s="387"/>
    </row>
    <row r="15" spans="1:6" ht="15">
      <c r="A15" s="670"/>
      <c r="B15" s="671"/>
      <c r="C15" s="671"/>
      <c r="D15" s="671"/>
      <c r="E15" s="1134"/>
      <c r="F15" s="387"/>
    </row>
    <row r="16" spans="1:6" ht="15.6">
      <c r="A16" s="1031" t="s">
        <v>469</v>
      </c>
      <c r="B16" s="661">
        <f>SUM(B6:B15)</f>
        <v>703150</v>
      </c>
      <c r="C16" s="661">
        <f t="shared" ref="C16:D16" si="1">SUM(C6:C15)</f>
        <v>34365</v>
      </c>
      <c r="D16" s="656">
        <f t="shared" si="1"/>
        <v>227550</v>
      </c>
      <c r="E16" s="1136">
        <f>IFERROR(D16/B16,0)</f>
        <v>0.32361516034985421</v>
      </c>
      <c r="F16" s="387"/>
    </row>
    <row r="17" spans="1:7" ht="15">
      <c r="A17" s="674"/>
      <c r="B17" s="675"/>
      <c r="C17" s="675"/>
      <c r="D17" s="676"/>
      <c r="E17" s="677"/>
      <c r="F17" s="387"/>
    </row>
    <row r="18" spans="1:7" ht="15">
      <c r="A18" s="653" t="s">
        <v>634</v>
      </c>
      <c r="B18" s="660">
        <v>3711343</v>
      </c>
      <c r="C18" s="660">
        <v>598298</v>
      </c>
      <c r="D18" s="1270">
        <v>3546259</v>
      </c>
      <c r="E18" s="666">
        <f>IFERROR(D18/B18,0)</f>
        <v>0.95551906681759136</v>
      </c>
      <c r="F18" s="387"/>
    </row>
    <row r="19" spans="1:7" ht="15.6" thickBot="1">
      <c r="A19" s="670"/>
      <c r="B19" s="671"/>
      <c r="C19" s="671"/>
      <c r="D19" s="672"/>
      <c r="E19" s="673"/>
      <c r="F19" s="387"/>
    </row>
    <row r="20" spans="1:7" s="39" customFormat="1" ht="36" customHeight="1" thickBot="1">
      <c r="A20" s="685" t="s">
        <v>471</v>
      </c>
      <c r="B20" s="678">
        <f t="shared" ref="B20:D20" si="2">SUM(B16,B18)</f>
        <v>4414493</v>
      </c>
      <c r="C20" s="678">
        <f t="shared" si="2"/>
        <v>632663</v>
      </c>
      <c r="D20" s="679">
        <f t="shared" si="2"/>
        <v>3773809</v>
      </c>
      <c r="E20" s="680">
        <f>IFERROR(D20/B20,0)</f>
        <v>0.85486804486947876</v>
      </c>
      <c r="F20" s="387"/>
    </row>
    <row r="21" spans="1:7" s="259" customFormat="1" ht="15.6">
      <c r="A21" s="681"/>
      <c r="B21" s="681"/>
      <c r="C21" s="682"/>
      <c r="D21" s="683"/>
      <c r="E21" s="684"/>
    </row>
    <row r="22" spans="1:7" s="259" customFormat="1" ht="20.25" customHeight="1" thickBot="1">
      <c r="A22" s="1049" t="s">
        <v>49</v>
      </c>
      <c r="B22" s="662"/>
      <c r="C22" s="669">
        <v>2966</v>
      </c>
      <c r="D22" s="664">
        <v>45242</v>
      </c>
      <c r="E22" s="667"/>
      <c r="F22" s="267"/>
      <c r="G22" s="263"/>
    </row>
    <row r="23" spans="1:7" ht="15">
      <c r="A23" s="540"/>
      <c r="B23" s="540"/>
      <c r="C23" s="540"/>
      <c r="D23" s="540"/>
      <c r="E23" s="540"/>
    </row>
    <row r="24" spans="1:7">
      <c r="A24" s="53" t="s">
        <v>635</v>
      </c>
      <c r="B24" s="543"/>
      <c r="C24" s="541"/>
      <c r="D24" s="541"/>
    </row>
    <row r="25" spans="1:7" ht="12.75" customHeight="1">
      <c r="A25" s="1542" t="s">
        <v>636</v>
      </c>
      <c r="B25" s="1542"/>
      <c r="C25" s="1542"/>
      <c r="D25" s="541"/>
    </row>
    <row r="26" spans="1:7">
      <c r="A26" s="1244" t="s">
        <v>637</v>
      </c>
      <c r="C26" s="541"/>
      <c r="D26" s="541"/>
    </row>
    <row r="27" spans="1:7">
      <c r="A27" s="1244"/>
      <c r="C27" s="541"/>
      <c r="D27" s="541"/>
    </row>
    <row r="28" spans="1:7">
      <c r="A28" s="1550" t="s">
        <v>638</v>
      </c>
      <c r="B28" s="1550"/>
      <c r="C28" s="1550"/>
      <c r="D28" s="1550"/>
      <c r="E28" s="1550"/>
    </row>
    <row r="29" spans="1:7">
      <c r="A29" s="542"/>
    </row>
    <row r="31" spans="1:7">
      <c r="B31" s="543"/>
    </row>
    <row r="33" spans="1:2">
      <c r="B33" s="1050"/>
    </row>
    <row r="34" spans="1:2">
      <c r="A34" s="1542"/>
      <c r="B34" s="1295"/>
    </row>
    <row r="35" spans="1:2">
      <c r="A35" s="1546"/>
      <c r="B35" s="1318"/>
    </row>
    <row r="36" spans="1:2">
      <c r="A36" s="1063"/>
    </row>
  </sheetData>
  <mergeCells count="8">
    <mergeCell ref="A34:B34"/>
    <mergeCell ref="A35:B35"/>
    <mergeCell ref="A1:E1"/>
    <mergeCell ref="A2:E2"/>
    <mergeCell ref="A3:E3"/>
    <mergeCell ref="A4:A5"/>
    <mergeCell ref="A25:C25"/>
    <mergeCell ref="A28:E28"/>
  </mergeCells>
  <printOptions horizontalCentered="1" verticalCentered="1"/>
  <pageMargins left="0.25" right="0.25" top="0.5" bottom="0.5" header="0.5" footer="0.5"/>
  <pageSetup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codeName="Sheet28">
    <tabColor rgb="FF00B050"/>
    <pageSetUpPr fitToPage="1"/>
  </sheetPr>
  <dimension ref="A1:AA32"/>
  <sheetViews>
    <sheetView zoomScale="70" zoomScaleNormal="70" workbookViewId="0">
      <selection sqref="A1:Y1"/>
    </sheetView>
  </sheetViews>
  <sheetFormatPr defaultColWidth="9.44140625" defaultRowHeight="13.2"/>
  <cols>
    <col min="1" max="1" width="14.44140625" style="388" customWidth="1"/>
    <col min="2" max="3" width="8.5546875" style="388" customWidth="1"/>
    <col min="4" max="4" width="15.44140625" style="388" customWidth="1"/>
    <col min="5" max="5" width="12.5546875" style="388" customWidth="1"/>
    <col min="6" max="8" width="8.5546875" style="388" customWidth="1"/>
    <col min="9" max="9" width="12.5546875" style="388" customWidth="1"/>
    <col min="10" max="10" width="13.5546875" style="390" customWidth="1"/>
    <col min="11" max="12" width="13.5546875" style="388" customWidth="1"/>
    <col min="13" max="13" width="14.5546875" style="388" customWidth="1"/>
    <col min="14" max="14" width="13.5546875" style="388" customWidth="1"/>
    <col min="15" max="15" width="18.5546875" style="388" customWidth="1"/>
    <col min="16" max="16" width="13.44140625" style="388" bestFit="1" customWidth="1"/>
    <col min="17" max="17" width="10.5546875" style="388" customWidth="1"/>
    <col min="18" max="18" width="17.5546875" style="388" customWidth="1"/>
    <col min="19" max="19" width="9.5546875" style="388" customWidth="1"/>
    <col min="20" max="20" width="15.5546875" style="388" customWidth="1"/>
    <col min="21" max="21" width="12.44140625" style="388" customWidth="1"/>
    <col min="22" max="22" width="12.88671875" style="388" customWidth="1"/>
    <col min="23" max="23" width="15.5546875" style="388" customWidth="1"/>
    <col min="24" max="24" width="13.5546875" style="388" customWidth="1"/>
    <col min="25" max="25" width="14.5546875" style="388" customWidth="1"/>
    <col min="26" max="26" width="10.44140625" style="388" customWidth="1"/>
    <col min="27" max="16384" width="9.44140625" style="388"/>
  </cols>
  <sheetData>
    <row r="1" spans="1:27" ht="15.6">
      <c r="A1" s="1481" t="s">
        <v>639</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row>
    <row r="2" spans="1:27" ht="15.6">
      <c r="A2" s="1482" t="s">
        <v>2</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c r="Y2" s="1482"/>
    </row>
    <row r="3" spans="1:27" ht="16.2" thickBot="1">
      <c r="A3" s="1298" t="str">
        <f>'Current Month '!A3</f>
        <v>September 2022</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c r="Y3" s="1299"/>
    </row>
    <row r="4" spans="1:27" ht="15.75" customHeight="1" thickBot="1">
      <c r="A4" s="1483"/>
      <c r="B4" s="1486" t="s">
        <v>486</v>
      </c>
      <c r="C4" s="1487"/>
      <c r="D4" s="1487"/>
      <c r="E4" s="1487"/>
      <c r="F4" s="1487"/>
      <c r="G4" s="1487"/>
      <c r="H4" s="1487"/>
      <c r="I4" s="1487"/>
      <c r="J4" s="1487"/>
      <c r="K4" s="1488"/>
      <c r="L4" s="1489" t="s">
        <v>487</v>
      </c>
      <c r="M4" s="1490"/>
      <c r="N4" s="1490"/>
      <c r="O4" s="1491"/>
      <c r="P4" s="1318" t="s">
        <v>488</v>
      </c>
      <c r="Q4" s="1473"/>
      <c r="R4" s="1473"/>
      <c r="S4" s="1473"/>
      <c r="T4" s="1473"/>
      <c r="U4" s="1493" t="s">
        <v>489</v>
      </c>
      <c r="V4" s="1494"/>
      <c r="W4" s="1495" t="s">
        <v>640</v>
      </c>
      <c r="X4" s="1479" t="s">
        <v>641</v>
      </c>
      <c r="Y4" s="1471" t="s">
        <v>642</v>
      </c>
    </row>
    <row r="5" spans="1:27" ht="15" customHeight="1">
      <c r="A5" s="1484"/>
      <c r="B5" s="1469" t="s">
        <v>494</v>
      </c>
      <c r="C5" s="1465"/>
      <c r="D5" s="1465"/>
      <c r="E5" s="1467"/>
      <c r="F5" s="1492" t="s">
        <v>495</v>
      </c>
      <c r="G5" s="1473"/>
      <c r="H5" s="1473"/>
      <c r="I5" s="1473"/>
      <c r="J5" s="1500"/>
      <c r="K5" s="1473" t="s">
        <v>496</v>
      </c>
      <c r="L5" s="1469" t="s">
        <v>497</v>
      </c>
      <c r="M5" s="1465" t="s">
        <v>498</v>
      </c>
      <c r="N5" s="1465" t="s">
        <v>499</v>
      </c>
      <c r="O5" s="1471" t="s">
        <v>500</v>
      </c>
      <c r="P5" s="1469" t="s">
        <v>501</v>
      </c>
      <c r="Q5" s="1465" t="s">
        <v>502</v>
      </c>
      <c r="R5" s="1465" t="s">
        <v>503</v>
      </c>
      <c r="S5" s="1479" t="s">
        <v>504</v>
      </c>
      <c r="T5" s="1467" t="s">
        <v>505</v>
      </c>
      <c r="U5" s="1469" t="s">
        <v>506</v>
      </c>
      <c r="V5" s="1463" t="s">
        <v>507</v>
      </c>
      <c r="W5" s="1496"/>
      <c r="X5" s="1498"/>
      <c r="Y5" s="1553"/>
    </row>
    <row r="6" spans="1:27" ht="47.25" customHeight="1" thickBot="1">
      <c r="A6" s="1485"/>
      <c r="B6" s="367" t="s">
        <v>643</v>
      </c>
      <c r="C6" s="365" t="s">
        <v>644</v>
      </c>
      <c r="D6" s="365" t="s">
        <v>645</v>
      </c>
      <c r="E6" s="366" t="s">
        <v>511</v>
      </c>
      <c r="F6" s="367" t="s">
        <v>512</v>
      </c>
      <c r="G6" s="365" t="s">
        <v>513</v>
      </c>
      <c r="H6" s="365" t="s">
        <v>514</v>
      </c>
      <c r="I6" s="270" t="s">
        <v>515</v>
      </c>
      <c r="J6" s="366" t="s">
        <v>516</v>
      </c>
      <c r="K6" s="1474"/>
      <c r="L6" s="1470"/>
      <c r="M6" s="1466"/>
      <c r="N6" s="1466"/>
      <c r="O6" s="1472"/>
      <c r="P6" s="1470"/>
      <c r="Q6" s="1466"/>
      <c r="R6" s="1466"/>
      <c r="S6" s="1552"/>
      <c r="T6" s="1468"/>
      <c r="U6" s="1470"/>
      <c r="V6" s="1464"/>
      <c r="W6" s="1497"/>
      <c r="X6" s="1499"/>
      <c r="Y6" s="1472"/>
    </row>
    <row r="7" spans="1:27" ht="15.6">
      <c r="A7" s="271" t="s">
        <v>296</v>
      </c>
      <c r="B7" s="937">
        <v>0</v>
      </c>
      <c r="C7" s="938">
        <v>0</v>
      </c>
      <c r="D7" s="938">
        <v>0</v>
      </c>
      <c r="E7" s="939">
        <f t="shared" ref="E7:E13" si="0">SUM(B7:D7)</f>
        <v>0</v>
      </c>
      <c r="F7" s="937">
        <v>175</v>
      </c>
      <c r="G7" s="938">
        <v>39</v>
      </c>
      <c r="H7" s="938">
        <v>14</v>
      </c>
      <c r="I7" s="940">
        <v>5</v>
      </c>
      <c r="J7" s="941">
        <f t="shared" ref="J7:J12" si="1">SUM(F7:I7)</f>
        <v>233</v>
      </c>
      <c r="K7" s="942">
        <f t="shared" ref="K7:K12" si="2">E7+J7</f>
        <v>233</v>
      </c>
      <c r="L7" s="937">
        <v>6</v>
      </c>
      <c r="M7" s="938">
        <v>39</v>
      </c>
      <c r="N7" s="938">
        <v>0</v>
      </c>
      <c r="O7" s="943">
        <f t="shared" ref="O7:O18" si="3">SUM(L7:N7)</f>
        <v>45</v>
      </c>
      <c r="P7" s="937">
        <v>208</v>
      </c>
      <c r="Q7" s="938">
        <v>0</v>
      </c>
      <c r="R7" s="938">
        <v>53</v>
      </c>
      <c r="S7" s="943">
        <v>-282</v>
      </c>
      <c r="T7" s="939">
        <f t="shared" ref="T7:T12" si="4">SUM(P7:S7)</f>
        <v>-21</v>
      </c>
      <c r="U7" s="937">
        <f t="shared" ref="U7:U12" si="5">K7+O7</f>
        <v>278</v>
      </c>
      <c r="V7" s="939">
        <f t="shared" ref="V7:V12" si="6">K7-T7</f>
        <v>254</v>
      </c>
      <c r="W7" s="944">
        <v>11737</v>
      </c>
      <c r="X7" s="938">
        <v>43709</v>
      </c>
      <c r="Y7" s="544">
        <f t="shared" ref="Y7:Y15" si="7">W7/X7</f>
        <v>0.26852593287423643</v>
      </c>
      <c r="AA7" s="709"/>
    </row>
    <row r="8" spans="1:27" ht="15.6">
      <c r="A8" s="274" t="s">
        <v>297</v>
      </c>
      <c r="B8" s="945">
        <v>0</v>
      </c>
      <c r="C8" s="946">
        <v>0</v>
      </c>
      <c r="D8" s="946">
        <v>0</v>
      </c>
      <c r="E8" s="939">
        <f t="shared" si="0"/>
        <v>0</v>
      </c>
      <c r="F8" s="945">
        <v>245</v>
      </c>
      <c r="G8" s="946">
        <v>16</v>
      </c>
      <c r="H8" s="946">
        <v>28</v>
      </c>
      <c r="I8" s="947">
        <v>5</v>
      </c>
      <c r="J8" s="941">
        <f t="shared" si="1"/>
        <v>294</v>
      </c>
      <c r="K8" s="942">
        <f t="shared" si="2"/>
        <v>294</v>
      </c>
      <c r="L8" s="945">
        <v>4</v>
      </c>
      <c r="M8" s="946">
        <v>47</v>
      </c>
      <c r="N8" s="946">
        <v>0</v>
      </c>
      <c r="O8" s="943">
        <f t="shared" si="3"/>
        <v>51</v>
      </c>
      <c r="P8" s="945">
        <v>173</v>
      </c>
      <c r="Q8" s="946">
        <v>0</v>
      </c>
      <c r="R8" s="946">
        <v>36</v>
      </c>
      <c r="S8" s="943">
        <v>237</v>
      </c>
      <c r="T8" s="939">
        <f t="shared" si="4"/>
        <v>446</v>
      </c>
      <c r="U8" s="937">
        <f t="shared" si="5"/>
        <v>345</v>
      </c>
      <c r="V8" s="939">
        <f t="shared" si="6"/>
        <v>-152</v>
      </c>
      <c r="W8" s="945">
        <v>11585</v>
      </c>
      <c r="X8" s="938">
        <v>43709</v>
      </c>
      <c r="Y8" s="544">
        <f t="shared" si="7"/>
        <v>0.26504838820380244</v>
      </c>
    </row>
    <row r="9" spans="1:27" ht="15.6">
      <c r="A9" s="274" t="s">
        <v>298</v>
      </c>
      <c r="B9" s="945">
        <v>0</v>
      </c>
      <c r="C9" s="946">
        <v>0</v>
      </c>
      <c r="D9" s="946">
        <v>0</v>
      </c>
      <c r="E9" s="939">
        <f t="shared" si="0"/>
        <v>0</v>
      </c>
      <c r="F9" s="945">
        <v>256</v>
      </c>
      <c r="G9" s="946">
        <v>10</v>
      </c>
      <c r="H9" s="946">
        <v>26</v>
      </c>
      <c r="I9" s="1107">
        <v>0</v>
      </c>
      <c r="J9" s="941">
        <f t="shared" si="1"/>
        <v>292</v>
      </c>
      <c r="K9" s="942">
        <f t="shared" si="2"/>
        <v>292</v>
      </c>
      <c r="L9" s="945">
        <v>2</v>
      </c>
      <c r="M9" s="946">
        <v>47</v>
      </c>
      <c r="N9" s="946">
        <v>0</v>
      </c>
      <c r="O9" s="943">
        <f t="shared" si="3"/>
        <v>49</v>
      </c>
      <c r="P9" s="945">
        <v>64</v>
      </c>
      <c r="Q9" s="946">
        <v>0</v>
      </c>
      <c r="R9" s="946">
        <v>16</v>
      </c>
      <c r="S9" s="943">
        <v>197</v>
      </c>
      <c r="T9" s="939">
        <f t="shared" si="4"/>
        <v>277</v>
      </c>
      <c r="U9" s="937">
        <f t="shared" si="5"/>
        <v>341</v>
      </c>
      <c r="V9" s="939">
        <f t="shared" si="6"/>
        <v>15</v>
      </c>
      <c r="W9" s="945">
        <v>11600</v>
      </c>
      <c r="X9" s="938">
        <v>43709</v>
      </c>
      <c r="Y9" s="544">
        <f t="shared" si="7"/>
        <v>0.26539156695417421</v>
      </c>
    </row>
    <row r="10" spans="1:27" ht="15.6">
      <c r="A10" s="274" t="s">
        <v>299</v>
      </c>
      <c r="B10" s="945">
        <v>0</v>
      </c>
      <c r="C10" s="946">
        <v>0</v>
      </c>
      <c r="D10" s="946">
        <v>0</v>
      </c>
      <c r="E10" s="939">
        <f t="shared" si="0"/>
        <v>0</v>
      </c>
      <c r="F10" s="945">
        <v>161</v>
      </c>
      <c r="G10" s="946">
        <v>19</v>
      </c>
      <c r="H10" s="946">
        <v>7</v>
      </c>
      <c r="I10" s="947">
        <v>3</v>
      </c>
      <c r="J10" s="941">
        <f t="shared" si="1"/>
        <v>190</v>
      </c>
      <c r="K10" s="942">
        <f t="shared" si="2"/>
        <v>190</v>
      </c>
      <c r="L10" s="1108">
        <v>0</v>
      </c>
      <c r="M10" s="946">
        <v>33</v>
      </c>
      <c r="N10" s="946">
        <v>0</v>
      </c>
      <c r="O10" s="943">
        <f t="shared" si="3"/>
        <v>33</v>
      </c>
      <c r="P10" s="945">
        <v>4</v>
      </c>
      <c r="Q10" s="946">
        <v>0</v>
      </c>
      <c r="R10" s="946">
        <v>14</v>
      </c>
      <c r="S10" s="943">
        <v>-727</v>
      </c>
      <c r="T10" s="939">
        <f t="shared" si="4"/>
        <v>-709</v>
      </c>
      <c r="U10" s="937">
        <f t="shared" si="5"/>
        <v>223</v>
      </c>
      <c r="V10" s="939">
        <f t="shared" si="6"/>
        <v>899</v>
      </c>
      <c r="W10" s="938">
        <v>12499</v>
      </c>
      <c r="X10" s="938">
        <v>43709</v>
      </c>
      <c r="Y10" s="544">
        <f t="shared" si="7"/>
        <v>0.2859594133931227</v>
      </c>
    </row>
    <row r="11" spans="1:27" ht="15.6">
      <c r="A11" s="274" t="s">
        <v>300</v>
      </c>
      <c r="B11" s="945">
        <v>0</v>
      </c>
      <c r="C11" s="946">
        <v>0</v>
      </c>
      <c r="D11" s="946">
        <v>0</v>
      </c>
      <c r="E11" s="939">
        <f t="shared" si="0"/>
        <v>0</v>
      </c>
      <c r="F11" s="945">
        <v>154</v>
      </c>
      <c r="G11" s="946">
        <v>19</v>
      </c>
      <c r="H11" s="946">
        <v>7</v>
      </c>
      <c r="I11" s="947">
        <v>0</v>
      </c>
      <c r="J11" s="941">
        <f t="shared" si="1"/>
        <v>180</v>
      </c>
      <c r="K11" s="942">
        <f t="shared" si="2"/>
        <v>180</v>
      </c>
      <c r="L11" s="1095">
        <v>1</v>
      </c>
      <c r="M11" s="946">
        <v>45</v>
      </c>
      <c r="N11" s="946">
        <v>0</v>
      </c>
      <c r="O11" s="943">
        <f t="shared" si="3"/>
        <v>46</v>
      </c>
      <c r="P11" s="945">
        <v>2</v>
      </c>
      <c r="Q11" s="946">
        <v>0</v>
      </c>
      <c r="R11" s="946">
        <v>6</v>
      </c>
      <c r="S11" s="943">
        <v>259</v>
      </c>
      <c r="T11" s="939">
        <f t="shared" si="4"/>
        <v>267</v>
      </c>
      <c r="U11" s="937">
        <f t="shared" si="5"/>
        <v>226</v>
      </c>
      <c r="V11" s="939">
        <f t="shared" si="6"/>
        <v>-87</v>
      </c>
      <c r="W11" s="938">
        <v>12412</v>
      </c>
      <c r="X11" s="938">
        <v>43709</v>
      </c>
      <c r="Y11" s="544">
        <f t="shared" si="7"/>
        <v>0.28396897664096638</v>
      </c>
    </row>
    <row r="12" spans="1:27" ht="15.6">
      <c r="A12" s="274" t="s">
        <v>301</v>
      </c>
      <c r="B12" s="945">
        <v>0</v>
      </c>
      <c r="C12" s="946">
        <v>0</v>
      </c>
      <c r="D12" s="946">
        <v>0</v>
      </c>
      <c r="E12" s="939">
        <f t="shared" si="0"/>
        <v>0</v>
      </c>
      <c r="F12" s="945">
        <v>89</v>
      </c>
      <c r="G12" s="946">
        <v>11</v>
      </c>
      <c r="H12" s="946">
        <v>6</v>
      </c>
      <c r="I12" s="947">
        <v>1</v>
      </c>
      <c r="J12" s="941">
        <f t="shared" si="1"/>
        <v>107</v>
      </c>
      <c r="K12" s="942">
        <f t="shared" si="2"/>
        <v>107</v>
      </c>
      <c r="L12" s="1108">
        <v>0</v>
      </c>
      <c r="M12" s="946">
        <v>25</v>
      </c>
      <c r="N12" s="946">
        <v>0</v>
      </c>
      <c r="O12" s="943">
        <f t="shared" si="3"/>
        <v>25</v>
      </c>
      <c r="P12" s="945">
        <v>2</v>
      </c>
      <c r="Q12" s="946">
        <v>0</v>
      </c>
      <c r="R12" s="1108">
        <v>0</v>
      </c>
      <c r="S12" s="943">
        <v>243</v>
      </c>
      <c r="T12" s="939">
        <f t="shared" si="4"/>
        <v>245</v>
      </c>
      <c r="U12" s="937">
        <f t="shared" si="5"/>
        <v>132</v>
      </c>
      <c r="V12" s="939">
        <f t="shared" si="6"/>
        <v>-138</v>
      </c>
      <c r="W12" s="938">
        <v>12274</v>
      </c>
      <c r="X12" s="938">
        <v>43709</v>
      </c>
      <c r="Y12" s="544">
        <f t="shared" si="7"/>
        <v>0.28081173213754607</v>
      </c>
    </row>
    <row r="13" spans="1:27" ht="15.6">
      <c r="A13" s="274" t="s">
        <v>302</v>
      </c>
      <c r="B13" s="945">
        <v>0</v>
      </c>
      <c r="C13" s="946">
        <v>0</v>
      </c>
      <c r="D13" s="946">
        <v>0</v>
      </c>
      <c r="E13" s="939">
        <f t="shared" si="0"/>
        <v>0</v>
      </c>
      <c r="F13" s="945">
        <v>120</v>
      </c>
      <c r="G13" s="946">
        <v>8</v>
      </c>
      <c r="H13" s="946">
        <v>5</v>
      </c>
      <c r="I13" s="947">
        <v>1</v>
      </c>
      <c r="J13" s="941">
        <f t="shared" ref="J13" si="8">SUM(F13:I13)</f>
        <v>134</v>
      </c>
      <c r="K13" s="942">
        <f t="shared" ref="K13" si="9">E13+J13</f>
        <v>134</v>
      </c>
      <c r="L13" s="945">
        <v>4</v>
      </c>
      <c r="M13" s="946">
        <v>23</v>
      </c>
      <c r="N13" s="946">
        <v>0</v>
      </c>
      <c r="O13" s="943">
        <f t="shared" si="3"/>
        <v>27</v>
      </c>
      <c r="P13" s="945">
        <v>2</v>
      </c>
      <c r="Q13" s="946">
        <v>0</v>
      </c>
      <c r="R13" s="946">
        <v>3</v>
      </c>
      <c r="S13" s="943">
        <v>234</v>
      </c>
      <c r="T13" s="939">
        <f t="shared" ref="T13:T18" si="10">SUM(P13:S13)</f>
        <v>239</v>
      </c>
      <c r="U13" s="937">
        <f t="shared" ref="U13" si="11">K13+O13</f>
        <v>161</v>
      </c>
      <c r="V13" s="939">
        <f t="shared" ref="V13" si="12">K13-T13</f>
        <v>-105</v>
      </c>
      <c r="W13" s="938">
        <v>12169</v>
      </c>
      <c r="X13" s="938">
        <v>43709</v>
      </c>
      <c r="Y13" s="544">
        <f t="shared" si="7"/>
        <v>0.27840948088494361</v>
      </c>
    </row>
    <row r="14" spans="1:27" ht="15.6">
      <c r="A14" s="274" t="s">
        <v>303</v>
      </c>
      <c r="B14" s="945">
        <v>0</v>
      </c>
      <c r="C14" s="946">
        <v>0</v>
      </c>
      <c r="D14" s="946">
        <v>0</v>
      </c>
      <c r="E14" s="939">
        <f t="shared" ref="E14" si="13">SUM(B14:D14)</f>
        <v>0</v>
      </c>
      <c r="F14" s="945">
        <v>100</v>
      </c>
      <c r="G14" s="946">
        <v>5</v>
      </c>
      <c r="H14" s="946">
        <v>12</v>
      </c>
      <c r="I14" s="947">
        <v>0</v>
      </c>
      <c r="J14" s="941">
        <f t="shared" ref="J14" si="14">SUM(F14:I14)</f>
        <v>117</v>
      </c>
      <c r="K14" s="942">
        <f t="shared" ref="K14" si="15">E14+J14</f>
        <v>117</v>
      </c>
      <c r="L14" s="945">
        <v>1</v>
      </c>
      <c r="M14" s="946">
        <v>30</v>
      </c>
      <c r="N14" s="946">
        <v>0</v>
      </c>
      <c r="O14" s="943">
        <f t="shared" si="3"/>
        <v>31</v>
      </c>
      <c r="P14" s="945">
        <v>0</v>
      </c>
      <c r="Q14" s="946">
        <v>1</v>
      </c>
      <c r="R14" s="946">
        <v>14</v>
      </c>
      <c r="S14" s="943">
        <v>200</v>
      </c>
      <c r="T14" s="939">
        <f t="shared" si="10"/>
        <v>215</v>
      </c>
      <c r="U14" s="937">
        <f t="shared" ref="U14:U18" si="16">K14+O14</f>
        <v>148</v>
      </c>
      <c r="V14" s="939">
        <f t="shared" ref="V14:V18" si="17">K14-T14</f>
        <v>-98</v>
      </c>
      <c r="W14" s="988">
        <v>12071</v>
      </c>
      <c r="X14" s="938">
        <v>43709</v>
      </c>
      <c r="Y14" s="544">
        <f t="shared" si="7"/>
        <v>0.27616737971584798</v>
      </c>
    </row>
    <row r="15" spans="1:27" ht="15.6">
      <c r="A15" s="274" t="s">
        <v>304</v>
      </c>
      <c r="B15" s="964">
        <v>0</v>
      </c>
      <c r="C15" s="965">
        <v>0</v>
      </c>
      <c r="D15" s="965">
        <v>0</v>
      </c>
      <c r="E15" s="1272">
        <f t="shared" ref="E15" si="18">SUM(B15:D15)</f>
        <v>0</v>
      </c>
      <c r="F15" s="964">
        <v>210</v>
      </c>
      <c r="G15" s="965">
        <v>1</v>
      </c>
      <c r="H15" s="965">
        <v>12</v>
      </c>
      <c r="I15" s="966">
        <v>0</v>
      </c>
      <c r="J15" s="1273">
        <f t="shared" ref="J15:J18" si="19">SUM(F15:I15)</f>
        <v>223</v>
      </c>
      <c r="K15" s="1274">
        <f t="shared" ref="K15:K18" si="20">E15+J15</f>
        <v>223</v>
      </c>
      <c r="L15" s="964">
        <v>1</v>
      </c>
      <c r="M15" s="965">
        <v>71</v>
      </c>
      <c r="N15" s="965">
        <v>0</v>
      </c>
      <c r="O15" s="963">
        <f t="shared" si="3"/>
        <v>72</v>
      </c>
      <c r="P15" s="964">
        <v>4</v>
      </c>
      <c r="Q15" s="965">
        <v>0</v>
      </c>
      <c r="R15" s="965">
        <v>20</v>
      </c>
      <c r="S15" s="963">
        <v>124</v>
      </c>
      <c r="T15" s="1272">
        <f t="shared" si="10"/>
        <v>148</v>
      </c>
      <c r="U15" s="1275">
        <f t="shared" si="16"/>
        <v>295</v>
      </c>
      <c r="V15" s="1272">
        <f t="shared" si="17"/>
        <v>75</v>
      </c>
      <c r="W15" s="1276">
        <v>12146</v>
      </c>
      <c r="X15" s="1277">
        <v>43709</v>
      </c>
      <c r="Y15" s="544">
        <f t="shared" si="7"/>
        <v>0.27788327346770686</v>
      </c>
      <c r="Z15" s="1278"/>
    </row>
    <row r="16" spans="1:27" ht="15.6">
      <c r="A16" s="274" t="s">
        <v>305</v>
      </c>
      <c r="B16" s="945"/>
      <c r="C16" s="946"/>
      <c r="D16" s="946"/>
      <c r="E16" s="939"/>
      <c r="F16" s="945">
        <v>0</v>
      </c>
      <c r="G16" s="946">
        <v>0</v>
      </c>
      <c r="H16" s="946">
        <v>0</v>
      </c>
      <c r="I16" s="947">
        <v>0</v>
      </c>
      <c r="J16" s="941">
        <f t="shared" si="19"/>
        <v>0</v>
      </c>
      <c r="K16" s="942">
        <f t="shared" si="20"/>
        <v>0</v>
      </c>
      <c r="L16" s="945">
        <v>0</v>
      </c>
      <c r="M16" s="946">
        <v>0</v>
      </c>
      <c r="N16" s="946">
        <v>0</v>
      </c>
      <c r="O16" s="943">
        <f t="shared" si="3"/>
        <v>0</v>
      </c>
      <c r="P16" s="945">
        <v>0</v>
      </c>
      <c r="Q16" s="946">
        <v>0</v>
      </c>
      <c r="R16" s="946">
        <v>0</v>
      </c>
      <c r="S16" s="943">
        <v>0</v>
      </c>
      <c r="T16" s="939">
        <f t="shared" si="10"/>
        <v>0</v>
      </c>
      <c r="U16" s="937">
        <f t="shared" si="16"/>
        <v>0</v>
      </c>
      <c r="V16" s="939">
        <f t="shared" si="17"/>
        <v>0</v>
      </c>
      <c r="W16" s="988">
        <v>0</v>
      </c>
      <c r="X16" s="938"/>
      <c r="Y16" s="544"/>
    </row>
    <row r="17" spans="1:25" ht="15.6">
      <c r="A17" s="274" t="s">
        <v>306</v>
      </c>
      <c r="B17" s="945"/>
      <c r="C17" s="946"/>
      <c r="D17" s="946"/>
      <c r="E17" s="939"/>
      <c r="F17" s="945">
        <v>0</v>
      </c>
      <c r="G17" s="946">
        <v>0</v>
      </c>
      <c r="H17" s="946">
        <v>0</v>
      </c>
      <c r="I17" s="947">
        <v>0</v>
      </c>
      <c r="J17" s="941">
        <f t="shared" si="19"/>
        <v>0</v>
      </c>
      <c r="K17" s="942">
        <f t="shared" si="20"/>
        <v>0</v>
      </c>
      <c r="L17" s="945">
        <v>0</v>
      </c>
      <c r="M17" s="946">
        <v>0</v>
      </c>
      <c r="N17" s="946">
        <v>0</v>
      </c>
      <c r="O17" s="943">
        <f t="shared" si="3"/>
        <v>0</v>
      </c>
      <c r="P17" s="945">
        <v>0</v>
      </c>
      <c r="Q17" s="946">
        <v>0</v>
      </c>
      <c r="R17" s="946">
        <v>0</v>
      </c>
      <c r="S17" s="943">
        <v>0</v>
      </c>
      <c r="T17" s="939">
        <f t="shared" si="10"/>
        <v>0</v>
      </c>
      <c r="U17" s="937">
        <f t="shared" si="16"/>
        <v>0</v>
      </c>
      <c r="V17" s="939">
        <f t="shared" si="17"/>
        <v>0</v>
      </c>
      <c r="W17" s="988">
        <v>0</v>
      </c>
      <c r="X17" s="938"/>
      <c r="Y17" s="544"/>
    </row>
    <row r="18" spans="1:25" ht="16.2" thickBot="1">
      <c r="A18" s="686" t="s">
        <v>307</v>
      </c>
      <c r="B18" s="948"/>
      <c r="C18" s="949"/>
      <c r="D18" s="949"/>
      <c r="E18" s="939"/>
      <c r="F18" s="948">
        <v>0</v>
      </c>
      <c r="G18" s="949">
        <v>0</v>
      </c>
      <c r="H18" s="949">
        <v>0</v>
      </c>
      <c r="I18" s="950">
        <v>0</v>
      </c>
      <c r="J18" s="941">
        <f t="shared" si="19"/>
        <v>0</v>
      </c>
      <c r="K18" s="942">
        <f t="shared" si="20"/>
        <v>0</v>
      </c>
      <c r="L18" s="948">
        <v>0</v>
      </c>
      <c r="M18" s="949">
        <v>0</v>
      </c>
      <c r="N18" s="949">
        <v>0</v>
      </c>
      <c r="O18" s="943">
        <f t="shared" si="3"/>
        <v>0</v>
      </c>
      <c r="P18" s="948">
        <v>0</v>
      </c>
      <c r="Q18" s="949">
        <v>0</v>
      </c>
      <c r="R18" s="949">
        <v>0</v>
      </c>
      <c r="S18" s="951">
        <v>0</v>
      </c>
      <c r="T18" s="939">
        <f t="shared" si="10"/>
        <v>0</v>
      </c>
      <c r="U18" s="937">
        <f t="shared" si="16"/>
        <v>0</v>
      </c>
      <c r="V18" s="939">
        <f t="shared" si="17"/>
        <v>0</v>
      </c>
      <c r="W18" s="989">
        <v>0</v>
      </c>
      <c r="X18" s="938"/>
      <c r="Y18" s="544"/>
    </row>
    <row r="19" spans="1:25" ht="16.2" thickBot="1">
      <c r="A19" s="687" t="s">
        <v>518</v>
      </c>
      <c r="B19" s="952">
        <f>SUM(B7:B18)</f>
        <v>0</v>
      </c>
      <c r="C19" s="953">
        <f t="shared" ref="C19:V19" si="21">SUM(C7:C18)</f>
        <v>0</v>
      </c>
      <c r="D19" s="953">
        <f t="shared" si="21"/>
        <v>0</v>
      </c>
      <c r="E19" s="954">
        <f t="shared" si="21"/>
        <v>0</v>
      </c>
      <c r="F19" s="952">
        <f t="shared" si="21"/>
        <v>1510</v>
      </c>
      <c r="G19" s="953">
        <f t="shared" si="21"/>
        <v>128</v>
      </c>
      <c r="H19" s="953">
        <f t="shared" si="21"/>
        <v>117</v>
      </c>
      <c r="I19" s="953">
        <f t="shared" si="21"/>
        <v>15</v>
      </c>
      <c r="J19" s="954">
        <f t="shared" si="21"/>
        <v>1770</v>
      </c>
      <c r="K19" s="952">
        <f t="shared" si="21"/>
        <v>1770</v>
      </c>
      <c r="L19" s="952">
        <f t="shared" si="21"/>
        <v>19</v>
      </c>
      <c r="M19" s="953">
        <f t="shared" si="21"/>
        <v>360</v>
      </c>
      <c r="N19" s="953">
        <f t="shared" si="21"/>
        <v>0</v>
      </c>
      <c r="O19" s="954">
        <f t="shared" si="21"/>
        <v>379</v>
      </c>
      <c r="P19" s="952">
        <f t="shared" si="21"/>
        <v>459</v>
      </c>
      <c r="Q19" s="953">
        <f t="shared" si="21"/>
        <v>1</v>
      </c>
      <c r="R19" s="953">
        <f t="shared" si="21"/>
        <v>162</v>
      </c>
      <c r="S19" s="953">
        <f t="shared" si="21"/>
        <v>485</v>
      </c>
      <c r="T19" s="954">
        <f t="shared" si="21"/>
        <v>1107</v>
      </c>
      <c r="U19" s="952">
        <f t="shared" si="21"/>
        <v>2149</v>
      </c>
      <c r="V19" s="955">
        <f t="shared" si="21"/>
        <v>663</v>
      </c>
      <c r="W19" s="990">
        <f>_xlfn.IFS(W18&lt;&gt;0,W18,W17&lt;&gt;0,W17,W16&lt;&gt;0,W16,W15&lt;&gt;0,W15,W14&lt;&gt;0,W14,W13&lt;&gt;0,W13,W12&lt;&gt;0,W12,W11&lt;&gt;0,W11,W10&lt;&gt;0,W10,W9&lt;&gt;0,W9,W8&lt;&gt;0,W8,W7&lt;&gt;0,W7)</f>
        <v>12146</v>
      </c>
      <c r="X19" s="991">
        <f>_xlfn.IFS(X18&lt;&gt;"",X18,X17&lt;&gt;"",X17,X16&lt;&gt;"",X16,X15&lt;&gt;"",X15,X14&lt;&gt;"",X14,X13&lt;&gt;"",X13,X12&lt;&gt;"",X12,X11&lt;&gt;"",X11,X10&lt;&gt;"",X10,X9&lt;&gt;"",X9,X8&lt;&gt;"",X8,X7&lt;&gt;"",X7)</f>
        <v>43709</v>
      </c>
      <c r="Y19" s="545">
        <f>W19/X19</f>
        <v>0.27788327346770686</v>
      </c>
    </row>
    <row r="20" spans="1:25" ht="13.8">
      <c r="A20" s="277"/>
      <c r="B20" s="278"/>
      <c r="C20" s="278"/>
      <c r="D20" s="278"/>
      <c r="E20" s="278"/>
      <c r="F20" s="278"/>
      <c r="G20" s="278"/>
      <c r="H20" s="278"/>
      <c r="I20" s="278"/>
      <c r="J20" s="279"/>
      <c r="K20" s="278"/>
      <c r="L20" s="278"/>
      <c r="M20" s="278"/>
      <c r="N20" s="278"/>
      <c r="O20" s="278"/>
      <c r="P20" s="341"/>
      <c r="Q20" s="341"/>
      <c r="R20" s="341"/>
      <c r="S20" s="341"/>
      <c r="T20" s="341"/>
      <c r="U20" s="341"/>
      <c r="W20" s="341"/>
    </row>
    <row r="21" spans="1:25" ht="16.2">
      <c r="A21" s="1462" t="s">
        <v>519</v>
      </c>
      <c r="B21" s="1462"/>
      <c r="C21" s="1462"/>
      <c r="D21" s="1462"/>
      <c r="E21" s="1462"/>
      <c r="F21" s="1462"/>
      <c r="G21" s="1462"/>
      <c r="H21" s="1462"/>
      <c r="I21" s="1462"/>
      <c r="J21" s="1462"/>
      <c r="K21" s="1462"/>
      <c r="L21" s="1462"/>
      <c r="M21" s="1462"/>
      <c r="N21" s="1462"/>
      <c r="O21" s="1462"/>
    </row>
    <row r="22" spans="1:25" ht="16.2">
      <c r="A22" s="1462" t="s">
        <v>520</v>
      </c>
      <c r="B22" s="1462"/>
      <c r="C22" s="1462"/>
      <c r="D22" s="1462"/>
      <c r="E22" s="1462"/>
      <c r="F22" s="1462"/>
      <c r="G22" s="1462"/>
      <c r="H22" s="1462"/>
      <c r="I22" s="1462"/>
      <c r="J22" s="1462"/>
      <c r="K22" s="1462"/>
      <c r="L22" s="1462"/>
      <c r="M22" s="1462"/>
      <c r="N22" s="1462"/>
      <c r="O22" s="1462"/>
      <c r="W22" s="546"/>
    </row>
    <row r="23" spans="1:25" ht="16.2">
      <c r="A23" s="1462" t="s">
        <v>646</v>
      </c>
      <c r="B23" s="1462"/>
      <c r="C23" s="1462"/>
      <c r="D23" s="1462"/>
      <c r="E23" s="1462"/>
      <c r="F23" s="1462"/>
      <c r="G23" s="1462"/>
      <c r="H23" s="1462"/>
      <c r="I23" s="1462"/>
      <c r="J23" s="1462"/>
      <c r="K23" s="1462"/>
      <c r="L23" s="1462"/>
      <c r="M23" s="1462"/>
      <c r="N23" s="1462"/>
      <c r="O23" s="1462"/>
    </row>
    <row r="24" spans="1:25" ht="16.2">
      <c r="A24" s="1462" t="s">
        <v>522</v>
      </c>
      <c r="B24" s="1462"/>
      <c r="C24" s="1462"/>
      <c r="D24" s="1462"/>
      <c r="E24" s="1462"/>
      <c r="F24" s="1462"/>
      <c r="G24" s="1462"/>
      <c r="H24" s="1462"/>
      <c r="I24" s="1462"/>
      <c r="J24" s="1462"/>
      <c r="K24" s="1462"/>
      <c r="L24" s="1462"/>
      <c r="M24" s="1462"/>
      <c r="N24" s="1462"/>
      <c r="O24" s="1462"/>
      <c r="W24" s="546"/>
    </row>
    <row r="25" spans="1:25" ht="16.2">
      <c r="A25" s="751" t="s">
        <v>647</v>
      </c>
      <c r="B25" s="342"/>
      <c r="C25" s="342"/>
      <c r="D25" s="342"/>
      <c r="E25" s="342"/>
      <c r="F25" s="342"/>
      <c r="G25" s="342"/>
      <c r="H25" s="342"/>
      <c r="I25" s="342"/>
      <c r="J25" s="281"/>
      <c r="K25" s="342"/>
      <c r="L25" s="342"/>
      <c r="M25" s="342"/>
      <c r="N25" s="342"/>
      <c r="O25" s="342"/>
      <c r="W25" s="546"/>
    </row>
    <row r="26" spans="1:25" ht="30.75" customHeight="1">
      <c r="A26" s="1551" t="s">
        <v>648</v>
      </c>
      <c r="B26" s="1551"/>
      <c r="C26" s="1551"/>
      <c r="D26" s="1551"/>
      <c r="E26" s="1551"/>
      <c r="F26" s="1551"/>
      <c r="G26" s="1551"/>
      <c r="H26" s="1551"/>
      <c r="I26" s="1551"/>
      <c r="J26" s="1551"/>
      <c r="K26" s="1551"/>
      <c r="L26" s="1551"/>
      <c r="M26" s="1551"/>
      <c r="N26" s="1551"/>
      <c r="O26" s="1551"/>
      <c r="P26" s="1551"/>
      <c r="Q26" s="1551"/>
      <c r="R26" s="1551"/>
      <c r="S26" s="1551"/>
      <c r="T26" s="1551"/>
      <c r="U26" s="1551"/>
      <c r="V26" s="1551"/>
      <c r="W26" s="1551"/>
      <c r="X26" s="1551"/>
      <c r="Y26" s="1551"/>
    </row>
    <row r="27" spans="1:25">
      <c r="A27" s="345"/>
    </row>
    <row r="28" spans="1:25" ht="13.8">
      <c r="A28" s="1475" t="s">
        <v>526</v>
      </c>
      <c r="B28" s="1475"/>
      <c r="C28" s="1475"/>
      <c r="D28" s="1475"/>
      <c r="E28" s="1475"/>
      <c r="F28" s="1475"/>
      <c r="G28" s="1475"/>
      <c r="H28" s="1475"/>
      <c r="I28" s="1475"/>
      <c r="J28" s="1475"/>
      <c r="K28" s="1475"/>
      <c r="L28" s="1475"/>
      <c r="M28" s="1475"/>
      <c r="N28" s="1475"/>
      <c r="O28" s="1475"/>
    </row>
    <row r="29" spans="1:25">
      <c r="V29" s="709"/>
    </row>
    <row r="32" spans="1:25">
      <c r="T32" s="389"/>
    </row>
  </sheetData>
  <mergeCells count="31">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A23:O23"/>
    <mergeCell ref="A24:O24"/>
    <mergeCell ref="A28:O28"/>
    <mergeCell ref="R5:R6"/>
    <mergeCell ref="T5:T6"/>
    <mergeCell ref="A26:Y26"/>
    <mergeCell ref="U5:U6"/>
    <mergeCell ref="V5:V6"/>
    <mergeCell ref="A21:O21"/>
    <mergeCell ref="A22:O22"/>
    <mergeCell ref="N5:N6"/>
    <mergeCell ref="O5:O6"/>
    <mergeCell ref="P5:P6"/>
    <mergeCell ref="Q5:Q6"/>
    <mergeCell ref="S5:S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codeName="Sheet29">
    <tabColor rgb="FF00B050"/>
    <pageSetUpPr fitToPage="1"/>
  </sheetPr>
  <dimension ref="A1:L44"/>
  <sheetViews>
    <sheetView zoomScaleNormal="100" workbookViewId="0">
      <selection sqref="A1:I1"/>
    </sheetView>
  </sheetViews>
  <sheetFormatPr defaultColWidth="9.44140625" defaultRowHeight="13.2"/>
  <cols>
    <col min="1" max="1" width="12.44140625" style="388" bestFit="1" customWidth="1"/>
    <col min="2" max="2" width="11.5546875" style="388" customWidth="1"/>
    <col min="3" max="4" width="12.5546875" style="388" customWidth="1"/>
    <col min="5" max="6" width="13.5546875" style="388" customWidth="1"/>
    <col min="7" max="7" width="12.5546875" style="388" customWidth="1"/>
    <col min="8" max="8" width="14.5546875" style="388" customWidth="1"/>
    <col min="9" max="9" width="12.5546875" style="388" customWidth="1"/>
    <col min="10" max="16384" width="9.44140625" style="388"/>
  </cols>
  <sheetData>
    <row r="1" spans="1:9" ht="15.6">
      <c r="A1" s="1502" t="s">
        <v>649</v>
      </c>
      <c r="B1" s="1503"/>
      <c r="C1" s="1503"/>
      <c r="D1" s="1503"/>
      <c r="E1" s="1503"/>
      <c r="F1" s="1503"/>
      <c r="G1" s="1503"/>
      <c r="H1" s="1503"/>
      <c r="I1" s="1504"/>
    </row>
    <row r="2" spans="1:9" ht="15.6">
      <c r="A2" s="1505" t="s">
        <v>2</v>
      </c>
      <c r="B2" s="1558"/>
      <c r="C2" s="1558"/>
      <c r="D2" s="1558"/>
      <c r="E2" s="1558"/>
      <c r="F2" s="1558"/>
      <c r="G2" s="1558"/>
      <c r="H2" s="1558"/>
      <c r="I2" s="1559"/>
    </row>
    <row r="3" spans="1:9" ht="16.5" customHeight="1" thickBot="1">
      <c r="A3" s="1508" t="str">
        <f>'Current Month '!A3</f>
        <v>September 2022</v>
      </c>
      <c r="B3" s="1299"/>
      <c r="C3" s="1299"/>
      <c r="D3" s="1299"/>
      <c r="E3" s="1299"/>
      <c r="F3" s="1299"/>
      <c r="G3" s="1299"/>
      <c r="H3" s="1299"/>
      <c r="I3" s="1509"/>
    </row>
    <row r="4" spans="1:9" ht="75" customHeight="1" thickBot="1">
      <c r="A4" s="282" t="s">
        <v>287</v>
      </c>
      <c r="B4" s="283" t="s">
        <v>650</v>
      </c>
      <c r="C4" s="283" t="s">
        <v>529</v>
      </c>
      <c r="D4" s="284" t="s">
        <v>651</v>
      </c>
      <c r="E4" s="283" t="s">
        <v>652</v>
      </c>
      <c r="F4" s="283" t="s">
        <v>653</v>
      </c>
      <c r="G4" s="283" t="s">
        <v>533</v>
      </c>
      <c r="H4" s="284" t="s">
        <v>534</v>
      </c>
      <c r="I4" s="285" t="s">
        <v>654</v>
      </c>
    </row>
    <row r="5" spans="1:9">
      <c r="A5" s="982" t="s">
        <v>296</v>
      </c>
      <c r="B5" s="976">
        <v>11737</v>
      </c>
      <c r="C5" s="976">
        <v>0</v>
      </c>
      <c r="D5" s="343">
        <f t="shared" ref="D5:D13" si="0">IF(B5&lt;&gt;0,C5/B5,0)</f>
        <v>0</v>
      </c>
      <c r="E5" s="993">
        <v>0</v>
      </c>
      <c r="F5" s="967">
        <v>0</v>
      </c>
      <c r="G5" s="1106">
        <v>0</v>
      </c>
      <c r="H5" s="343">
        <f>IF(ISERROR(G5/C5),0,G5/C5)</f>
        <v>0</v>
      </c>
      <c r="I5" s="344">
        <f>IF(B5&gt;0,G5/B5,0)</f>
        <v>0</v>
      </c>
    </row>
    <row r="6" spans="1:9">
      <c r="A6" s="983" t="s">
        <v>297</v>
      </c>
      <c r="B6" s="976">
        <v>11585</v>
      </c>
      <c r="C6" s="976">
        <v>1</v>
      </c>
      <c r="D6" s="343">
        <f t="shared" si="0"/>
        <v>8.6318515321536469E-5</v>
      </c>
      <c r="E6" s="993">
        <v>0</v>
      </c>
      <c r="F6" s="967">
        <v>0</v>
      </c>
      <c r="G6" s="1106">
        <v>0</v>
      </c>
      <c r="H6" s="343">
        <f t="shared" ref="H6:H12" si="1">IF(ISERROR(G6/C6),0,G6/C6)</f>
        <v>0</v>
      </c>
      <c r="I6" s="344">
        <f t="shared" ref="I6:I12" si="2">IF(B6&gt;0,G6/B6,0)</f>
        <v>0</v>
      </c>
    </row>
    <row r="7" spans="1:9">
      <c r="A7" s="983" t="s">
        <v>298</v>
      </c>
      <c r="B7" s="976">
        <v>11600</v>
      </c>
      <c r="C7" s="976">
        <v>0</v>
      </c>
      <c r="D7" s="343">
        <f t="shared" si="0"/>
        <v>0</v>
      </c>
      <c r="E7" s="993">
        <v>0</v>
      </c>
      <c r="F7" s="967">
        <v>0</v>
      </c>
      <c r="G7" s="1106">
        <v>0</v>
      </c>
      <c r="H7" s="343">
        <f t="shared" si="1"/>
        <v>0</v>
      </c>
      <c r="I7" s="344">
        <f t="shared" si="2"/>
        <v>0</v>
      </c>
    </row>
    <row r="8" spans="1:9">
      <c r="A8" s="983" t="s">
        <v>299</v>
      </c>
      <c r="B8" s="976">
        <v>12499</v>
      </c>
      <c r="C8" s="976">
        <v>0</v>
      </c>
      <c r="D8" s="343">
        <f t="shared" si="0"/>
        <v>0</v>
      </c>
      <c r="E8" s="993">
        <v>0</v>
      </c>
      <c r="F8" s="967">
        <v>0</v>
      </c>
      <c r="G8" s="967">
        <v>0</v>
      </c>
      <c r="H8" s="343">
        <f t="shared" si="1"/>
        <v>0</v>
      </c>
      <c r="I8" s="344">
        <f t="shared" si="2"/>
        <v>0</v>
      </c>
    </row>
    <row r="9" spans="1:9">
      <c r="A9" s="983" t="s">
        <v>300</v>
      </c>
      <c r="B9" s="976">
        <v>12412</v>
      </c>
      <c r="C9" s="976">
        <v>0</v>
      </c>
      <c r="D9" s="343">
        <f t="shared" si="0"/>
        <v>0</v>
      </c>
      <c r="E9" s="993">
        <v>0</v>
      </c>
      <c r="F9" s="967">
        <v>0</v>
      </c>
      <c r="G9" s="967">
        <v>0</v>
      </c>
      <c r="H9" s="343">
        <f t="shared" si="1"/>
        <v>0</v>
      </c>
      <c r="I9" s="344">
        <f t="shared" si="2"/>
        <v>0</v>
      </c>
    </row>
    <row r="10" spans="1:9">
      <c r="A10" s="983" t="s">
        <v>301</v>
      </c>
      <c r="B10" s="969">
        <v>12274</v>
      </c>
      <c r="C10" s="976">
        <v>45</v>
      </c>
      <c r="D10" s="343">
        <f t="shared" si="0"/>
        <v>3.6662864591820109E-3</v>
      </c>
      <c r="E10" s="993">
        <v>0</v>
      </c>
      <c r="F10" s="969">
        <v>1</v>
      </c>
      <c r="G10" s="969">
        <v>1</v>
      </c>
      <c r="H10" s="343">
        <f t="shared" si="1"/>
        <v>2.2222222222222223E-2</v>
      </c>
      <c r="I10" s="344">
        <f t="shared" si="2"/>
        <v>8.147303242626691E-5</v>
      </c>
    </row>
    <row r="11" spans="1:9">
      <c r="A11" s="983" t="s">
        <v>302</v>
      </c>
      <c r="B11" s="969">
        <v>12169</v>
      </c>
      <c r="C11" s="1054">
        <v>62</v>
      </c>
      <c r="D11" s="343">
        <f t="shared" si="0"/>
        <v>5.0949133042978061E-3</v>
      </c>
      <c r="E11" s="993">
        <v>0</v>
      </c>
      <c r="F11" s="969">
        <v>1</v>
      </c>
      <c r="G11" s="969">
        <v>1</v>
      </c>
      <c r="H11" s="343">
        <f t="shared" si="1"/>
        <v>1.6129032258064516E-2</v>
      </c>
      <c r="I11" s="344">
        <f t="shared" si="2"/>
        <v>8.2176021037061383E-5</v>
      </c>
    </row>
    <row r="12" spans="1:9">
      <c r="A12" s="983" t="s">
        <v>303</v>
      </c>
      <c r="B12" s="969">
        <v>12071</v>
      </c>
      <c r="C12" s="1054">
        <v>78</v>
      </c>
      <c r="D12" s="343">
        <f t="shared" si="0"/>
        <v>6.4617678734156239E-3</v>
      </c>
      <c r="E12" s="993">
        <v>0</v>
      </c>
      <c r="F12" s="969">
        <v>2</v>
      </c>
      <c r="G12" s="969">
        <v>2</v>
      </c>
      <c r="H12" s="343">
        <f t="shared" si="1"/>
        <v>2.564102564102564E-2</v>
      </c>
      <c r="I12" s="344">
        <f t="shared" si="2"/>
        <v>1.6568635572860574E-4</v>
      </c>
    </row>
    <row r="13" spans="1:9">
      <c r="A13" s="983" t="s">
        <v>304</v>
      </c>
      <c r="B13" s="969">
        <v>12146</v>
      </c>
      <c r="C13" s="1054">
        <v>66</v>
      </c>
      <c r="D13" s="343">
        <f t="shared" si="0"/>
        <v>5.4338876996542071E-3</v>
      </c>
      <c r="E13" s="993">
        <v>0</v>
      </c>
      <c r="F13" s="969">
        <v>1</v>
      </c>
      <c r="G13" s="969">
        <v>1</v>
      </c>
      <c r="H13" s="343">
        <f t="shared" ref="H13" si="3">IF(ISERROR(G13/C13),0,G13/C13)</f>
        <v>1.5151515151515152E-2</v>
      </c>
      <c r="I13" s="344">
        <f t="shared" ref="I13" si="4">IF(B13&gt;0,G13/B13,0)</f>
        <v>8.2331631812942535E-5</v>
      </c>
    </row>
    <row r="14" spans="1:9">
      <c r="A14" s="983" t="s">
        <v>305</v>
      </c>
      <c r="B14" s="969"/>
      <c r="C14" s="1054"/>
      <c r="D14" s="343"/>
      <c r="E14" s="967"/>
      <c r="F14" s="967"/>
      <c r="G14" s="967"/>
      <c r="H14" s="343"/>
      <c r="I14" s="344"/>
    </row>
    <row r="15" spans="1:9">
      <c r="A15" s="983" t="s">
        <v>306</v>
      </c>
      <c r="B15" s="969"/>
      <c r="C15" s="1054"/>
      <c r="D15" s="343"/>
      <c r="E15" s="967"/>
      <c r="F15" s="967"/>
      <c r="G15" s="967"/>
      <c r="H15" s="343"/>
      <c r="I15" s="344"/>
    </row>
    <row r="16" spans="1:9" ht="13.8" thickBot="1">
      <c r="A16" s="984" t="s">
        <v>307</v>
      </c>
      <c r="B16" s="970"/>
      <c r="C16" s="1054"/>
      <c r="D16" s="343"/>
      <c r="E16" s="967"/>
      <c r="F16" s="967"/>
      <c r="G16" s="967"/>
      <c r="H16" s="343"/>
      <c r="I16" s="344"/>
    </row>
    <row r="17" spans="1:12" ht="13.8" thickBot="1">
      <c r="A17" s="288" t="s">
        <v>518</v>
      </c>
      <c r="B17" s="973">
        <f>_xlfn.IFS(B16&lt;&gt;0,B16,B15&lt;&gt;0,B15,B14&lt;&gt;0,B14,B13&lt;&gt;0,B13,B12&lt;&gt;0,B12,B11&lt;&gt;0,B11,B10&lt;&gt;0,B10,B9&lt;&gt;0,B9,B8&lt;&gt;0,B8,B7&lt;&gt;0,B7,B6&lt;&gt;0,B6,B5&lt;&gt;0,B5)</f>
        <v>12146</v>
      </c>
      <c r="C17" s="973">
        <f>SUM(C5:C16)</f>
        <v>252</v>
      </c>
      <c r="D17" s="289">
        <f t="shared" ref="D17" si="5">IF(B17&gt;0,(C17/B17),0)</f>
        <v>2.0747571216861518E-2</v>
      </c>
      <c r="E17" s="971">
        <f>SUM(E5:E16)</f>
        <v>0</v>
      </c>
      <c r="F17" s="973">
        <f>SUM(F5:F16)</f>
        <v>5</v>
      </c>
      <c r="G17" s="973">
        <f>SUM(G5:G16)</f>
        <v>5</v>
      </c>
      <c r="H17" s="289">
        <f>IF(C17=0,0,G17/C17)</f>
        <v>1.984126984126984E-2</v>
      </c>
      <c r="I17" s="290">
        <f>IF(B17&gt;0,G17/B17,0)</f>
        <v>4.1165815906471265E-4</v>
      </c>
    </row>
    <row r="18" spans="1:12" ht="15" customHeight="1">
      <c r="A18" s="291"/>
      <c r="B18" s="292"/>
      <c r="C18" s="292"/>
      <c r="D18" s="293"/>
      <c r="E18" s="292"/>
      <c r="F18" s="292"/>
      <c r="G18" s="292"/>
      <c r="H18" s="293"/>
      <c r="I18" s="293"/>
    </row>
    <row r="19" spans="1:12" ht="27" customHeight="1">
      <c r="A19" s="1554" t="s">
        <v>536</v>
      </c>
      <c r="B19" s="1555"/>
      <c r="C19" s="1555"/>
      <c r="D19" s="1555"/>
      <c r="E19" s="1555"/>
      <c r="F19" s="1555"/>
      <c r="G19" s="1555"/>
      <c r="H19" s="1555"/>
      <c r="I19" s="1555"/>
      <c r="J19" s="391"/>
      <c r="K19" s="391"/>
      <c r="L19" s="391"/>
    </row>
    <row r="20" spans="1:12" ht="13.8" thickBot="1">
      <c r="A20" s="295"/>
      <c r="B20" s="546"/>
      <c r="C20" s="546"/>
      <c r="E20" s="546"/>
      <c r="F20" s="546"/>
      <c r="G20" s="546"/>
    </row>
    <row r="21" spans="1:12" ht="15.6">
      <c r="A21" s="1502" t="s">
        <v>655</v>
      </c>
      <c r="B21" s="1503"/>
      <c r="C21" s="1503"/>
      <c r="D21" s="1503"/>
      <c r="E21" s="1503"/>
      <c r="F21" s="1503"/>
      <c r="G21" s="1503"/>
      <c r="H21" s="1503"/>
      <c r="I21" s="1504"/>
    </row>
    <row r="22" spans="1:12" ht="16.5" customHeight="1">
      <c r="A22" s="1505" t="s">
        <v>2</v>
      </c>
      <c r="B22" s="1558"/>
      <c r="C22" s="1558"/>
      <c r="D22" s="1558"/>
      <c r="E22" s="1558"/>
      <c r="F22" s="1558"/>
      <c r="G22" s="1558"/>
      <c r="H22" s="1558"/>
      <c r="I22" s="1559"/>
    </row>
    <row r="23" spans="1:12" ht="16.5" customHeight="1" thickBot="1">
      <c r="A23" s="1508" t="str">
        <f>'Current Month '!A3</f>
        <v>September 2022</v>
      </c>
      <c r="B23" s="1299"/>
      <c r="C23" s="1299"/>
      <c r="D23" s="1299"/>
      <c r="E23" s="1299"/>
      <c r="F23" s="1299"/>
      <c r="G23" s="1299"/>
      <c r="H23" s="1299"/>
      <c r="I23" s="1509"/>
    </row>
    <row r="24" spans="1:12" ht="75" customHeight="1" thickBot="1">
      <c r="A24" s="282" t="s">
        <v>287</v>
      </c>
      <c r="B24" s="283" t="s">
        <v>650</v>
      </c>
      <c r="C24" s="283" t="s">
        <v>529</v>
      </c>
      <c r="D24" s="284" t="s">
        <v>651</v>
      </c>
      <c r="E24" s="283" t="s">
        <v>656</v>
      </c>
      <c r="F24" s="283" t="s">
        <v>653</v>
      </c>
      <c r="G24" s="283" t="s">
        <v>533</v>
      </c>
      <c r="H24" s="284" t="s">
        <v>534</v>
      </c>
      <c r="I24" s="285" t="s">
        <v>657</v>
      </c>
    </row>
    <row r="25" spans="1:12">
      <c r="A25" s="982" t="s">
        <v>296</v>
      </c>
      <c r="B25" s="976">
        <v>11737</v>
      </c>
      <c r="C25" s="976">
        <v>0</v>
      </c>
      <c r="D25" s="343">
        <f>IF(B29&lt;&gt;0,C29/B29,0)</f>
        <v>0</v>
      </c>
      <c r="E25" s="993">
        <v>0</v>
      </c>
      <c r="F25" s="1047">
        <v>0</v>
      </c>
      <c r="G25" s="1047">
        <f>IF(ISERR(E25+F25),0,E25+F25)</f>
        <v>0</v>
      </c>
      <c r="H25" s="343">
        <f>IF(ISERROR(G25/C25),0,G25/C25)</f>
        <v>0</v>
      </c>
      <c r="I25" s="344">
        <f>IF(B25&gt;0,G25/B25,0)</f>
        <v>0</v>
      </c>
    </row>
    <row r="26" spans="1:12">
      <c r="A26" s="983" t="s">
        <v>297</v>
      </c>
      <c r="B26" s="976">
        <v>11585</v>
      </c>
      <c r="C26" s="976">
        <v>0</v>
      </c>
      <c r="D26" s="343">
        <f t="shared" ref="D26:D33" si="6">IF(B30&lt;&gt;0,C30/B30,0)</f>
        <v>0</v>
      </c>
      <c r="E26" s="993">
        <v>0</v>
      </c>
      <c r="F26" s="1047">
        <v>0</v>
      </c>
      <c r="G26" s="1047">
        <f t="shared" ref="G26:G32" si="7">IF(ISERR(E26+F26),0,E26+F26)</f>
        <v>0</v>
      </c>
      <c r="H26" s="343">
        <f t="shared" ref="H26:H31" si="8">IF(ISERROR(G26/C26),0,G26/C26)</f>
        <v>0</v>
      </c>
      <c r="I26" s="344">
        <f t="shared" ref="I26:I32" si="9">IF(B26&gt;0,G26/B26,0)</f>
        <v>0</v>
      </c>
    </row>
    <row r="27" spans="1:12">
      <c r="A27" s="983" t="s">
        <v>298</v>
      </c>
      <c r="B27" s="976">
        <v>11600</v>
      </c>
      <c r="C27" s="976">
        <v>0</v>
      </c>
      <c r="D27" s="343">
        <f t="shared" si="6"/>
        <v>0</v>
      </c>
      <c r="E27" s="993">
        <v>0</v>
      </c>
      <c r="F27" s="1047">
        <v>0</v>
      </c>
      <c r="G27" s="1047">
        <f t="shared" si="7"/>
        <v>0</v>
      </c>
      <c r="H27" s="343">
        <f t="shared" si="8"/>
        <v>0</v>
      </c>
      <c r="I27" s="344">
        <f t="shared" si="9"/>
        <v>0</v>
      </c>
    </row>
    <row r="28" spans="1:12">
      <c r="A28" s="983" t="s">
        <v>299</v>
      </c>
      <c r="B28" s="976">
        <v>12499</v>
      </c>
      <c r="C28" s="976">
        <v>0</v>
      </c>
      <c r="D28" s="343">
        <f t="shared" si="6"/>
        <v>0</v>
      </c>
      <c r="E28" s="993">
        <v>0</v>
      </c>
      <c r="F28" s="992">
        <v>0</v>
      </c>
      <c r="G28" s="1047">
        <f t="shared" si="7"/>
        <v>0</v>
      </c>
      <c r="H28" s="343">
        <f t="shared" si="8"/>
        <v>0</v>
      </c>
      <c r="I28" s="344">
        <f t="shared" si="9"/>
        <v>0</v>
      </c>
    </row>
    <row r="29" spans="1:12">
      <c r="A29" s="983" t="s">
        <v>300</v>
      </c>
      <c r="B29" s="976">
        <v>12412</v>
      </c>
      <c r="C29" s="976">
        <v>0</v>
      </c>
      <c r="D29" s="343">
        <f t="shared" si="6"/>
        <v>0</v>
      </c>
      <c r="E29" s="993">
        <v>0</v>
      </c>
      <c r="F29" s="992">
        <v>0</v>
      </c>
      <c r="G29" s="1047">
        <f t="shared" si="7"/>
        <v>0</v>
      </c>
      <c r="H29" s="343">
        <f t="shared" si="8"/>
        <v>0</v>
      </c>
      <c r="I29" s="344">
        <f t="shared" si="9"/>
        <v>0</v>
      </c>
    </row>
    <row r="30" spans="1:12">
      <c r="A30" s="983" t="s">
        <v>301</v>
      </c>
      <c r="B30" s="969">
        <v>12274</v>
      </c>
      <c r="C30" s="976">
        <v>0</v>
      </c>
      <c r="D30" s="343">
        <f t="shared" si="6"/>
        <v>0</v>
      </c>
      <c r="E30" s="993">
        <v>0</v>
      </c>
      <c r="F30" s="992">
        <v>0</v>
      </c>
      <c r="G30" s="1047">
        <f t="shared" si="7"/>
        <v>0</v>
      </c>
      <c r="H30" s="343">
        <f t="shared" si="8"/>
        <v>0</v>
      </c>
      <c r="I30" s="344">
        <f t="shared" si="9"/>
        <v>0</v>
      </c>
    </row>
    <row r="31" spans="1:12">
      <c r="A31" s="983" t="s">
        <v>302</v>
      </c>
      <c r="B31" s="969">
        <v>12169</v>
      </c>
      <c r="C31" s="976">
        <v>0</v>
      </c>
      <c r="D31" s="343">
        <f t="shared" si="6"/>
        <v>0</v>
      </c>
      <c r="E31" s="993">
        <v>0</v>
      </c>
      <c r="F31" s="995">
        <v>0</v>
      </c>
      <c r="G31" s="976">
        <v>0</v>
      </c>
      <c r="H31" s="343">
        <f t="shared" si="8"/>
        <v>0</v>
      </c>
      <c r="I31" s="344">
        <f t="shared" si="9"/>
        <v>0</v>
      </c>
    </row>
    <row r="32" spans="1:12">
      <c r="A32" s="983" t="s">
        <v>303</v>
      </c>
      <c r="B32" s="969">
        <v>12071</v>
      </c>
      <c r="C32" s="976">
        <v>0</v>
      </c>
      <c r="D32" s="343">
        <f t="shared" si="6"/>
        <v>0</v>
      </c>
      <c r="E32" s="993">
        <v>0</v>
      </c>
      <c r="F32" s="993">
        <v>0</v>
      </c>
      <c r="G32" s="1047">
        <f t="shared" si="7"/>
        <v>0</v>
      </c>
      <c r="H32" s="343">
        <f t="shared" ref="H32" si="10">IF(ISERROR(G32/C32),0,G32/C32)</f>
        <v>0</v>
      </c>
      <c r="I32" s="344">
        <f t="shared" si="9"/>
        <v>0</v>
      </c>
    </row>
    <row r="33" spans="1:12">
      <c r="A33" s="983" t="s">
        <v>304</v>
      </c>
      <c r="B33" s="996">
        <v>12146</v>
      </c>
      <c r="C33" s="976">
        <v>0</v>
      </c>
      <c r="D33" s="343">
        <f t="shared" si="6"/>
        <v>0</v>
      </c>
      <c r="E33" s="993">
        <v>0</v>
      </c>
      <c r="F33" s="993">
        <v>0</v>
      </c>
      <c r="G33" s="1047">
        <v>0</v>
      </c>
      <c r="H33" s="343">
        <f t="shared" ref="H33" si="11">IF(ISERROR(G33/C33),0,G33/C33)</f>
        <v>0</v>
      </c>
      <c r="I33" s="344">
        <f t="shared" ref="I33" si="12">IF(B33&gt;0,G33/B33,0)</f>
        <v>0</v>
      </c>
      <c r="J33" s="547"/>
    </row>
    <row r="34" spans="1:12">
      <c r="A34" s="983" t="s">
        <v>305</v>
      </c>
      <c r="B34" s="996"/>
      <c r="C34" s="996"/>
      <c r="D34" s="343"/>
      <c r="E34" s="993"/>
      <c r="F34" s="993"/>
      <c r="G34" s="968"/>
      <c r="H34" s="343"/>
      <c r="I34" s="344"/>
    </row>
    <row r="35" spans="1:12">
      <c r="A35" s="983" t="s">
        <v>306</v>
      </c>
      <c r="B35" s="996"/>
      <c r="C35" s="996"/>
      <c r="D35" s="343"/>
      <c r="E35" s="993"/>
      <c r="F35" s="993"/>
      <c r="G35" s="968"/>
      <c r="H35" s="343"/>
      <c r="I35" s="344"/>
    </row>
    <row r="36" spans="1:12" ht="13.8" thickBot="1">
      <c r="A36" s="984" t="s">
        <v>307</v>
      </c>
      <c r="B36" s="996"/>
      <c r="C36" s="997"/>
      <c r="D36" s="343"/>
      <c r="E36" s="994"/>
      <c r="F36" s="994"/>
      <c r="G36" s="968"/>
      <c r="H36" s="343"/>
      <c r="I36" s="344"/>
    </row>
    <row r="37" spans="1:12" ht="13.8" thickBot="1">
      <c r="A37" s="288" t="s">
        <v>518</v>
      </c>
      <c r="B37" s="973">
        <f>_xlfn.IFS(B36&lt;&gt;"",B36,B35&lt;&gt;"",B35,B34&lt;&gt;"",B34,B33&lt;&gt;"",B33,B32&lt;&gt;"",B32,B31&lt;&gt;"",B31,B30&lt;&gt;"",B30,B29&lt;&gt;"",B29,B28&lt;&gt;"",B28,B27&lt;&gt;"",B27,B26&lt;&gt;"",B26,B25&lt;&gt;"",B25)</f>
        <v>12146</v>
      </c>
      <c r="C37" s="973">
        <f>SUM(C25:C36)</f>
        <v>0</v>
      </c>
      <c r="D37" s="289">
        <f t="shared" ref="D37" si="13">IF(B37&gt;0,(C37/B37),0)</f>
        <v>0</v>
      </c>
      <c r="E37" s="972">
        <f>SUM(E25:E36)</f>
        <v>0</v>
      </c>
      <c r="F37" s="972">
        <f>SUM(F25:F36)</f>
        <v>0</v>
      </c>
      <c r="G37" s="972">
        <f>SUM(G25:G36)</f>
        <v>0</v>
      </c>
      <c r="H37" s="289">
        <f>IF(C37=0,0,G37/C37)</f>
        <v>0</v>
      </c>
      <c r="I37" s="290">
        <f>IF(B37&gt;0,G37/B37,0)</f>
        <v>0</v>
      </c>
      <c r="L37" s="392"/>
    </row>
    <row r="38" spans="1:12" s="391" customFormat="1">
      <c r="A38" s="548"/>
      <c r="B38" s="548"/>
      <c r="C38" s="548"/>
      <c r="D38" s="548"/>
      <c r="E38" s="548"/>
      <c r="F38" s="548"/>
      <c r="G38" s="548"/>
      <c r="H38" s="548"/>
      <c r="I38" s="548"/>
      <c r="J38" s="388"/>
      <c r="K38" s="388"/>
      <c r="L38" s="388"/>
    </row>
    <row r="39" spans="1:12" s="391" customFormat="1" ht="27.75" customHeight="1">
      <c r="A39" s="1560"/>
      <c r="B39" s="1560"/>
      <c r="C39" s="1560"/>
      <c r="D39" s="1560"/>
      <c r="E39" s="1560"/>
      <c r="F39" s="1560"/>
      <c r="G39" s="1560"/>
      <c r="H39" s="1560"/>
      <c r="I39" s="1560"/>
      <c r="J39" s="388"/>
      <c r="K39" s="388"/>
      <c r="L39" s="388"/>
    </row>
    <row r="40" spans="1:12" s="391" customFormat="1" ht="31.5" customHeight="1">
      <c r="A40" s="1554" t="s">
        <v>540</v>
      </c>
      <c r="B40" s="1554"/>
      <c r="C40" s="1554"/>
      <c r="D40" s="1554"/>
      <c r="E40" s="1554"/>
      <c r="F40" s="1554"/>
      <c r="G40" s="1554"/>
      <c r="H40" s="1554"/>
      <c r="I40" s="1554"/>
    </row>
    <row r="41" spans="1:12" s="391" customFormat="1" ht="17.25" customHeight="1">
      <c r="A41" s="1554"/>
      <c r="B41" s="1555"/>
      <c r="C41" s="1555"/>
      <c r="D41" s="1555"/>
      <c r="E41" s="1555"/>
      <c r="F41" s="1555"/>
      <c r="G41" s="1555"/>
      <c r="H41" s="1555"/>
      <c r="I41" s="549"/>
    </row>
    <row r="42" spans="1:12" s="391" customFormat="1" ht="18" customHeight="1">
      <c r="A42" s="1555"/>
      <c r="B42" s="1556"/>
      <c r="C42" s="1556"/>
      <c r="D42" s="1556"/>
      <c r="E42" s="1556"/>
      <c r="F42" s="1556"/>
      <c r="G42" s="1556"/>
      <c r="H42" s="1556"/>
      <c r="I42" s="1556"/>
      <c r="J42" s="1556"/>
      <c r="K42" s="1556"/>
    </row>
    <row r="43" spans="1:12" ht="29.25" customHeight="1">
      <c r="A43" s="1557"/>
      <c r="B43" s="1557"/>
      <c r="C43" s="1557"/>
      <c r="D43" s="1557"/>
      <c r="E43" s="1557"/>
      <c r="F43" s="1557"/>
      <c r="G43" s="1557"/>
      <c r="H43" s="1557"/>
      <c r="I43" s="1557"/>
      <c r="J43" s="437"/>
      <c r="K43" s="437"/>
      <c r="L43" s="391"/>
    </row>
    <row r="44" spans="1:12">
      <c r="B44" s="259"/>
    </row>
  </sheetData>
  <mergeCells count="12">
    <mergeCell ref="A40:I40"/>
    <mergeCell ref="A41:H41"/>
    <mergeCell ref="A42:K42"/>
    <mergeCell ref="A43:I43"/>
    <mergeCell ref="A1:I1"/>
    <mergeCell ref="A2:I2"/>
    <mergeCell ref="A3:I3"/>
    <mergeCell ref="A19:I19"/>
    <mergeCell ref="A21:I21"/>
    <mergeCell ref="A22:I22"/>
    <mergeCell ref="A23:I23"/>
    <mergeCell ref="A39:I39"/>
  </mergeCells>
  <phoneticPr fontId="42" type="noConversion"/>
  <printOptions horizontalCentered="1" verticalCentered="1"/>
  <pageMargins left="0.25" right="0.25" top="0.5" bottom="0.5" header="0.5" footer="0.5"/>
  <pageSetup scale="8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codeName="Sheet3">
    <tabColor rgb="FF00B050"/>
    <pageSetUpPr fitToPage="1"/>
  </sheetPr>
  <dimension ref="A1:N54"/>
  <sheetViews>
    <sheetView zoomScale="90" zoomScaleNormal="90" workbookViewId="0">
      <selection activeCell="J7" sqref="J7:J15"/>
    </sheetView>
  </sheetViews>
  <sheetFormatPr defaultColWidth="8.5546875" defaultRowHeight="13.2"/>
  <cols>
    <col min="1" max="1" width="43.44140625" style="101" customWidth="1"/>
    <col min="2" max="2" width="14" style="101" customWidth="1"/>
    <col min="3" max="3" width="15.5546875" style="101" customWidth="1"/>
    <col min="4" max="4" width="15.5546875" style="101" bestFit="1" customWidth="1"/>
    <col min="5" max="6" width="12.44140625" style="101" bestFit="1" customWidth="1"/>
    <col min="7" max="7" width="12.5546875" style="101" bestFit="1" customWidth="1"/>
    <col min="8" max="8" width="13.5546875" style="101" customWidth="1"/>
    <col min="9" max="9" width="14.44140625" style="101" customWidth="1"/>
    <col min="10" max="10" width="17.44140625" style="101" customWidth="1"/>
    <col min="11" max="11" width="10.5546875" style="101" customWidth="1"/>
    <col min="12" max="12" width="8.5546875" style="101"/>
    <col min="13" max="13" width="5.88671875" style="101" customWidth="1"/>
    <col min="14" max="14" width="20" style="101" customWidth="1"/>
    <col min="15" max="19" width="8.5546875" style="101"/>
    <col min="20" max="20" width="35.5546875" style="101" customWidth="1"/>
    <col min="21" max="16384" width="8.5546875" style="101"/>
  </cols>
  <sheetData>
    <row r="1" spans="1:14" ht="15.6">
      <c r="A1" s="1296" t="s">
        <v>25</v>
      </c>
      <c r="B1" s="1296"/>
      <c r="C1" s="1296"/>
      <c r="D1" s="1296"/>
      <c r="E1" s="1296"/>
      <c r="F1" s="1296"/>
      <c r="G1" s="1296"/>
      <c r="H1" s="1296"/>
      <c r="I1" s="1296"/>
      <c r="J1" s="1296"/>
      <c r="K1" s="1296"/>
      <c r="L1" s="1296"/>
      <c r="M1" s="1296"/>
    </row>
    <row r="2" spans="1:14" ht="15.6">
      <c r="A2" s="1296" t="s">
        <v>2</v>
      </c>
      <c r="B2" s="1297"/>
      <c r="C2" s="1297"/>
      <c r="D2" s="1297"/>
      <c r="E2" s="1297"/>
      <c r="F2" s="1297"/>
      <c r="G2" s="1297"/>
      <c r="H2" s="1297"/>
      <c r="I2" s="1297"/>
      <c r="J2" s="1297"/>
      <c r="K2" s="1297"/>
      <c r="L2" s="1297"/>
      <c r="M2" s="1297"/>
    </row>
    <row r="3" spans="1:14" ht="16.2" thickBot="1">
      <c r="A3" s="1298" t="str">
        <f>'Current Month '!A3</f>
        <v>September 2022</v>
      </c>
      <c r="B3" s="1299"/>
      <c r="C3" s="1299"/>
      <c r="D3" s="1299"/>
      <c r="E3" s="1299"/>
      <c r="F3" s="1299"/>
      <c r="G3" s="1299"/>
      <c r="H3" s="1299"/>
      <c r="I3" s="1299"/>
      <c r="J3" s="1299"/>
      <c r="K3" s="1299"/>
      <c r="L3" s="1299"/>
      <c r="M3" s="1299"/>
    </row>
    <row r="4" spans="1:14">
      <c r="A4" s="202" t="s">
        <v>26</v>
      </c>
      <c r="B4" s="1300" t="s">
        <v>27</v>
      </c>
      <c r="C4" s="1301"/>
      <c r="D4" s="1302"/>
      <c r="E4" s="1300" t="s">
        <v>4</v>
      </c>
      <c r="F4" s="1301"/>
      <c r="G4" s="1302"/>
      <c r="H4" s="1300" t="s">
        <v>5</v>
      </c>
      <c r="I4" s="1301"/>
      <c r="J4" s="1302"/>
      <c r="K4" s="1308" t="s">
        <v>6</v>
      </c>
      <c r="L4" s="1301"/>
      <c r="M4" s="1302"/>
    </row>
    <row r="5" spans="1:14" ht="13.8" thickBot="1">
      <c r="A5" s="102" t="s">
        <v>7</v>
      </c>
      <c r="B5" s="103" t="s">
        <v>8</v>
      </c>
      <c r="C5" s="104" t="s">
        <v>9</v>
      </c>
      <c r="D5" s="105" t="s">
        <v>10</v>
      </c>
      <c r="E5" s="103" t="s">
        <v>8</v>
      </c>
      <c r="F5" s="104" t="s">
        <v>9</v>
      </c>
      <c r="G5" s="105" t="s">
        <v>10</v>
      </c>
      <c r="H5" s="103" t="s">
        <v>8</v>
      </c>
      <c r="I5" s="104" t="s">
        <v>9</v>
      </c>
      <c r="J5" s="105" t="s">
        <v>10</v>
      </c>
      <c r="K5" s="103" t="s">
        <v>8</v>
      </c>
      <c r="L5" s="104" t="s">
        <v>9</v>
      </c>
      <c r="M5" s="105" t="s">
        <v>10</v>
      </c>
    </row>
    <row r="6" spans="1:14" ht="13.8" thickBot="1">
      <c r="A6" s="102" t="s">
        <v>28</v>
      </c>
      <c r="B6" s="247"/>
      <c r="C6" s="248"/>
      <c r="D6" s="1067">
        <v>16815503</v>
      </c>
      <c r="E6" s="109"/>
      <c r="F6" s="110"/>
      <c r="G6" s="111"/>
      <c r="H6" s="106"/>
      <c r="I6" s="107"/>
      <c r="J6" s="108"/>
      <c r="K6" s="109"/>
      <c r="L6" s="110"/>
      <c r="M6" s="111"/>
    </row>
    <row r="7" spans="1:14">
      <c r="A7" s="112" t="s">
        <v>26</v>
      </c>
      <c r="B7" s="725"/>
      <c r="C7" s="726"/>
      <c r="D7" s="420">
        <f t="shared" ref="D7:D15" si="0">B7+C7</f>
        <v>0</v>
      </c>
      <c r="E7" s="218">
        <v>14215.809999999998</v>
      </c>
      <c r="F7" s="419">
        <v>13592.7</v>
      </c>
      <c r="G7" s="420">
        <f t="shared" ref="G7:G16" si="1">E7+F7</f>
        <v>27808.51</v>
      </c>
      <c r="H7" s="218">
        <v>528072.69999999995</v>
      </c>
      <c r="I7" s="419">
        <v>74138.42</v>
      </c>
      <c r="J7" s="420">
        <f t="shared" ref="J7:J16" si="2">H7+I7</f>
        <v>602211.12</v>
      </c>
      <c r="K7" s="732"/>
      <c r="L7" s="733"/>
      <c r="M7" s="734"/>
    </row>
    <row r="8" spans="1:14">
      <c r="A8" s="113" t="s">
        <v>29</v>
      </c>
      <c r="B8" s="727"/>
      <c r="C8" s="728"/>
      <c r="D8" s="221">
        <f t="shared" si="0"/>
        <v>0</v>
      </c>
      <c r="E8" s="219">
        <v>2403.12</v>
      </c>
      <c r="F8" s="220">
        <v>77700.73</v>
      </c>
      <c r="G8" s="221">
        <f t="shared" si="1"/>
        <v>80103.849999999991</v>
      </c>
      <c r="H8" s="219">
        <v>21706.569999999996</v>
      </c>
      <c r="I8" s="220">
        <v>701845.28999999992</v>
      </c>
      <c r="J8" s="221">
        <f t="shared" si="2"/>
        <v>723551.85999999987</v>
      </c>
      <c r="K8" s="735"/>
      <c r="L8" s="736"/>
      <c r="M8" s="737"/>
      <c r="N8" s="125"/>
    </row>
    <row r="9" spans="1:14">
      <c r="A9" s="112" t="s">
        <v>30</v>
      </c>
      <c r="B9" s="727"/>
      <c r="C9" s="728"/>
      <c r="D9" s="221">
        <f t="shared" si="0"/>
        <v>0</v>
      </c>
      <c r="E9" s="219">
        <v>104566.28</v>
      </c>
      <c r="F9" s="220">
        <v>138611.12</v>
      </c>
      <c r="G9" s="221">
        <f t="shared" si="1"/>
        <v>243177.4</v>
      </c>
      <c r="H9" s="219">
        <v>691382.68</v>
      </c>
      <c r="I9" s="220">
        <v>916484.03</v>
      </c>
      <c r="J9" s="221">
        <f t="shared" si="2"/>
        <v>1607866.71</v>
      </c>
      <c r="K9" s="735"/>
      <c r="L9" s="736"/>
      <c r="M9" s="737"/>
    </row>
    <row r="10" spans="1:14">
      <c r="A10" s="112" t="s">
        <v>31</v>
      </c>
      <c r="B10" s="727"/>
      <c r="C10" s="728"/>
      <c r="D10" s="221">
        <f t="shared" si="0"/>
        <v>0</v>
      </c>
      <c r="E10" s="219">
        <v>-128811.33000000002</v>
      </c>
      <c r="F10" s="220">
        <v>126460.75</v>
      </c>
      <c r="G10" s="221">
        <f t="shared" si="1"/>
        <v>-2350.5800000000163</v>
      </c>
      <c r="H10" s="219">
        <v>243077.10000000003</v>
      </c>
      <c r="I10" s="220">
        <v>922347.56</v>
      </c>
      <c r="J10" s="221">
        <f t="shared" si="2"/>
        <v>1165424.6600000001</v>
      </c>
      <c r="K10" s="735"/>
      <c r="L10" s="736"/>
      <c r="M10" s="737"/>
    </row>
    <row r="11" spans="1:14">
      <c r="A11" s="112" t="s">
        <v>32</v>
      </c>
      <c r="B11" s="729"/>
      <c r="C11" s="728"/>
      <c r="D11" s="221">
        <f t="shared" si="0"/>
        <v>0</v>
      </c>
      <c r="E11" s="219">
        <v>0</v>
      </c>
      <c r="F11" s="220">
        <v>0</v>
      </c>
      <c r="G11" s="221">
        <f t="shared" si="1"/>
        <v>0</v>
      </c>
      <c r="H11" s="219">
        <v>0</v>
      </c>
      <c r="I11" s="220">
        <v>0</v>
      </c>
      <c r="J11" s="221">
        <f t="shared" si="2"/>
        <v>0</v>
      </c>
      <c r="K11" s="735"/>
      <c r="L11" s="736"/>
      <c r="M11" s="737"/>
    </row>
    <row r="12" spans="1:14">
      <c r="A12" s="112" t="s">
        <v>33</v>
      </c>
      <c r="B12" s="727"/>
      <c r="C12" s="728"/>
      <c r="D12" s="221">
        <f t="shared" si="0"/>
        <v>0</v>
      </c>
      <c r="E12" s="219">
        <v>294637.52</v>
      </c>
      <c r="F12" s="220">
        <v>0</v>
      </c>
      <c r="G12" s="221">
        <f t="shared" si="1"/>
        <v>294637.52</v>
      </c>
      <c r="H12" s="219">
        <v>1014775.5300000004</v>
      </c>
      <c r="I12" s="220">
        <v>0</v>
      </c>
      <c r="J12" s="221">
        <f t="shared" si="2"/>
        <v>1014775.5300000004</v>
      </c>
      <c r="K12" s="735"/>
      <c r="L12" s="736"/>
      <c r="M12" s="737"/>
    </row>
    <row r="13" spans="1:14">
      <c r="A13" s="112" t="s">
        <v>34</v>
      </c>
      <c r="B13" s="727"/>
      <c r="C13" s="728"/>
      <c r="D13" s="221">
        <f t="shared" si="0"/>
        <v>0</v>
      </c>
      <c r="E13" s="219">
        <v>42013.17</v>
      </c>
      <c r="F13" s="220">
        <v>0</v>
      </c>
      <c r="G13" s="221">
        <f t="shared" si="1"/>
        <v>42013.17</v>
      </c>
      <c r="H13" s="219">
        <v>209524.40000000002</v>
      </c>
      <c r="I13" s="220">
        <v>0</v>
      </c>
      <c r="J13" s="221">
        <f t="shared" si="2"/>
        <v>209524.40000000002</v>
      </c>
      <c r="K13" s="735"/>
      <c r="L13" s="736"/>
      <c r="M13" s="737"/>
    </row>
    <row r="14" spans="1:14">
      <c r="A14" s="112" t="s">
        <v>35</v>
      </c>
      <c r="B14" s="727"/>
      <c r="C14" s="728"/>
      <c r="D14" s="221">
        <f t="shared" si="0"/>
        <v>0</v>
      </c>
      <c r="E14" s="219">
        <v>121460.19</v>
      </c>
      <c r="F14" s="220">
        <v>121460.19</v>
      </c>
      <c r="G14" s="221">
        <f t="shared" si="1"/>
        <v>242920.38</v>
      </c>
      <c r="H14" s="219">
        <v>949104.52</v>
      </c>
      <c r="I14" s="220">
        <v>949104.49</v>
      </c>
      <c r="J14" s="221">
        <f t="shared" si="2"/>
        <v>1898209.01</v>
      </c>
      <c r="K14" s="735"/>
      <c r="L14" s="736"/>
      <c r="M14" s="737"/>
    </row>
    <row r="15" spans="1:14">
      <c r="A15" s="112" t="s">
        <v>36</v>
      </c>
      <c r="B15" s="727"/>
      <c r="C15" s="728"/>
      <c r="D15" s="221">
        <f t="shared" si="0"/>
        <v>0</v>
      </c>
      <c r="E15" s="219">
        <v>19194.71</v>
      </c>
      <c r="F15" s="220">
        <v>19194.7</v>
      </c>
      <c r="G15" s="221">
        <f t="shared" si="1"/>
        <v>38389.410000000003</v>
      </c>
      <c r="H15" s="219">
        <v>153782.79999999999</v>
      </c>
      <c r="I15" s="220">
        <v>153782.77000000002</v>
      </c>
      <c r="J15" s="221">
        <f t="shared" si="2"/>
        <v>307565.57</v>
      </c>
      <c r="K15" s="735"/>
      <c r="L15" s="736"/>
      <c r="M15" s="737"/>
    </row>
    <row r="16" spans="1:14">
      <c r="A16" s="438" t="s">
        <v>15</v>
      </c>
      <c r="B16" s="727"/>
      <c r="C16" s="728"/>
      <c r="D16" s="221">
        <v>0</v>
      </c>
      <c r="E16" s="219">
        <v>0</v>
      </c>
      <c r="F16" s="220">
        <v>0</v>
      </c>
      <c r="G16" s="221">
        <f t="shared" si="1"/>
        <v>0</v>
      </c>
      <c r="H16" s="219">
        <v>0</v>
      </c>
      <c r="I16" s="220">
        <v>0</v>
      </c>
      <c r="J16" s="221">
        <f t="shared" si="2"/>
        <v>0</v>
      </c>
      <c r="K16" s="735"/>
      <c r="L16" s="736"/>
      <c r="M16" s="737"/>
    </row>
    <row r="17" spans="1:14">
      <c r="A17" s="113"/>
      <c r="B17" s="727"/>
      <c r="C17" s="728"/>
      <c r="D17" s="221"/>
      <c r="E17" s="219"/>
      <c r="F17" s="220"/>
      <c r="G17" s="221"/>
      <c r="H17" s="219"/>
      <c r="I17" s="220"/>
      <c r="J17" s="221"/>
      <c r="K17" s="114"/>
      <c r="L17" s="115"/>
      <c r="M17" s="116"/>
    </row>
    <row r="18" spans="1:14" ht="13.8" thickBot="1">
      <c r="A18" s="117" t="s">
        <v>37</v>
      </c>
      <c r="B18" s="723">
        <f t="shared" ref="B18:D18" si="3">SUM(B6:B16)</f>
        <v>0</v>
      </c>
      <c r="C18" s="724">
        <f t="shared" si="3"/>
        <v>0</v>
      </c>
      <c r="D18" s="224">
        <f t="shared" si="3"/>
        <v>16815503</v>
      </c>
      <c r="E18" s="222">
        <f t="shared" ref="E18:J18" si="4">SUM(E7:E17)</f>
        <v>469679.47000000003</v>
      </c>
      <c r="F18" s="222">
        <f t="shared" si="4"/>
        <v>497020.19</v>
      </c>
      <c r="G18" s="222">
        <f>SUM(G7:G17)</f>
        <v>966699.66</v>
      </c>
      <c r="H18" s="222">
        <f t="shared" si="4"/>
        <v>3811426.3000000003</v>
      </c>
      <c r="I18" s="222">
        <f t="shared" si="4"/>
        <v>3717702.56</v>
      </c>
      <c r="J18" s="222">
        <f t="shared" si="4"/>
        <v>7529128.8600000013</v>
      </c>
      <c r="K18" s="118"/>
      <c r="L18" s="119"/>
      <c r="M18" s="775">
        <f>IFERROR(J18/D18,0)</f>
        <v>0.4477492502008415</v>
      </c>
      <c r="N18" s="125"/>
    </row>
    <row r="19" spans="1:14" ht="13.8" thickBot="1">
      <c r="A19" s="780"/>
      <c r="B19" s="1075"/>
      <c r="C19" s="1076"/>
      <c r="D19" s="227"/>
      <c r="E19" s="225"/>
      <c r="F19" s="226"/>
      <c r="G19" s="227"/>
      <c r="H19" s="225"/>
      <c r="I19" s="226"/>
      <c r="J19" s="227"/>
      <c r="K19" s="121"/>
      <c r="L19" s="122"/>
      <c r="M19" s="123"/>
    </row>
    <row r="20" spans="1:14">
      <c r="A20" s="124" t="s">
        <v>38</v>
      </c>
      <c r="B20" s="777"/>
      <c r="C20" s="726"/>
      <c r="D20" s="1072">
        <v>337201</v>
      </c>
      <c r="E20" s="218">
        <v>1214.45</v>
      </c>
      <c r="F20" s="419">
        <v>1214.43</v>
      </c>
      <c r="G20" s="420">
        <f t="shared" ref="G20:G27" si="5">E20+F20</f>
        <v>2428.88</v>
      </c>
      <c r="H20" s="218">
        <v>7854.19</v>
      </c>
      <c r="I20" s="419">
        <v>7854.0900000000011</v>
      </c>
      <c r="J20" s="420">
        <f>H20+I20</f>
        <v>15708.28</v>
      </c>
      <c r="K20" s="1002"/>
      <c r="L20" s="733"/>
      <c r="M20" s="421">
        <f>J20/D20</f>
        <v>4.6584322110551274E-2</v>
      </c>
    </row>
    <row r="21" spans="1:14">
      <c r="A21" s="124" t="s">
        <v>39</v>
      </c>
      <c r="B21" s="730"/>
      <c r="C21" s="731"/>
      <c r="D21" s="221">
        <v>0</v>
      </c>
      <c r="E21" s="219">
        <v>0</v>
      </c>
      <c r="F21" s="220">
        <v>0</v>
      </c>
      <c r="G21" s="221">
        <f t="shared" si="5"/>
        <v>0</v>
      </c>
      <c r="H21" s="219">
        <v>0</v>
      </c>
      <c r="I21" s="220">
        <v>0</v>
      </c>
      <c r="J21" s="221">
        <f t="shared" ref="J21:J26" si="6">H21+I21</f>
        <v>0</v>
      </c>
      <c r="K21" s="1003"/>
      <c r="L21" s="736"/>
      <c r="M21" s="116">
        <v>0</v>
      </c>
    </row>
    <row r="22" spans="1:14">
      <c r="A22" s="113" t="s">
        <v>40</v>
      </c>
      <c r="B22" s="730"/>
      <c r="C22" s="731"/>
      <c r="D22" s="1073">
        <v>162981</v>
      </c>
      <c r="E22" s="219">
        <v>7522.4699999999993</v>
      </c>
      <c r="F22" s="220">
        <v>7522.44</v>
      </c>
      <c r="G22" s="221">
        <f t="shared" si="5"/>
        <v>15044.91</v>
      </c>
      <c r="H22" s="219">
        <v>53887.25</v>
      </c>
      <c r="I22" s="220">
        <v>53887.01</v>
      </c>
      <c r="J22" s="221">
        <f t="shared" si="6"/>
        <v>107774.26000000001</v>
      </c>
      <c r="K22" s="1003"/>
      <c r="L22" s="736"/>
      <c r="M22" s="116">
        <f t="shared" ref="M22:M29" si="7">J22/D22</f>
        <v>0.66126885956031689</v>
      </c>
      <c r="N22" s="125"/>
    </row>
    <row r="23" spans="1:14">
      <c r="A23" s="112" t="s">
        <v>41</v>
      </c>
      <c r="B23" s="730"/>
      <c r="C23" s="731"/>
      <c r="D23" s="1073">
        <v>1069140</v>
      </c>
      <c r="E23" s="219">
        <v>81050.33</v>
      </c>
      <c r="F23" s="220">
        <v>81050.33</v>
      </c>
      <c r="G23" s="221">
        <f t="shared" si="5"/>
        <v>162100.66</v>
      </c>
      <c r="H23" s="219">
        <v>341274.45999999996</v>
      </c>
      <c r="I23" s="220">
        <v>341274.47000000003</v>
      </c>
      <c r="J23" s="221">
        <f t="shared" si="6"/>
        <v>682548.92999999993</v>
      </c>
      <c r="K23" s="1003"/>
      <c r="L23" s="736"/>
      <c r="M23" s="116">
        <f t="shared" si="7"/>
        <v>0.6384093102867725</v>
      </c>
    </row>
    <row r="24" spans="1:14">
      <c r="A24" s="438" t="s">
        <v>42</v>
      </c>
      <c r="B24" s="730"/>
      <c r="C24" s="731"/>
      <c r="D24" s="1073">
        <v>162500</v>
      </c>
      <c r="E24" s="219">
        <v>9223</v>
      </c>
      <c r="F24" s="220">
        <v>9223</v>
      </c>
      <c r="G24" s="221">
        <f t="shared" si="5"/>
        <v>18446</v>
      </c>
      <c r="H24" s="219">
        <v>53443.340000000004</v>
      </c>
      <c r="I24" s="220">
        <v>53443.33</v>
      </c>
      <c r="J24" s="221">
        <f t="shared" si="6"/>
        <v>106886.67000000001</v>
      </c>
      <c r="K24" s="1003"/>
      <c r="L24" s="736"/>
      <c r="M24" s="116">
        <f t="shared" si="7"/>
        <v>0.65776412307692311</v>
      </c>
      <c r="N24" s="125"/>
    </row>
    <row r="25" spans="1:14">
      <c r="A25" s="112" t="s">
        <v>43</v>
      </c>
      <c r="B25" s="730"/>
      <c r="C25" s="731"/>
      <c r="D25" s="1073">
        <v>294680</v>
      </c>
      <c r="E25" s="228">
        <v>11839.13</v>
      </c>
      <c r="F25" s="229">
        <v>11839.12</v>
      </c>
      <c r="G25" s="230">
        <f t="shared" si="5"/>
        <v>23678.25</v>
      </c>
      <c r="H25" s="219">
        <v>95150.32</v>
      </c>
      <c r="I25" s="220">
        <v>95150.159999999989</v>
      </c>
      <c r="J25" s="221">
        <f t="shared" si="6"/>
        <v>190300.47999999998</v>
      </c>
      <c r="K25" s="1003"/>
      <c r="L25" s="736"/>
      <c r="M25" s="116">
        <f t="shared" si="7"/>
        <v>0.64578688747115509</v>
      </c>
    </row>
    <row r="26" spans="1:14">
      <c r="A26" s="112" t="s">
        <v>44</v>
      </c>
      <c r="B26" s="730"/>
      <c r="C26" s="731"/>
      <c r="D26" s="1073">
        <v>5104453</v>
      </c>
      <c r="E26" s="219">
        <v>162380.38999999996</v>
      </c>
      <c r="F26" s="220">
        <v>162380.25999999998</v>
      </c>
      <c r="G26" s="221">
        <f t="shared" si="5"/>
        <v>324760.64999999991</v>
      </c>
      <c r="H26" s="219">
        <v>933488.44</v>
      </c>
      <c r="I26" s="220">
        <v>933487.6100000001</v>
      </c>
      <c r="J26" s="221">
        <f t="shared" si="6"/>
        <v>1866976.05</v>
      </c>
      <c r="K26" s="1003"/>
      <c r="L26" s="736"/>
      <c r="M26" s="116">
        <f t="shared" si="7"/>
        <v>0.36575438151747114</v>
      </c>
      <c r="N26" s="211"/>
    </row>
    <row r="27" spans="1:14">
      <c r="A27" s="1059" t="s">
        <v>45</v>
      </c>
      <c r="B27" s="730"/>
      <c r="C27" s="731"/>
      <c r="D27" s="1073">
        <v>53113</v>
      </c>
      <c r="E27" s="594">
        <v>0</v>
      </c>
      <c r="F27" s="595">
        <v>0</v>
      </c>
      <c r="G27" s="596">
        <f t="shared" si="5"/>
        <v>0</v>
      </c>
      <c r="H27" s="219">
        <v>8454.39</v>
      </c>
      <c r="I27" s="220">
        <v>8454.369999999999</v>
      </c>
      <c r="J27" s="221">
        <f>H27+I27</f>
        <v>16908.759999999998</v>
      </c>
      <c r="K27" s="1004"/>
      <c r="L27" s="1005"/>
      <c r="M27" s="597">
        <f t="shared" si="7"/>
        <v>0.31835445182911903</v>
      </c>
      <c r="N27" s="216"/>
    </row>
    <row r="28" spans="1:14">
      <c r="A28" s="120" t="s">
        <v>46</v>
      </c>
      <c r="B28" s="730"/>
      <c r="C28" s="731"/>
      <c r="D28" s="1073">
        <v>306076</v>
      </c>
      <c r="E28" s="772">
        <v>780.02</v>
      </c>
      <c r="F28" s="773">
        <v>780.00999999999988</v>
      </c>
      <c r="G28" s="771">
        <f>E28+F28</f>
        <v>1560.0299999999997</v>
      </c>
      <c r="H28" s="772">
        <v>12548.51</v>
      </c>
      <c r="I28" s="773">
        <v>12548.380000000001</v>
      </c>
      <c r="J28" s="771">
        <f>H28+I28</f>
        <v>25096.89</v>
      </c>
      <c r="K28" s="1006"/>
      <c r="L28" s="1007"/>
      <c r="M28" s="774">
        <f t="shared" si="7"/>
        <v>8.1995615468053687E-2</v>
      </c>
      <c r="N28" s="216"/>
    </row>
    <row r="29" spans="1:14">
      <c r="A29" s="779" t="s">
        <v>47</v>
      </c>
      <c r="B29" s="1096">
        <f>SUM(B20:B28)</f>
        <v>0</v>
      </c>
      <c r="C29" s="1097">
        <f t="shared" ref="C29:G29" si="8">SUM(C20:C28)</f>
        <v>0</v>
      </c>
      <c r="D29" s="1098">
        <f>SUM(D20:D28)</f>
        <v>7490144</v>
      </c>
      <c r="E29" s="1099">
        <f>SUM(E20:E28)</f>
        <v>274009.78999999998</v>
      </c>
      <c r="F29" s="1100">
        <f>SUM(F20:F28)</f>
        <v>274009.58999999997</v>
      </c>
      <c r="G29" s="1101">
        <f t="shared" si="8"/>
        <v>548019.37999999989</v>
      </c>
      <c r="H29" s="1099">
        <f>SUM(H20:H28)</f>
        <v>1506100.9</v>
      </c>
      <c r="I29" s="1100">
        <f>SUM(I20:I28)</f>
        <v>1506099.4200000002</v>
      </c>
      <c r="J29" s="1101">
        <f>SUM(J20:J28)</f>
        <v>3012200.32</v>
      </c>
      <c r="K29" s="1102"/>
      <c r="L29" s="1103"/>
      <c r="M29" s="1104">
        <f t="shared" si="7"/>
        <v>0.40215519488009843</v>
      </c>
      <c r="N29" s="125"/>
    </row>
    <row r="30" spans="1:14" ht="13.8" thickBot="1">
      <c r="A30" s="126" t="s">
        <v>48</v>
      </c>
      <c r="B30" s="1077">
        <f>B18+B29</f>
        <v>0</v>
      </c>
      <c r="C30" s="1078">
        <f t="shared" ref="C30:I30" si="9">C18+C29</f>
        <v>0</v>
      </c>
      <c r="D30" s="778">
        <f>D18+D29</f>
        <v>24305647</v>
      </c>
      <c r="E30" s="231">
        <f t="shared" si="9"/>
        <v>743689.26</v>
      </c>
      <c r="F30" s="231">
        <f t="shared" si="9"/>
        <v>771029.78</v>
      </c>
      <c r="G30" s="776">
        <f>G18+G29</f>
        <v>1514719.04</v>
      </c>
      <c r="H30" s="231">
        <f t="shared" si="9"/>
        <v>5317527.2</v>
      </c>
      <c r="I30" s="232">
        <f t="shared" si="9"/>
        <v>5223801.9800000004</v>
      </c>
      <c r="J30" s="776">
        <f>J18+J29</f>
        <v>10541329.180000002</v>
      </c>
      <c r="K30" s="1008"/>
      <c r="L30" s="1009"/>
      <c r="M30" s="775">
        <f>J30/D30</f>
        <v>0.43369876884988917</v>
      </c>
      <c r="N30" s="138"/>
    </row>
    <row r="31" spans="1:14" ht="18.75" customHeight="1" thickBot="1">
      <c r="A31" s="601"/>
      <c r="B31" s="602"/>
      <c r="C31" s="602"/>
      <c r="D31" s="602"/>
      <c r="E31" s="602"/>
      <c r="F31" s="602"/>
      <c r="G31" s="602"/>
      <c r="H31" s="602"/>
      <c r="I31" s="602"/>
      <c r="J31" s="602"/>
      <c r="K31" s="602"/>
      <c r="L31" s="602"/>
      <c r="M31" s="603"/>
    </row>
    <row r="32" spans="1:14">
      <c r="A32" s="124" t="s">
        <v>49</v>
      </c>
      <c r="B32" s="235"/>
      <c r="C32" s="236"/>
      <c r="D32" s="237"/>
      <c r="E32" s="238">
        <v>72059.13</v>
      </c>
      <c r="F32" s="239">
        <v>71735.100000000006</v>
      </c>
      <c r="G32" s="233">
        <f>E32+F32</f>
        <v>143794.23000000001</v>
      </c>
      <c r="H32" s="238">
        <v>477918.72000000003</v>
      </c>
      <c r="I32" s="239">
        <v>475815.99000000011</v>
      </c>
      <c r="J32" s="233">
        <f>H32+I32</f>
        <v>953734.7100000002</v>
      </c>
      <c r="K32" s="203"/>
      <c r="L32" s="185"/>
      <c r="M32" s="201"/>
    </row>
    <row r="33" spans="1:13">
      <c r="A33" s="127" t="s">
        <v>50</v>
      </c>
      <c r="B33" s="240"/>
      <c r="C33" s="1068">
        <v>200000</v>
      </c>
      <c r="D33" s="615">
        <f>C33</f>
        <v>200000</v>
      </c>
      <c r="E33" s="241"/>
      <c r="F33" s="242">
        <v>18563.57</v>
      </c>
      <c r="G33" s="234">
        <f>F33</f>
        <v>18563.57</v>
      </c>
      <c r="H33" s="241"/>
      <c r="I33" s="242">
        <v>71291.97</v>
      </c>
      <c r="J33" s="234">
        <f>I33</f>
        <v>71291.97</v>
      </c>
      <c r="K33" s="186"/>
      <c r="L33" s="710">
        <f>I33/C33</f>
        <v>0.35645985000000002</v>
      </c>
      <c r="M33" s="711">
        <f>J33/D33</f>
        <v>0.35645985000000002</v>
      </c>
    </row>
    <row r="34" spans="1:13" s="122" customFormat="1">
      <c r="A34" s="610"/>
      <c r="B34" s="610"/>
      <c r="C34" s="610"/>
      <c r="D34" s="610"/>
      <c r="E34" s="610"/>
      <c r="F34" s="610"/>
      <c r="G34" s="610"/>
      <c r="H34"/>
      <c r="I34"/>
      <c r="J34" s="129"/>
      <c r="K34"/>
      <c r="L34"/>
      <c r="M34"/>
    </row>
    <row r="35" spans="1:13" s="122" customFormat="1" ht="13.2" customHeight="1">
      <c r="A35" s="1143" t="s">
        <v>51</v>
      </c>
      <c r="B35" s="32"/>
      <c r="C35" s="357"/>
      <c r="D35" s="1083"/>
      <c r="E35" s="605"/>
      <c r="F35" s="605"/>
      <c r="G35" s="605"/>
      <c r="H35" s="605"/>
      <c r="I35" s="605"/>
      <c r="J35" s="605"/>
      <c r="K35" s="605"/>
      <c r="L35" s="605"/>
      <c r="M35" s="1058"/>
    </row>
    <row r="36" spans="1:13" s="122" customFormat="1">
      <c r="A36" s="1215" t="s">
        <v>52</v>
      </c>
      <c r="B36" s="32"/>
      <c r="C36" s="32"/>
      <c r="D36" s="32"/>
      <c r="E36" s="32"/>
      <c r="F36" s="32"/>
      <c r="G36" s="32"/>
      <c r="H36" s="32"/>
      <c r="I36" s="1143"/>
      <c r="J36" s="1143"/>
      <c r="K36" s="1143"/>
      <c r="L36" s="1143"/>
      <c r="M36" s="1214"/>
    </row>
    <row r="37" spans="1:13" s="122" customFormat="1">
      <c r="A37" s="1215"/>
      <c r="B37" s="32"/>
      <c r="C37" s="32"/>
      <c r="D37" s="32"/>
      <c r="E37" s="32"/>
      <c r="F37" s="32"/>
      <c r="G37" s="32"/>
      <c r="H37" s="32"/>
      <c r="I37" s="1143"/>
      <c r="J37" s="1143"/>
      <c r="K37" s="1143"/>
      <c r="L37" s="1143"/>
      <c r="M37" s="1214"/>
    </row>
    <row r="38" spans="1:13" s="122" customFormat="1" ht="12.75" customHeight="1">
      <c r="A38" s="1144"/>
      <c r="B38"/>
      <c r="C38"/>
      <c r="D38"/>
      <c r="E38"/>
      <c r="F38"/>
      <c r="G38"/>
      <c r="H38"/>
    </row>
    <row r="39" spans="1:13" s="122" customFormat="1" ht="15" customHeight="1">
      <c r="A39" s="1216" t="s">
        <v>53</v>
      </c>
      <c r="B39" s="1217"/>
      <c r="C39" s="1217"/>
      <c r="D39" s="1217"/>
      <c r="E39" s="1217"/>
      <c r="F39" s="1217"/>
      <c r="G39" s="1217"/>
      <c r="H39" s="1217"/>
      <c r="I39" s="1217"/>
      <c r="J39" s="1217"/>
      <c r="K39" s="1217"/>
      <c r="L39" s="1217"/>
      <c r="M39" s="1217"/>
    </row>
    <row r="40" spans="1:13" s="122" customFormat="1">
      <c r="A40"/>
      <c r="B40"/>
      <c r="C40"/>
      <c r="D40"/>
      <c r="E40"/>
      <c r="F40"/>
      <c r="G40"/>
      <c r="H40"/>
      <c r="I40"/>
      <c r="J40"/>
      <c r="K40"/>
      <c r="L40"/>
      <c r="M40"/>
    </row>
    <row r="41" spans="1:13">
      <c r="A41" s="1307"/>
      <c r="B41" s="1307"/>
      <c r="C41" s="1307"/>
      <c r="D41" s="1307"/>
      <c r="E41" s="1307"/>
      <c r="F41" s="1307"/>
      <c r="G41" s="1307"/>
      <c r="H41" s="1307"/>
      <c r="I41" s="1307"/>
      <c r="J41" s="1307"/>
      <c r="K41" s="1307"/>
      <c r="L41" s="1307"/>
      <c r="M41" s="1307"/>
    </row>
    <row r="42" spans="1:13">
      <c r="A42" s="209"/>
      <c r="B42" s="209"/>
      <c r="C42" s="209"/>
      <c r="D42" s="209"/>
      <c r="E42" s="209"/>
      <c r="F42" s="209"/>
      <c r="G42" s="209"/>
      <c r="H42"/>
      <c r="I42"/>
      <c r="J42" s="129"/>
      <c r="K42"/>
      <c r="L42"/>
      <c r="M42"/>
    </row>
    <row r="43" spans="1:13" ht="13.2" customHeight="1">
      <c r="A43" s="1306"/>
      <c r="B43" s="1306"/>
      <c r="C43" s="1306"/>
      <c r="D43" s="1306"/>
      <c r="E43" s="1306"/>
      <c r="F43" s="1306"/>
      <c r="G43" s="1306"/>
      <c r="H43" s="1306"/>
      <c r="I43" s="1306"/>
      <c r="J43" s="1306"/>
      <c r="K43" s="1306"/>
    </row>
    <row r="44" spans="1:13">
      <c r="J44" s="1074"/>
    </row>
    <row r="45" spans="1:13">
      <c r="D45" s="128"/>
    </row>
    <row r="51" spans="4:10">
      <c r="D51" s="125"/>
    </row>
    <row r="52" spans="4:10">
      <c r="D52" s="125"/>
      <c r="J52" s="125"/>
    </row>
    <row r="54" spans="4:10">
      <c r="D54" s="128"/>
    </row>
  </sheetData>
  <mergeCells count="9">
    <mergeCell ref="A43:K43"/>
    <mergeCell ref="A41:M41"/>
    <mergeCell ref="A1:M1"/>
    <mergeCell ref="A2:M2"/>
    <mergeCell ref="A3:M3"/>
    <mergeCell ref="B4:D4"/>
    <mergeCell ref="E4:G4"/>
    <mergeCell ref="H4:J4"/>
    <mergeCell ref="K4:M4"/>
  </mergeCells>
  <pageMargins left="0.7" right="0.7" top="0.75" bottom="0.75" header="0.3" footer="0.3"/>
  <pageSetup scale="62"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codeName="Sheet30">
    <tabColor rgb="FF00B050"/>
    <pageSetUpPr fitToPage="1"/>
  </sheetPr>
  <dimension ref="A1:S18"/>
  <sheetViews>
    <sheetView workbookViewId="0">
      <selection sqref="A1:J1"/>
    </sheetView>
  </sheetViews>
  <sheetFormatPr defaultColWidth="8.5546875" defaultRowHeight="13.2"/>
  <cols>
    <col min="1" max="1" width="15.88671875" style="388" customWidth="1"/>
    <col min="2" max="10" width="10.5546875" style="388" customWidth="1"/>
    <col min="11" max="16384" width="8.5546875" style="388"/>
  </cols>
  <sheetData>
    <row r="1" spans="1:19" ht="15.6">
      <c r="A1" s="1481" t="s">
        <v>658</v>
      </c>
      <c r="B1" s="1481"/>
      <c r="C1" s="1481"/>
      <c r="D1" s="1481"/>
      <c r="E1" s="1481"/>
      <c r="F1" s="1481"/>
      <c r="G1" s="1481"/>
      <c r="H1" s="1481"/>
      <c r="I1" s="1481"/>
      <c r="J1" s="1481"/>
    </row>
    <row r="2" spans="1:19" ht="15.6">
      <c r="A2" s="1482" t="s">
        <v>2</v>
      </c>
      <c r="B2" s="1562"/>
      <c r="C2" s="1562"/>
      <c r="D2" s="1562"/>
      <c r="E2" s="1562"/>
      <c r="F2" s="1562"/>
      <c r="G2" s="1562"/>
      <c r="H2" s="1562"/>
      <c r="I2" s="1562"/>
      <c r="J2" s="1562"/>
    </row>
    <row r="3" spans="1:19" ht="16.2" thickBot="1">
      <c r="A3" s="1298" t="str">
        <f>'Current Month '!A3</f>
        <v>September 2022</v>
      </c>
      <c r="B3" s="1299"/>
      <c r="C3" s="1299"/>
      <c r="D3" s="1299"/>
      <c r="E3" s="1299"/>
      <c r="F3" s="1299"/>
      <c r="G3" s="1299"/>
      <c r="H3" s="1299"/>
      <c r="I3" s="1299"/>
      <c r="J3" s="1299"/>
    </row>
    <row r="4" spans="1:19" ht="36" customHeight="1" thickBot="1">
      <c r="A4" s="1563" t="s">
        <v>271</v>
      </c>
      <c r="B4" s="1565" t="s">
        <v>659</v>
      </c>
      <c r="C4" s="1479"/>
      <c r="D4" s="1471"/>
      <c r="E4" s="1565" t="s">
        <v>660</v>
      </c>
      <c r="F4" s="1479"/>
      <c r="G4" s="1471"/>
      <c r="H4" s="1565" t="s">
        <v>661</v>
      </c>
      <c r="I4" s="1479"/>
      <c r="J4" s="1471"/>
    </row>
    <row r="5" spans="1:19" ht="18.600000000000001" thickBot="1">
      <c r="A5" s="1564"/>
      <c r="B5" s="934" t="s">
        <v>273</v>
      </c>
      <c r="C5" s="935" t="s">
        <v>545</v>
      </c>
      <c r="D5" s="936" t="s">
        <v>10</v>
      </c>
      <c r="E5" s="934" t="s">
        <v>273</v>
      </c>
      <c r="F5" s="550" t="s">
        <v>662</v>
      </c>
      <c r="G5" s="936" t="s">
        <v>10</v>
      </c>
      <c r="H5" s="934" t="s">
        <v>273</v>
      </c>
      <c r="I5" s="935" t="s">
        <v>274</v>
      </c>
      <c r="J5" s="936" t="s">
        <v>10</v>
      </c>
    </row>
    <row r="6" spans="1:19" ht="15">
      <c r="A6" s="551" t="s">
        <v>275</v>
      </c>
      <c r="B6" s="272">
        <v>2102</v>
      </c>
      <c r="C6" s="1111">
        <v>0</v>
      </c>
      <c r="D6" s="273">
        <f>SUM(B6:C6)</f>
        <v>2102</v>
      </c>
      <c r="E6" s="272">
        <v>466</v>
      </c>
      <c r="F6" s="1111">
        <v>0</v>
      </c>
      <c r="G6" s="273">
        <f>SUM(E6:F6)</f>
        <v>466</v>
      </c>
      <c r="H6" s="956">
        <f>E6/B6</f>
        <v>0.22169362511893434</v>
      </c>
      <c r="I6" s="552">
        <v>0</v>
      </c>
      <c r="J6" s="553">
        <f>G6/D6</f>
        <v>0.22169362511893434</v>
      </c>
    </row>
    <row r="7" spans="1:19" ht="15">
      <c r="A7" s="554" t="s">
        <v>276</v>
      </c>
      <c r="B7" s="275">
        <v>40415</v>
      </c>
      <c r="C7" s="276">
        <v>1192</v>
      </c>
      <c r="D7" s="273">
        <f>SUM(B7:C7)</f>
        <v>41607</v>
      </c>
      <c r="E7" s="275">
        <v>11384</v>
      </c>
      <c r="F7" s="276">
        <v>296</v>
      </c>
      <c r="G7" s="273">
        <f>SUM(E7:F7)</f>
        <v>11680</v>
      </c>
      <c r="H7" s="957">
        <f>E7/B7</f>
        <v>0.28167759495236916</v>
      </c>
      <c r="I7" s="555">
        <f>F7/C7</f>
        <v>0.24832214765100671</v>
      </c>
      <c r="J7" s="556">
        <f t="shared" ref="J7" si="0">G7/D7</f>
        <v>0.28072199389525798</v>
      </c>
    </row>
    <row r="8" spans="1:19" ht="16.2" thickBot="1">
      <c r="A8" s="557" t="s">
        <v>10</v>
      </c>
      <c r="B8" s="961">
        <f>SUM(B6:B7)</f>
        <v>42517</v>
      </c>
      <c r="C8" s="558">
        <f t="shared" ref="C8:G8" si="1">SUM(C6:C7)</f>
        <v>1192</v>
      </c>
      <c r="D8" s="960">
        <f t="shared" si="1"/>
        <v>43709</v>
      </c>
      <c r="E8" s="959">
        <f t="shared" si="1"/>
        <v>11850</v>
      </c>
      <c r="F8" s="559">
        <f t="shared" si="1"/>
        <v>296</v>
      </c>
      <c r="G8" s="960">
        <f t="shared" si="1"/>
        <v>12146</v>
      </c>
      <c r="H8" s="958">
        <f t="shared" ref="H8" si="2">E8/B8</f>
        <v>0.27871204459392712</v>
      </c>
      <c r="I8" s="560">
        <f>F8/C8</f>
        <v>0.24832214765100671</v>
      </c>
      <c r="J8" s="561">
        <f>G8/D8</f>
        <v>0.27788327346770686</v>
      </c>
    </row>
    <row r="10" spans="1:19" ht="15.6">
      <c r="A10" s="1512" t="s">
        <v>663</v>
      </c>
      <c r="B10" s="1512"/>
      <c r="C10" s="1512"/>
      <c r="D10" s="1512"/>
      <c r="E10" s="1512"/>
      <c r="F10" s="1512"/>
      <c r="G10" s="1512"/>
      <c r="H10" s="1512"/>
      <c r="I10" s="1512"/>
      <c r="J10" s="1512"/>
      <c r="K10" s="342"/>
      <c r="L10" s="342"/>
      <c r="M10" s="342"/>
      <c r="N10" s="342"/>
      <c r="O10" s="342"/>
      <c r="P10" s="342"/>
      <c r="Q10" s="342"/>
      <c r="R10" s="342"/>
      <c r="S10" s="342"/>
    </row>
    <row r="11" spans="1:19" ht="15.6">
      <c r="A11" s="342" t="s">
        <v>664</v>
      </c>
    </row>
    <row r="12" spans="1:19" ht="16.2" customHeight="1">
      <c r="A12" s="1561"/>
      <c r="B12" s="1561"/>
      <c r="C12" s="1561"/>
      <c r="D12" s="1561"/>
      <c r="E12" s="1561"/>
      <c r="F12" s="1561"/>
      <c r="G12" s="1561"/>
      <c r="H12" s="1561"/>
      <c r="I12" s="1561"/>
      <c r="J12" s="1561"/>
    </row>
    <row r="13" spans="1:19" ht="28.2" customHeight="1">
      <c r="A13" s="1561" t="s">
        <v>162</v>
      </c>
      <c r="B13" s="1561"/>
      <c r="C13" s="1561"/>
      <c r="D13" s="1561"/>
      <c r="E13" s="1561"/>
      <c r="F13" s="1561"/>
      <c r="G13" s="1561"/>
      <c r="H13" s="1561"/>
      <c r="I13" s="1561"/>
      <c r="J13" s="1561"/>
    </row>
    <row r="15" spans="1:19">
      <c r="A15" s="345"/>
    </row>
    <row r="18" spans="8:8">
      <c r="H18" s="388" t="s">
        <v>549</v>
      </c>
    </row>
  </sheetData>
  <mergeCells count="10">
    <mergeCell ref="A13:J13"/>
    <mergeCell ref="A10:J10"/>
    <mergeCell ref="A12:J12"/>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codeName="Sheet31">
    <tabColor rgb="FF00B050"/>
    <pageSetUpPr fitToPage="1"/>
  </sheetPr>
  <dimension ref="A1:K21"/>
  <sheetViews>
    <sheetView zoomScale="85" zoomScaleNormal="85" workbookViewId="0">
      <selection sqref="A1:H1"/>
    </sheetView>
  </sheetViews>
  <sheetFormatPr defaultColWidth="8.5546875" defaultRowHeight="13.2"/>
  <cols>
    <col min="1" max="1" width="15.88671875" style="388" customWidth="1"/>
    <col min="2" max="2" width="16.109375" style="388" customWidth="1"/>
    <col min="3" max="4" width="16.5546875" style="388" customWidth="1"/>
    <col min="5" max="5" width="14.88671875" style="388" customWidth="1"/>
    <col min="6" max="6" width="16.44140625" style="388" customWidth="1"/>
    <col min="7" max="7" width="18.109375" style="400" customWidth="1"/>
    <col min="8" max="8" width="19.5546875" style="388" customWidth="1"/>
    <col min="9" max="9" width="12.109375" style="390" bestFit="1" customWidth="1"/>
    <col min="10" max="11" width="8.5546875" style="390"/>
    <col min="12" max="16384" width="8.5546875" style="388"/>
  </cols>
  <sheetData>
    <row r="1" spans="1:11" ht="15.6">
      <c r="A1" s="1481" t="s">
        <v>665</v>
      </c>
      <c r="B1" s="1481"/>
      <c r="C1" s="1481"/>
      <c r="D1" s="1481"/>
      <c r="E1" s="1481"/>
      <c r="F1" s="1481"/>
      <c r="G1" s="1481"/>
      <c r="H1" s="1481"/>
    </row>
    <row r="2" spans="1:11" ht="15.6">
      <c r="A2" s="1482" t="s">
        <v>2</v>
      </c>
      <c r="B2" s="1562"/>
      <c r="C2" s="1562"/>
      <c r="D2" s="1562"/>
      <c r="E2" s="1562"/>
      <c r="F2" s="1562"/>
      <c r="G2" s="1562"/>
      <c r="H2" s="1562"/>
    </row>
    <row r="3" spans="1:11" ht="15.6">
      <c r="A3" s="1298" t="str">
        <f>'Current Month '!A3</f>
        <v>September 2022</v>
      </c>
      <c r="B3" s="1299"/>
      <c r="C3" s="1299"/>
      <c r="D3" s="1299"/>
      <c r="E3" s="1299"/>
      <c r="F3" s="1299"/>
      <c r="G3" s="1299"/>
      <c r="H3" s="1299"/>
    </row>
    <row r="4" spans="1:11" ht="46.8">
      <c r="A4" s="611" t="s">
        <v>287</v>
      </c>
      <c r="B4" s="612" t="s">
        <v>666</v>
      </c>
      <c r="C4" s="612" t="s">
        <v>552</v>
      </c>
      <c r="D4" s="612" t="s">
        <v>553</v>
      </c>
      <c r="E4" s="612" t="s">
        <v>554</v>
      </c>
      <c r="F4" s="612" t="s">
        <v>667</v>
      </c>
      <c r="G4" s="562" t="s">
        <v>668</v>
      </c>
      <c r="H4" s="613" t="s">
        <v>557</v>
      </c>
      <c r="I4" s="393"/>
      <c r="J4" s="393"/>
    </row>
    <row r="5" spans="1:11" s="390" customFormat="1" ht="15">
      <c r="A5" s="563" t="s">
        <v>296</v>
      </c>
      <c r="B5" s="946">
        <v>11737</v>
      </c>
      <c r="C5" s="946">
        <v>133</v>
      </c>
      <c r="D5" s="564">
        <f>IF(B5&lt;&gt;0,C5/B5,0)</f>
        <v>1.1331686120814519E-2</v>
      </c>
      <c r="E5" s="946">
        <v>0</v>
      </c>
      <c r="F5" s="946">
        <v>51</v>
      </c>
      <c r="G5" s="555">
        <f>IFERROR(E5/C5,0)</f>
        <v>0</v>
      </c>
      <c r="H5" s="1092">
        <f>IFERROR(F5/B5,0)</f>
        <v>4.3452330237709804E-3</v>
      </c>
      <c r="I5" s="998"/>
      <c r="J5" s="1037"/>
    </row>
    <row r="6" spans="1:11" ht="15">
      <c r="A6" s="563" t="s">
        <v>297</v>
      </c>
      <c r="B6" s="946">
        <v>11585</v>
      </c>
      <c r="C6" s="946">
        <v>78</v>
      </c>
      <c r="D6" s="564">
        <f t="shared" ref="D6:D13" si="0">IF(B6&lt;&gt;0,C6/B6,0)</f>
        <v>6.7328441950798446E-3</v>
      </c>
      <c r="E6" s="946">
        <v>4</v>
      </c>
      <c r="F6" s="946">
        <v>19</v>
      </c>
      <c r="G6" s="555">
        <f>IFERROR(E6/C6,0)</f>
        <v>5.128205128205128E-2</v>
      </c>
      <c r="H6" s="1092">
        <f t="shared" ref="H6:H10" si="1">IFERROR(F6/B6,0)</f>
        <v>1.6400517911091929E-3</v>
      </c>
      <c r="I6" s="394"/>
      <c r="J6" s="395"/>
    </row>
    <row r="7" spans="1:11" ht="15">
      <c r="A7" s="563" t="s">
        <v>298</v>
      </c>
      <c r="B7" s="946">
        <v>11600</v>
      </c>
      <c r="C7" s="946">
        <v>26</v>
      </c>
      <c r="D7" s="564">
        <f t="shared" si="0"/>
        <v>2.2413793103448275E-3</v>
      </c>
      <c r="E7" s="946">
        <v>0</v>
      </c>
      <c r="F7" s="946">
        <v>3</v>
      </c>
      <c r="G7" s="555">
        <f t="shared" ref="G7:G10" si="2">IFERROR(E7/C7,0)</f>
        <v>0</v>
      </c>
      <c r="H7" s="1092">
        <f t="shared" si="1"/>
        <v>2.5862068965517242E-4</v>
      </c>
      <c r="I7" s="396"/>
      <c r="J7" s="395"/>
    </row>
    <row r="8" spans="1:11" ht="15">
      <c r="A8" s="563" t="s">
        <v>299</v>
      </c>
      <c r="B8" s="946">
        <v>12499</v>
      </c>
      <c r="C8" s="946">
        <v>51</v>
      </c>
      <c r="D8" s="564">
        <f t="shared" si="0"/>
        <v>4.0803264261140889E-3</v>
      </c>
      <c r="E8" s="946">
        <v>0</v>
      </c>
      <c r="F8" s="946">
        <v>3</v>
      </c>
      <c r="G8" s="555">
        <f t="shared" si="2"/>
        <v>0</v>
      </c>
      <c r="H8" s="1092">
        <f t="shared" si="1"/>
        <v>2.4001920153612289E-4</v>
      </c>
      <c r="I8" s="396"/>
      <c r="J8" s="395"/>
    </row>
    <row r="9" spans="1:11" ht="15">
      <c r="A9" s="563" t="s">
        <v>300</v>
      </c>
      <c r="B9" s="946">
        <v>12412</v>
      </c>
      <c r="C9" s="946">
        <v>8</v>
      </c>
      <c r="D9" s="564">
        <f t="shared" si="0"/>
        <v>6.4453754431195622E-4</v>
      </c>
      <c r="E9" s="946">
        <v>0</v>
      </c>
      <c r="F9" s="946">
        <v>0</v>
      </c>
      <c r="G9" s="555">
        <f t="shared" si="2"/>
        <v>0</v>
      </c>
      <c r="H9" s="1092">
        <f t="shared" si="1"/>
        <v>0</v>
      </c>
      <c r="I9" s="396"/>
    </row>
    <row r="10" spans="1:11" ht="15">
      <c r="A10" s="563" t="s">
        <v>301</v>
      </c>
      <c r="B10" s="946">
        <v>12274</v>
      </c>
      <c r="C10" s="946">
        <v>4</v>
      </c>
      <c r="D10" s="564">
        <f t="shared" si="0"/>
        <v>3.2589212970506764E-4</v>
      </c>
      <c r="E10" s="946">
        <v>0</v>
      </c>
      <c r="F10" s="946">
        <v>4</v>
      </c>
      <c r="G10" s="555">
        <f t="shared" si="2"/>
        <v>0</v>
      </c>
      <c r="H10" s="1092">
        <f t="shared" si="1"/>
        <v>3.2589212970506764E-4</v>
      </c>
      <c r="I10" s="396"/>
    </row>
    <row r="11" spans="1:11" ht="15">
      <c r="A11" s="563" t="s">
        <v>302</v>
      </c>
      <c r="B11" s="946">
        <v>12169</v>
      </c>
      <c r="C11" s="946">
        <v>6</v>
      </c>
      <c r="D11" s="564">
        <f t="shared" si="0"/>
        <v>4.9305612622236835E-4</v>
      </c>
      <c r="E11" s="946">
        <v>1</v>
      </c>
      <c r="F11" s="946">
        <v>3</v>
      </c>
      <c r="G11" s="555">
        <f t="shared" ref="G11" si="3">IFERROR(E11/C11,0)</f>
        <v>0.16666666666666666</v>
      </c>
      <c r="H11" s="1092">
        <f t="shared" ref="H11" si="4">IFERROR(F11/B11,0)</f>
        <v>2.4652806311118417E-4</v>
      </c>
      <c r="I11" s="396"/>
    </row>
    <row r="12" spans="1:11" ht="15">
      <c r="A12" s="563" t="s">
        <v>303</v>
      </c>
      <c r="B12" s="946">
        <v>12071</v>
      </c>
      <c r="C12" s="946">
        <v>76</v>
      </c>
      <c r="D12" s="564">
        <f t="shared" si="0"/>
        <v>6.2960815176870185E-3</v>
      </c>
      <c r="E12" s="946">
        <v>3</v>
      </c>
      <c r="F12" s="946">
        <v>17</v>
      </c>
      <c r="G12" s="555">
        <f t="shared" ref="G12" si="5">IFERROR(E12/C12,0)</f>
        <v>3.9473684210526314E-2</v>
      </c>
      <c r="H12" s="1092">
        <f t="shared" ref="H12" si="6">IFERROR(F12/B12,0)</f>
        <v>1.4083340236931488E-3</v>
      </c>
      <c r="I12" s="396"/>
      <c r="J12" s="397"/>
    </row>
    <row r="13" spans="1:11" ht="15">
      <c r="A13" s="563" t="s">
        <v>304</v>
      </c>
      <c r="B13" s="946">
        <v>12146</v>
      </c>
      <c r="C13" s="946">
        <v>156</v>
      </c>
      <c r="D13" s="564">
        <f t="shared" si="0"/>
        <v>1.2843734562819035E-2</v>
      </c>
      <c r="E13" s="946">
        <v>2</v>
      </c>
      <c r="F13" s="946">
        <v>17</v>
      </c>
      <c r="G13" s="555">
        <f t="shared" ref="G13" si="7">IFERROR(E13/C13,0)</f>
        <v>1.282051282051282E-2</v>
      </c>
      <c r="H13" s="1092">
        <f t="shared" ref="H13" si="8">IFERROR(F13/B13,0)</f>
        <v>1.399637740820023E-3</v>
      </c>
      <c r="I13" s="398"/>
      <c r="J13" s="397"/>
      <c r="K13" s="397"/>
    </row>
    <row r="14" spans="1:11" ht="15">
      <c r="A14" s="563" t="s">
        <v>305</v>
      </c>
      <c r="B14" s="946"/>
      <c r="C14" s="946"/>
      <c r="D14" s="564"/>
      <c r="E14" s="946"/>
      <c r="F14" s="946"/>
      <c r="G14" s="564"/>
      <c r="H14" s="565"/>
      <c r="I14" s="399"/>
    </row>
    <row r="15" spans="1:11" ht="15">
      <c r="A15" s="563" t="s">
        <v>306</v>
      </c>
      <c r="B15" s="946"/>
      <c r="C15" s="946"/>
      <c r="D15" s="564"/>
      <c r="E15" s="946"/>
      <c r="F15" s="946"/>
      <c r="G15" s="564"/>
      <c r="H15" s="565"/>
      <c r="I15" s="399"/>
    </row>
    <row r="16" spans="1:11" ht="15.6" thickBot="1">
      <c r="A16" s="566" t="s">
        <v>307</v>
      </c>
      <c r="B16" s="949"/>
      <c r="C16" s="949"/>
      <c r="D16" s="564"/>
      <c r="E16" s="949"/>
      <c r="F16" s="949"/>
      <c r="G16" s="564"/>
      <c r="H16" s="565"/>
      <c r="I16" s="399"/>
    </row>
    <row r="17" spans="1:9" ht="16.2" thickBot="1">
      <c r="A17" s="567" t="s">
        <v>308</v>
      </c>
      <c r="B17" s="953">
        <f>_xlfn.IFS(B16&lt;&gt;0,B16,B15&lt;&gt;0,B15,B14&lt;&gt;0,B14,B13&lt;&gt;0,B13,B12&lt;&gt;0,B12,B11&lt;&gt;0,B11,B10&lt;&gt;0,B10,B9&lt;&gt;0,B9,B8&lt;&gt;0,B8,B7&lt;&gt;0,B7,B6&lt;&gt;0,B6,B5&lt;&gt;0,B5)</f>
        <v>12146</v>
      </c>
      <c r="C17" s="953">
        <f>SUM(C5:C16)</f>
        <v>538</v>
      </c>
      <c r="D17" s="568">
        <f>C17/B17</f>
        <v>4.429441791536308E-2</v>
      </c>
      <c r="E17" s="953">
        <f>SUM(E5:E16)</f>
        <v>10</v>
      </c>
      <c r="F17" s="953">
        <f>SUM(F5:F16)</f>
        <v>117</v>
      </c>
      <c r="G17" s="568">
        <f>IF(C17=0,0,E17/C17)</f>
        <v>1.858736059479554E-2</v>
      </c>
      <c r="H17" s="568">
        <f>IF(B17=0,0,F17/B17)</f>
        <v>9.632800922114276E-3</v>
      </c>
      <c r="I17" s="396"/>
    </row>
    <row r="18" spans="1:9" ht="15">
      <c r="A18" s="569"/>
      <c r="B18" s="569"/>
      <c r="C18" s="569"/>
      <c r="D18" s="569"/>
      <c r="E18" s="569"/>
      <c r="F18" s="569"/>
      <c r="G18" s="570"/>
      <c r="H18" s="569"/>
    </row>
    <row r="19" spans="1:9" ht="15">
      <c r="A19" s="298"/>
      <c r="B19" s="569"/>
      <c r="C19" s="569"/>
      <c r="D19" s="569"/>
      <c r="E19" s="569"/>
      <c r="F19" s="569"/>
      <c r="G19" s="570"/>
      <c r="H19" s="569"/>
    </row>
    <row r="20" spans="1:9" ht="15">
      <c r="A20" s="298"/>
      <c r="B20" s="569"/>
      <c r="C20" s="569"/>
      <c r="D20" s="569"/>
      <c r="E20" s="569"/>
      <c r="F20" s="569"/>
      <c r="G20" s="570"/>
      <c r="H20" s="569"/>
    </row>
    <row r="21" spans="1:9">
      <c r="A21" s="1566" t="s">
        <v>559</v>
      </c>
      <c r="B21" s="1566"/>
      <c r="C21" s="1566"/>
      <c r="D21" s="1566"/>
      <c r="E21" s="1566"/>
      <c r="F21" s="1566"/>
      <c r="G21" s="1566"/>
      <c r="H21" s="1566"/>
    </row>
  </sheetData>
  <mergeCells count="4">
    <mergeCell ref="A21:H21"/>
    <mergeCell ref="A1:H1"/>
    <mergeCell ref="A2:H2"/>
    <mergeCell ref="A3:H3"/>
  </mergeCells>
  <printOptions horizontalCentered="1" verticalCentered="1"/>
  <pageMargins left="0.25" right="0.25" top="0.5" bottom="0.5" header="0.5" footer="0.5"/>
  <pageSetup scale="93" orientation="landscape" r:id="rId1"/>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sheetPr codeName="Sheet32">
    <tabColor rgb="FF00B050"/>
    <pageSetUpPr fitToPage="1"/>
  </sheetPr>
  <dimension ref="A1:K31"/>
  <sheetViews>
    <sheetView zoomScaleNormal="100" workbookViewId="0">
      <selection sqref="A1:G1"/>
    </sheetView>
  </sheetViews>
  <sheetFormatPr defaultColWidth="9.44140625" defaultRowHeight="13.2"/>
  <cols>
    <col min="1" max="1" width="53.5546875" style="388" customWidth="1"/>
    <col min="2" max="6" width="9.5546875" style="388" customWidth="1"/>
    <col min="7" max="7" width="12.5546875" style="388" customWidth="1"/>
    <col min="8" max="16384" width="9.44140625" style="388"/>
  </cols>
  <sheetData>
    <row r="1" spans="1:7" ht="16.2">
      <c r="A1" s="1481" t="s">
        <v>669</v>
      </c>
      <c r="B1" s="1481"/>
      <c r="C1" s="1481"/>
      <c r="D1" s="1481"/>
      <c r="E1" s="1481"/>
      <c r="F1" s="1481"/>
      <c r="G1" s="1556"/>
    </row>
    <row r="2" spans="1:7" ht="15.6">
      <c r="A2" s="1482" t="s">
        <v>2</v>
      </c>
      <c r="B2" s="1558"/>
      <c r="C2" s="1558"/>
      <c r="D2" s="1558"/>
      <c r="E2" s="1558"/>
      <c r="F2" s="1558"/>
      <c r="G2" s="1556"/>
    </row>
    <row r="3" spans="1:7" ht="16.2" thickBot="1">
      <c r="A3" s="1298" t="str">
        <f>'Current Month '!A3</f>
        <v>September 2022</v>
      </c>
      <c r="B3" s="1299"/>
      <c r="C3" s="1299"/>
      <c r="D3" s="1299"/>
      <c r="E3" s="1299"/>
      <c r="F3" s="1299"/>
      <c r="G3" s="1299"/>
    </row>
    <row r="4" spans="1:7" ht="13.5" customHeight="1">
      <c r="A4" s="1568" t="s">
        <v>561</v>
      </c>
      <c r="B4" s="1570" t="s">
        <v>562</v>
      </c>
      <c r="C4" s="1571"/>
      <c r="D4" s="1571"/>
      <c r="E4" s="1572"/>
      <c r="F4" s="1570" t="s">
        <v>563</v>
      </c>
      <c r="G4" s="1573"/>
    </row>
    <row r="5" spans="1:7" ht="13.5" customHeight="1">
      <c r="A5" s="1569"/>
      <c r="B5" s="1576" t="s">
        <v>564</v>
      </c>
      <c r="C5" s="1577"/>
      <c r="D5" s="1577"/>
      <c r="E5" s="1578"/>
      <c r="F5" s="1574"/>
      <c r="G5" s="1575"/>
    </row>
    <row r="6" spans="1:7" ht="24.75" customHeight="1">
      <c r="A6" s="1569"/>
      <c r="B6" s="571" t="s">
        <v>565</v>
      </c>
      <c r="C6" s="571" t="s">
        <v>566</v>
      </c>
      <c r="D6" s="571" t="s">
        <v>567</v>
      </c>
      <c r="E6" s="571" t="s">
        <v>419</v>
      </c>
      <c r="F6" s="572" t="s">
        <v>568</v>
      </c>
      <c r="G6" s="573" t="s">
        <v>569</v>
      </c>
    </row>
    <row r="7" spans="1:7">
      <c r="A7" s="348" t="s">
        <v>570</v>
      </c>
      <c r="B7" s="350"/>
      <c r="C7" s="349" t="s">
        <v>571</v>
      </c>
      <c r="D7" s="347"/>
      <c r="E7" s="347"/>
      <c r="F7" s="999"/>
      <c r="G7" s="1032">
        <v>15</v>
      </c>
    </row>
    <row r="8" spans="1:7">
      <c r="A8" s="348" t="s">
        <v>572</v>
      </c>
      <c r="B8" s="349" t="s">
        <v>571</v>
      </c>
      <c r="C8" s="349"/>
      <c r="D8" s="347"/>
      <c r="E8" s="347"/>
      <c r="F8" s="1000">
        <v>0</v>
      </c>
      <c r="G8" s="1033">
        <v>0</v>
      </c>
    </row>
    <row r="9" spans="1:7">
      <c r="A9" s="325" t="s">
        <v>573</v>
      </c>
      <c r="B9" s="326"/>
      <c r="C9" s="326" t="s">
        <v>571</v>
      </c>
      <c r="D9" s="327" t="s">
        <v>571</v>
      </c>
      <c r="E9" s="328"/>
      <c r="F9" s="1000">
        <v>0</v>
      </c>
      <c r="G9" s="1033">
        <v>0</v>
      </c>
    </row>
    <row r="10" spans="1:7">
      <c r="A10" s="325" t="s">
        <v>574</v>
      </c>
      <c r="B10" s="326"/>
      <c r="C10" s="326" t="s">
        <v>571</v>
      </c>
      <c r="D10" s="327"/>
      <c r="E10" s="328"/>
      <c r="F10" s="1000">
        <v>0</v>
      </c>
      <c r="G10" s="1033">
        <v>0</v>
      </c>
    </row>
    <row r="11" spans="1:7">
      <c r="A11" s="325" t="s">
        <v>575</v>
      </c>
      <c r="B11" s="326"/>
      <c r="C11" s="326" t="s">
        <v>571</v>
      </c>
      <c r="D11" s="327"/>
      <c r="E11" s="328"/>
      <c r="F11" s="1000">
        <v>0</v>
      </c>
      <c r="G11" s="1033">
        <v>0</v>
      </c>
    </row>
    <row r="12" spans="1:7">
      <c r="A12" s="325" t="s">
        <v>576</v>
      </c>
      <c r="B12" s="326"/>
      <c r="C12" s="326" t="s">
        <v>571</v>
      </c>
      <c r="D12" s="327"/>
      <c r="E12" s="328"/>
      <c r="F12" s="1000">
        <v>0</v>
      </c>
      <c r="G12" s="1033">
        <v>0</v>
      </c>
    </row>
    <row r="13" spans="1:7">
      <c r="A13" s="325" t="s">
        <v>577</v>
      </c>
      <c r="B13" s="326"/>
      <c r="C13" s="326" t="s">
        <v>571</v>
      </c>
      <c r="D13" s="327"/>
      <c r="E13" s="328"/>
      <c r="F13" s="1000">
        <v>0</v>
      </c>
      <c r="G13" s="1033">
        <v>0</v>
      </c>
    </row>
    <row r="14" spans="1:7">
      <c r="A14" s="325" t="s">
        <v>578</v>
      </c>
      <c r="B14" s="326"/>
      <c r="C14" s="326" t="s">
        <v>571</v>
      </c>
      <c r="D14" s="327"/>
      <c r="E14" s="328"/>
      <c r="F14" s="1000">
        <v>0</v>
      </c>
      <c r="G14" s="1033">
        <v>0</v>
      </c>
    </row>
    <row r="15" spans="1:7">
      <c r="A15" s="325" t="s">
        <v>579</v>
      </c>
      <c r="B15" s="329"/>
      <c r="C15" s="330" t="s">
        <v>571</v>
      </c>
      <c r="D15" s="331"/>
      <c r="E15" s="332"/>
      <c r="F15" s="1000">
        <v>0</v>
      </c>
      <c r="G15" s="1033">
        <v>0</v>
      </c>
    </row>
    <row r="16" spans="1:7">
      <c r="A16" s="325" t="s">
        <v>580</v>
      </c>
      <c r="B16" s="329"/>
      <c r="C16" s="330" t="s">
        <v>571</v>
      </c>
      <c r="D16" s="331"/>
      <c r="E16" s="332"/>
      <c r="F16" s="1000">
        <v>0</v>
      </c>
      <c r="G16" s="1033">
        <v>0</v>
      </c>
    </row>
    <row r="17" spans="1:11">
      <c r="A17" s="325" t="s">
        <v>581</v>
      </c>
      <c r="B17" s="329"/>
      <c r="C17" s="330" t="s">
        <v>571</v>
      </c>
      <c r="D17" s="331"/>
      <c r="E17" s="332"/>
      <c r="F17" s="1000">
        <v>0</v>
      </c>
      <c r="G17" s="1033">
        <v>0</v>
      </c>
    </row>
    <row r="18" spans="1:11">
      <c r="A18" s="325" t="s">
        <v>582</v>
      </c>
      <c r="B18" s="329"/>
      <c r="C18" s="330" t="s">
        <v>571</v>
      </c>
      <c r="D18" s="331"/>
      <c r="E18" s="332" t="s">
        <v>571</v>
      </c>
      <c r="F18" s="1000">
        <v>0</v>
      </c>
      <c r="G18" s="1033">
        <v>0</v>
      </c>
    </row>
    <row r="19" spans="1:11">
      <c r="A19" s="325" t="s">
        <v>583</v>
      </c>
      <c r="B19" s="333"/>
      <c r="C19" s="326" t="s">
        <v>571</v>
      </c>
      <c r="D19" s="327"/>
      <c r="E19" s="328"/>
      <c r="F19" s="1000">
        <v>0</v>
      </c>
      <c r="G19" s="1033">
        <v>0</v>
      </c>
    </row>
    <row r="20" spans="1:11">
      <c r="A20" s="325" t="s">
        <v>584</v>
      </c>
      <c r="B20" s="326" t="s">
        <v>571</v>
      </c>
      <c r="C20" s="326"/>
      <c r="D20" s="327"/>
      <c r="E20" s="328"/>
      <c r="F20" s="1000">
        <v>0</v>
      </c>
      <c r="G20" s="1033">
        <v>0</v>
      </c>
    </row>
    <row r="21" spans="1:11">
      <c r="A21" s="334" t="s">
        <v>585</v>
      </c>
      <c r="B21" s="326"/>
      <c r="C21" s="326" t="s">
        <v>571</v>
      </c>
      <c r="D21" s="327"/>
      <c r="E21" s="328"/>
      <c r="F21" s="1000">
        <v>0</v>
      </c>
      <c r="G21" s="1033">
        <v>0</v>
      </c>
    </row>
    <row r="22" spans="1:11">
      <c r="A22" s="334" t="s">
        <v>586</v>
      </c>
      <c r="B22" s="326"/>
      <c r="C22" s="326" t="s">
        <v>571</v>
      </c>
      <c r="D22" s="327"/>
      <c r="E22" s="328"/>
      <c r="F22" s="1000">
        <v>0</v>
      </c>
      <c r="G22" s="1033">
        <v>0</v>
      </c>
    </row>
    <row r="23" spans="1:11">
      <c r="A23" s="334" t="s">
        <v>587</v>
      </c>
      <c r="B23" s="326"/>
      <c r="C23" s="326" t="s">
        <v>571</v>
      </c>
      <c r="D23" s="327"/>
      <c r="E23" s="332"/>
      <c r="F23" s="1000">
        <v>0</v>
      </c>
      <c r="G23" s="1033">
        <v>0</v>
      </c>
    </row>
    <row r="24" spans="1:11">
      <c r="A24" s="388" t="s">
        <v>588</v>
      </c>
      <c r="B24" s="326"/>
      <c r="C24" s="326" t="s">
        <v>571</v>
      </c>
      <c r="D24" s="327"/>
      <c r="E24" s="332"/>
      <c r="F24" s="1000"/>
      <c r="G24" s="1033"/>
    </row>
    <row r="25" spans="1:11">
      <c r="A25" s="334" t="s">
        <v>589</v>
      </c>
      <c r="B25" s="326"/>
      <c r="C25" s="326"/>
      <c r="D25" s="327"/>
      <c r="E25" s="332"/>
      <c r="F25" s="1000"/>
      <c r="G25" s="1033"/>
    </row>
    <row r="26" spans="1:11">
      <c r="A26" s="323" t="s">
        <v>590</v>
      </c>
      <c r="B26" s="326"/>
      <c r="C26" s="326" t="s">
        <v>571</v>
      </c>
      <c r="D26" s="327"/>
      <c r="E26" s="328"/>
      <c r="F26" s="1000">
        <v>0</v>
      </c>
      <c r="G26" s="1033">
        <v>0</v>
      </c>
    </row>
    <row r="27" spans="1:11">
      <c r="A27" s="335" t="s">
        <v>591</v>
      </c>
      <c r="B27" s="574"/>
      <c r="C27" s="575"/>
      <c r="D27" s="575"/>
      <c r="E27" s="575"/>
      <c r="F27" s="1034">
        <f>SUM(F7:F26)</f>
        <v>0</v>
      </c>
      <c r="G27" s="1035">
        <f>SUM(G7:G26)</f>
        <v>15</v>
      </c>
    </row>
    <row r="28" spans="1:11" ht="14.4">
      <c r="A28" s="338"/>
      <c r="B28" s="576"/>
      <c r="C28" s="576"/>
      <c r="D28" s="576"/>
      <c r="E28" s="576"/>
      <c r="F28" s="577"/>
      <c r="G28" s="577"/>
    </row>
    <row r="29" spans="1:11" ht="26.25" customHeight="1">
      <c r="A29" s="1567" t="s">
        <v>592</v>
      </c>
      <c r="B29" s="1567"/>
      <c r="C29" s="1567"/>
      <c r="D29" s="1567"/>
      <c r="E29" s="1567"/>
      <c r="F29" s="1567"/>
      <c r="G29" s="1567"/>
    </row>
    <row r="30" spans="1:11" ht="16.2" customHeight="1">
      <c r="A30" s="578"/>
      <c r="B30" s="578"/>
      <c r="C30" s="578"/>
      <c r="D30" s="578"/>
      <c r="E30" s="578"/>
      <c r="F30" s="578"/>
      <c r="G30" s="578"/>
    </row>
    <row r="31" spans="1:11" ht="29.7" customHeight="1">
      <c r="A31" s="1566" t="s">
        <v>162</v>
      </c>
      <c r="B31" s="1566"/>
      <c r="C31" s="1566"/>
      <c r="D31" s="1566"/>
      <c r="E31" s="1566"/>
      <c r="F31" s="1566"/>
      <c r="G31" s="1566"/>
      <c r="H31" s="579"/>
      <c r="I31" s="579"/>
      <c r="J31" s="579"/>
      <c r="K31" s="579"/>
    </row>
  </sheetData>
  <mergeCells count="9">
    <mergeCell ref="A31:G31"/>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codeName="Sheet4">
    <tabColor rgb="FF00B050"/>
    <pageSetUpPr fitToPage="1"/>
  </sheetPr>
  <dimension ref="A1:O55"/>
  <sheetViews>
    <sheetView topLeftCell="B18" zoomScale="80" zoomScaleNormal="80" workbookViewId="0">
      <selection activeCell="M51" sqref="M51"/>
    </sheetView>
  </sheetViews>
  <sheetFormatPr defaultColWidth="8.5546875" defaultRowHeight="13.2"/>
  <cols>
    <col min="1" max="1" width="43.44140625" style="101" bestFit="1" customWidth="1"/>
    <col min="2" max="2" width="14" style="101" bestFit="1" customWidth="1"/>
    <col min="3" max="4" width="15.5546875" style="101" bestFit="1" customWidth="1"/>
    <col min="5" max="7" width="12.44140625" style="101" bestFit="1" customWidth="1"/>
    <col min="8" max="8" width="13.5546875" style="101" customWidth="1"/>
    <col min="9" max="9" width="14.44140625" style="101" customWidth="1"/>
    <col min="10" max="10" width="17.44140625" style="101" customWidth="1"/>
    <col min="11" max="11" width="10.5546875" style="101" customWidth="1"/>
    <col min="12" max="13" width="8.5546875" style="101"/>
    <col min="14" max="14" width="26.44140625" style="101" customWidth="1"/>
    <col min="15" max="19" width="8.5546875" style="101"/>
    <col min="20" max="20" width="35.5546875" style="101" customWidth="1"/>
    <col min="21" max="16384" width="8.5546875" style="101"/>
  </cols>
  <sheetData>
    <row r="1" spans="1:15" ht="15.6">
      <c r="A1" s="1296" t="s">
        <v>54</v>
      </c>
      <c r="B1" s="1296"/>
      <c r="C1" s="1296"/>
      <c r="D1" s="1296"/>
      <c r="E1" s="1296"/>
      <c r="F1" s="1296"/>
      <c r="G1" s="1296"/>
      <c r="H1" s="1296"/>
      <c r="I1" s="1296"/>
      <c r="J1" s="1296"/>
      <c r="K1" s="1296"/>
      <c r="L1" s="1296"/>
      <c r="M1" s="1296"/>
    </row>
    <row r="2" spans="1:15" ht="15.6">
      <c r="A2" s="1296" t="s">
        <v>2</v>
      </c>
      <c r="B2" s="1297"/>
      <c r="C2" s="1297"/>
      <c r="D2" s="1297"/>
      <c r="E2" s="1297"/>
      <c r="F2" s="1297"/>
      <c r="G2" s="1297"/>
      <c r="H2" s="1297"/>
      <c r="I2" s="1297"/>
      <c r="J2" s="1297"/>
      <c r="K2" s="1297"/>
      <c r="L2" s="1297"/>
      <c r="M2" s="1297"/>
    </row>
    <row r="3" spans="1:15" customFormat="1" ht="16.2" thickBot="1">
      <c r="A3" s="1298" t="str">
        <f>'Current Month '!A3</f>
        <v>September 2022</v>
      </c>
      <c r="B3" s="1299"/>
      <c r="C3" s="1299"/>
      <c r="D3" s="1299"/>
      <c r="E3" s="1299"/>
      <c r="F3" s="1299"/>
      <c r="G3" s="1299"/>
      <c r="H3" s="1299"/>
      <c r="I3" s="1299"/>
      <c r="J3" s="1299"/>
      <c r="K3" s="1299"/>
      <c r="L3" s="1299"/>
      <c r="M3" s="1299"/>
    </row>
    <row r="4" spans="1:15" customFormat="1">
      <c r="A4" s="1315" t="s">
        <v>55</v>
      </c>
      <c r="B4" s="1300" t="s">
        <v>3</v>
      </c>
      <c r="C4" s="1301"/>
      <c r="D4" s="1302"/>
      <c r="E4" s="1300" t="s">
        <v>4</v>
      </c>
      <c r="F4" s="1301"/>
      <c r="G4" s="1302"/>
      <c r="H4" s="1300" t="s">
        <v>5</v>
      </c>
      <c r="I4" s="1301"/>
      <c r="J4" s="1302"/>
      <c r="K4" s="1308" t="s">
        <v>6</v>
      </c>
      <c r="L4" s="1301"/>
      <c r="M4" s="1302"/>
    </row>
    <row r="5" spans="1:15" customFormat="1" ht="13.8" thickBot="1">
      <c r="A5" s="1316"/>
      <c r="B5" s="103" t="s">
        <v>8</v>
      </c>
      <c r="C5" s="104" t="s">
        <v>9</v>
      </c>
      <c r="D5" s="105" t="s">
        <v>10</v>
      </c>
      <c r="E5" s="103" t="s">
        <v>8</v>
      </c>
      <c r="F5" s="104" t="s">
        <v>9</v>
      </c>
      <c r="G5" s="105" t="s">
        <v>10</v>
      </c>
      <c r="H5" s="103" t="s">
        <v>8</v>
      </c>
      <c r="I5" s="104" t="s">
        <v>9</v>
      </c>
      <c r="J5" s="105" t="s">
        <v>10</v>
      </c>
      <c r="K5" s="103" t="s">
        <v>8</v>
      </c>
      <c r="L5" s="104" t="s">
        <v>9</v>
      </c>
      <c r="M5" s="105" t="s">
        <v>10</v>
      </c>
    </row>
    <row r="6" spans="1:15" customFormat="1" ht="15.6">
      <c r="A6" s="479" t="s">
        <v>56</v>
      </c>
      <c r="B6" s="469"/>
      <c r="C6" s="470"/>
      <c r="D6" s="471">
        <f>B6+C6</f>
        <v>0</v>
      </c>
      <c r="E6" s="469">
        <v>0</v>
      </c>
      <c r="F6" s="470">
        <v>0</v>
      </c>
      <c r="G6" s="471">
        <f>E6+F6</f>
        <v>0</v>
      </c>
      <c r="H6" s="469">
        <v>0</v>
      </c>
      <c r="I6" s="470">
        <v>0</v>
      </c>
      <c r="J6" s="471">
        <f>H6+I6</f>
        <v>0</v>
      </c>
      <c r="K6" s="472"/>
      <c r="L6" s="473"/>
      <c r="M6" s="474"/>
    </row>
    <row r="7" spans="1:15" customFormat="1">
      <c r="A7" s="465" t="s">
        <v>57</v>
      </c>
      <c r="B7" s="469"/>
      <c r="C7" s="470"/>
      <c r="D7" s="471">
        <v>1600000</v>
      </c>
      <c r="E7" s="469">
        <v>130533.20000000001</v>
      </c>
      <c r="F7" s="470">
        <v>46452.869999999995</v>
      </c>
      <c r="G7" s="471">
        <f>E7+F7</f>
        <v>176986.07</v>
      </c>
      <c r="H7" s="469">
        <v>558184.93999999994</v>
      </c>
      <c r="I7" s="470">
        <v>286894.59999999998</v>
      </c>
      <c r="J7" s="471">
        <f>H7+I7</f>
        <v>845079.53999999992</v>
      </c>
      <c r="K7" s="472"/>
      <c r="L7" s="473"/>
      <c r="M7" s="474">
        <f>J7/D7</f>
        <v>0.52817471249999992</v>
      </c>
      <c r="N7" s="26"/>
      <c r="O7" s="1288"/>
    </row>
    <row r="8" spans="1:15" customFormat="1" ht="15.6">
      <c r="A8" s="465" t="s">
        <v>14</v>
      </c>
      <c r="B8" s="469"/>
      <c r="C8" s="470"/>
      <c r="D8" s="471">
        <f>B8+C8</f>
        <v>0</v>
      </c>
      <c r="E8" s="469">
        <v>0</v>
      </c>
      <c r="F8" s="470">
        <v>0</v>
      </c>
      <c r="G8" s="471">
        <f>E8+F8</f>
        <v>0</v>
      </c>
      <c r="H8" s="469">
        <v>0</v>
      </c>
      <c r="I8" s="470">
        <v>0</v>
      </c>
      <c r="J8" s="471">
        <f>H8+I8</f>
        <v>0</v>
      </c>
      <c r="K8" s="472"/>
      <c r="L8" s="473"/>
      <c r="M8" s="474"/>
    </row>
    <row r="9" spans="1:15" customFormat="1" ht="13.8" thickBot="1">
      <c r="A9" s="781"/>
      <c r="B9" s="782"/>
      <c r="C9" s="783"/>
      <c r="D9" s="784">
        <f>B9+C9</f>
        <v>0</v>
      </c>
      <c r="E9" s="782">
        <v>0</v>
      </c>
      <c r="F9" s="783">
        <v>0</v>
      </c>
      <c r="G9" s="784">
        <f>E9+F9</f>
        <v>0</v>
      </c>
      <c r="H9" s="782">
        <v>0</v>
      </c>
      <c r="I9" s="783">
        <v>0</v>
      </c>
      <c r="J9" s="784">
        <f>H9+I9</f>
        <v>0</v>
      </c>
      <c r="K9" s="785"/>
      <c r="L9" s="786"/>
      <c r="M9" s="787"/>
    </row>
    <row r="10" spans="1:15" customFormat="1" ht="13.8" thickBot="1">
      <c r="A10" s="788" t="s">
        <v>58</v>
      </c>
      <c r="B10" s="789">
        <f t="shared" ref="B10:J10" si="0">SUM(B6:B9)</f>
        <v>0</v>
      </c>
      <c r="C10" s="790">
        <f t="shared" si="0"/>
        <v>0</v>
      </c>
      <c r="D10" s="791">
        <f t="shared" si="0"/>
        <v>1600000</v>
      </c>
      <c r="E10" s="789">
        <f t="shared" si="0"/>
        <v>130533.20000000001</v>
      </c>
      <c r="F10" s="790">
        <f t="shared" si="0"/>
        <v>46452.869999999995</v>
      </c>
      <c r="G10" s="791">
        <f t="shared" si="0"/>
        <v>176986.07</v>
      </c>
      <c r="H10" s="789">
        <f t="shared" si="0"/>
        <v>558184.93999999994</v>
      </c>
      <c r="I10" s="790">
        <f t="shared" si="0"/>
        <v>286894.59999999998</v>
      </c>
      <c r="J10" s="791">
        <f t="shared" si="0"/>
        <v>845079.53999999992</v>
      </c>
      <c r="K10" s="792"/>
      <c r="L10" s="793"/>
      <c r="M10" s="794">
        <f>J10/D10</f>
        <v>0.52817471249999992</v>
      </c>
    </row>
    <row r="11" spans="1:15" customFormat="1">
      <c r="A11" s="581"/>
      <c r="B11" s="582"/>
      <c r="C11" s="582"/>
      <c r="D11" s="582"/>
      <c r="E11" s="582"/>
      <c r="F11" s="582"/>
      <c r="G11" s="582"/>
      <c r="H11" s="582"/>
      <c r="I11" s="582"/>
      <c r="J11" s="582"/>
      <c r="K11" s="739"/>
      <c r="L11" s="739"/>
      <c r="M11" s="739"/>
    </row>
    <row r="12" spans="1:15" customFormat="1">
      <c r="A12" s="738" t="s">
        <v>59</v>
      </c>
      <c r="B12" s="345"/>
      <c r="C12" s="345"/>
      <c r="D12" s="345"/>
      <c r="E12" s="345"/>
      <c r="F12" s="345"/>
      <c r="G12" s="345"/>
      <c r="H12" s="345"/>
      <c r="I12" s="345"/>
      <c r="J12" s="345"/>
      <c r="K12" s="345"/>
      <c r="L12" s="345"/>
      <c r="M12" s="345"/>
    </row>
    <row r="13" spans="1:15" customFormat="1">
      <c r="A13" t="s">
        <v>60</v>
      </c>
      <c r="B13" s="345"/>
      <c r="C13" s="345"/>
      <c r="D13" s="345"/>
      <c r="E13" s="345"/>
      <c r="F13" s="345"/>
      <c r="G13" s="345"/>
      <c r="H13" s="345"/>
      <c r="I13" s="345"/>
      <c r="J13" s="345"/>
      <c r="K13" s="345"/>
      <c r="L13" s="345"/>
      <c r="M13" s="345"/>
    </row>
    <row r="14" spans="1:15" customFormat="1">
      <c r="A14" t="s">
        <v>22</v>
      </c>
    </row>
    <row r="15" spans="1:15" customFormat="1"/>
    <row r="16" spans="1:15" customFormat="1" ht="15.6">
      <c r="A16" s="1296" t="s">
        <v>61</v>
      </c>
      <c r="B16" s="1296"/>
      <c r="C16" s="1296"/>
      <c r="D16" s="1296"/>
      <c r="E16" s="1296"/>
      <c r="F16" s="1296"/>
      <c r="G16" s="1296"/>
      <c r="H16" s="1296"/>
      <c r="I16" s="1296"/>
      <c r="J16" s="1296"/>
      <c r="K16" s="1296"/>
      <c r="L16" s="1296"/>
      <c r="M16" s="1296"/>
    </row>
    <row r="17" spans="1:13" customFormat="1" ht="16.2" thickBot="1">
      <c r="A17" s="1313"/>
      <c r="B17" s="1314"/>
      <c r="C17" s="1314"/>
      <c r="D17" s="1314"/>
      <c r="E17" s="1314"/>
      <c r="F17" s="1314"/>
      <c r="G17" s="1314"/>
      <c r="H17" s="1314"/>
      <c r="I17" s="1314"/>
      <c r="J17" s="1314"/>
      <c r="K17" s="1314"/>
      <c r="L17" s="1314"/>
      <c r="M17" s="1314"/>
    </row>
    <row r="18" spans="1:13" customFormat="1">
      <c r="A18" s="202"/>
      <c r="B18" s="1300" t="s">
        <v>62</v>
      </c>
      <c r="C18" s="1301"/>
      <c r="D18" s="1302"/>
      <c r="E18" s="1300" t="s">
        <v>63</v>
      </c>
      <c r="F18" s="1301"/>
      <c r="G18" s="1302"/>
      <c r="H18" s="1300" t="s">
        <v>5</v>
      </c>
      <c r="I18" s="1301"/>
      <c r="J18" s="1302"/>
      <c r="K18" s="1308" t="s">
        <v>6</v>
      </c>
      <c r="L18" s="1301"/>
      <c r="M18" s="1302"/>
    </row>
    <row r="19" spans="1:13" customFormat="1" ht="13.8" thickBot="1">
      <c r="A19" s="102"/>
      <c r="B19" s="103" t="s">
        <v>8</v>
      </c>
      <c r="C19" s="104" t="s">
        <v>9</v>
      </c>
      <c r="D19" s="105" t="s">
        <v>10</v>
      </c>
      <c r="E19" s="103" t="s">
        <v>8</v>
      </c>
      <c r="F19" s="104" t="s">
        <v>9</v>
      </c>
      <c r="G19" s="105" t="s">
        <v>10</v>
      </c>
      <c r="H19" s="103" t="s">
        <v>8</v>
      </c>
      <c r="I19" s="104" t="s">
        <v>9</v>
      </c>
      <c r="J19" s="105" t="s">
        <v>10</v>
      </c>
      <c r="K19" s="103" t="s">
        <v>8</v>
      </c>
      <c r="L19" s="104" t="s">
        <v>9</v>
      </c>
      <c r="M19" s="105" t="s">
        <v>10</v>
      </c>
    </row>
    <row r="20" spans="1:13" customFormat="1">
      <c r="A20" s="438" t="s">
        <v>64</v>
      </c>
      <c r="B20" s="219"/>
      <c r="C20" s="220"/>
      <c r="D20" s="1069">
        <v>1526683</v>
      </c>
      <c r="E20" s="219">
        <v>0</v>
      </c>
      <c r="F20" s="220">
        <v>0</v>
      </c>
      <c r="G20" s="221">
        <f t="shared" ref="G20:G21" si="1">E20+F20</f>
        <v>0</v>
      </c>
      <c r="H20" s="219">
        <v>0</v>
      </c>
      <c r="I20" s="220">
        <v>0</v>
      </c>
      <c r="J20" s="221">
        <f t="shared" ref="J20:J21" si="2">H20+I20</f>
        <v>0</v>
      </c>
      <c r="K20" s="114"/>
      <c r="L20" s="115"/>
      <c r="M20" s="116">
        <f>J20/D20</f>
        <v>0</v>
      </c>
    </row>
    <row r="21" spans="1:13" customFormat="1" ht="13.8" thickBot="1">
      <c r="A21" s="795"/>
      <c r="B21" s="796"/>
      <c r="C21" s="797"/>
      <c r="D21" s="798">
        <f t="shared" ref="D21" si="3">B21+C21</f>
        <v>0</v>
      </c>
      <c r="E21" s="796">
        <v>0</v>
      </c>
      <c r="F21" s="797">
        <v>0</v>
      </c>
      <c r="G21" s="798">
        <f t="shared" si="1"/>
        <v>0</v>
      </c>
      <c r="H21" s="796">
        <v>0</v>
      </c>
      <c r="I21" s="797">
        <v>0</v>
      </c>
      <c r="J21" s="798">
        <f t="shared" si="2"/>
        <v>0</v>
      </c>
      <c r="K21" s="799"/>
      <c r="L21" s="800"/>
      <c r="M21" s="801"/>
    </row>
    <row r="22" spans="1:13" customFormat="1" ht="13.8" thickBot="1">
      <c r="A22" s="788" t="s">
        <v>65</v>
      </c>
      <c r="B22" s="789">
        <f t="shared" ref="B22:J22" si="4">SUM(B20:B21)</f>
        <v>0</v>
      </c>
      <c r="C22" s="790">
        <f t="shared" si="4"/>
        <v>0</v>
      </c>
      <c r="D22" s="791">
        <f t="shared" si="4"/>
        <v>1526683</v>
      </c>
      <c r="E22" s="789">
        <f t="shared" si="4"/>
        <v>0</v>
      </c>
      <c r="F22" s="790">
        <f t="shared" si="4"/>
        <v>0</v>
      </c>
      <c r="G22" s="791">
        <f t="shared" si="4"/>
        <v>0</v>
      </c>
      <c r="H22" s="789">
        <f t="shared" si="4"/>
        <v>0</v>
      </c>
      <c r="I22" s="790">
        <f t="shared" si="4"/>
        <v>0</v>
      </c>
      <c r="J22" s="791">
        <f t="shared" si="4"/>
        <v>0</v>
      </c>
      <c r="K22" s="802"/>
      <c r="L22" s="803"/>
      <c r="M22" s="804">
        <f>J22/D22</f>
        <v>0</v>
      </c>
    </row>
    <row r="23" spans="1:13" customFormat="1">
      <c r="A23" s="581"/>
      <c r="B23" s="582"/>
      <c r="C23" s="582"/>
      <c r="D23" s="582"/>
      <c r="E23" s="582"/>
      <c r="F23" s="582"/>
      <c r="G23" s="582"/>
      <c r="H23" s="582"/>
      <c r="I23" s="582"/>
      <c r="J23" s="582"/>
      <c r="K23" s="583"/>
      <c r="L23" s="583"/>
      <c r="M23" s="583"/>
    </row>
    <row r="24" spans="1:13" customFormat="1">
      <c r="B24" s="582"/>
      <c r="C24" s="582"/>
      <c r="D24" s="582"/>
      <c r="E24" s="582"/>
      <c r="F24" s="582"/>
      <c r="G24" s="582"/>
      <c r="H24" s="582"/>
      <c r="I24" s="582"/>
      <c r="J24" s="582"/>
      <c r="K24" s="583"/>
      <c r="L24" s="583"/>
      <c r="M24" s="583"/>
    </row>
    <row r="25" spans="1:13" customFormat="1" ht="18">
      <c r="A25" s="1296" t="s">
        <v>66</v>
      </c>
      <c r="B25" s="1296"/>
      <c r="C25" s="1296"/>
      <c r="D25" s="1296"/>
      <c r="E25" s="1296"/>
      <c r="F25" s="1296"/>
      <c r="G25" s="1296"/>
      <c r="H25" s="1296"/>
      <c r="I25" s="1296"/>
      <c r="J25" s="1296"/>
      <c r="K25" s="1296"/>
      <c r="L25" s="1296"/>
      <c r="M25" s="1296"/>
    </row>
    <row r="26" spans="1:13" customFormat="1" ht="12.75" customHeight="1" thickBot="1">
      <c r="A26" s="584"/>
      <c r="B26" s="584"/>
      <c r="C26" s="584"/>
      <c r="D26" s="584"/>
      <c r="E26" s="584"/>
      <c r="F26" s="584"/>
      <c r="G26" s="584"/>
      <c r="H26" s="584"/>
      <c r="I26" s="584"/>
      <c r="J26" s="584"/>
      <c r="K26" s="584"/>
      <c r="L26" s="584"/>
      <c r="M26" s="584"/>
    </row>
    <row r="27" spans="1:13" customFormat="1" ht="12.75" customHeight="1">
      <c r="A27" s="816"/>
      <c r="B27" s="1309" t="s">
        <v>62</v>
      </c>
      <c r="C27" s="1310"/>
      <c r="D27" s="1311"/>
      <c r="E27" s="1309" t="s">
        <v>63</v>
      </c>
      <c r="F27" s="1310"/>
      <c r="G27" s="1311"/>
      <c r="H27" s="1309" t="s">
        <v>5</v>
      </c>
      <c r="I27" s="1310"/>
      <c r="J27" s="1311"/>
      <c r="K27" s="1312" t="s">
        <v>6</v>
      </c>
      <c r="L27" s="1310"/>
      <c r="M27" s="1311"/>
    </row>
    <row r="28" spans="1:13" ht="25.5" customHeight="1" thickBot="1">
      <c r="A28" s="817"/>
      <c r="B28" s="818" t="s">
        <v>8</v>
      </c>
      <c r="C28" s="819" t="s">
        <v>9</v>
      </c>
      <c r="D28" s="820" t="s">
        <v>10</v>
      </c>
      <c r="E28" s="818" t="s">
        <v>8</v>
      </c>
      <c r="F28" s="819" t="s">
        <v>9</v>
      </c>
      <c r="G28" s="820" t="s">
        <v>10</v>
      </c>
      <c r="H28" s="818" t="s">
        <v>8</v>
      </c>
      <c r="I28" s="819" t="s">
        <v>9</v>
      </c>
      <c r="J28" s="820" t="s">
        <v>10</v>
      </c>
      <c r="K28" s="818" t="s">
        <v>8</v>
      </c>
      <c r="L28" s="819" t="s">
        <v>9</v>
      </c>
      <c r="M28" s="820" t="s">
        <v>10</v>
      </c>
    </row>
    <row r="29" spans="1:13" ht="12.75" customHeight="1">
      <c r="A29" s="438" t="s">
        <v>67</v>
      </c>
      <c r="B29" s="228"/>
      <c r="C29" s="229"/>
      <c r="D29" s="230">
        <f t="shared" ref="D29:D30" si="5">B29+C29</f>
        <v>0</v>
      </c>
      <c r="E29" s="228">
        <v>0</v>
      </c>
      <c r="F29" s="229">
        <v>0</v>
      </c>
      <c r="G29" s="230">
        <f t="shared" ref="G29:G30" si="6">E29+F29</f>
        <v>0</v>
      </c>
      <c r="H29" s="228">
        <v>0</v>
      </c>
      <c r="I29" s="229">
        <v>0</v>
      </c>
      <c r="J29" s="230">
        <f t="shared" ref="J29:J30" si="7">H29+I29</f>
        <v>0</v>
      </c>
      <c r="K29" s="585"/>
      <c r="L29" s="586"/>
      <c r="M29" s="587"/>
    </row>
    <row r="30" spans="1:13" ht="13.8" thickBot="1">
      <c r="A30" s="795"/>
      <c r="B30" s="805"/>
      <c r="C30" s="806"/>
      <c r="D30" s="807">
        <f t="shared" si="5"/>
        <v>0</v>
      </c>
      <c r="E30" s="805">
        <v>0</v>
      </c>
      <c r="F30" s="806">
        <v>0</v>
      </c>
      <c r="G30" s="807">
        <f t="shared" si="6"/>
        <v>0</v>
      </c>
      <c r="H30" s="805">
        <v>0</v>
      </c>
      <c r="I30" s="806">
        <v>0</v>
      </c>
      <c r="J30" s="807">
        <f t="shared" si="7"/>
        <v>0</v>
      </c>
      <c r="K30" s="808"/>
      <c r="L30" s="809"/>
      <c r="M30" s="810"/>
    </row>
    <row r="31" spans="1:13" ht="13.8" thickBot="1">
      <c r="A31" s="788" t="s">
        <v>65</v>
      </c>
      <c r="B31" s="811">
        <f>SUM(B29:B30)</f>
        <v>0</v>
      </c>
      <c r="C31" s="812">
        <f>SUM(C29:C30)</f>
        <v>0</v>
      </c>
      <c r="D31" s="813">
        <v>0</v>
      </c>
      <c r="E31" s="811">
        <f t="shared" ref="E31:J31" si="8">SUM(E29:E30)</f>
        <v>0</v>
      </c>
      <c r="F31" s="812">
        <f t="shared" si="8"/>
        <v>0</v>
      </c>
      <c r="G31" s="813">
        <f t="shared" si="8"/>
        <v>0</v>
      </c>
      <c r="H31" s="811">
        <f t="shared" si="8"/>
        <v>0</v>
      </c>
      <c r="I31" s="812">
        <f t="shared" si="8"/>
        <v>0</v>
      </c>
      <c r="J31" s="813">
        <f t="shared" si="8"/>
        <v>0</v>
      </c>
      <c r="K31" s="814">
        <f>IFERROR(+H31/B31,0)</f>
        <v>0</v>
      </c>
      <c r="L31" s="710">
        <f>IFERROR(I31/C31,0)</f>
        <v>0</v>
      </c>
      <c r="M31" s="815">
        <f>IFERROR(J31/D31,0)</f>
        <v>0</v>
      </c>
    </row>
    <row r="32" spans="1:13">
      <c r="A32" s="581"/>
      <c r="B32" s="591"/>
      <c r="C32" s="591"/>
      <c r="D32" s="591"/>
      <c r="E32" s="591"/>
      <c r="F32" s="591"/>
      <c r="G32" s="591"/>
      <c r="H32" s="591"/>
      <c r="I32" s="591"/>
      <c r="J32" s="591"/>
      <c r="K32" s="592"/>
      <c r="L32" s="592"/>
      <c r="M32" s="592"/>
    </row>
    <row r="33" spans="1:13">
      <c r="A33" t="s">
        <v>68</v>
      </c>
      <c r="B33" s="591"/>
      <c r="C33" s="591"/>
      <c r="D33" s="591"/>
      <c r="E33" s="591"/>
      <c r="F33" s="591"/>
      <c r="G33" s="591"/>
      <c r="H33" s="591"/>
      <c r="I33" s="591"/>
      <c r="J33" s="591"/>
      <c r="K33" s="592"/>
      <c r="L33" s="592"/>
      <c r="M33" s="592"/>
    </row>
    <row r="34" spans="1:13">
      <c r="A34" s="581"/>
      <c r="B34" s="591"/>
      <c r="C34" s="591"/>
      <c r="D34" s="591"/>
      <c r="E34" s="591"/>
      <c r="F34" s="591"/>
      <c r="G34" s="591"/>
      <c r="H34" s="591"/>
      <c r="I34" s="591"/>
      <c r="J34" s="591"/>
      <c r="K34" s="592"/>
      <c r="L34" s="592"/>
      <c r="M34" s="592"/>
    </row>
    <row r="35" spans="1:13" ht="18">
      <c r="A35" s="1296" t="s">
        <v>69</v>
      </c>
      <c r="B35" s="1296"/>
      <c r="C35" s="1296"/>
      <c r="D35" s="1296"/>
      <c r="E35" s="1296"/>
      <c r="F35" s="1296"/>
      <c r="G35" s="1296"/>
      <c r="H35" s="1296"/>
      <c r="I35" s="1296"/>
      <c r="J35" s="1296"/>
      <c r="K35" s="1296"/>
      <c r="L35" s="1296"/>
      <c r="M35" s="1296"/>
    </row>
    <row r="36" spans="1:13" ht="16.2" thickBot="1">
      <c r="A36" s="584"/>
      <c r="B36" s="584"/>
      <c r="C36" s="584"/>
      <c r="D36" s="584"/>
      <c r="E36" s="584"/>
      <c r="F36" s="584"/>
      <c r="G36" s="584"/>
      <c r="H36" s="584"/>
      <c r="I36" s="584"/>
      <c r="J36" s="584"/>
      <c r="K36" s="584"/>
      <c r="L36" s="584"/>
      <c r="M36" s="584"/>
    </row>
    <row r="37" spans="1:13">
      <c r="A37" s="816"/>
      <c r="B37" s="1309" t="s">
        <v>62</v>
      </c>
      <c r="C37" s="1310"/>
      <c r="D37" s="1311"/>
      <c r="E37" s="1309" t="s">
        <v>63</v>
      </c>
      <c r="F37" s="1310"/>
      <c r="G37" s="1311"/>
      <c r="H37" s="1309" t="s">
        <v>5</v>
      </c>
      <c r="I37" s="1310"/>
      <c r="J37" s="1311"/>
      <c r="K37" s="1312" t="s">
        <v>6</v>
      </c>
      <c r="L37" s="1310"/>
      <c r="M37" s="1311"/>
    </row>
    <row r="38" spans="1:13" ht="13.8" thickBot="1">
      <c r="A38" s="817"/>
      <c r="B38" s="818" t="s">
        <v>8</v>
      </c>
      <c r="C38" s="819" t="s">
        <v>9</v>
      </c>
      <c r="D38" s="820" t="s">
        <v>10</v>
      </c>
      <c r="E38" s="818" t="s">
        <v>8</v>
      </c>
      <c r="F38" s="819" t="s">
        <v>9</v>
      </c>
      <c r="G38" s="820" t="s">
        <v>10</v>
      </c>
      <c r="H38" s="818" t="s">
        <v>8</v>
      </c>
      <c r="I38" s="819" t="s">
        <v>9</v>
      </c>
      <c r="J38" s="820" t="s">
        <v>10</v>
      </c>
      <c r="K38" s="818" t="s">
        <v>8</v>
      </c>
      <c r="L38" s="819" t="s">
        <v>9</v>
      </c>
      <c r="M38" s="820" t="s">
        <v>10</v>
      </c>
    </row>
    <row r="39" spans="1:13">
      <c r="A39" s="438" t="s">
        <v>70</v>
      </c>
      <c r="B39" s="228"/>
      <c r="C39" s="229"/>
      <c r="D39" s="230">
        <f t="shared" ref="D39:D40" si="9">B39+C39</f>
        <v>0</v>
      </c>
      <c r="E39" s="228">
        <v>0</v>
      </c>
      <c r="F39" s="229">
        <v>0</v>
      </c>
      <c r="G39" s="230">
        <f t="shared" ref="G39:G40" si="10">E39+F39</f>
        <v>0</v>
      </c>
      <c r="H39" s="228">
        <v>0</v>
      </c>
      <c r="I39" s="229">
        <v>0</v>
      </c>
      <c r="J39" s="230">
        <f t="shared" ref="J39:J40" si="11">H39+I39</f>
        <v>0</v>
      </c>
      <c r="K39" s="585"/>
      <c r="L39" s="586"/>
      <c r="M39" s="587"/>
    </row>
    <row r="40" spans="1:13" ht="13.8" thickBot="1">
      <c r="A40" s="580"/>
      <c r="B40" s="228"/>
      <c r="C40" s="229"/>
      <c r="D40" s="230">
        <f t="shared" si="9"/>
        <v>0</v>
      </c>
      <c r="E40" s="228">
        <v>0</v>
      </c>
      <c r="F40" s="229">
        <v>0</v>
      </c>
      <c r="G40" s="230">
        <f t="shared" si="10"/>
        <v>0</v>
      </c>
      <c r="H40" s="228">
        <v>0</v>
      </c>
      <c r="I40" s="229">
        <v>0</v>
      </c>
      <c r="J40" s="230">
        <f t="shared" si="11"/>
        <v>0</v>
      </c>
      <c r="K40" s="585"/>
      <c r="L40" s="586"/>
      <c r="M40" s="587"/>
    </row>
    <row r="41" spans="1:13" ht="13.8" thickBot="1">
      <c r="A41" s="477" t="s">
        <v>65</v>
      </c>
      <c r="B41" s="588">
        <f>SUM(B39:B40)</f>
        <v>0</v>
      </c>
      <c r="C41" s="589">
        <f>SUM(C39:C40)</f>
        <v>0</v>
      </c>
      <c r="D41" s="590">
        <v>0</v>
      </c>
      <c r="E41" s="588">
        <f t="shared" ref="E41:J41" si="12">SUM(E39:E40)</f>
        <v>0</v>
      </c>
      <c r="F41" s="589">
        <f t="shared" si="12"/>
        <v>0</v>
      </c>
      <c r="G41" s="590">
        <f t="shared" si="12"/>
        <v>0</v>
      </c>
      <c r="H41" s="588">
        <f t="shared" si="12"/>
        <v>0</v>
      </c>
      <c r="I41" s="589">
        <f t="shared" si="12"/>
        <v>0</v>
      </c>
      <c r="J41" s="590">
        <f t="shared" si="12"/>
        <v>0</v>
      </c>
      <c r="K41" s="814">
        <f>IFERROR(+H41/B41,0)</f>
        <v>0</v>
      </c>
      <c r="L41" s="710">
        <f>IFERROR(I41/C41,0)</f>
        <v>0</v>
      </c>
      <c r="M41" s="815">
        <f>IFERROR(J41/D41,0)</f>
        <v>0</v>
      </c>
    </row>
    <row r="42" spans="1:13">
      <c r="A42" s="581"/>
      <c r="B42" s="591"/>
      <c r="C42" s="591"/>
      <c r="D42" s="591"/>
      <c r="E42" s="591"/>
      <c r="F42" s="591"/>
      <c r="G42" s="591"/>
      <c r="H42" s="591"/>
      <c r="I42" s="591"/>
      <c r="J42" s="591"/>
      <c r="K42" s="592"/>
      <c r="L42" s="592"/>
      <c r="M42" s="592"/>
    </row>
    <row r="43" spans="1:13">
      <c r="A43" t="s">
        <v>68</v>
      </c>
      <c r="B43" s="591"/>
      <c r="C43" s="591"/>
      <c r="D43" s="591"/>
      <c r="E43" s="591"/>
      <c r="F43" s="591"/>
      <c r="G43" s="591"/>
      <c r="H43" s="591"/>
      <c r="I43" s="591"/>
      <c r="J43" s="591"/>
      <c r="K43" s="592"/>
      <c r="L43" s="592"/>
      <c r="M43" s="592"/>
    </row>
    <row r="44" spans="1:13">
      <c r="A44"/>
      <c r="B44"/>
      <c r="C44"/>
      <c r="D44"/>
      <c r="E44"/>
      <c r="F44"/>
      <c r="G44"/>
      <c r="H44"/>
      <c r="I44"/>
      <c r="J44"/>
      <c r="K44"/>
      <c r="L44"/>
      <c r="M44"/>
    </row>
    <row r="45" spans="1:13" ht="15.6">
      <c r="A45" s="1296" t="s">
        <v>71</v>
      </c>
      <c r="B45" s="1296"/>
      <c r="C45" s="1296"/>
      <c r="D45" s="1296"/>
      <c r="E45" s="1296"/>
      <c r="F45" s="1296"/>
      <c r="G45" s="1296"/>
      <c r="H45" s="1296"/>
      <c r="I45" s="1296"/>
      <c r="J45" s="1296"/>
      <c r="K45" s="1296"/>
      <c r="L45" s="1296"/>
      <c r="M45" s="1296"/>
    </row>
    <row r="46" spans="1:13" ht="16.2" thickBot="1">
      <c r="A46" s="584"/>
      <c r="B46" s="584"/>
      <c r="C46" s="584"/>
      <c r="D46" s="584"/>
      <c r="E46" s="584"/>
      <c r="F46" s="584"/>
      <c r="G46" s="584"/>
      <c r="H46" s="584"/>
      <c r="I46" s="584"/>
      <c r="J46" s="584"/>
      <c r="K46" s="584"/>
      <c r="L46" s="584"/>
      <c r="M46" s="584"/>
    </row>
    <row r="47" spans="1:13">
      <c r="A47" s="816"/>
      <c r="B47" s="1309" t="s">
        <v>62</v>
      </c>
      <c r="C47" s="1310"/>
      <c r="D47" s="1311"/>
      <c r="E47" s="1309" t="s">
        <v>63</v>
      </c>
      <c r="F47" s="1310"/>
      <c r="G47" s="1311"/>
      <c r="H47" s="1309" t="s">
        <v>5</v>
      </c>
      <c r="I47" s="1310"/>
      <c r="J47" s="1311"/>
      <c r="K47" s="1312" t="s">
        <v>6</v>
      </c>
      <c r="L47" s="1310"/>
      <c r="M47" s="1311"/>
    </row>
    <row r="48" spans="1:13" ht="13.8" thickBot="1">
      <c r="A48" s="1010"/>
      <c r="B48" s="818" t="s">
        <v>8</v>
      </c>
      <c r="C48" s="819" t="s">
        <v>9</v>
      </c>
      <c r="D48" s="820" t="s">
        <v>10</v>
      </c>
      <c r="E48" s="818" t="s">
        <v>8</v>
      </c>
      <c r="F48" s="819" t="s">
        <v>9</v>
      </c>
      <c r="G48" s="820" t="s">
        <v>10</v>
      </c>
      <c r="H48" s="818" t="s">
        <v>8</v>
      </c>
      <c r="I48" s="819" t="s">
        <v>9</v>
      </c>
      <c r="J48" s="820" t="s">
        <v>10</v>
      </c>
      <c r="K48" s="818" t="s">
        <v>8</v>
      </c>
      <c r="L48" s="819" t="s">
        <v>9</v>
      </c>
      <c r="M48" s="820" t="s">
        <v>10</v>
      </c>
    </row>
    <row r="49" spans="1:13">
      <c r="A49" s="598" t="s">
        <v>72</v>
      </c>
      <c r="B49" s="219"/>
      <c r="C49" s="220"/>
      <c r="D49" s="221">
        <f t="shared" ref="D49:D50" si="13">B49+C49</f>
        <v>0</v>
      </c>
      <c r="E49" s="219">
        <v>0</v>
      </c>
      <c r="F49" s="220">
        <v>0</v>
      </c>
      <c r="G49" s="221">
        <f t="shared" ref="G49:G50" si="14">E49+F49</f>
        <v>0</v>
      </c>
      <c r="H49" s="219">
        <v>0</v>
      </c>
      <c r="I49" s="220">
        <v>0</v>
      </c>
      <c r="J49" s="221">
        <f t="shared" ref="J49:J50" si="15">H49+I49</f>
        <v>0</v>
      </c>
      <c r="K49" s="114"/>
      <c r="L49" s="115"/>
      <c r="M49" s="116"/>
    </row>
    <row r="50" spans="1:13" ht="13.8" thickBot="1">
      <c r="A50" s="580"/>
      <c r="B50" s="219"/>
      <c r="C50" s="220"/>
      <c r="D50" s="221">
        <f t="shared" si="13"/>
        <v>0</v>
      </c>
      <c r="E50" s="219">
        <v>0</v>
      </c>
      <c r="F50" s="220">
        <v>0</v>
      </c>
      <c r="G50" s="221">
        <f t="shared" si="14"/>
        <v>0</v>
      </c>
      <c r="H50" s="219">
        <v>0</v>
      </c>
      <c r="I50" s="220">
        <v>0</v>
      </c>
      <c r="J50" s="221">
        <f t="shared" si="15"/>
        <v>0</v>
      </c>
      <c r="K50" s="114"/>
      <c r="L50" s="115"/>
      <c r="M50" s="116"/>
    </row>
    <row r="51" spans="1:13" ht="13.8" thickBot="1">
      <c r="A51" s="477" t="s">
        <v>65</v>
      </c>
      <c r="B51" s="222">
        <f>SUM(B49:B50)</f>
        <v>0</v>
      </c>
      <c r="C51" s="223">
        <f>SUM(C49:C50)</f>
        <v>0</v>
      </c>
      <c r="D51" s="224">
        <v>0</v>
      </c>
      <c r="E51" s="222">
        <f t="shared" ref="E51:J51" si="16">SUM(E49:E50)</f>
        <v>0</v>
      </c>
      <c r="F51" s="223">
        <f t="shared" si="16"/>
        <v>0</v>
      </c>
      <c r="G51" s="224">
        <f t="shared" si="16"/>
        <v>0</v>
      </c>
      <c r="H51" s="222">
        <f t="shared" si="16"/>
        <v>0</v>
      </c>
      <c r="I51" s="223">
        <f t="shared" si="16"/>
        <v>0</v>
      </c>
      <c r="J51" s="224">
        <f t="shared" si="16"/>
        <v>0</v>
      </c>
      <c r="K51" s="814">
        <f>IFERROR(+H51/B51,0)</f>
        <v>0</v>
      </c>
      <c r="L51" s="710">
        <f>IFERROR(I51/C51,0)</f>
        <v>0</v>
      </c>
      <c r="M51" s="815">
        <f>IFERROR(J51/D51,0)</f>
        <v>0</v>
      </c>
    </row>
    <row r="52" spans="1:13">
      <c r="A52"/>
      <c r="B52"/>
      <c r="C52"/>
      <c r="D52"/>
      <c r="E52"/>
      <c r="F52"/>
      <c r="G52"/>
      <c r="H52"/>
      <c r="I52"/>
      <c r="J52"/>
      <c r="K52"/>
      <c r="L52"/>
      <c r="M52"/>
    </row>
    <row r="53" spans="1:13">
      <c r="A53" s="1306" t="s">
        <v>53</v>
      </c>
      <c r="B53" s="1306"/>
      <c r="C53" s="1306"/>
      <c r="D53" s="1306"/>
      <c r="E53" s="1306"/>
      <c r="F53" s="1306"/>
      <c r="G53" s="1306"/>
      <c r="H53" s="1306"/>
      <c r="I53" s="1306"/>
      <c r="J53" s="1306"/>
      <c r="K53" s="1306"/>
      <c r="L53"/>
      <c r="M53"/>
    </row>
    <row r="54" spans="1:13">
      <c r="A54"/>
      <c r="B54"/>
      <c r="C54"/>
      <c r="D54"/>
      <c r="E54"/>
      <c r="F54"/>
      <c r="G54"/>
      <c r="H54"/>
      <c r="I54"/>
      <c r="J54"/>
      <c r="K54"/>
      <c r="L54"/>
      <c r="M54"/>
    </row>
    <row r="55" spans="1:13">
      <c r="A55" s="209"/>
      <c r="B55" s="209"/>
      <c r="C55" s="209"/>
      <c r="D55" s="209"/>
      <c r="E55" s="209"/>
      <c r="F55" s="209"/>
      <c r="G55" s="209"/>
      <c r="H55"/>
      <c r="I55"/>
      <c r="J55" s="129"/>
      <c r="K55"/>
      <c r="L55"/>
      <c r="M55"/>
    </row>
  </sheetData>
  <mergeCells count="30">
    <mergeCell ref="A16:M16"/>
    <mergeCell ref="A17:M17"/>
    <mergeCell ref="B18:D18"/>
    <mergeCell ref="E18:G18"/>
    <mergeCell ref="A1:M1"/>
    <mergeCell ref="A2:M2"/>
    <mergeCell ref="A3:M3"/>
    <mergeCell ref="B4:D4"/>
    <mergeCell ref="E4:G4"/>
    <mergeCell ref="H4:J4"/>
    <mergeCell ref="K4:M4"/>
    <mergeCell ref="A4:A5"/>
    <mergeCell ref="H18:J18"/>
    <mergeCell ref="K18:M18"/>
    <mergeCell ref="A25:M25"/>
    <mergeCell ref="B27:D27"/>
    <mergeCell ref="E27:G27"/>
    <mergeCell ref="H27:J27"/>
    <mergeCell ref="K27:M27"/>
    <mergeCell ref="A35:M35"/>
    <mergeCell ref="B37:D37"/>
    <mergeCell ref="E37:G37"/>
    <mergeCell ref="H37:J37"/>
    <mergeCell ref="K37:M37"/>
    <mergeCell ref="A53:K53"/>
    <mergeCell ref="A45:M45"/>
    <mergeCell ref="B47:D47"/>
    <mergeCell ref="E47:G47"/>
    <mergeCell ref="H47:J47"/>
    <mergeCell ref="K47:M47"/>
  </mergeCells>
  <pageMargins left="0.7" right="0.7" top="0.75" bottom="0.75" header="0.3" footer="0.3"/>
  <pageSetup scale="62"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codeName="Sheet8">
    <tabColor rgb="FF00B050"/>
    <pageSetUpPr fitToPage="1"/>
  </sheetPr>
  <dimension ref="A1:M103"/>
  <sheetViews>
    <sheetView topLeftCell="A9" zoomScaleNormal="100" workbookViewId="0">
      <selection activeCell="J9" sqref="J9"/>
    </sheetView>
  </sheetViews>
  <sheetFormatPr defaultColWidth="9.44140625" defaultRowHeight="13.2"/>
  <cols>
    <col min="1" max="1" width="51.44140625" bestFit="1" customWidth="1"/>
    <col min="2" max="2" width="6.5546875" customWidth="1"/>
    <col min="3" max="3" width="9.88671875" customWidth="1"/>
    <col min="4" max="4" width="13.44140625" customWidth="1"/>
    <col min="5" max="5" width="9.88671875" customWidth="1"/>
    <col min="6" max="6" width="10.5546875" customWidth="1"/>
    <col min="7" max="7" width="15" bestFit="1" customWidth="1"/>
    <col min="8" max="8" width="12" customWidth="1"/>
    <col min="10" max="10" width="10.109375" bestFit="1" customWidth="1"/>
  </cols>
  <sheetData>
    <row r="1" spans="1:8" ht="15.6">
      <c r="A1" s="1322" t="s">
        <v>73</v>
      </c>
      <c r="B1" s="1322"/>
      <c r="C1" s="1322"/>
      <c r="D1" s="1322"/>
      <c r="E1" s="1322"/>
      <c r="F1" s="1322"/>
      <c r="G1" s="1322"/>
      <c r="H1" s="1322"/>
    </row>
    <row r="2" spans="1:8" ht="15.75" customHeight="1">
      <c r="A2" s="1296" t="s">
        <v>2</v>
      </c>
      <c r="B2" s="1296"/>
      <c r="C2" s="1296"/>
      <c r="D2" s="1296"/>
      <c r="E2" s="1296"/>
      <c r="F2" s="1296"/>
      <c r="G2" s="1296"/>
      <c r="H2" s="1296"/>
    </row>
    <row r="3" spans="1:8" ht="15.6">
      <c r="A3" s="1323" t="str">
        <f>'Current Month '!A3</f>
        <v>September 2022</v>
      </c>
      <c r="B3" s="1322"/>
      <c r="C3" s="1322"/>
      <c r="D3" s="1322"/>
      <c r="E3" s="1322"/>
      <c r="F3" s="1322"/>
      <c r="G3" s="1322"/>
      <c r="H3" s="1322"/>
    </row>
    <row r="4" spans="1:8" ht="15.75" customHeight="1" thickBot="1">
      <c r="A4" s="43"/>
      <c r="B4" s="43"/>
      <c r="C4" s="44"/>
      <c r="D4" s="44"/>
      <c r="E4" s="44"/>
      <c r="F4" s="44"/>
      <c r="G4" s="44"/>
      <c r="H4" s="44"/>
    </row>
    <row r="5" spans="1:8" ht="15.75" customHeight="1" thickBot="1">
      <c r="A5" s="46"/>
      <c r="B5" s="1324" t="s">
        <v>74</v>
      </c>
      <c r="C5" s="1325"/>
      <c r="D5" s="1325"/>
      <c r="E5" s="1325"/>
      <c r="F5" s="1325"/>
      <c r="G5" s="1325"/>
      <c r="H5" s="1325"/>
    </row>
    <row r="6" spans="1:8" ht="12.75" customHeight="1" thickBot="1">
      <c r="A6" s="204"/>
      <c r="B6" s="204"/>
      <c r="C6" s="1326" t="s">
        <v>75</v>
      </c>
      <c r="D6" s="1327"/>
      <c r="E6" s="1327"/>
      <c r="F6" s="1327"/>
      <c r="G6" s="1327"/>
      <c r="H6" s="1328"/>
    </row>
    <row r="7" spans="1:8" ht="26.4">
      <c r="A7" s="47" t="s">
        <v>76</v>
      </c>
      <c r="B7" s="48" t="s">
        <v>77</v>
      </c>
      <c r="C7" s="423" t="s">
        <v>78</v>
      </c>
      <c r="D7" s="423" t="s">
        <v>79</v>
      </c>
      <c r="E7" s="423" t="s">
        <v>80</v>
      </c>
      <c r="F7" s="423" t="s">
        <v>81</v>
      </c>
      <c r="G7" s="424" t="s">
        <v>82</v>
      </c>
      <c r="H7" s="423" t="s">
        <v>83</v>
      </c>
    </row>
    <row r="8" spans="1:8" ht="12.75" customHeight="1">
      <c r="A8" s="49" t="s">
        <v>26</v>
      </c>
      <c r="B8" s="52"/>
      <c r="C8" s="140"/>
      <c r="D8" s="140"/>
      <c r="E8" s="140"/>
      <c r="F8" s="140"/>
      <c r="G8" s="140"/>
      <c r="H8" s="140"/>
    </row>
    <row r="9" spans="1:8">
      <c r="A9" s="54" t="s">
        <v>84</v>
      </c>
      <c r="B9" s="54" t="s">
        <v>85</v>
      </c>
      <c r="C9" s="141">
        <v>110</v>
      </c>
      <c r="D9" s="141">
        <v>2077</v>
      </c>
      <c r="E9" s="141">
        <v>0.27000999999999997</v>
      </c>
      <c r="F9" s="141">
        <v>1856</v>
      </c>
      <c r="G9" s="141">
        <v>94087.43</v>
      </c>
      <c r="H9" s="152">
        <f>G9/$G$75</f>
        <v>1.2307330067850085E-2</v>
      </c>
    </row>
    <row r="10" spans="1:8">
      <c r="A10" s="54" t="s">
        <v>86</v>
      </c>
      <c r="B10" s="54" t="s">
        <v>85</v>
      </c>
      <c r="C10" s="141">
        <v>424</v>
      </c>
      <c r="D10" s="141">
        <v>264896</v>
      </c>
      <c r="E10" s="141">
        <v>31.787520000000001</v>
      </c>
      <c r="F10" s="141">
        <v>0</v>
      </c>
      <c r="G10" s="141">
        <v>493575.36</v>
      </c>
      <c r="H10" s="152">
        <f>G10/$G$75</f>
        <v>6.4563298932470897E-2</v>
      </c>
    </row>
    <row r="11" spans="1:8" ht="12.75" customHeight="1">
      <c r="A11" s="54" t="s">
        <v>87</v>
      </c>
      <c r="B11" s="54" t="s">
        <v>85</v>
      </c>
      <c r="C11" s="141">
        <v>0</v>
      </c>
      <c r="D11" s="141">
        <v>0</v>
      </c>
      <c r="E11" s="141">
        <v>0</v>
      </c>
      <c r="F11" s="141">
        <v>0</v>
      </c>
      <c r="G11" s="141">
        <v>0</v>
      </c>
      <c r="H11" s="152">
        <f>G11/$G$75</f>
        <v>0</v>
      </c>
    </row>
    <row r="12" spans="1:8" ht="12.75" customHeight="1">
      <c r="A12" s="54" t="s">
        <v>88</v>
      </c>
      <c r="B12" s="54" t="s">
        <v>85</v>
      </c>
      <c r="C12" s="141">
        <v>0</v>
      </c>
      <c r="D12" s="141">
        <v>0</v>
      </c>
      <c r="E12" s="141">
        <v>0</v>
      </c>
      <c r="F12" s="141">
        <v>0</v>
      </c>
      <c r="G12" s="141">
        <v>0</v>
      </c>
      <c r="H12" s="152">
        <f>G12/$G$75</f>
        <v>0</v>
      </c>
    </row>
    <row r="13" spans="1:8" ht="12.75" customHeight="1">
      <c r="A13" s="54" t="s">
        <v>89</v>
      </c>
      <c r="B13" s="54" t="s">
        <v>85</v>
      </c>
      <c r="C13" s="141">
        <v>0</v>
      </c>
      <c r="D13" s="141">
        <v>0</v>
      </c>
      <c r="E13" s="141">
        <v>0</v>
      </c>
      <c r="F13" s="141">
        <v>0</v>
      </c>
      <c r="G13" s="141">
        <v>0</v>
      </c>
      <c r="H13" s="152">
        <f>G13/$G$75</f>
        <v>0</v>
      </c>
    </row>
    <row r="14" spans="1:8">
      <c r="A14" s="50" t="s">
        <v>29</v>
      </c>
      <c r="B14" s="55"/>
      <c r="C14" s="55"/>
      <c r="D14" s="55"/>
      <c r="E14" s="55"/>
      <c r="F14" s="55"/>
      <c r="G14" s="55"/>
      <c r="H14" s="55"/>
    </row>
    <row r="15" spans="1:8">
      <c r="A15" s="54" t="s">
        <v>90</v>
      </c>
      <c r="B15" s="54" t="s">
        <v>85</v>
      </c>
      <c r="C15" s="141">
        <v>0</v>
      </c>
      <c r="D15" s="141">
        <v>0</v>
      </c>
      <c r="E15" s="141">
        <v>0</v>
      </c>
      <c r="F15" s="141">
        <v>0</v>
      </c>
      <c r="G15" s="141">
        <v>0</v>
      </c>
      <c r="H15" s="152">
        <f t="shared" ref="H15:H23" si="0">G15/$G$75</f>
        <v>0</v>
      </c>
    </row>
    <row r="16" spans="1:8">
      <c r="A16" s="54" t="s">
        <v>91</v>
      </c>
      <c r="B16" s="54" t="s">
        <v>92</v>
      </c>
      <c r="C16" s="141">
        <v>2695</v>
      </c>
      <c r="D16" s="141">
        <v>18477</v>
      </c>
      <c r="E16" s="141">
        <v>2.5867800000000001</v>
      </c>
      <c r="F16" s="141">
        <v>7671</v>
      </c>
      <c r="G16" s="141">
        <v>226562.35</v>
      </c>
      <c r="H16" s="152">
        <f t="shared" si="0"/>
        <v>2.9636027069692254E-2</v>
      </c>
    </row>
    <row r="17" spans="1:10">
      <c r="A17" s="54" t="s">
        <v>93</v>
      </c>
      <c r="B17" s="54" t="s">
        <v>92</v>
      </c>
      <c r="C17" s="141">
        <v>413</v>
      </c>
      <c r="D17" s="141">
        <v>0</v>
      </c>
      <c r="E17" s="141">
        <v>0</v>
      </c>
      <c r="F17" s="141">
        <v>160</v>
      </c>
      <c r="G17" s="141">
        <v>39436.86</v>
      </c>
      <c r="H17" s="152">
        <f t="shared" si="0"/>
        <v>5.1586322727658132E-3</v>
      </c>
    </row>
    <row r="18" spans="1:10">
      <c r="A18" s="54" t="s">
        <v>94</v>
      </c>
      <c r="B18" s="54" t="s">
        <v>92</v>
      </c>
      <c r="C18" s="141">
        <v>648</v>
      </c>
      <c r="D18" s="141">
        <v>0</v>
      </c>
      <c r="E18" s="141">
        <v>0</v>
      </c>
      <c r="F18" s="141">
        <v>16854</v>
      </c>
      <c r="G18" s="141">
        <v>489246.8</v>
      </c>
      <c r="H18" s="152">
        <f t="shared" si="0"/>
        <v>6.3997091346202545E-2</v>
      </c>
    </row>
    <row r="19" spans="1:10">
      <c r="A19" s="54" t="s">
        <v>95</v>
      </c>
      <c r="B19" s="54" t="s">
        <v>92</v>
      </c>
      <c r="C19" s="141">
        <v>37</v>
      </c>
      <c r="D19" s="141">
        <v>289.60000000000002</v>
      </c>
      <c r="E19" s="141">
        <v>4.0543999999999997E-2</v>
      </c>
      <c r="F19" s="141">
        <v>210.91</v>
      </c>
      <c r="G19" s="141">
        <v>3071.25</v>
      </c>
      <c r="H19" s="152">
        <f t="shared" si="0"/>
        <v>4.0174216120989354E-4</v>
      </c>
    </row>
    <row r="20" spans="1:10">
      <c r="A20" s="54" t="s">
        <v>96</v>
      </c>
      <c r="B20" s="54" t="s">
        <v>85</v>
      </c>
      <c r="C20" s="141">
        <v>0</v>
      </c>
      <c r="D20" s="141">
        <v>0</v>
      </c>
      <c r="E20" s="141">
        <v>0</v>
      </c>
      <c r="F20" s="141">
        <v>0</v>
      </c>
      <c r="G20" s="141">
        <v>0</v>
      </c>
      <c r="H20" s="152">
        <f t="shared" si="0"/>
        <v>0</v>
      </c>
    </row>
    <row r="21" spans="1:10">
      <c r="A21" s="54" t="s">
        <v>97</v>
      </c>
      <c r="B21" s="54" t="s">
        <v>85</v>
      </c>
      <c r="C21" s="141">
        <v>0</v>
      </c>
      <c r="D21" s="141">
        <v>0</v>
      </c>
      <c r="E21" s="141">
        <v>0</v>
      </c>
      <c r="F21" s="141">
        <v>0</v>
      </c>
      <c r="G21" s="141">
        <v>0</v>
      </c>
      <c r="H21" s="152">
        <f t="shared" si="0"/>
        <v>0</v>
      </c>
    </row>
    <row r="22" spans="1:10">
      <c r="A22" s="54" t="s">
        <v>98</v>
      </c>
      <c r="B22" s="54" t="s">
        <v>85</v>
      </c>
      <c r="C22" s="141">
        <v>0</v>
      </c>
      <c r="D22" s="141">
        <v>0</v>
      </c>
      <c r="E22" s="141">
        <v>0</v>
      </c>
      <c r="F22" s="141">
        <v>0</v>
      </c>
      <c r="G22" s="141">
        <v>0</v>
      </c>
      <c r="H22" s="152">
        <f t="shared" si="0"/>
        <v>0</v>
      </c>
    </row>
    <row r="23" spans="1:10">
      <c r="A23" s="54" t="s">
        <v>99</v>
      </c>
      <c r="B23" s="599" t="s">
        <v>85</v>
      </c>
      <c r="C23" s="141">
        <v>0</v>
      </c>
      <c r="D23" s="141">
        <v>0</v>
      </c>
      <c r="E23" s="141">
        <v>0</v>
      </c>
      <c r="F23" s="141">
        <v>0</v>
      </c>
      <c r="G23" s="141">
        <v>0</v>
      </c>
      <c r="H23" s="152">
        <f t="shared" si="0"/>
        <v>0</v>
      </c>
    </row>
    <row r="24" spans="1:10">
      <c r="A24" s="50" t="s">
        <v>100</v>
      </c>
      <c r="B24" s="55"/>
      <c r="C24" s="55"/>
      <c r="D24" s="55"/>
      <c r="E24" s="55"/>
      <c r="F24" s="55"/>
      <c r="G24" s="55"/>
      <c r="H24" s="55"/>
    </row>
    <row r="25" spans="1:10">
      <c r="A25" s="54" t="s">
        <v>101</v>
      </c>
      <c r="B25" s="54" t="s">
        <v>92</v>
      </c>
      <c r="C25" s="141">
        <v>2979</v>
      </c>
      <c r="D25" s="141">
        <v>45760</v>
      </c>
      <c r="E25" s="141">
        <v>9.6096000000000004</v>
      </c>
      <c r="F25" s="141">
        <v>1222</v>
      </c>
      <c r="G25" s="141">
        <v>1507806.75</v>
      </c>
      <c r="H25" s="152">
        <f>G25/$G$75</f>
        <v>0.19723224824806371</v>
      </c>
      <c r="J25" s="1218"/>
    </row>
    <row r="26" spans="1:10">
      <c r="A26" s="54" t="s">
        <v>102</v>
      </c>
      <c r="B26" s="54" t="s">
        <v>92</v>
      </c>
      <c r="C26" s="141">
        <v>0</v>
      </c>
      <c r="D26" s="141">
        <v>0</v>
      </c>
      <c r="E26" s="141">
        <v>0</v>
      </c>
      <c r="F26" s="141">
        <v>0</v>
      </c>
      <c r="G26" s="141">
        <v>0</v>
      </c>
      <c r="H26" s="152">
        <f>G26/$G$75</f>
        <v>0</v>
      </c>
    </row>
    <row r="27" spans="1:10">
      <c r="A27" s="54" t="s">
        <v>103</v>
      </c>
      <c r="B27" s="54" t="s">
        <v>92</v>
      </c>
      <c r="C27" s="141">
        <v>0</v>
      </c>
      <c r="D27" s="141">
        <v>0</v>
      </c>
      <c r="E27" s="141">
        <v>0</v>
      </c>
      <c r="F27" s="141">
        <v>0</v>
      </c>
      <c r="G27" s="141">
        <v>0</v>
      </c>
      <c r="H27" s="152">
        <f>G27/$G$75</f>
        <v>0</v>
      </c>
    </row>
    <row r="28" spans="1:10" s="3" customFormat="1">
      <c r="A28" s="54" t="s">
        <v>104</v>
      </c>
      <c r="B28" s="54" t="s">
        <v>92</v>
      </c>
      <c r="C28" s="141">
        <v>66</v>
      </c>
      <c r="D28" s="141">
        <v>3010</v>
      </c>
      <c r="E28" s="141">
        <v>0.57189999999999996</v>
      </c>
      <c r="F28" s="141">
        <v>1951</v>
      </c>
      <c r="G28" s="141">
        <v>94092.160000000003</v>
      </c>
      <c r="H28" s="152">
        <f>G28/$G$75</f>
        <v>1.2307948786750379E-2</v>
      </c>
    </row>
    <row r="29" spans="1:10" s="3" customFormat="1">
      <c r="A29" s="54" t="s">
        <v>105</v>
      </c>
      <c r="B29" s="54" t="s">
        <v>92</v>
      </c>
      <c r="C29" s="141">
        <v>0</v>
      </c>
      <c r="D29" s="141">
        <v>0</v>
      </c>
      <c r="E29" s="141">
        <v>0</v>
      </c>
      <c r="F29" s="141">
        <v>0</v>
      </c>
      <c r="G29" s="141">
        <v>0</v>
      </c>
      <c r="H29" s="152">
        <f>G29/$G$75</f>
        <v>0</v>
      </c>
    </row>
    <row r="30" spans="1:10">
      <c r="A30" s="50" t="s">
        <v>106</v>
      </c>
      <c r="B30" s="55"/>
      <c r="C30" s="55"/>
      <c r="D30" s="55"/>
      <c r="E30" s="55"/>
      <c r="F30" s="55"/>
      <c r="G30" s="55"/>
      <c r="H30" s="55"/>
    </row>
    <row r="31" spans="1:10">
      <c r="A31" s="54" t="s">
        <v>107</v>
      </c>
      <c r="B31" s="54" t="s">
        <v>85</v>
      </c>
      <c r="C31" s="141">
        <v>0</v>
      </c>
      <c r="D31" s="141">
        <v>0</v>
      </c>
      <c r="E31" s="141">
        <v>0</v>
      </c>
      <c r="F31" s="141">
        <v>0</v>
      </c>
      <c r="G31" s="141">
        <v>0</v>
      </c>
      <c r="H31" s="152">
        <f t="shared" ref="H31:H46" si="1">G31/$G$75</f>
        <v>0</v>
      </c>
    </row>
    <row r="32" spans="1:10">
      <c r="A32" s="54" t="s">
        <v>108</v>
      </c>
      <c r="B32" s="54" t="s">
        <v>85</v>
      </c>
      <c r="C32" s="141">
        <v>857</v>
      </c>
      <c r="D32" s="141">
        <v>0</v>
      </c>
      <c r="E32" s="141">
        <v>0</v>
      </c>
      <c r="F32" s="141">
        <v>-14751</v>
      </c>
      <c r="G32" s="141">
        <v>839881.78</v>
      </c>
      <c r="H32" s="152">
        <f t="shared" si="1"/>
        <v>0.10986273388946272</v>
      </c>
    </row>
    <row r="33" spans="1:9">
      <c r="A33" s="54" t="s">
        <v>109</v>
      </c>
      <c r="B33" s="54" t="s">
        <v>85</v>
      </c>
      <c r="C33" s="141">
        <v>129</v>
      </c>
      <c r="D33" s="141">
        <v>-5208</v>
      </c>
      <c r="E33" s="141">
        <v>-0.98951999999999996</v>
      </c>
      <c r="F33" s="141">
        <v>0</v>
      </c>
      <c r="G33" s="141">
        <v>138028.70000000001</v>
      </c>
      <c r="H33" s="152">
        <f t="shared" si="1"/>
        <v>1.8055172404393013E-2</v>
      </c>
    </row>
    <row r="34" spans="1:9">
      <c r="A34" s="54" t="s">
        <v>110</v>
      </c>
      <c r="B34" s="54" t="s">
        <v>85</v>
      </c>
      <c r="C34" s="141">
        <v>0</v>
      </c>
      <c r="D34" s="141">
        <v>0</v>
      </c>
      <c r="E34" s="141">
        <v>0</v>
      </c>
      <c r="F34" s="141">
        <v>0</v>
      </c>
      <c r="G34" s="141">
        <v>0</v>
      </c>
      <c r="H34" s="152">
        <f t="shared" si="1"/>
        <v>0</v>
      </c>
    </row>
    <row r="35" spans="1:9">
      <c r="A35" s="54" t="s">
        <v>111</v>
      </c>
      <c r="B35" s="54" t="s">
        <v>85</v>
      </c>
      <c r="C35" s="141">
        <v>0</v>
      </c>
      <c r="D35" s="141">
        <v>0</v>
      </c>
      <c r="E35" s="141">
        <v>0</v>
      </c>
      <c r="F35" s="141">
        <v>0</v>
      </c>
      <c r="G35" s="141">
        <v>0</v>
      </c>
      <c r="H35" s="152">
        <f t="shared" si="1"/>
        <v>0</v>
      </c>
    </row>
    <row r="36" spans="1:9">
      <c r="A36" s="54" t="s">
        <v>112</v>
      </c>
      <c r="B36" s="54" t="s">
        <v>85</v>
      </c>
      <c r="C36" s="141">
        <v>0</v>
      </c>
      <c r="D36" s="141">
        <v>0</v>
      </c>
      <c r="E36" s="141">
        <v>0</v>
      </c>
      <c r="F36" s="141">
        <v>0</v>
      </c>
      <c r="G36" s="141">
        <v>0</v>
      </c>
      <c r="H36" s="152">
        <f t="shared" si="1"/>
        <v>0</v>
      </c>
    </row>
    <row r="37" spans="1:9">
      <c r="A37" s="54" t="s">
        <v>113</v>
      </c>
      <c r="B37" s="54" t="s">
        <v>85</v>
      </c>
      <c r="C37" s="141">
        <v>0</v>
      </c>
      <c r="D37" s="141">
        <v>0</v>
      </c>
      <c r="E37" s="141">
        <v>0</v>
      </c>
      <c r="F37" s="141">
        <v>0</v>
      </c>
      <c r="G37" s="141">
        <v>0</v>
      </c>
      <c r="H37" s="152">
        <f t="shared" si="1"/>
        <v>0</v>
      </c>
    </row>
    <row r="38" spans="1:9">
      <c r="A38" s="54" t="s">
        <v>114</v>
      </c>
      <c r="B38" s="54" t="s">
        <v>92</v>
      </c>
      <c r="C38" s="141">
        <v>94</v>
      </c>
      <c r="D38" s="141">
        <v>0</v>
      </c>
      <c r="E38" s="141">
        <v>0</v>
      </c>
      <c r="F38" s="141">
        <v>354</v>
      </c>
      <c r="G38" s="141">
        <v>22815.84</v>
      </c>
      <c r="H38" s="152">
        <f t="shared" si="1"/>
        <v>2.9844802186142902E-3</v>
      </c>
    </row>
    <row r="39" spans="1:9">
      <c r="A39" s="54" t="s">
        <v>115</v>
      </c>
      <c r="B39" s="54" t="s">
        <v>92</v>
      </c>
      <c r="C39" s="141">
        <v>0</v>
      </c>
      <c r="D39" s="141">
        <v>0</v>
      </c>
      <c r="E39" s="141">
        <v>0</v>
      </c>
      <c r="F39" s="141">
        <v>0</v>
      </c>
      <c r="G39" s="141">
        <v>0</v>
      </c>
      <c r="H39" s="152">
        <f t="shared" si="1"/>
        <v>0</v>
      </c>
    </row>
    <row r="40" spans="1:9">
      <c r="A40" s="149" t="s">
        <v>116</v>
      </c>
      <c r="B40" s="54" t="s">
        <v>92</v>
      </c>
      <c r="C40" s="141">
        <v>0</v>
      </c>
      <c r="D40" s="141">
        <v>0</v>
      </c>
      <c r="E40" s="141">
        <v>0</v>
      </c>
      <c r="F40" s="141">
        <v>0</v>
      </c>
      <c r="G40" s="141">
        <v>0</v>
      </c>
      <c r="H40" s="152">
        <f t="shared" si="1"/>
        <v>0</v>
      </c>
    </row>
    <row r="41" spans="1:9">
      <c r="A41" s="149" t="s">
        <v>117</v>
      </c>
      <c r="B41" s="54" t="s">
        <v>92</v>
      </c>
      <c r="C41" s="141">
        <v>0</v>
      </c>
      <c r="D41" s="141">
        <v>0</v>
      </c>
      <c r="E41" s="141">
        <v>0</v>
      </c>
      <c r="F41" s="141">
        <v>0</v>
      </c>
      <c r="G41" s="141">
        <v>0</v>
      </c>
      <c r="H41" s="152">
        <f t="shared" si="1"/>
        <v>0</v>
      </c>
    </row>
    <row r="42" spans="1:9">
      <c r="A42" s="149" t="s">
        <v>118</v>
      </c>
      <c r="B42" s="54" t="s">
        <v>92</v>
      </c>
      <c r="C42" s="141">
        <v>0</v>
      </c>
      <c r="D42" s="141">
        <v>0</v>
      </c>
      <c r="E42" s="141">
        <v>0</v>
      </c>
      <c r="F42" s="141">
        <v>0</v>
      </c>
      <c r="G42" s="141">
        <v>0</v>
      </c>
      <c r="H42" s="152">
        <f t="shared" si="1"/>
        <v>0</v>
      </c>
    </row>
    <row r="43" spans="1:9">
      <c r="A43" s="149" t="s">
        <v>119</v>
      </c>
      <c r="B43" s="54" t="s">
        <v>92</v>
      </c>
      <c r="C43" s="141">
        <v>110</v>
      </c>
      <c r="D43" s="141">
        <v>11370.838</v>
      </c>
      <c r="E43" s="141">
        <v>0</v>
      </c>
      <c r="F43" s="141">
        <v>696</v>
      </c>
      <c r="G43" s="141">
        <v>50508</v>
      </c>
      <c r="H43" s="152">
        <f t="shared" si="1"/>
        <v>6.6068190731426307E-3</v>
      </c>
      <c r="I43" s="5" t="s">
        <v>24</v>
      </c>
    </row>
    <row r="44" spans="1:9">
      <c r="A44" s="149" t="s">
        <v>120</v>
      </c>
      <c r="B44" s="54" t="s">
        <v>85</v>
      </c>
      <c r="C44" s="141">
        <v>0</v>
      </c>
      <c r="D44" s="141">
        <v>0</v>
      </c>
      <c r="E44" s="141">
        <v>0</v>
      </c>
      <c r="F44" s="141">
        <v>0</v>
      </c>
      <c r="G44" s="141">
        <v>0</v>
      </c>
      <c r="H44" s="152">
        <f t="shared" si="1"/>
        <v>0</v>
      </c>
    </row>
    <row r="45" spans="1:9">
      <c r="A45" s="149" t="s">
        <v>121</v>
      </c>
      <c r="B45" s="54" t="s">
        <v>85</v>
      </c>
      <c r="C45" s="141">
        <v>0</v>
      </c>
      <c r="D45" s="141">
        <v>0</v>
      </c>
      <c r="E45" s="141">
        <v>0</v>
      </c>
      <c r="F45" s="141">
        <v>0</v>
      </c>
      <c r="G45" s="141">
        <v>0</v>
      </c>
      <c r="H45" s="152">
        <f t="shared" si="1"/>
        <v>0</v>
      </c>
    </row>
    <row r="46" spans="1:9">
      <c r="A46" s="149" t="s">
        <v>122</v>
      </c>
      <c r="B46" s="54" t="s">
        <v>85</v>
      </c>
      <c r="C46" s="141">
        <v>0</v>
      </c>
      <c r="D46" s="141">
        <v>0</v>
      </c>
      <c r="E46" s="141">
        <v>0</v>
      </c>
      <c r="F46" s="141">
        <v>0</v>
      </c>
      <c r="G46" s="141">
        <v>0</v>
      </c>
      <c r="H46" s="152">
        <f t="shared" si="1"/>
        <v>0</v>
      </c>
    </row>
    <row r="47" spans="1:9">
      <c r="A47" s="50" t="s">
        <v>32</v>
      </c>
      <c r="B47" s="55"/>
      <c r="C47" s="55"/>
      <c r="D47" s="55"/>
      <c r="E47" s="55"/>
      <c r="F47" s="55"/>
      <c r="G47" s="55"/>
      <c r="H47" s="55"/>
    </row>
    <row r="48" spans="1:9">
      <c r="A48" s="54" t="s">
        <v>123</v>
      </c>
      <c r="B48" s="54" t="s">
        <v>92</v>
      </c>
      <c r="C48" s="141">
        <v>0</v>
      </c>
      <c r="D48" s="141">
        <v>0</v>
      </c>
      <c r="E48" s="141">
        <v>0</v>
      </c>
      <c r="F48" s="141">
        <v>0</v>
      </c>
      <c r="G48" s="141">
        <v>0</v>
      </c>
      <c r="H48" s="152">
        <f>G48/$G$75</f>
        <v>0</v>
      </c>
    </row>
    <row r="49" spans="1:9">
      <c r="A49" s="54" t="s">
        <v>124</v>
      </c>
      <c r="B49" s="54" t="s">
        <v>92</v>
      </c>
      <c r="C49" s="141">
        <v>0</v>
      </c>
      <c r="D49" s="141">
        <v>0</v>
      </c>
      <c r="E49" s="141">
        <v>0</v>
      </c>
      <c r="F49" s="141">
        <v>0</v>
      </c>
      <c r="G49" s="141">
        <v>0</v>
      </c>
      <c r="H49" s="152">
        <f>G49/$G$75</f>
        <v>0</v>
      </c>
    </row>
    <row r="50" spans="1:9">
      <c r="A50" s="54" t="s">
        <v>125</v>
      </c>
      <c r="B50" s="54" t="s">
        <v>92</v>
      </c>
      <c r="C50" s="141">
        <v>0</v>
      </c>
      <c r="D50" s="141">
        <v>0</v>
      </c>
      <c r="E50" s="141">
        <v>0</v>
      </c>
      <c r="F50" s="141">
        <v>0</v>
      </c>
      <c r="G50" s="141">
        <v>0</v>
      </c>
      <c r="H50" s="152">
        <f>G50/$G$75</f>
        <v>0</v>
      </c>
    </row>
    <row r="51" spans="1:9">
      <c r="A51" s="50" t="s">
        <v>126</v>
      </c>
      <c r="B51" s="55"/>
      <c r="C51" s="55"/>
      <c r="D51" s="55"/>
      <c r="E51" s="55"/>
      <c r="F51" s="55"/>
      <c r="G51" s="55"/>
      <c r="H51" s="55"/>
    </row>
    <row r="52" spans="1:9">
      <c r="A52" s="54" t="s">
        <v>127</v>
      </c>
      <c r="B52" s="54" t="s">
        <v>85</v>
      </c>
      <c r="C52" s="141">
        <v>1033</v>
      </c>
      <c r="D52" s="141">
        <v>4369.59</v>
      </c>
      <c r="E52" s="141">
        <v>0.52435080000000001</v>
      </c>
      <c r="F52" s="141">
        <v>-80.08</v>
      </c>
      <c r="G52" s="141">
        <v>89514.240000000005</v>
      </c>
      <c r="H52" s="152">
        <f t="shared" ref="H52:H59" si="2">G52/$G$75</f>
        <v>1.1709123072579928E-2</v>
      </c>
    </row>
    <row r="53" spans="1:9">
      <c r="A53" s="54" t="s">
        <v>128</v>
      </c>
      <c r="B53" s="54" t="s">
        <v>85</v>
      </c>
      <c r="C53" s="141">
        <v>329</v>
      </c>
      <c r="D53" s="141">
        <v>1691.06</v>
      </c>
      <c r="E53" s="141">
        <v>0.2029272</v>
      </c>
      <c r="F53" s="141">
        <v>0</v>
      </c>
      <c r="G53" s="141">
        <v>24673.85</v>
      </c>
      <c r="H53" s="152">
        <f t="shared" si="2"/>
        <v>3.2275216359360951E-3</v>
      </c>
    </row>
    <row r="54" spans="1:9">
      <c r="A54" s="54" t="s">
        <v>129</v>
      </c>
      <c r="B54" s="54" t="s">
        <v>85</v>
      </c>
      <c r="C54" s="141">
        <v>1</v>
      </c>
      <c r="D54" s="141">
        <v>4.2300000000000004</v>
      </c>
      <c r="E54" s="141">
        <v>5.0759999999999998E-4</v>
      </c>
      <c r="F54" s="141">
        <v>-0.08</v>
      </c>
      <c r="G54" s="141">
        <v>98</v>
      </c>
      <c r="H54" s="152">
        <f t="shared" si="2"/>
        <v>1.2819123092737345E-5</v>
      </c>
    </row>
    <row r="55" spans="1:9">
      <c r="A55" s="54" t="s">
        <v>130</v>
      </c>
      <c r="B55" s="54" t="s">
        <v>85</v>
      </c>
      <c r="C55" s="141">
        <v>0</v>
      </c>
      <c r="D55" s="141">
        <v>0</v>
      </c>
      <c r="E55" s="141">
        <v>0</v>
      </c>
      <c r="F55" s="141">
        <v>0</v>
      </c>
      <c r="G55" s="141">
        <v>0</v>
      </c>
      <c r="H55" s="152">
        <f t="shared" si="2"/>
        <v>0</v>
      </c>
    </row>
    <row r="56" spans="1:9">
      <c r="A56" s="54" t="s">
        <v>131</v>
      </c>
      <c r="B56" s="54" t="s">
        <v>85</v>
      </c>
      <c r="C56" s="141">
        <v>0</v>
      </c>
      <c r="D56" s="141">
        <v>0</v>
      </c>
      <c r="E56" s="141">
        <v>0</v>
      </c>
      <c r="F56" s="141">
        <v>0</v>
      </c>
      <c r="G56" s="141">
        <v>0</v>
      </c>
      <c r="H56" s="152">
        <f t="shared" si="2"/>
        <v>0</v>
      </c>
    </row>
    <row r="57" spans="1:9">
      <c r="A57" s="54" t="s">
        <v>132</v>
      </c>
      <c r="B57" s="54" t="s">
        <v>85</v>
      </c>
      <c r="C57" s="141">
        <v>0</v>
      </c>
      <c r="D57" s="141">
        <v>0</v>
      </c>
      <c r="E57" s="141">
        <v>0</v>
      </c>
      <c r="F57" s="141">
        <v>0</v>
      </c>
      <c r="G57" s="141">
        <v>0</v>
      </c>
      <c r="H57" s="152">
        <f t="shared" si="2"/>
        <v>0</v>
      </c>
    </row>
    <row r="58" spans="1:9">
      <c r="A58" s="54" t="s">
        <v>133</v>
      </c>
      <c r="B58" s="54" t="s">
        <v>85</v>
      </c>
      <c r="C58" s="141">
        <v>5951</v>
      </c>
      <c r="D58" s="141">
        <v>17972.02</v>
      </c>
      <c r="E58" s="141">
        <v>2.1566424</v>
      </c>
      <c r="F58" s="141">
        <v>-280.21199999999999</v>
      </c>
      <c r="G58" s="141">
        <v>96619.27</v>
      </c>
      <c r="H58" s="152">
        <f t="shared" si="2"/>
        <v>1.263851342102474E-2</v>
      </c>
    </row>
    <row r="59" spans="1:9">
      <c r="A59" s="54" t="s">
        <v>134</v>
      </c>
      <c r="B59" s="54" t="s">
        <v>85</v>
      </c>
      <c r="C59" s="141">
        <v>90138</v>
      </c>
      <c r="D59" s="141">
        <v>191092.56</v>
      </c>
      <c r="E59" s="141">
        <v>22.9311072</v>
      </c>
      <c r="F59" s="141">
        <v>-3314.16</v>
      </c>
      <c r="G59" s="141">
        <v>1332884.6000000001</v>
      </c>
      <c r="H59" s="152">
        <f t="shared" si="2"/>
        <v>0.17435114036544877</v>
      </c>
      <c r="I59" t="s">
        <v>24</v>
      </c>
    </row>
    <row r="60" spans="1:9">
      <c r="A60" s="50" t="s">
        <v>34</v>
      </c>
      <c r="B60" s="55"/>
      <c r="C60" s="55"/>
      <c r="D60" s="55"/>
      <c r="E60" s="55"/>
      <c r="F60" s="55"/>
      <c r="G60" s="55"/>
      <c r="H60" s="55"/>
    </row>
    <row r="61" spans="1:9">
      <c r="A61" s="54" t="s">
        <v>135</v>
      </c>
      <c r="B61" s="54" t="s">
        <v>85</v>
      </c>
      <c r="C61" s="141">
        <v>1</v>
      </c>
      <c r="D61" s="141">
        <v>0</v>
      </c>
      <c r="E61" s="141">
        <v>0</v>
      </c>
      <c r="F61" s="141">
        <v>0</v>
      </c>
      <c r="G61" s="141">
        <v>2150</v>
      </c>
      <c r="H61" s="152">
        <f t="shared" ref="H61:H67" si="3">G61/$G$75</f>
        <v>2.8123586376923768E-4</v>
      </c>
    </row>
    <row r="62" spans="1:9">
      <c r="A62" s="54" t="s">
        <v>136</v>
      </c>
      <c r="B62" s="54" t="s">
        <v>85</v>
      </c>
      <c r="C62" s="141">
        <v>636</v>
      </c>
      <c r="D62" s="141">
        <v>89040</v>
      </c>
      <c r="E62" s="141">
        <v>12.4656</v>
      </c>
      <c r="F62" s="141">
        <v>0</v>
      </c>
      <c r="G62" s="141">
        <v>32739.360000000001</v>
      </c>
      <c r="H62" s="152">
        <f t="shared" si="3"/>
        <v>4.2825498552800136E-3</v>
      </c>
    </row>
    <row r="63" spans="1:9">
      <c r="A63" s="54" t="s">
        <v>137</v>
      </c>
      <c r="B63" s="54" t="s">
        <v>85</v>
      </c>
      <c r="C63" s="141">
        <v>1529</v>
      </c>
      <c r="D63" s="141">
        <v>214060</v>
      </c>
      <c r="E63" s="141">
        <v>29.968399999999999</v>
      </c>
      <c r="F63" s="141">
        <v>0</v>
      </c>
      <c r="G63" s="141">
        <v>152210.46</v>
      </c>
      <c r="H63" s="152">
        <f t="shared" si="3"/>
        <v>1.9910251252471162E-2</v>
      </c>
    </row>
    <row r="64" spans="1:9">
      <c r="A64" s="54" t="s">
        <v>138</v>
      </c>
      <c r="B64" s="54" t="s">
        <v>92</v>
      </c>
      <c r="C64" s="141">
        <v>0</v>
      </c>
      <c r="D64" s="141">
        <v>0</v>
      </c>
      <c r="E64" s="141">
        <v>0</v>
      </c>
      <c r="F64" s="141">
        <v>0</v>
      </c>
      <c r="G64" s="141">
        <v>0</v>
      </c>
      <c r="H64" s="152">
        <f t="shared" si="3"/>
        <v>0</v>
      </c>
    </row>
    <row r="65" spans="1:9">
      <c r="A65" s="54" t="s">
        <v>139</v>
      </c>
      <c r="B65" s="54" t="s">
        <v>85</v>
      </c>
      <c r="C65" s="141">
        <v>0</v>
      </c>
      <c r="D65" s="141">
        <v>0</v>
      </c>
      <c r="E65" s="141">
        <v>0</v>
      </c>
      <c r="F65" s="141">
        <v>0</v>
      </c>
      <c r="G65" s="141">
        <v>0</v>
      </c>
      <c r="H65" s="152">
        <f t="shared" si="3"/>
        <v>0</v>
      </c>
    </row>
    <row r="66" spans="1:9">
      <c r="A66" s="54" t="s">
        <v>140</v>
      </c>
      <c r="B66" s="54" t="s">
        <v>92</v>
      </c>
      <c r="C66" s="141">
        <v>0</v>
      </c>
      <c r="D66" s="141">
        <v>0</v>
      </c>
      <c r="E66" s="141">
        <v>0</v>
      </c>
      <c r="F66" s="141">
        <v>0</v>
      </c>
      <c r="G66" s="141">
        <v>0</v>
      </c>
      <c r="H66" s="152">
        <f t="shared" si="3"/>
        <v>0</v>
      </c>
    </row>
    <row r="67" spans="1:9">
      <c r="A67" s="54" t="s">
        <v>141</v>
      </c>
      <c r="B67" s="54" t="s">
        <v>85</v>
      </c>
      <c r="C67" s="141">
        <v>0</v>
      </c>
      <c r="D67" s="141">
        <v>0</v>
      </c>
      <c r="E67" s="141">
        <v>0</v>
      </c>
      <c r="F67" s="141">
        <v>0</v>
      </c>
      <c r="G67" s="141">
        <v>0</v>
      </c>
      <c r="H67" s="152">
        <f t="shared" si="3"/>
        <v>0</v>
      </c>
    </row>
    <row r="68" spans="1:9">
      <c r="A68" s="54"/>
      <c r="B68" s="54"/>
      <c r="C68" s="141"/>
      <c r="D68" s="141"/>
      <c r="E68" s="141"/>
      <c r="F68" s="141"/>
      <c r="G68" s="141"/>
      <c r="H68" s="152"/>
    </row>
    <row r="69" spans="1:9">
      <c r="A69" s="50" t="s">
        <v>142</v>
      </c>
      <c r="B69" s="55"/>
      <c r="C69" s="55"/>
      <c r="D69" s="55"/>
      <c r="E69" s="55"/>
      <c r="F69" s="55"/>
      <c r="G69" s="55"/>
      <c r="H69" s="55"/>
    </row>
    <row r="70" spans="1:9">
      <c r="A70" s="54"/>
      <c r="B70" s="54"/>
      <c r="C70" s="141"/>
      <c r="D70" s="154"/>
      <c r="E70" s="154"/>
      <c r="F70" s="154"/>
      <c r="G70" s="154"/>
      <c r="H70" s="152">
        <f>G70/$G$75</f>
        <v>0</v>
      </c>
    </row>
    <row r="71" spans="1:9">
      <c r="A71" s="50" t="s">
        <v>35</v>
      </c>
      <c r="B71" s="55"/>
      <c r="C71" s="55"/>
      <c r="D71" s="55"/>
      <c r="E71" s="55"/>
      <c r="F71" s="55"/>
      <c r="G71" s="55"/>
      <c r="H71" s="55"/>
    </row>
    <row r="72" spans="1:9">
      <c r="A72" s="54" t="s">
        <v>143</v>
      </c>
      <c r="B72" s="54" t="s">
        <v>92</v>
      </c>
      <c r="C72" s="141">
        <v>8695</v>
      </c>
      <c r="D72" s="153">
        <v>0</v>
      </c>
      <c r="E72" s="153">
        <v>0</v>
      </c>
      <c r="F72" s="153">
        <v>0</v>
      </c>
      <c r="G72" s="144">
        <v>1648702.06</v>
      </c>
      <c r="H72" s="152">
        <f>G72/$G$75</f>
        <v>0.21566239439173093</v>
      </c>
    </row>
    <row r="73" spans="1:9">
      <c r="A73" s="54" t="s">
        <v>144</v>
      </c>
      <c r="B73" s="54" t="s">
        <v>92</v>
      </c>
      <c r="C73" s="141">
        <v>8694</v>
      </c>
      <c r="D73" s="153">
        <v>0</v>
      </c>
      <c r="E73" s="153">
        <v>0</v>
      </c>
      <c r="F73" s="153">
        <v>0</v>
      </c>
      <c r="G73" s="144">
        <v>266123.57</v>
      </c>
      <c r="H73" s="152">
        <f t="shared" ref="H73" si="4">G73/$G$75</f>
        <v>3.4810926548047995E-2</v>
      </c>
    </row>
    <row r="74" spans="1:9">
      <c r="A74" s="55"/>
      <c r="B74" s="55"/>
      <c r="C74" s="55"/>
      <c r="D74" s="55"/>
      <c r="E74" s="153"/>
      <c r="F74" s="55"/>
      <c r="G74" s="55"/>
      <c r="H74" s="55"/>
    </row>
    <row r="75" spans="1:9">
      <c r="A75" s="51" t="s">
        <v>145</v>
      </c>
      <c r="B75" s="54"/>
      <c r="C75" s="54"/>
      <c r="D75" s="703">
        <f>SUM(D9:D74)</f>
        <v>858901.89800000004</v>
      </c>
      <c r="E75" s="703">
        <f>SUM(E9:E74)</f>
        <v>112.1263692</v>
      </c>
      <c r="F75" s="703">
        <f>SUM(F9:F74)</f>
        <v>12549.378000000001</v>
      </c>
      <c r="G75" s="144">
        <f>SUM(G9:G74)</f>
        <v>7644828.6900000013</v>
      </c>
      <c r="H75" s="55"/>
    </row>
    <row r="76" spans="1:9">
      <c r="A76" s="52"/>
      <c r="B76" s="52"/>
      <c r="C76" s="52"/>
      <c r="D76" s="154"/>
      <c r="E76" s="154"/>
      <c r="F76" s="154"/>
      <c r="G76" s="145"/>
      <c r="H76" s="207"/>
    </row>
    <row r="77" spans="1:9" ht="13.8" thickBot="1">
      <c r="A77" s="147" t="s">
        <v>146</v>
      </c>
      <c r="B77" s="68"/>
      <c r="C77" s="141">
        <v>2987</v>
      </c>
      <c r="D77" s="142"/>
      <c r="E77" s="142"/>
      <c r="F77" s="142"/>
      <c r="G77" s="142"/>
      <c r="H77" s="208"/>
    </row>
    <row r="78" spans="1:9">
      <c r="A78" s="205"/>
      <c r="B78" s="422"/>
      <c r="C78" s="422"/>
      <c r="D78" s="1319"/>
      <c r="E78" s="1320"/>
      <c r="F78" s="1320"/>
      <c r="G78" s="1320"/>
      <c r="H78" s="1321"/>
    </row>
    <row r="79" spans="1:9">
      <c r="A79" s="148" t="s">
        <v>147</v>
      </c>
      <c r="B79" s="50" t="s">
        <v>148</v>
      </c>
      <c r="C79" s="55"/>
      <c r="D79" s="823"/>
      <c r="E79" s="62"/>
      <c r="F79" s="62"/>
      <c r="G79" s="62"/>
      <c r="H79" s="821"/>
    </row>
    <row r="80" spans="1:9">
      <c r="A80" s="149" t="s">
        <v>149</v>
      </c>
      <c r="B80" s="54" t="s">
        <v>92</v>
      </c>
      <c r="C80" s="141">
        <v>3177</v>
      </c>
      <c r="D80" s="53"/>
      <c r="E80" s="53"/>
      <c r="F80" s="53"/>
      <c r="G80" s="53"/>
      <c r="H80" s="56"/>
      <c r="I80" s="216"/>
    </row>
    <row r="81" spans="1:13">
      <c r="A81" s="149" t="s">
        <v>150</v>
      </c>
      <c r="B81" s="369" t="s">
        <v>92</v>
      </c>
      <c r="C81" s="141">
        <v>4646</v>
      </c>
      <c r="D81" s="53"/>
      <c r="E81" s="53"/>
      <c r="F81" s="53"/>
      <c r="G81" s="822"/>
      <c r="H81" s="56"/>
    </row>
    <row r="82" spans="1:13">
      <c r="A82" s="149" t="s">
        <v>151</v>
      </c>
      <c r="B82" s="54" t="s">
        <v>92</v>
      </c>
      <c r="C82" s="141">
        <v>665</v>
      </c>
      <c r="D82" s="53"/>
      <c r="E82" s="53"/>
      <c r="F82" s="53"/>
      <c r="G82" s="53"/>
      <c r="H82" s="56"/>
    </row>
    <row r="83" spans="1:13">
      <c r="A83" s="150" t="s">
        <v>152</v>
      </c>
      <c r="B83" s="54" t="s">
        <v>92</v>
      </c>
      <c r="C83" s="141">
        <f>SUM(C80:C82)</f>
        <v>8488</v>
      </c>
      <c r="D83" s="53"/>
      <c r="E83" s="53"/>
      <c r="F83" s="53"/>
      <c r="G83" s="53"/>
      <c r="H83" s="56"/>
    </row>
    <row r="84" spans="1:13">
      <c r="A84" s="150" t="s">
        <v>153</v>
      </c>
      <c r="B84" s="54" t="s">
        <v>92</v>
      </c>
      <c r="C84" s="141">
        <v>13760</v>
      </c>
      <c r="D84" s="1293"/>
      <c r="E84" s="39"/>
      <c r="F84" s="53" t="s">
        <v>24</v>
      </c>
      <c r="G84" s="53"/>
      <c r="H84" s="40"/>
    </row>
    <row r="85" spans="1:13">
      <c r="A85" s="150" t="s">
        <v>154</v>
      </c>
      <c r="B85" s="54" t="s">
        <v>155</v>
      </c>
      <c r="C85" s="151">
        <f>C83/C84</f>
        <v>0.61686046511627912</v>
      </c>
      <c r="D85" s="53"/>
      <c r="E85" s="39"/>
      <c r="F85" s="53"/>
      <c r="G85" s="53"/>
      <c r="H85" s="40"/>
    </row>
    <row r="86" spans="1:13" ht="13.8" thickBot="1">
      <c r="A86" s="147" t="s">
        <v>156</v>
      </c>
      <c r="B86" s="68" t="s">
        <v>92</v>
      </c>
      <c r="C86" s="146">
        <v>390</v>
      </c>
      <c r="D86" s="57"/>
      <c r="E86" s="41"/>
      <c r="F86" s="57"/>
      <c r="G86" s="57"/>
      <c r="H86" s="42"/>
    </row>
    <row r="87" spans="1:13" ht="18" customHeight="1">
      <c r="A87" s="358"/>
      <c r="B87" s="358"/>
      <c r="C87" s="358"/>
      <c r="D87" s="358"/>
      <c r="E87" s="358"/>
      <c r="F87" s="358"/>
      <c r="G87" s="358"/>
      <c r="H87" s="358"/>
    </row>
    <row r="88" spans="1:13">
      <c r="A88" s="1295" t="s">
        <v>157</v>
      </c>
      <c r="B88" s="1295"/>
      <c r="C88" s="1295"/>
      <c r="D88" s="1295"/>
      <c r="E88" s="1295"/>
      <c r="F88" s="1295"/>
      <c r="G88" s="1295"/>
      <c r="H88" s="1295"/>
      <c r="I88" s="53"/>
      <c r="J88" s="53"/>
      <c r="K88" s="53" t="s">
        <v>24</v>
      </c>
      <c r="L88" s="53"/>
      <c r="M88" s="53"/>
    </row>
    <row r="89" spans="1:13">
      <c r="A89" s="1318" t="s">
        <v>158</v>
      </c>
      <c r="B89" s="1318"/>
      <c r="C89" s="1318"/>
      <c r="D89" s="1318"/>
      <c r="E89" s="1318"/>
      <c r="F89" s="1318"/>
      <c r="G89" s="1318"/>
      <c r="H89" s="1318"/>
    </row>
    <row r="90" spans="1:13">
      <c r="A90" t="s">
        <v>159</v>
      </c>
      <c r="K90" s="5"/>
    </row>
    <row r="91" spans="1:13" ht="28.5" customHeight="1">
      <c r="A91" s="1295" t="s">
        <v>160</v>
      </c>
      <c r="B91" s="1295"/>
      <c r="C91" s="1295"/>
      <c r="D91" s="1295"/>
      <c r="E91" s="1295"/>
      <c r="F91" s="1295"/>
      <c r="G91" s="1295"/>
      <c r="H91" s="1295"/>
    </row>
    <row r="92" spans="1:13" ht="40.5" customHeight="1">
      <c r="A92" s="1295" t="s">
        <v>161</v>
      </c>
      <c r="B92" s="1295"/>
      <c r="C92" s="1295"/>
      <c r="D92" s="1295"/>
      <c r="E92" s="1295"/>
      <c r="F92" s="1295"/>
      <c r="G92" s="1295"/>
      <c r="H92" s="1295"/>
    </row>
    <row r="93" spans="1:13">
      <c r="A93" s="368" t="s">
        <v>162</v>
      </c>
      <c r="B93" s="368"/>
      <c r="C93" s="368"/>
      <c r="D93" s="368"/>
      <c r="E93" s="368"/>
      <c r="F93" s="368"/>
      <c r="G93" s="368"/>
      <c r="H93" s="368"/>
    </row>
    <row r="94" spans="1:13">
      <c r="A94" s="1318" t="s">
        <v>163</v>
      </c>
      <c r="B94" s="1318"/>
      <c r="C94" s="1318"/>
      <c r="D94" s="1318"/>
      <c r="E94" s="1318"/>
      <c r="F94" s="1318"/>
      <c r="G94" s="1318"/>
      <c r="H94" s="1318"/>
    </row>
    <row r="95" spans="1:13" ht="12.75" customHeight="1">
      <c r="A95" s="1295" t="s">
        <v>164</v>
      </c>
      <c r="B95" s="1295"/>
      <c r="C95" s="1295"/>
      <c r="D95" s="1295"/>
      <c r="E95" s="1295"/>
      <c r="F95" s="1295"/>
      <c r="G95" s="1295"/>
    </row>
    <row r="96" spans="1:13" ht="12.75" customHeight="1">
      <c r="A96" s="1295"/>
      <c r="B96" s="1295"/>
      <c r="C96" s="1295"/>
      <c r="D96" s="1295"/>
      <c r="E96" s="1295"/>
      <c r="F96" s="1295"/>
      <c r="G96" s="1295"/>
    </row>
    <row r="97" spans="1:8" ht="12.75" customHeight="1">
      <c r="A97" s="1295"/>
      <c r="B97" s="1295"/>
      <c r="C97" s="1295"/>
      <c r="D97" s="1295"/>
      <c r="E97" s="1295"/>
      <c r="F97" s="1295"/>
      <c r="G97" s="1295"/>
      <c r="H97" s="1295"/>
    </row>
    <row r="100" spans="1:8" ht="27" customHeight="1">
      <c r="A100" s="1317"/>
      <c r="B100" s="1317"/>
      <c r="C100" s="1317"/>
      <c r="D100" s="1317"/>
      <c r="E100" s="1317"/>
      <c r="F100" s="1317"/>
      <c r="G100" s="1317"/>
      <c r="H100" s="1317"/>
    </row>
    <row r="103" spans="1:8" ht="12.75" customHeight="1"/>
  </sheetData>
  <mergeCells count="16">
    <mergeCell ref="D78:F78"/>
    <mergeCell ref="G78:H78"/>
    <mergeCell ref="A1:H1"/>
    <mergeCell ref="A2:H2"/>
    <mergeCell ref="A3:H3"/>
    <mergeCell ref="B5:H5"/>
    <mergeCell ref="C6:H6"/>
    <mergeCell ref="A100:H100"/>
    <mergeCell ref="A88:H88"/>
    <mergeCell ref="A94:H94"/>
    <mergeCell ref="A95:G95"/>
    <mergeCell ref="A96:G96"/>
    <mergeCell ref="A97:H97"/>
    <mergeCell ref="A89:H89"/>
    <mergeCell ref="A92:H92"/>
    <mergeCell ref="A91:H91"/>
  </mergeCells>
  <printOptions horizontalCentered="1" verticalCentered="1" gridLines="1"/>
  <pageMargins left="0.25" right="0.25" top="0.5" bottom="0.5" header="0.5" footer="0.5"/>
  <pageSetup paperSize="3" scale="42"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codeName="Sheet11">
    <tabColor rgb="FF92D050"/>
    <pageSetUpPr fitToPage="1"/>
  </sheetPr>
  <dimension ref="A1:H98"/>
  <sheetViews>
    <sheetView zoomScaleNormal="100" workbookViewId="0">
      <selection activeCell="N15" sqref="N15"/>
    </sheetView>
  </sheetViews>
  <sheetFormatPr defaultColWidth="9.44140625" defaultRowHeight="13.2"/>
  <cols>
    <col min="1" max="1" width="51.44140625" bestFit="1" customWidth="1"/>
    <col min="2" max="2" width="6.5546875" customWidth="1"/>
    <col min="3" max="3" width="9.88671875" customWidth="1"/>
    <col min="4" max="4" width="13.44140625" customWidth="1"/>
    <col min="5" max="5" width="9.88671875" customWidth="1"/>
    <col min="6" max="6" width="10.5546875" customWidth="1"/>
    <col min="7" max="7" width="15" bestFit="1" customWidth="1"/>
    <col min="8" max="8" width="12" customWidth="1"/>
  </cols>
  <sheetData>
    <row r="1" spans="1:8" ht="15.6">
      <c r="A1" s="1322" t="s">
        <v>165</v>
      </c>
      <c r="B1" s="1322"/>
      <c r="C1" s="1322"/>
      <c r="D1" s="1322"/>
      <c r="E1" s="1322"/>
      <c r="F1" s="1322"/>
      <c r="G1" s="1322"/>
      <c r="H1" s="1322"/>
    </row>
    <row r="2" spans="1:8" ht="15.75" customHeight="1">
      <c r="A2" s="1296" t="s">
        <v>2</v>
      </c>
      <c r="B2" s="1296"/>
      <c r="C2" s="1296"/>
      <c r="D2" s="1296"/>
      <c r="E2" s="1296"/>
      <c r="F2" s="1296"/>
      <c r="G2" s="1296"/>
      <c r="H2" s="1296"/>
    </row>
    <row r="3" spans="1:8" ht="15.6">
      <c r="A3" s="1323" t="str">
        <f>'Current Month '!A3</f>
        <v>September 2022</v>
      </c>
      <c r="B3" s="1322"/>
      <c r="C3" s="1322"/>
      <c r="D3" s="1322"/>
      <c r="E3" s="1322"/>
      <c r="F3" s="1322"/>
      <c r="G3" s="1322"/>
      <c r="H3" s="1322"/>
    </row>
    <row r="4" spans="1:8" ht="15.75" customHeight="1" thickBot="1">
      <c r="A4" s="43"/>
      <c r="B4" s="43"/>
      <c r="C4" s="44"/>
      <c r="D4" s="44"/>
      <c r="E4" s="44"/>
      <c r="F4" s="44"/>
      <c r="G4" s="44"/>
      <c r="H4" s="44"/>
    </row>
    <row r="5" spans="1:8" ht="15.75" customHeight="1" thickBot="1">
      <c r="A5" s="46"/>
      <c r="B5" s="1324" t="s">
        <v>166</v>
      </c>
      <c r="C5" s="1325"/>
      <c r="D5" s="1325"/>
      <c r="E5" s="1325"/>
      <c r="F5" s="1325"/>
      <c r="G5" s="1325"/>
      <c r="H5" s="1330"/>
    </row>
    <row r="6" spans="1:8" ht="12.75" customHeight="1" thickBot="1">
      <c r="A6" s="204"/>
      <c r="B6" s="204"/>
      <c r="C6" s="1326" t="s">
        <v>75</v>
      </c>
      <c r="D6" s="1327"/>
      <c r="E6" s="1327"/>
      <c r="F6" s="1327"/>
      <c r="G6" s="1327"/>
      <c r="H6" s="1328"/>
    </row>
    <row r="7" spans="1:8" ht="26.4">
      <c r="A7" s="47" t="s">
        <v>76</v>
      </c>
      <c r="B7" s="48" t="s">
        <v>77</v>
      </c>
      <c r="C7" s="423" t="s">
        <v>78</v>
      </c>
      <c r="D7" s="423" t="s">
        <v>79</v>
      </c>
      <c r="E7" s="423" t="s">
        <v>80</v>
      </c>
      <c r="F7" s="423" t="s">
        <v>81</v>
      </c>
      <c r="G7" s="424" t="s">
        <v>82</v>
      </c>
      <c r="H7" s="423" t="s">
        <v>83</v>
      </c>
    </row>
    <row r="8" spans="1:8" ht="12.75" customHeight="1">
      <c r="A8" s="49" t="s">
        <v>26</v>
      </c>
      <c r="B8" s="52"/>
      <c r="C8" s="140"/>
      <c r="D8" s="140"/>
      <c r="E8" s="140"/>
      <c r="F8" s="140"/>
      <c r="G8" s="140"/>
      <c r="H8" s="140"/>
    </row>
    <row r="9" spans="1:8">
      <c r="A9" s="54" t="s">
        <v>84</v>
      </c>
      <c r="B9" s="54" t="s">
        <v>85</v>
      </c>
      <c r="C9" s="141"/>
      <c r="D9" s="141"/>
      <c r="E9" s="141"/>
      <c r="F9" s="141"/>
      <c r="G9" s="141"/>
      <c r="H9" s="152"/>
    </row>
    <row r="10" spans="1:8">
      <c r="A10" s="54" t="s">
        <v>86</v>
      </c>
      <c r="B10" s="54" t="s">
        <v>85</v>
      </c>
      <c r="C10" s="141"/>
      <c r="D10" s="141"/>
      <c r="E10" s="141"/>
      <c r="F10" s="141"/>
      <c r="G10" s="141"/>
      <c r="H10" s="152"/>
    </row>
    <row r="11" spans="1:8" ht="12.75" customHeight="1">
      <c r="A11" s="54" t="s">
        <v>87</v>
      </c>
      <c r="B11" s="54" t="s">
        <v>85</v>
      </c>
      <c r="C11" s="141"/>
      <c r="D11" s="141"/>
      <c r="E11" s="141"/>
      <c r="F11" s="141"/>
      <c r="G11" s="141"/>
      <c r="H11" s="152"/>
    </row>
    <row r="12" spans="1:8" ht="12.75" customHeight="1">
      <c r="A12" s="54" t="s">
        <v>88</v>
      </c>
      <c r="B12" s="54" t="s">
        <v>85</v>
      </c>
      <c r="C12" s="141"/>
      <c r="D12" s="141"/>
      <c r="E12" s="141"/>
      <c r="F12" s="141"/>
      <c r="G12" s="141"/>
      <c r="H12" s="152"/>
    </row>
    <row r="13" spans="1:8" ht="12.75" customHeight="1">
      <c r="A13" s="54" t="s">
        <v>89</v>
      </c>
      <c r="B13" s="54" t="s">
        <v>85</v>
      </c>
      <c r="C13" s="141"/>
      <c r="D13" s="141"/>
      <c r="E13" s="141"/>
      <c r="F13" s="141"/>
      <c r="G13" s="141"/>
      <c r="H13" s="152"/>
    </row>
    <row r="14" spans="1:8">
      <c r="A14" s="50" t="s">
        <v>29</v>
      </c>
      <c r="B14" s="55"/>
      <c r="C14" s="55"/>
      <c r="D14" s="55"/>
      <c r="E14" s="55"/>
      <c r="F14" s="55"/>
      <c r="G14" s="55"/>
      <c r="H14" s="55"/>
    </row>
    <row r="15" spans="1:8">
      <c r="A15" s="54" t="s">
        <v>90</v>
      </c>
      <c r="B15" s="54" t="s">
        <v>85</v>
      </c>
      <c r="C15" s="141"/>
      <c r="D15" s="141"/>
      <c r="E15" s="141"/>
      <c r="F15" s="141"/>
      <c r="G15" s="141"/>
      <c r="H15" s="152"/>
    </row>
    <row r="16" spans="1:8">
      <c r="A16" s="54" t="s">
        <v>91</v>
      </c>
      <c r="B16" s="54" t="s">
        <v>92</v>
      </c>
      <c r="C16" s="141"/>
      <c r="D16" s="141"/>
      <c r="E16" s="141"/>
      <c r="F16" s="141"/>
      <c r="G16" s="141"/>
      <c r="H16" s="152"/>
    </row>
    <row r="17" spans="1:8">
      <c r="A17" s="54" t="s">
        <v>93</v>
      </c>
      <c r="B17" s="54" t="s">
        <v>92</v>
      </c>
      <c r="C17" s="141"/>
      <c r="D17" s="141"/>
      <c r="E17" s="141"/>
      <c r="F17" s="141"/>
      <c r="G17" s="141"/>
      <c r="H17" s="152"/>
    </row>
    <row r="18" spans="1:8">
      <c r="A18" s="54" t="s">
        <v>94</v>
      </c>
      <c r="B18" s="54" t="s">
        <v>92</v>
      </c>
      <c r="C18" s="141"/>
      <c r="D18" s="141"/>
      <c r="E18" s="141"/>
      <c r="F18" s="141"/>
      <c r="G18" s="141"/>
      <c r="H18" s="152"/>
    </row>
    <row r="19" spans="1:8">
      <c r="A19" s="54" t="s">
        <v>95</v>
      </c>
      <c r="B19" s="54" t="s">
        <v>92</v>
      </c>
      <c r="C19" s="141"/>
      <c r="D19" s="141"/>
      <c r="E19" s="141"/>
      <c r="F19" s="141"/>
      <c r="G19" s="141"/>
      <c r="H19" s="152"/>
    </row>
    <row r="20" spans="1:8">
      <c r="A20" s="54" t="s">
        <v>96</v>
      </c>
      <c r="B20" s="54" t="s">
        <v>85</v>
      </c>
      <c r="C20" s="141"/>
      <c r="D20" s="141"/>
      <c r="E20" s="141"/>
      <c r="F20" s="141"/>
      <c r="G20" s="141"/>
      <c r="H20" s="152"/>
    </row>
    <row r="21" spans="1:8">
      <c r="A21" s="54" t="s">
        <v>97</v>
      </c>
      <c r="B21" s="54" t="s">
        <v>85</v>
      </c>
      <c r="C21" s="141"/>
      <c r="D21" s="141"/>
      <c r="E21" s="141"/>
      <c r="F21" s="141"/>
      <c r="G21" s="141"/>
      <c r="H21" s="152"/>
    </row>
    <row r="22" spans="1:8">
      <c r="A22" s="54" t="s">
        <v>98</v>
      </c>
      <c r="B22" s="54" t="s">
        <v>85</v>
      </c>
      <c r="C22" s="141"/>
      <c r="D22" s="141"/>
      <c r="E22" s="141"/>
      <c r="F22" s="141"/>
      <c r="G22" s="141"/>
      <c r="H22" s="152"/>
    </row>
    <row r="23" spans="1:8">
      <c r="A23" s="54" t="s">
        <v>99</v>
      </c>
      <c r="B23" s="54"/>
      <c r="C23" s="141"/>
      <c r="D23" s="141"/>
      <c r="E23" s="141"/>
      <c r="F23" s="141"/>
      <c r="G23" s="141"/>
      <c r="H23" s="152"/>
    </row>
    <row r="24" spans="1:8">
      <c r="A24" s="50" t="s">
        <v>100</v>
      </c>
      <c r="B24" s="55"/>
      <c r="C24" s="55"/>
      <c r="D24" s="55"/>
      <c r="E24" s="55"/>
      <c r="F24" s="55"/>
      <c r="G24" s="55"/>
      <c r="H24" s="55"/>
    </row>
    <row r="25" spans="1:8">
      <c r="A25" s="54" t="s">
        <v>101</v>
      </c>
      <c r="B25" s="54" t="s">
        <v>92</v>
      </c>
      <c r="C25" s="141"/>
      <c r="D25" s="141"/>
      <c r="E25" s="141"/>
      <c r="F25" s="141"/>
      <c r="G25" s="141"/>
      <c r="H25" s="152"/>
    </row>
    <row r="26" spans="1:8">
      <c r="A26" s="54" t="s">
        <v>102</v>
      </c>
      <c r="B26" s="54" t="s">
        <v>92</v>
      </c>
      <c r="C26" s="141"/>
      <c r="D26" s="141"/>
      <c r="E26" s="141"/>
      <c r="F26" s="141"/>
      <c r="G26" s="141"/>
      <c r="H26" s="152"/>
    </row>
    <row r="27" spans="1:8">
      <c r="A27" s="54" t="s">
        <v>103</v>
      </c>
      <c r="B27" s="54" t="s">
        <v>92</v>
      </c>
      <c r="C27" s="141"/>
      <c r="D27" s="141"/>
      <c r="E27" s="141"/>
      <c r="F27" s="141"/>
      <c r="G27" s="141"/>
      <c r="H27" s="152"/>
    </row>
    <row r="28" spans="1:8" s="3" customFormat="1">
      <c r="A28" s="54" t="s">
        <v>104</v>
      </c>
      <c r="B28" s="54" t="s">
        <v>92</v>
      </c>
      <c r="C28" s="141"/>
      <c r="D28" s="141"/>
      <c r="E28" s="141"/>
      <c r="F28" s="141"/>
      <c r="G28" s="141"/>
      <c r="H28" s="152"/>
    </row>
    <row r="29" spans="1:8" s="3" customFormat="1">
      <c r="A29" s="54" t="s">
        <v>105</v>
      </c>
      <c r="B29" s="54" t="s">
        <v>92</v>
      </c>
      <c r="C29" s="141"/>
      <c r="D29" s="141"/>
      <c r="E29" s="141"/>
      <c r="F29" s="141"/>
      <c r="G29" s="141"/>
      <c r="H29" s="152"/>
    </row>
    <row r="30" spans="1:8">
      <c r="A30" s="50" t="s">
        <v>106</v>
      </c>
      <c r="B30" s="55"/>
      <c r="C30" s="55"/>
      <c r="D30" s="55"/>
      <c r="E30" s="55"/>
      <c r="F30" s="55"/>
      <c r="G30" s="55"/>
      <c r="H30" s="55"/>
    </row>
    <row r="31" spans="1:8">
      <c r="A31" s="54" t="s">
        <v>107</v>
      </c>
      <c r="B31" s="54" t="s">
        <v>85</v>
      </c>
      <c r="C31" s="141"/>
      <c r="D31" s="141"/>
      <c r="E31" s="141"/>
      <c r="F31" s="141"/>
      <c r="G31" s="141"/>
      <c r="H31" s="152"/>
    </row>
    <row r="32" spans="1:8">
      <c r="A32" s="54" t="s">
        <v>108</v>
      </c>
      <c r="B32" s="54" t="s">
        <v>85</v>
      </c>
      <c r="C32" s="141"/>
      <c r="D32" s="141"/>
      <c r="E32" s="141"/>
      <c r="F32" s="141"/>
      <c r="G32" s="141"/>
      <c r="H32" s="152"/>
    </row>
    <row r="33" spans="1:8">
      <c r="A33" s="54" t="s">
        <v>109</v>
      </c>
      <c r="B33" s="54" t="s">
        <v>85</v>
      </c>
      <c r="C33" s="141"/>
      <c r="D33" s="141"/>
      <c r="E33" s="141"/>
      <c r="F33" s="141"/>
      <c r="G33" s="141"/>
      <c r="H33" s="152"/>
    </row>
    <row r="34" spans="1:8">
      <c r="A34" s="54" t="s">
        <v>110</v>
      </c>
      <c r="B34" s="54" t="s">
        <v>85</v>
      </c>
      <c r="C34" s="141"/>
      <c r="D34" s="141"/>
      <c r="E34" s="141"/>
      <c r="F34" s="141"/>
      <c r="G34" s="141"/>
      <c r="H34" s="152"/>
    </row>
    <row r="35" spans="1:8">
      <c r="A35" s="54" t="s">
        <v>111</v>
      </c>
      <c r="B35" s="54" t="s">
        <v>85</v>
      </c>
      <c r="C35" s="141"/>
      <c r="D35" s="141"/>
      <c r="E35" s="141"/>
      <c r="F35" s="141"/>
      <c r="G35" s="141"/>
      <c r="H35" s="152"/>
    </row>
    <row r="36" spans="1:8">
      <c r="A36" s="54" t="s">
        <v>112</v>
      </c>
      <c r="B36" s="54" t="s">
        <v>85</v>
      </c>
      <c r="C36" s="141"/>
      <c r="D36" s="141"/>
      <c r="E36" s="141"/>
      <c r="F36" s="141"/>
      <c r="G36" s="141"/>
      <c r="H36" s="152"/>
    </row>
    <row r="37" spans="1:8">
      <c r="A37" s="54" t="s">
        <v>113</v>
      </c>
      <c r="B37" s="54" t="s">
        <v>85</v>
      </c>
      <c r="C37" s="141"/>
      <c r="D37" s="141"/>
      <c r="E37" s="141"/>
      <c r="F37" s="141"/>
      <c r="G37" s="141"/>
      <c r="H37" s="152"/>
    </row>
    <row r="38" spans="1:8">
      <c r="A38" s="54" t="s">
        <v>114</v>
      </c>
      <c r="B38" s="54" t="s">
        <v>92</v>
      </c>
      <c r="C38" s="141"/>
      <c r="D38" s="141"/>
      <c r="E38" s="141"/>
      <c r="F38" s="141"/>
      <c r="G38" s="141"/>
      <c r="H38" s="152"/>
    </row>
    <row r="39" spans="1:8">
      <c r="A39" s="54" t="s">
        <v>115</v>
      </c>
      <c r="B39" s="54" t="s">
        <v>92</v>
      </c>
      <c r="C39" s="141"/>
      <c r="D39" s="141"/>
      <c r="E39" s="141"/>
      <c r="F39" s="141"/>
      <c r="G39" s="141"/>
      <c r="H39" s="152"/>
    </row>
    <row r="40" spans="1:8">
      <c r="A40" s="54" t="s">
        <v>116</v>
      </c>
      <c r="B40" s="54" t="s">
        <v>92</v>
      </c>
      <c r="C40" s="141"/>
      <c r="D40" s="141"/>
      <c r="E40" s="141"/>
      <c r="F40" s="141"/>
      <c r="G40" s="141"/>
      <c r="H40" s="152"/>
    </row>
    <row r="41" spans="1:8">
      <c r="A41" s="54" t="s">
        <v>117</v>
      </c>
      <c r="B41" s="54" t="s">
        <v>92</v>
      </c>
      <c r="C41" s="141"/>
      <c r="D41" s="141"/>
      <c r="E41" s="141"/>
      <c r="F41" s="141"/>
      <c r="G41" s="141"/>
      <c r="H41" s="152"/>
    </row>
    <row r="42" spans="1:8">
      <c r="A42" s="54" t="s">
        <v>118</v>
      </c>
      <c r="B42" s="54" t="s">
        <v>92</v>
      </c>
      <c r="C42" s="141"/>
      <c r="D42" s="141"/>
      <c r="E42" s="141"/>
      <c r="F42" s="141"/>
      <c r="G42" s="141"/>
      <c r="H42" s="152"/>
    </row>
    <row r="43" spans="1:8">
      <c r="A43" s="54" t="s">
        <v>119</v>
      </c>
      <c r="B43" s="54" t="s">
        <v>92</v>
      </c>
      <c r="C43" s="141"/>
      <c r="D43" s="141"/>
      <c r="E43" s="141"/>
      <c r="F43" s="141"/>
      <c r="G43" s="141"/>
      <c r="H43" s="152"/>
    </row>
    <row r="44" spans="1:8">
      <c r="A44" s="54" t="s">
        <v>120</v>
      </c>
      <c r="B44" s="599" t="s">
        <v>85</v>
      </c>
      <c r="C44" s="141"/>
      <c r="D44" s="141"/>
      <c r="E44" s="141"/>
      <c r="F44" s="141"/>
      <c r="G44" s="141"/>
      <c r="H44" s="152"/>
    </row>
    <row r="45" spans="1:8">
      <c r="A45" s="54" t="s">
        <v>121</v>
      </c>
      <c r="B45" s="600"/>
      <c r="C45" s="141"/>
      <c r="D45" s="141"/>
      <c r="E45" s="141"/>
      <c r="F45" s="141"/>
      <c r="G45" s="141"/>
      <c r="H45" s="152"/>
    </row>
    <row r="46" spans="1:8">
      <c r="A46" s="54" t="s">
        <v>122</v>
      </c>
      <c r="B46" s="54"/>
      <c r="C46" s="141"/>
      <c r="D46" s="141"/>
      <c r="E46" s="141"/>
      <c r="F46" s="141"/>
      <c r="G46" s="141"/>
      <c r="H46" s="152"/>
    </row>
    <row r="47" spans="1:8">
      <c r="A47" s="50" t="s">
        <v>32</v>
      </c>
      <c r="B47" s="55"/>
      <c r="C47" s="55"/>
      <c r="D47" s="55"/>
      <c r="E47" s="55"/>
      <c r="F47" s="55"/>
      <c r="G47" s="55"/>
      <c r="H47" s="55"/>
    </row>
    <row r="48" spans="1:8">
      <c r="A48" s="54" t="s">
        <v>123</v>
      </c>
      <c r="B48" s="54" t="s">
        <v>92</v>
      </c>
      <c r="C48" s="141"/>
      <c r="D48" s="141"/>
      <c r="E48" s="141"/>
      <c r="F48" s="141"/>
      <c r="G48" s="141"/>
      <c r="H48" s="152"/>
    </row>
    <row r="49" spans="1:8">
      <c r="A49" s="54" t="s">
        <v>124</v>
      </c>
      <c r="B49" s="54" t="s">
        <v>92</v>
      </c>
      <c r="C49" s="141"/>
      <c r="D49" s="141"/>
      <c r="E49" s="141"/>
      <c r="F49" s="141"/>
      <c r="G49" s="141"/>
      <c r="H49" s="152"/>
    </row>
    <row r="50" spans="1:8">
      <c r="A50" s="54" t="s">
        <v>125</v>
      </c>
      <c r="B50" s="54" t="s">
        <v>92</v>
      </c>
      <c r="C50" s="141"/>
      <c r="D50" s="141"/>
      <c r="E50" s="141"/>
      <c r="F50" s="141"/>
      <c r="G50" s="141"/>
      <c r="H50" s="152"/>
    </row>
    <row r="51" spans="1:8">
      <c r="A51" s="50" t="s">
        <v>126</v>
      </c>
      <c r="B51" s="55"/>
      <c r="C51" s="55"/>
      <c r="D51" s="55"/>
      <c r="E51" s="55"/>
      <c r="F51" s="55"/>
      <c r="G51" s="55"/>
      <c r="H51" s="55"/>
    </row>
    <row r="52" spans="1:8">
      <c r="A52" s="54" t="s">
        <v>127</v>
      </c>
      <c r="B52" s="54" t="s">
        <v>85</v>
      </c>
      <c r="C52" s="141"/>
      <c r="D52" s="141"/>
      <c r="E52" s="141"/>
      <c r="F52" s="141"/>
      <c r="G52" s="141"/>
      <c r="H52" s="152"/>
    </row>
    <row r="53" spans="1:8">
      <c r="A53" s="54" t="s">
        <v>128</v>
      </c>
      <c r="B53" s="54" t="s">
        <v>85</v>
      </c>
      <c r="C53" s="141"/>
      <c r="D53" s="141"/>
      <c r="E53" s="141"/>
      <c r="F53" s="141"/>
      <c r="G53" s="141"/>
      <c r="H53" s="152"/>
    </row>
    <row r="54" spans="1:8">
      <c r="A54" s="54" t="s">
        <v>129</v>
      </c>
      <c r="B54" s="54" t="s">
        <v>85</v>
      </c>
      <c r="C54" s="141"/>
      <c r="D54" s="141"/>
      <c r="E54" s="141"/>
      <c r="F54" s="141"/>
      <c r="G54" s="141"/>
      <c r="H54" s="152"/>
    </row>
    <row r="55" spans="1:8">
      <c r="A55" s="54" t="s">
        <v>130</v>
      </c>
      <c r="B55" s="54" t="s">
        <v>85</v>
      </c>
      <c r="C55" s="141"/>
      <c r="D55" s="141"/>
      <c r="E55" s="141"/>
      <c r="F55" s="141"/>
      <c r="G55" s="141"/>
      <c r="H55" s="152"/>
    </row>
    <row r="56" spans="1:8">
      <c r="A56" s="54" t="s">
        <v>131</v>
      </c>
      <c r="B56" s="54" t="s">
        <v>85</v>
      </c>
      <c r="C56" s="141"/>
      <c r="D56" s="141"/>
      <c r="E56" s="141"/>
      <c r="F56" s="141"/>
      <c r="G56" s="141"/>
      <c r="H56" s="152"/>
    </row>
    <row r="57" spans="1:8">
      <c r="A57" s="54" t="s">
        <v>132</v>
      </c>
      <c r="B57" s="54" t="s">
        <v>85</v>
      </c>
      <c r="C57" s="141"/>
      <c r="D57" s="141"/>
      <c r="E57" s="141"/>
      <c r="F57" s="141"/>
      <c r="G57" s="141"/>
      <c r="H57" s="152"/>
    </row>
    <row r="58" spans="1:8">
      <c r="A58" s="54" t="s">
        <v>134</v>
      </c>
      <c r="B58" s="54" t="s">
        <v>85</v>
      </c>
      <c r="C58" s="141"/>
      <c r="D58" s="141"/>
      <c r="E58" s="141"/>
      <c r="F58" s="141"/>
      <c r="G58" s="141"/>
      <c r="H58" s="152"/>
    </row>
    <row r="59" spans="1:8">
      <c r="A59" s="50" t="s">
        <v>34</v>
      </c>
      <c r="B59" s="55"/>
      <c r="C59" s="55"/>
      <c r="D59" s="55"/>
      <c r="E59" s="55"/>
      <c r="F59" s="55"/>
      <c r="G59" s="55"/>
      <c r="H59" s="55"/>
    </row>
    <row r="60" spans="1:8">
      <c r="A60" s="54" t="s">
        <v>135</v>
      </c>
      <c r="B60" s="54" t="s">
        <v>85</v>
      </c>
      <c r="C60" s="141"/>
      <c r="D60" s="141"/>
      <c r="E60" s="141"/>
      <c r="F60" s="141"/>
      <c r="G60" s="141"/>
      <c r="H60" s="152"/>
    </row>
    <row r="61" spans="1:8">
      <c r="A61" s="54" t="s">
        <v>136</v>
      </c>
      <c r="B61" s="54" t="s">
        <v>85</v>
      </c>
      <c r="C61" s="141"/>
      <c r="D61" s="141"/>
      <c r="E61" s="141"/>
      <c r="F61" s="141"/>
      <c r="G61" s="141"/>
      <c r="H61" s="152"/>
    </row>
    <row r="62" spans="1:8">
      <c r="A62" s="54" t="s">
        <v>137</v>
      </c>
      <c r="B62" s="54" t="s">
        <v>85</v>
      </c>
      <c r="C62" s="141"/>
      <c r="D62" s="141"/>
      <c r="E62" s="141"/>
      <c r="F62" s="141"/>
      <c r="G62" s="141"/>
      <c r="H62" s="152"/>
    </row>
    <row r="63" spans="1:8">
      <c r="A63" s="54" t="s">
        <v>138</v>
      </c>
      <c r="B63" s="54" t="s">
        <v>92</v>
      </c>
      <c r="C63" s="141"/>
      <c r="D63" s="141"/>
      <c r="E63" s="141"/>
      <c r="F63" s="141"/>
      <c r="G63" s="141"/>
      <c r="H63" s="152"/>
    </row>
    <row r="64" spans="1:8">
      <c r="A64" s="54" t="s">
        <v>139</v>
      </c>
      <c r="B64" s="54" t="s">
        <v>85</v>
      </c>
      <c r="C64" s="141"/>
      <c r="D64" s="141"/>
      <c r="E64" s="141"/>
      <c r="F64" s="141"/>
      <c r="G64" s="141"/>
      <c r="H64" s="152"/>
    </row>
    <row r="65" spans="1:8">
      <c r="A65" s="54" t="s">
        <v>140</v>
      </c>
      <c r="B65" s="54" t="s">
        <v>92</v>
      </c>
      <c r="C65" s="141"/>
      <c r="D65" s="141"/>
      <c r="E65" s="141"/>
      <c r="F65" s="141"/>
      <c r="G65" s="141"/>
      <c r="H65" s="152"/>
    </row>
    <row r="66" spans="1:8">
      <c r="A66" s="54" t="s">
        <v>141</v>
      </c>
      <c r="B66" s="54" t="s">
        <v>85</v>
      </c>
      <c r="C66" s="141"/>
      <c r="D66" s="141"/>
      <c r="E66" s="141"/>
      <c r="F66" s="141"/>
      <c r="G66" s="141"/>
      <c r="H66" s="152"/>
    </row>
    <row r="67" spans="1:8">
      <c r="A67" s="50" t="s">
        <v>142</v>
      </c>
      <c r="B67" s="55"/>
      <c r="C67" s="55"/>
      <c r="D67" s="55"/>
      <c r="E67" s="55"/>
      <c r="F67" s="55"/>
      <c r="G67" s="55"/>
      <c r="H67" s="55"/>
    </row>
    <row r="68" spans="1:8">
      <c r="A68" s="54"/>
      <c r="B68" s="54"/>
      <c r="C68" s="141"/>
      <c r="D68" s="154"/>
      <c r="E68" s="154"/>
      <c r="F68" s="154"/>
      <c r="G68" s="154"/>
      <c r="H68" s="152"/>
    </row>
    <row r="69" spans="1:8">
      <c r="A69" s="50" t="s">
        <v>35</v>
      </c>
      <c r="B69" s="55"/>
      <c r="C69" s="55"/>
      <c r="D69" s="55"/>
      <c r="E69" s="55"/>
      <c r="F69" s="55"/>
      <c r="G69" s="55"/>
      <c r="H69" s="55"/>
    </row>
    <row r="70" spans="1:8">
      <c r="A70" s="54" t="s">
        <v>143</v>
      </c>
      <c r="B70" s="54" t="s">
        <v>92</v>
      </c>
      <c r="C70" s="141"/>
      <c r="D70" s="153"/>
      <c r="E70" s="153"/>
      <c r="F70" s="153"/>
      <c r="G70" s="144"/>
      <c r="H70" s="152"/>
    </row>
    <row r="71" spans="1:8">
      <c r="A71" s="54" t="s">
        <v>144</v>
      </c>
      <c r="B71" s="54" t="s">
        <v>92</v>
      </c>
      <c r="C71" s="141"/>
      <c r="D71" s="153"/>
      <c r="E71" s="153"/>
      <c r="F71" s="153"/>
      <c r="G71" s="144"/>
      <c r="H71" s="152"/>
    </row>
    <row r="72" spans="1:8">
      <c r="A72" s="55"/>
      <c r="B72" s="55"/>
      <c r="C72" s="55"/>
      <c r="D72" s="55"/>
      <c r="E72" s="153"/>
      <c r="F72" s="55"/>
      <c r="G72" s="55"/>
      <c r="H72" s="55"/>
    </row>
    <row r="73" spans="1:8">
      <c r="A73" s="51" t="s">
        <v>145</v>
      </c>
      <c r="B73" s="54"/>
      <c r="C73" s="54"/>
      <c r="D73" s="154"/>
      <c r="E73" s="154"/>
      <c r="F73" s="154"/>
      <c r="G73" s="144"/>
      <c r="H73" s="55"/>
    </row>
    <row r="74" spans="1:8">
      <c r="A74" s="52"/>
      <c r="B74" s="52"/>
      <c r="C74" s="52"/>
      <c r="D74" s="154"/>
      <c r="E74" s="154"/>
      <c r="F74" s="154"/>
      <c r="G74" s="145"/>
      <c r="H74" s="207"/>
    </row>
    <row r="75" spans="1:8" ht="13.8" thickBot="1">
      <c r="A75" s="147" t="s">
        <v>146</v>
      </c>
      <c r="B75" s="68"/>
      <c r="C75" s="141"/>
      <c r="D75" s="142"/>
      <c r="E75" s="142"/>
      <c r="F75" s="142"/>
      <c r="G75" s="142"/>
      <c r="H75" s="208"/>
    </row>
    <row r="76" spans="1:8" ht="13.8" thickBot="1">
      <c r="A76" s="205"/>
      <c r="B76" s="826"/>
      <c r="C76" s="826"/>
      <c r="D76" s="1331"/>
      <c r="E76" s="1331"/>
      <c r="F76" s="1332"/>
      <c r="G76" s="1333"/>
      <c r="H76" s="1332"/>
    </row>
    <row r="77" spans="1:8">
      <c r="A77" s="425" t="s">
        <v>167</v>
      </c>
      <c r="B77" s="824"/>
      <c r="C77" s="824"/>
      <c r="D77" s="825" t="s">
        <v>10</v>
      </c>
    </row>
    <row r="78" spans="1:8">
      <c r="A78" s="78"/>
      <c r="B78" s="77"/>
      <c r="C78" s="73"/>
      <c r="D78" s="69"/>
    </row>
    <row r="79" spans="1:8" ht="13.8" thickBot="1">
      <c r="A79" s="79"/>
      <c r="B79" s="25"/>
      <c r="C79" s="25"/>
      <c r="D79" s="130">
        <v>0</v>
      </c>
    </row>
    <row r="83" spans="1:8" ht="31.5" customHeight="1">
      <c r="A83" s="1329" t="s">
        <v>157</v>
      </c>
      <c r="B83" s="1329"/>
      <c r="C83" s="1329"/>
      <c r="D83" s="1329"/>
      <c r="E83" s="1329"/>
      <c r="F83" s="1329"/>
      <c r="G83" s="1329"/>
      <c r="H83" s="1329"/>
    </row>
    <row r="84" spans="1:8">
      <c r="A84" s="1318" t="s">
        <v>158</v>
      </c>
      <c r="B84" s="1318"/>
      <c r="C84" s="1318"/>
      <c r="D84" s="1318"/>
      <c r="E84" s="1318"/>
      <c r="F84" s="1318"/>
      <c r="G84" s="1318"/>
      <c r="H84" s="1318"/>
    </row>
    <row r="85" spans="1:8" ht="18" customHeight="1">
      <c r="A85" t="s">
        <v>159</v>
      </c>
    </row>
    <row r="86" spans="1:8" ht="25.5" customHeight="1">
      <c r="A86" s="1329" t="s">
        <v>160</v>
      </c>
      <c r="B86" s="1329"/>
      <c r="C86" s="1329"/>
      <c r="D86" s="1329"/>
      <c r="E86" s="1329"/>
      <c r="F86" s="1329"/>
      <c r="G86" s="1329"/>
      <c r="H86" s="1329"/>
    </row>
    <row r="87" spans="1:8" ht="39" customHeight="1">
      <c r="A87" s="1295" t="s">
        <v>161</v>
      </c>
      <c r="B87" s="1295"/>
      <c r="C87" s="1295"/>
      <c r="D87" s="1295"/>
      <c r="E87" s="1295"/>
      <c r="F87" s="1295"/>
      <c r="G87" s="1295"/>
      <c r="H87" s="1295"/>
    </row>
    <row r="88" spans="1:8">
      <c r="A88" s="368" t="s">
        <v>162</v>
      </c>
      <c r="B88" s="368"/>
      <c r="C88" s="368"/>
      <c r="D88" s="368"/>
      <c r="E88" s="368"/>
      <c r="F88" s="368"/>
      <c r="G88" s="368"/>
      <c r="H88" s="368"/>
    </row>
    <row r="89" spans="1:8">
      <c r="A89" s="1318" t="s">
        <v>163</v>
      </c>
      <c r="B89" s="1318"/>
      <c r="C89" s="1318"/>
      <c r="D89" s="1318"/>
      <c r="E89" s="1318"/>
      <c r="F89" s="1318"/>
      <c r="G89" s="1318"/>
      <c r="H89" s="1318"/>
    </row>
    <row r="90" spans="1:8" ht="12.75" customHeight="1">
      <c r="A90" s="1295" t="s">
        <v>168</v>
      </c>
      <c r="B90" s="1295"/>
      <c r="C90" s="1295"/>
      <c r="D90" s="1295"/>
      <c r="E90" s="1295"/>
      <c r="F90" s="1295"/>
      <c r="G90" s="1295"/>
    </row>
    <row r="91" spans="1:8" ht="12.75" customHeight="1">
      <c r="A91" s="1295"/>
      <c r="B91" s="1295"/>
      <c r="C91" s="1295"/>
      <c r="D91" s="1295"/>
      <c r="E91" s="1295"/>
      <c r="F91" s="1295"/>
      <c r="G91" s="1295"/>
    </row>
    <row r="92" spans="1:8" ht="12.75" customHeight="1">
      <c r="A92" s="1295"/>
      <c r="B92" s="1295"/>
      <c r="C92" s="1295"/>
      <c r="D92" s="1295"/>
      <c r="E92" s="1295"/>
      <c r="F92" s="1295"/>
      <c r="G92" s="1295"/>
      <c r="H92" s="1295"/>
    </row>
    <row r="95" spans="1:8" ht="27" customHeight="1">
      <c r="A95" s="1317"/>
      <c r="B95" s="1317"/>
      <c r="C95" s="1317"/>
      <c r="D95" s="1317"/>
      <c r="E95" s="1317"/>
      <c r="F95" s="1317"/>
      <c r="G95" s="1317"/>
      <c r="H95" s="1317"/>
    </row>
    <row r="98" ht="12.75" customHeight="1"/>
  </sheetData>
  <mergeCells count="16">
    <mergeCell ref="A83:H83"/>
    <mergeCell ref="A84:H84"/>
    <mergeCell ref="A87:H87"/>
    <mergeCell ref="D76:F76"/>
    <mergeCell ref="G76:H76"/>
    <mergeCell ref="A1:H1"/>
    <mergeCell ref="A2:H2"/>
    <mergeCell ref="A3:H3"/>
    <mergeCell ref="B5:H5"/>
    <mergeCell ref="C6:H6"/>
    <mergeCell ref="A95:H95"/>
    <mergeCell ref="A86:H86"/>
    <mergeCell ref="A89:H89"/>
    <mergeCell ref="A90:G90"/>
    <mergeCell ref="A91:G91"/>
    <mergeCell ref="A92:H92"/>
  </mergeCells>
  <printOptions horizontalCentered="1" verticalCentered="1" gridLines="1"/>
  <pageMargins left="0.25" right="0.25" top="0.5" bottom="0.5" header="0.5" footer="0.5"/>
  <pageSetup paperSize="3" scale="4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pageSetUpPr fitToPage="1"/>
  </sheetPr>
  <dimension ref="A1:M87"/>
  <sheetViews>
    <sheetView topLeftCell="B11" zoomScale="80" zoomScaleNormal="80" workbookViewId="0">
      <selection activeCell="K11" sqref="K11"/>
    </sheetView>
  </sheetViews>
  <sheetFormatPr defaultColWidth="8.5546875" defaultRowHeight="13.2"/>
  <cols>
    <col min="1" max="1" width="42.5546875" customWidth="1"/>
    <col min="2" max="2" width="15.44140625" customWidth="1"/>
    <col min="3" max="7" width="16" customWidth="1"/>
    <col min="8" max="8" width="23.109375" customWidth="1"/>
    <col min="9" max="9" width="23.44140625" customWidth="1"/>
    <col min="10" max="10" width="17.5546875" customWidth="1"/>
    <col min="11" max="11" width="12.5546875" customWidth="1"/>
  </cols>
  <sheetData>
    <row r="1" spans="1:13" ht="15.6">
      <c r="A1" s="1322" t="s">
        <v>169</v>
      </c>
      <c r="B1" s="1322"/>
      <c r="C1" s="1322"/>
      <c r="D1" s="1322"/>
      <c r="E1" s="1322"/>
      <c r="F1" s="1322"/>
      <c r="G1" s="1322"/>
      <c r="H1" s="1322"/>
      <c r="I1" s="58"/>
      <c r="J1" s="58"/>
      <c r="K1" s="58"/>
      <c r="L1" s="58"/>
      <c r="M1" s="58"/>
    </row>
    <row r="2" spans="1:13" ht="15.75" customHeight="1">
      <c r="A2" s="1296" t="s">
        <v>2</v>
      </c>
      <c r="B2" s="1296"/>
      <c r="C2" s="1296"/>
      <c r="D2" s="1296"/>
      <c r="E2" s="1296"/>
      <c r="F2" s="1296"/>
      <c r="G2" s="1296"/>
      <c r="H2" s="1296"/>
      <c r="I2" s="58"/>
      <c r="J2" s="58"/>
      <c r="K2" s="58"/>
      <c r="L2" s="58"/>
      <c r="M2" s="58"/>
    </row>
    <row r="3" spans="1:13" ht="15.75" customHeight="1">
      <c r="A3" s="1323" t="str">
        <f>'Current Month '!A3</f>
        <v>September 2022</v>
      </c>
      <c r="B3" s="1337"/>
      <c r="C3" s="1337"/>
      <c r="D3" s="1337"/>
      <c r="E3" s="1337"/>
      <c r="F3" s="1337"/>
      <c r="G3" s="1337"/>
      <c r="H3" s="1337"/>
      <c r="I3" s="60"/>
      <c r="J3" s="60"/>
      <c r="K3" s="60"/>
      <c r="L3" s="60"/>
      <c r="M3" s="60"/>
    </row>
    <row r="4" spans="1:13" ht="14.25" customHeight="1" thickBot="1">
      <c r="A4" s="1336"/>
      <c r="B4" s="1336"/>
      <c r="C4" s="1336"/>
      <c r="D4" s="1336"/>
      <c r="E4" s="1336"/>
      <c r="F4" s="1336"/>
      <c r="G4" s="1336"/>
      <c r="H4" s="1336"/>
      <c r="I4" s="37"/>
      <c r="J4" s="37"/>
      <c r="K4" s="37"/>
    </row>
    <row r="5" spans="1:13" ht="20.25" customHeight="1">
      <c r="A5" s="1338" t="s">
        <v>170</v>
      </c>
      <c r="B5" s="1339"/>
      <c r="C5" s="1339"/>
      <c r="D5" s="1339"/>
      <c r="E5" s="1339"/>
      <c r="F5" s="1339"/>
      <c r="G5" s="1339"/>
      <c r="H5" s="1340"/>
    </row>
    <row r="6" spans="1:13" ht="20.25" customHeight="1" thickBot="1">
      <c r="A6" s="80"/>
      <c r="B6" s="81"/>
      <c r="C6" s="1334" t="s">
        <v>75</v>
      </c>
      <c r="D6" s="1334"/>
      <c r="E6" s="1334"/>
      <c r="F6" s="1334"/>
      <c r="G6" s="1334"/>
      <c r="H6" s="1335"/>
    </row>
    <row r="7" spans="1:13" ht="51.75" customHeight="1">
      <c r="A7" s="80" t="s">
        <v>171</v>
      </c>
      <c r="B7" s="70" t="s">
        <v>172</v>
      </c>
      <c r="C7" s="70" t="s">
        <v>78</v>
      </c>
      <c r="D7" s="70" t="s">
        <v>173</v>
      </c>
      <c r="E7" s="70" t="s">
        <v>174</v>
      </c>
      <c r="F7" s="70" t="s">
        <v>175</v>
      </c>
      <c r="G7" s="70" t="s">
        <v>176</v>
      </c>
      <c r="H7" s="70" t="s">
        <v>177</v>
      </c>
      <c r="I7" s="428" t="s">
        <v>83</v>
      </c>
    </row>
    <row r="8" spans="1:13">
      <c r="A8" s="838" t="s">
        <v>26</v>
      </c>
      <c r="B8" s="848"/>
      <c r="C8" s="848"/>
      <c r="D8" s="848"/>
      <c r="E8" s="848"/>
      <c r="F8" s="848"/>
      <c r="G8" s="848"/>
      <c r="H8" s="848"/>
      <c r="I8" s="833"/>
    </row>
    <row r="9" spans="1:13">
      <c r="A9" s="155"/>
      <c r="B9" s="77"/>
      <c r="C9" s="213"/>
      <c r="D9" s="213"/>
      <c r="E9" s="213"/>
      <c r="F9" s="213"/>
      <c r="G9" s="213"/>
      <c r="H9" s="212"/>
      <c r="I9" s="832"/>
    </row>
    <row r="10" spans="1:13">
      <c r="A10" s="155"/>
      <c r="B10" s="77"/>
      <c r="C10" s="213"/>
      <c r="D10" s="213"/>
      <c r="E10" s="213"/>
      <c r="F10" s="213"/>
      <c r="G10" s="213"/>
      <c r="H10" s="212"/>
      <c r="I10" s="832"/>
    </row>
    <row r="11" spans="1:13" ht="12.75" customHeight="1">
      <c r="A11" s="838" t="s">
        <v>29</v>
      </c>
      <c r="B11" s="848"/>
      <c r="C11" s="849"/>
      <c r="D11" s="849"/>
      <c r="E11" s="849"/>
      <c r="F11" s="849"/>
      <c r="G11" s="849"/>
      <c r="H11" s="849"/>
      <c r="I11" s="833"/>
    </row>
    <row r="12" spans="1:13" s="3" customFormat="1" ht="12.75" customHeight="1">
      <c r="A12" s="156" t="s">
        <v>178</v>
      </c>
      <c r="B12" s="136" t="s">
        <v>179</v>
      </c>
      <c r="C12" s="1262">
        <v>607</v>
      </c>
      <c r="D12" s="1262">
        <v>0</v>
      </c>
      <c r="E12" s="1262">
        <v>0</v>
      </c>
      <c r="F12" s="1262">
        <v>0</v>
      </c>
      <c r="G12" s="1262">
        <v>1893.84</v>
      </c>
      <c r="H12" s="1263">
        <v>119097.60000000001</v>
      </c>
      <c r="I12" s="833"/>
      <c r="J12" s="5"/>
    </row>
    <row r="13" spans="1:13" ht="14.4">
      <c r="A13" s="82" t="s">
        <v>90</v>
      </c>
      <c r="B13" s="1255" t="s">
        <v>85</v>
      </c>
      <c r="C13" s="1262">
        <v>0</v>
      </c>
      <c r="D13" s="1262">
        <v>0</v>
      </c>
      <c r="E13" s="1262">
        <v>0</v>
      </c>
      <c r="F13" s="1262">
        <v>0</v>
      </c>
      <c r="G13" s="1262">
        <v>0</v>
      </c>
      <c r="H13" s="1263">
        <v>0</v>
      </c>
      <c r="I13" s="832"/>
    </row>
    <row r="14" spans="1:13" ht="12.75" customHeight="1">
      <c r="A14" s="131" t="s">
        <v>180</v>
      </c>
      <c r="B14" s="1255" t="s">
        <v>92</v>
      </c>
      <c r="C14" s="1262">
        <v>0</v>
      </c>
      <c r="D14" s="1262">
        <v>0</v>
      </c>
      <c r="E14" s="1262">
        <v>0</v>
      </c>
      <c r="F14" s="1262">
        <v>0</v>
      </c>
      <c r="G14" s="1262">
        <v>0</v>
      </c>
      <c r="H14" s="1263">
        <v>0</v>
      </c>
      <c r="I14" s="832"/>
    </row>
    <row r="15" spans="1:13" ht="12.75" customHeight="1">
      <c r="A15" s="838" t="s">
        <v>181</v>
      </c>
      <c r="B15" s="839"/>
      <c r="C15" s="840"/>
      <c r="D15" s="840"/>
      <c r="E15" s="840"/>
      <c r="F15" s="840"/>
      <c r="G15" s="840"/>
      <c r="H15" s="840"/>
      <c r="I15" s="834"/>
    </row>
    <row r="16" spans="1:13" ht="12.75" customHeight="1">
      <c r="A16" s="132"/>
      <c r="B16" s="1255"/>
      <c r="C16" s="1262"/>
      <c r="D16" s="1262"/>
      <c r="E16" s="1262"/>
      <c r="F16" s="1262"/>
      <c r="G16" s="1262"/>
      <c r="H16" s="1263"/>
      <c r="I16" s="832"/>
    </row>
    <row r="17" spans="1:11" ht="14.4">
      <c r="A17" s="132"/>
      <c r="B17" s="1255"/>
      <c r="C17" s="1262"/>
      <c r="D17" s="1262"/>
      <c r="E17" s="1262"/>
      <c r="F17" s="1262"/>
      <c r="G17" s="1262"/>
      <c r="H17" s="1263"/>
      <c r="I17" s="832"/>
    </row>
    <row r="18" spans="1:11" ht="12.75" customHeight="1">
      <c r="A18" s="838" t="s">
        <v>106</v>
      </c>
      <c r="B18" s="839"/>
      <c r="C18" s="840"/>
      <c r="D18" s="840"/>
      <c r="E18" s="840"/>
      <c r="F18" s="840"/>
      <c r="G18" s="840"/>
      <c r="H18" s="840"/>
      <c r="I18" s="834"/>
    </row>
    <row r="19" spans="1:11" ht="14.4">
      <c r="A19" s="95" t="s">
        <v>182</v>
      </c>
      <c r="B19" s="1255" t="s">
        <v>183</v>
      </c>
      <c r="C19" s="1262">
        <v>0</v>
      </c>
      <c r="D19" s="1262">
        <v>0</v>
      </c>
      <c r="E19" s="1262">
        <v>0</v>
      </c>
      <c r="F19" s="1262">
        <v>0</v>
      </c>
      <c r="G19" s="1262">
        <v>0</v>
      </c>
      <c r="H19" s="1263">
        <v>0</v>
      </c>
      <c r="I19" s="832"/>
    </row>
    <row r="20" spans="1:11" ht="12.75" customHeight="1">
      <c r="A20" s="95" t="s">
        <v>184</v>
      </c>
      <c r="B20" s="1255" t="s">
        <v>179</v>
      </c>
      <c r="C20" s="1262">
        <v>0</v>
      </c>
      <c r="D20" s="1262">
        <v>0</v>
      </c>
      <c r="E20" s="1262">
        <v>0</v>
      </c>
      <c r="F20" s="1262">
        <v>0</v>
      </c>
      <c r="G20" s="1262">
        <v>0</v>
      </c>
      <c r="H20" s="1263">
        <v>0</v>
      </c>
      <c r="I20" s="832"/>
    </row>
    <row r="21" spans="1:11" ht="14.4">
      <c r="A21" s="78" t="s">
        <v>185</v>
      </c>
      <c r="B21" s="1255" t="s">
        <v>183</v>
      </c>
      <c r="C21" s="1262">
        <v>0</v>
      </c>
      <c r="D21" s="1262">
        <v>0</v>
      </c>
      <c r="E21" s="1262">
        <v>0</v>
      </c>
      <c r="F21" s="1262">
        <v>0</v>
      </c>
      <c r="G21" s="1262">
        <v>0</v>
      </c>
      <c r="H21" s="1263">
        <v>0</v>
      </c>
      <c r="I21" s="832"/>
      <c r="K21" s="137"/>
    </row>
    <row r="22" spans="1:11" ht="14.4">
      <c r="A22" s="95" t="s">
        <v>186</v>
      </c>
      <c r="B22" s="1255" t="s">
        <v>85</v>
      </c>
      <c r="C22" s="1262">
        <v>0</v>
      </c>
      <c r="D22" s="1262">
        <v>0</v>
      </c>
      <c r="E22" s="1262">
        <v>0</v>
      </c>
      <c r="F22" s="1262">
        <v>0</v>
      </c>
      <c r="G22" s="1262">
        <v>0</v>
      </c>
      <c r="H22" s="1263">
        <v>0</v>
      </c>
      <c r="I22" s="832"/>
    </row>
    <row r="23" spans="1:11" ht="14.4">
      <c r="A23" s="95" t="s">
        <v>187</v>
      </c>
      <c r="B23" s="1255" t="s">
        <v>85</v>
      </c>
      <c r="C23" s="1262">
        <v>0</v>
      </c>
      <c r="D23" s="1262">
        <v>0</v>
      </c>
      <c r="E23" s="1262">
        <v>0</v>
      </c>
      <c r="F23" s="1262">
        <v>0</v>
      </c>
      <c r="G23" s="1262">
        <v>0</v>
      </c>
      <c r="H23" s="1263">
        <v>0</v>
      </c>
      <c r="I23" s="832"/>
    </row>
    <row r="24" spans="1:11">
      <c r="A24" s="838" t="s">
        <v>126</v>
      </c>
      <c r="B24" s="839"/>
      <c r="C24" s="840"/>
      <c r="D24" s="840"/>
      <c r="E24" s="840"/>
      <c r="F24" s="840"/>
      <c r="G24" s="840"/>
      <c r="H24" s="840"/>
      <c r="I24" s="834"/>
    </row>
    <row r="25" spans="1:11" ht="14.4">
      <c r="A25" s="95" t="s">
        <v>188</v>
      </c>
      <c r="B25" s="1255" t="s">
        <v>189</v>
      </c>
      <c r="C25" s="1262">
        <v>267</v>
      </c>
      <c r="D25" s="1262"/>
      <c r="E25" s="1262">
        <v>17315.5</v>
      </c>
      <c r="F25" s="1262">
        <v>0</v>
      </c>
      <c r="G25" s="1262">
        <v>0</v>
      </c>
      <c r="H25" s="1262">
        <v>62224.800000000003</v>
      </c>
      <c r="I25" s="832"/>
    </row>
    <row r="26" spans="1:11" ht="14.4">
      <c r="A26" s="95" t="s">
        <v>190</v>
      </c>
      <c r="B26" s="1255" t="s">
        <v>191</v>
      </c>
      <c r="C26" s="1262">
        <v>406</v>
      </c>
      <c r="D26" s="1262"/>
      <c r="E26" s="1262">
        <v>76079.199999999997</v>
      </c>
      <c r="F26" s="1262">
        <v>18.144100000000002</v>
      </c>
      <c r="G26" s="1262">
        <v>-166.40700000000001</v>
      </c>
      <c r="H26" s="1263">
        <v>68835</v>
      </c>
      <c r="I26" s="832"/>
    </row>
    <row r="27" spans="1:11" ht="14.4">
      <c r="A27" s="95" t="s">
        <v>192</v>
      </c>
      <c r="B27" s="1255" t="s">
        <v>189</v>
      </c>
      <c r="C27" s="1262"/>
      <c r="D27" s="1262"/>
      <c r="E27" s="1262"/>
      <c r="F27" s="1262"/>
      <c r="G27" s="1262"/>
      <c r="H27" s="1263"/>
      <c r="I27" s="832"/>
    </row>
    <row r="28" spans="1:11" ht="14.4">
      <c r="A28" s="95" t="s">
        <v>193</v>
      </c>
      <c r="B28" s="1255" t="s">
        <v>189</v>
      </c>
      <c r="C28" s="1262"/>
      <c r="D28" s="1262"/>
      <c r="E28" s="1262"/>
      <c r="F28" s="1262"/>
      <c r="G28" s="1262"/>
      <c r="H28" s="1263"/>
      <c r="I28" s="832"/>
    </row>
    <row r="29" spans="1:11" ht="14.4">
      <c r="A29" s="95" t="s">
        <v>194</v>
      </c>
      <c r="B29" s="1255" t="s">
        <v>195</v>
      </c>
      <c r="C29" s="1262">
        <v>174</v>
      </c>
      <c r="D29" s="1262"/>
      <c r="E29" s="1262">
        <v>4045.748</v>
      </c>
      <c r="F29" s="1262">
        <v>0.95479999999999998</v>
      </c>
      <c r="G29" s="1262">
        <v>0</v>
      </c>
      <c r="H29" s="1263">
        <v>30727.200000000001</v>
      </c>
      <c r="I29" s="832"/>
    </row>
    <row r="30" spans="1:11" ht="14.4">
      <c r="A30" s="95" t="s">
        <v>196</v>
      </c>
      <c r="B30" s="1255" t="s">
        <v>191</v>
      </c>
      <c r="C30" s="1262">
        <v>41</v>
      </c>
      <c r="D30" s="1262"/>
      <c r="E30" s="1262">
        <v>139.4</v>
      </c>
      <c r="F30" s="1262">
        <v>3.4200000000000001E-2</v>
      </c>
      <c r="G30" s="1262">
        <v>-0.49</v>
      </c>
      <c r="H30" s="1263">
        <v>437.37</v>
      </c>
      <c r="I30" s="832"/>
    </row>
    <row r="31" spans="1:11" ht="14.4">
      <c r="A31" s="95" t="s">
        <v>197</v>
      </c>
      <c r="B31" s="1255" t="s">
        <v>191</v>
      </c>
      <c r="C31" s="1262">
        <v>4</v>
      </c>
      <c r="D31" s="1262"/>
      <c r="E31" s="1262">
        <v>150.376</v>
      </c>
      <c r="F31" s="1262">
        <v>3.6400000000000002E-2</v>
      </c>
      <c r="G31" s="1262">
        <v>-1.476</v>
      </c>
      <c r="H31" s="1263">
        <v>78</v>
      </c>
      <c r="I31" s="832"/>
    </row>
    <row r="32" spans="1:11" ht="14.4">
      <c r="A32" s="95" t="s">
        <v>198</v>
      </c>
      <c r="B32" s="1255" t="s">
        <v>191</v>
      </c>
      <c r="C32" s="1262">
        <v>356</v>
      </c>
      <c r="D32" s="1262"/>
      <c r="E32" s="1262">
        <v>13383.464</v>
      </c>
      <c r="F32" s="1262">
        <v>3.2395999999999998</v>
      </c>
      <c r="G32" s="1262">
        <v>-80.441999999999993</v>
      </c>
      <c r="H32" s="1263">
        <v>13480.68</v>
      </c>
      <c r="I32" s="835"/>
    </row>
    <row r="33" spans="1:9">
      <c r="A33" s="838" t="s">
        <v>34</v>
      </c>
      <c r="B33" s="839"/>
      <c r="C33" s="840"/>
      <c r="D33" s="840"/>
      <c r="E33" s="840"/>
      <c r="F33" s="840"/>
      <c r="G33" s="840"/>
      <c r="H33" s="840"/>
      <c r="I33" s="834"/>
    </row>
    <row r="34" spans="1:9" ht="14.4">
      <c r="A34" s="95" t="s">
        <v>199</v>
      </c>
      <c r="B34" s="1255" t="s">
        <v>85</v>
      </c>
      <c r="C34" s="1262">
        <v>0</v>
      </c>
      <c r="D34" s="1262">
        <v>0</v>
      </c>
      <c r="E34" s="1262">
        <v>0</v>
      </c>
      <c r="F34" s="1262">
        <v>0</v>
      </c>
      <c r="G34" s="1262">
        <v>0</v>
      </c>
      <c r="H34" s="1263">
        <v>0</v>
      </c>
      <c r="I34" s="832"/>
    </row>
    <row r="35" spans="1:9" ht="14.4">
      <c r="A35" s="95" t="s">
        <v>200</v>
      </c>
      <c r="B35" s="1255" t="s">
        <v>85</v>
      </c>
      <c r="C35" s="1262">
        <v>0</v>
      </c>
      <c r="D35" s="1262">
        <v>0</v>
      </c>
      <c r="E35" s="1262">
        <v>0</v>
      </c>
      <c r="F35" s="1262">
        <v>0</v>
      </c>
      <c r="G35" s="1262">
        <v>0</v>
      </c>
      <c r="H35" s="1263">
        <v>0</v>
      </c>
      <c r="I35" s="832"/>
    </row>
    <row r="36" spans="1:9">
      <c r="A36" s="838" t="s">
        <v>201</v>
      </c>
      <c r="B36" s="839"/>
      <c r="C36" s="840"/>
      <c r="D36" s="840"/>
      <c r="E36" s="840"/>
      <c r="F36" s="840"/>
      <c r="G36" s="840"/>
      <c r="H36" s="840"/>
      <c r="I36" s="832"/>
    </row>
    <row r="37" spans="1:9" ht="16.2">
      <c r="A37" s="78" t="s">
        <v>202</v>
      </c>
      <c r="B37" s="1255"/>
      <c r="C37" s="1262">
        <v>28</v>
      </c>
      <c r="D37" s="1262">
        <v>0</v>
      </c>
      <c r="E37" s="1262">
        <v>0</v>
      </c>
      <c r="F37" s="1262">
        <v>0</v>
      </c>
      <c r="G37" s="1262">
        <v>0</v>
      </c>
      <c r="H37" s="1264">
        <v>48969</v>
      </c>
      <c r="I37" s="832"/>
    </row>
    <row r="38" spans="1:9" ht="13.8" thickBot="1">
      <c r="A38" s="841"/>
      <c r="B38" s="842"/>
      <c r="C38" s="842"/>
      <c r="D38" s="842"/>
      <c r="E38" s="843"/>
      <c r="F38" s="844"/>
      <c r="G38" s="843"/>
      <c r="H38" s="845"/>
      <c r="I38" s="836"/>
    </row>
    <row r="39" spans="1:9" ht="15" thickBot="1">
      <c r="A39" s="191" t="s">
        <v>10</v>
      </c>
      <c r="B39" s="850" t="s">
        <v>203</v>
      </c>
      <c r="C39" s="1265">
        <f>SUM(C12:C37)</f>
        <v>1883</v>
      </c>
      <c r="D39" s="1265">
        <f t="shared" ref="D39" si="0">SUM(D12:D35)</f>
        <v>0</v>
      </c>
      <c r="E39" s="1265">
        <f>SUM(E12:E35)</f>
        <v>111113.68799999999</v>
      </c>
      <c r="F39" s="1265">
        <f>SUM(F12:F35)</f>
        <v>22.409099999999999</v>
      </c>
      <c r="G39" s="1265">
        <f t="shared" ref="G39" si="1">SUM(G12:G35)</f>
        <v>1645.0249999999999</v>
      </c>
      <c r="H39" s="1266">
        <f>SUM(H12:H37)</f>
        <v>343849.65</v>
      </c>
      <c r="I39" s="837"/>
    </row>
    <row r="40" spans="1:9" ht="13.8" thickBot="1">
      <c r="A40" s="27"/>
      <c r="B40" s="3"/>
      <c r="C40" s="28"/>
      <c r="D40" s="28"/>
      <c r="E40" s="28"/>
      <c r="F40" s="28"/>
      <c r="G40" s="28"/>
      <c r="H40" s="1064"/>
    </row>
    <row r="41" spans="1:9" ht="13.8" thickBot="1">
      <c r="A41" s="846" t="s">
        <v>204</v>
      </c>
      <c r="B41" s="847" t="s">
        <v>205</v>
      </c>
      <c r="H41" s="29"/>
    </row>
    <row r="42" spans="1:9" ht="29.4">
      <c r="A42" s="827" t="s">
        <v>206</v>
      </c>
      <c r="B42" s="1267">
        <v>17</v>
      </c>
      <c r="D42" s="138"/>
      <c r="G42" s="138"/>
      <c r="H42" s="407"/>
    </row>
    <row r="43" spans="1:9" ht="27">
      <c r="A43" s="828" t="s">
        <v>207</v>
      </c>
      <c r="B43" s="1267">
        <v>8</v>
      </c>
      <c r="D43" s="1057"/>
      <c r="E43" s="138"/>
      <c r="F43" s="138"/>
      <c r="H43" s="244"/>
    </row>
    <row r="44" spans="1:9" ht="29.4">
      <c r="A44" s="829" t="s">
        <v>208</v>
      </c>
      <c r="B44" s="1268">
        <v>1080</v>
      </c>
      <c r="H44" s="244"/>
    </row>
    <row r="45" spans="1:9" ht="27.6" thickBot="1">
      <c r="A45" s="830" t="s">
        <v>209</v>
      </c>
      <c r="B45" s="1269">
        <v>114</v>
      </c>
    </row>
    <row r="46" spans="1:9" ht="13.8" thickBot="1">
      <c r="B46" t="s">
        <v>24</v>
      </c>
    </row>
    <row r="47" spans="1:9" s="345" customFormat="1" ht="15" customHeight="1">
      <c r="A47" s="456"/>
      <c r="B47" s="1341" t="s">
        <v>5</v>
      </c>
      <c r="C47" s="1342"/>
      <c r="D47" s="1343"/>
      <c r="E47" s="1"/>
      <c r="F47" s="244"/>
      <c r="G47" s="404"/>
      <c r="H47" s="405"/>
    </row>
    <row r="48" spans="1:9" s="345" customFormat="1" ht="13.8" thickBot="1">
      <c r="A48" s="457" t="s">
        <v>210</v>
      </c>
      <c r="B48" s="458" t="s">
        <v>8</v>
      </c>
      <c r="C48" s="459" t="s">
        <v>9</v>
      </c>
      <c r="D48" s="740" t="s">
        <v>10</v>
      </c>
      <c r="E48" s="1"/>
      <c r="F48" s="244"/>
      <c r="G48" s="244"/>
      <c r="H48" s="405"/>
    </row>
    <row r="49" spans="1:8" s="345" customFormat="1">
      <c r="A49" s="455" t="s">
        <v>211</v>
      </c>
      <c r="B49" s="1201">
        <v>30222.07</v>
      </c>
      <c r="C49" s="1202">
        <v>30221.96</v>
      </c>
      <c r="D49" s="1203">
        <f>B49+C49</f>
        <v>60444.03</v>
      </c>
      <c r="E49" s="244"/>
      <c r="F49" s="405"/>
      <c r="G49" s="405"/>
      <c r="H49" s="405"/>
    </row>
    <row r="50" spans="1:8" s="345" customFormat="1">
      <c r="A50" s="431" t="s">
        <v>212</v>
      </c>
      <c r="B50" s="1204">
        <v>244877.44999999998</v>
      </c>
      <c r="C50" s="1205">
        <v>244877.41</v>
      </c>
      <c r="D50" s="1206">
        <f t="shared" ref="D50:D51" si="2">B50+C50</f>
        <v>489754.86</v>
      </c>
      <c r="E50" s="244"/>
      <c r="F50" s="405"/>
      <c r="G50" s="405"/>
      <c r="H50" s="405"/>
    </row>
    <row r="51" spans="1:8" s="345" customFormat="1" ht="13.8" thickBot="1">
      <c r="A51" s="432" t="s">
        <v>213</v>
      </c>
      <c r="B51" s="1204">
        <v>283085.42000000004</v>
      </c>
      <c r="C51" s="1205">
        <v>11795.23</v>
      </c>
      <c r="D51" s="1207">
        <f t="shared" si="2"/>
        <v>294880.65000000002</v>
      </c>
      <c r="E51" s="406" t="s">
        <v>214</v>
      </c>
      <c r="F51" s="405"/>
      <c r="G51" s="405"/>
      <c r="H51" s="407"/>
    </row>
    <row r="52" spans="1:8" s="345" customFormat="1" ht="15" thickBot="1">
      <c r="A52" s="851"/>
      <c r="B52" s="1208"/>
      <c r="C52" s="1209"/>
      <c r="D52" s="1210"/>
      <c r="E52" s="244"/>
      <c r="F52" s="405"/>
      <c r="G52" s="405"/>
      <c r="H52" s="405"/>
    </row>
    <row r="53" spans="1:8" s="345" customFormat="1" ht="15" thickBot="1">
      <c r="A53" s="831" t="s">
        <v>215</v>
      </c>
      <c r="B53" s="1211">
        <f>SUM(B49:B51)</f>
        <v>558184.93999999994</v>
      </c>
      <c r="C53" s="1212">
        <f>SUM(C49:C51)</f>
        <v>286894.59999999998</v>
      </c>
      <c r="D53" s="1213">
        <f>SUM(D49:D51)</f>
        <v>845079.54</v>
      </c>
      <c r="E53" s="1"/>
      <c r="H53" s="405"/>
    </row>
    <row r="54" spans="1:8" s="345" customFormat="1" ht="14.4">
      <c r="A54" s="408"/>
      <c r="B54" s="409"/>
      <c r="C54" s="410"/>
      <c r="D54" s="410"/>
      <c r="E54" s="1"/>
      <c r="H54" s="405"/>
    </row>
    <row r="55" spans="1:8" ht="28.5" customHeight="1">
      <c r="A55" s="1295" t="s">
        <v>157</v>
      </c>
      <c r="B55" s="1295"/>
      <c r="C55" s="1295"/>
      <c r="D55" s="1295"/>
      <c r="E55" s="1295"/>
      <c r="F55" s="1295"/>
      <c r="G55" s="1295"/>
      <c r="H55" s="1295"/>
    </row>
    <row r="56" spans="1:8">
      <c r="A56" s="1295" t="s">
        <v>158</v>
      </c>
      <c r="B56" s="1295"/>
      <c r="C56" s="1295"/>
      <c r="D56" s="1295"/>
      <c r="E56" s="1295"/>
      <c r="F56" s="1295"/>
      <c r="G56" s="1295"/>
      <c r="H56" s="1295"/>
    </row>
    <row r="57" spans="1:8">
      <c r="A57" t="s">
        <v>216</v>
      </c>
    </row>
    <row r="58" spans="1:8">
      <c r="A58" s="1295" t="s">
        <v>217</v>
      </c>
      <c r="B58" s="1295"/>
      <c r="C58" s="1295"/>
      <c r="D58" s="1295"/>
      <c r="E58" s="1295"/>
      <c r="F58" s="1295"/>
      <c r="G58" s="1295"/>
      <c r="H58" s="1295"/>
    </row>
    <row r="59" spans="1:8">
      <c r="A59" s="1295" t="s">
        <v>218</v>
      </c>
      <c r="B59" s="1295"/>
      <c r="C59" s="1295"/>
      <c r="D59" s="1295"/>
      <c r="E59" s="1295"/>
      <c r="F59" s="1295"/>
      <c r="G59" s="1295"/>
    </row>
    <row r="60" spans="1:8">
      <c r="A60" s="1344" t="s">
        <v>219</v>
      </c>
      <c r="B60" s="1295"/>
      <c r="C60" s="1295"/>
      <c r="D60" s="1295"/>
      <c r="E60" s="358"/>
      <c r="F60" s="358"/>
      <c r="G60" s="358"/>
    </row>
    <row r="61" spans="1:8">
      <c r="A61" s="1295" t="s">
        <v>220</v>
      </c>
      <c r="B61" s="1295"/>
      <c r="C61" s="1295"/>
      <c r="D61" s="1295"/>
      <c r="E61" s="1295"/>
      <c r="F61" s="1295"/>
      <c r="G61" s="1295"/>
      <c r="H61" s="1295"/>
    </row>
    <row r="62" spans="1:8">
      <c r="A62" s="1295" t="s">
        <v>162</v>
      </c>
      <c r="B62" s="1295"/>
      <c r="C62" s="1295"/>
      <c r="D62" s="1295"/>
      <c r="E62" s="1295"/>
      <c r="F62" s="1295"/>
      <c r="G62" s="1295"/>
      <c r="H62" s="1295"/>
    </row>
    <row r="63" spans="1:8">
      <c r="A63" s="1295" t="s">
        <v>221</v>
      </c>
      <c r="B63" s="1295"/>
      <c r="C63" s="1295"/>
      <c r="D63" s="1295"/>
      <c r="E63" s="1295"/>
      <c r="F63" s="1295"/>
      <c r="G63" s="1295"/>
      <c r="H63" s="1295"/>
    </row>
    <row r="64" spans="1:8">
      <c r="A64" t="s">
        <v>222</v>
      </c>
    </row>
    <row r="79" ht="12.75" customHeight="1"/>
    <row r="80" ht="18.75" customHeight="1"/>
    <row r="81" ht="28.5" customHeight="1"/>
    <row r="82" ht="18.75" customHeight="1"/>
    <row r="83" ht="18.75" customHeight="1"/>
    <row r="84" ht="18.75" customHeight="1"/>
    <row r="85" ht="27.75" customHeight="1"/>
    <row r="86" ht="18.75" customHeight="1"/>
    <row r="87" ht="18" customHeight="1"/>
  </sheetData>
  <mergeCells count="15">
    <mergeCell ref="B47:D47"/>
    <mergeCell ref="A61:H61"/>
    <mergeCell ref="A62:H62"/>
    <mergeCell ref="A63:H63"/>
    <mergeCell ref="A55:H55"/>
    <mergeCell ref="A56:H56"/>
    <mergeCell ref="A58:H58"/>
    <mergeCell ref="A59:G59"/>
    <mergeCell ref="A60:D60"/>
    <mergeCell ref="A1:H1"/>
    <mergeCell ref="A2:H2"/>
    <mergeCell ref="C6:H6"/>
    <mergeCell ref="A4:H4"/>
    <mergeCell ref="A3:H3"/>
    <mergeCell ref="A5:H5"/>
  </mergeCells>
  <printOptions horizontalCentered="1" verticalCentered="1"/>
  <pageMargins left="0.25" right="0.25" top="0.5" bottom="0.5" header="0.5" footer="0.5"/>
  <pageSetup paperSize="5" scale="53"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codeName="Sheet12">
    <tabColor rgb="FF92D050"/>
    <pageSetUpPr fitToPage="1"/>
  </sheetPr>
  <dimension ref="A1:D53"/>
  <sheetViews>
    <sheetView zoomScale="115" zoomScaleNormal="115" workbookViewId="0">
      <selection activeCell="G7" sqref="G7"/>
    </sheetView>
  </sheetViews>
  <sheetFormatPr defaultColWidth="8.5546875" defaultRowHeight="13.2"/>
  <cols>
    <col min="1" max="1" width="40" customWidth="1"/>
    <col min="2" max="3" width="13" customWidth="1"/>
    <col min="4" max="4" width="26.44140625" customWidth="1"/>
  </cols>
  <sheetData>
    <row r="1" spans="1:4" ht="31.5" customHeight="1">
      <c r="A1" s="1345" t="s">
        <v>223</v>
      </c>
      <c r="B1" s="1345"/>
      <c r="C1" s="1345"/>
      <c r="D1" s="1345"/>
    </row>
    <row r="2" spans="1:4" ht="15.6">
      <c r="A2" s="1296" t="s">
        <v>2</v>
      </c>
      <c r="B2" s="1296"/>
      <c r="C2" s="1296"/>
      <c r="D2" s="1296"/>
    </row>
    <row r="3" spans="1:4" ht="15.6">
      <c r="A3" s="1323" t="str">
        <f>'Current Month '!A3</f>
        <v>September 2022</v>
      </c>
      <c r="B3" s="1337"/>
      <c r="C3" s="1337"/>
      <c r="D3" s="1337"/>
    </row>
    <row r="4" spans="1:4" ht="13.8" thickBot="1"/>
    <row r="5" spans="1:4" s="31" customFormat="1" ht="34.5" customHeight="1" thickBot="1">
      <c r="A5" s="192" t="s">
        <v>224</v>
      </c>
      <c r="B5" s="192" t="s">
        <v>225</v>
      </c>
      <c r="C5" s="192" t="s">
        <v>226</v>
      </c>
      <c r="D5" s="192" t="s">
        <v>227</v>
      </c>
    </row>
    <row r="6" spans="1:4" s="30" customFormat="1" ht="13.8">
      <c r="A6" s="175" t="s">
        <v>26</v>
      </c>
      <c r="B6" s="38"/>
      <c r="C6" s="38"/>
      <c r="D6" s="176"/>
    </row>
    <row r="7" spans="1:4" s="30" customFormat="1" ht="13.8">
      <c r="A7" s="155"/>
      <c r="B7" s="77"/>
      <c r="C7" s="77"/>
      <c r="D7" s="76"/>
    </row>
    <row r="8" spans="1:4" s="30" customFormat="1" ht="13.8">
      <c r="A8" s="155"/>
      <c r="B8" s="77"/>
      <c r="C8" s="77"/>
      <c r="D8" s="76"/>
    </row>
    <row r="9" spans="1:4" s="30" customFormat="1" ht="13.8">
      <c r="A9" s="155"/>
      <c r="B9" s="77"/>
      <c r="C9" s="77"/>
      <c r="D9" s="76"/>
    </row>
    <row r="10" spans="1:4" s="30" customFormat="1" ht="13.8">
      <c r="A10" s="155"/>
      <c r="B10" s="77"/>
      <c r="C10" s="77"/>
      <c r="D10" s="76"/>
    </row>
    <row r="11" spans="1:4" s="30" customFormat="1" ht="13.8">
      <c r="A11" s="155"/>
      <c r="B11" s="77"/>
      <c r="C11" s="77"/>
      <c r="D11" s="76"/>
    </row>
    <row r="12" spans="1:4" s="30" customFormat="1" ht="13.8">
      <c r="A12" s="177" t="s">
        <v>29</v>
      </c>
      <c r="B12" s="84"/>
      <c r="C12" s="84"/>
      <c r="D12" s="178"/>
    </row>
    <row r="13" spans="1:4" s="30" customFormat="1" ht="13.8">
      <c r="A13" s="82" t="s">
        <v>180</v>
      </c>
      <c r="B13" s="741">
        <v>43969</v>
      </c>
      <c r="C13" s="77"/>
      <c r="D13" s="179" t="s">
        <v>228</v>
      </c>
    </row>
    <row r="14" spans="1:4" s="30" customFormat="1" ht="13.8">
      <c r="A14" s="82" t="s">
        <v>90</v>
      </c>
      <c r="B14" s="741">
        <v>43969</v>
      </c>
      <c r="C14" s="77"/>
      <c r="D14" s="179" t="s">
        <v>228</v>
      </c>
    </row>
    <row r="15" spans="1:4" s="30" customFormat="1" ht="13.8">
      <c r="A15" s="155" t="s">
        <v>229</v>
      </c>
      <c r="B15" s="741">
        <v>43969</v>
      </c>
      <c r="C15" s="77"/>
      <c r="D15" s="179" t="s">
        <v>230</v>
      </c>
    </row>
    <row r="16" spans="1:4" s="30" customFormat="1" ht="13.8">
      <c r="A16" s="155"/>
      <c r="B16" s="77"/>
      <c r="C16" s="77"/>
      <c r="D16" s="76"/>
    </row>
    <row r="17" spans="1:4" s="30" customFormat="1" ht="13.8">
      <c r="A17" s="155"/>
      <c r="B17" s="77"/>
      <c r="C17" s="77"/>
      <c r="D17" s="76"/>
    </row>
    <row r="18" spans="1:4" s="30" customFormat="1" ht="13.8">
      <c r="A18" s="155"/>
      <c r="B18" s="77"/>
      <c r="C18" s="77"/>
      <c r="D18" s="76"/>
    </row>
    <row r="19" spans="1:4" s="30" customFormat="1" ht="13.8">
      <c r="A19" s="155"/>
      <c r="B19" s="77"/>
      <c r="C19" s="77"/>
      <c r="D19" s="76"/>
    </row>
    <row r="20" spans="1:4" s="30" customFormat="1" ht="13.8">
      <c r="A20" s="155"/>
      <c r="B20" s="77"/>
      <c r="C20" s="77"/>
      <c r="D20" s="76"/>
    </row>
    <row r="21" spans="1:4" s="30" customFormat="1" ht="13.8">
      <c r="A21" s="177" t="s">
        <v>181</v>
      </c>
      <c r="B21" s="84"/>
      <c r="C21" s="84"/>
      <c r="D21" s="178"/>
    </row>
    <row r="22" spans="1:4" s="30" customFormat="1" ht="13.8">
      <c r="A22" s="155"/>
      <c r="B22" s="77"/>
      <c r="C22" s="77"/>
      <c r="D22" s="76"/>
    </row>
    <row r="23" spans="1:4" s="30" customFormat="1" ht="13.8">
      <c r="A23" s="155"/>
      <c r="B23" s="77"/>
      <c r="C23" s="77"/>
      <c r="D23" s="76"/>
    </row>
    <row r="24" spans="1:4" s="30" customFormat="1" ht="13.8">
      <c r="A24" s="155"/>
      <c r="B24" s="77"/>
      <c r="C24" s="77"/>
      <c r="D24" s="76"/>
    </row>
    <row r="25" spans="1:4" s="30" customFormat="1" ht="13.8">
      <c r="A25" s="177" t="s">
        <v>106</v>
      </c>
      <c r="B25" s="84"/>
      <c r="C25" s="84"/>
      <c r="D25" s="178"/>
    </row>
    <row r="26" spans="1:4" s="30" customFormat="1" ht="13.8">
      <c r="A26" s="155" t="s">
        <v>231</v>
      </c>
      <c r="B26" s="741">
        <v>43969</v>
      </c>
      <c r="C26" s="77"/>
      <c r="D26" s="179" t="s">
        <v>228</v>
      </c>
    </row>
    <row r="27" spans="1:4" s="30" customFormat="1" ht="13.8">
      <c r="A27" s="155" t="s">
        <v>232</v>
      </c>
      <c r="B27" s="741">
        <v>43969</v>
      </c>
      <c r="C27" s="77"/>
      <c r="D27" s="179" t="s">
        <v>228</v>
      </c>
    </row>
    <row r="28" spans="1:4" s="30" customFormat="1" ht="13.8">
      <c r="A28" s="78" t="s">
        <v>186</v>
      </c>
      <c r="B28" s="741">
        <v>43969</v>
      </c>
      <c r="C28" s="77"/>
      <c r="D28" s="179" t="s">
        <v>228</v>
      </c>
    </row>
    <row r="29" spans="1:4" s="30" customFormat="1" ht="13.8">
      <c r="A29" s="155" t="s">
        <v>186</v>
      </c>
      <c r="B29" s="741">
        <v>43969</v>
      </c>
      <c r="C29" s="77"/>
      <c r="D29" s="179" t="s">
        <v>228</v>
      </c>
    </row>
    <row r="30" spans="1:4" s="30" customFormat="1" ht="13.8">
      <c r="A30" s="155" t="s">
        <v>187</v>
      </c>
      <c r="B30" s="741">
        <v>43969</v>
      </c>
      <c r="C30" s="77"/>
      <c r="D30" s="179" t="s">
        <v>228</v>
      </c>
    </row>
    <row r="31" spans="1:4" s="30" customFormat="1" ht="13.8">
      <c r="A31" s="155"/>
      <c r="B31" s="77"/>
      <c r="C31" s="77"/>
      <c r="D31" s="76"/>
    </row>
    <row r="32" spans="1:4" s="30" customFormat="1" ht="13.8">
      <c r="A32" s="155"/>
      <c r="B32" s="77"/>
      <c r="C32" s="77"/>
      <c r="D32" s="76"/>
    </row>
    <row r="33" spans="1:4" s="30" customFormat="1" ht="13.8">
      <c r="A33" s="155"/>
      <c r="B33" s="77"/>
      <c r="C33" s="77"/>
      <c r="D33" s="76"/>
    </row>
    <row r="34" spans="1:4" s="30" customFormat="1" ht="13.8">
      <c r="A34" s="177" t="s">
        <v>33</v>
      </c>
      <c r="B34" s="84"/>
      <c r="C34" s="84"/>
      <c r="D34" s="178"/>
    </row>
    <row r="35" spans="1:4" s="30" customFormat="1" ht="13.8">
      <c r="A35" s="155" t="s">
        <v>188</v>
      </c>
      <c r="B35" s="741">
        <v>43969</v>
      </c>
      <c r="C35" s="77"/>
      <c r="D35" s="179" t="s">
        <v>228</v>
      </c>
    </row>
    <row r="36" spans="1:4" s="30" customFormat="1" ht="13.8">
      <c r="A36" s="155" t="s">
        <v>194</v>
      </c>
      <c r="B36" s="741">
        <v>43969</v>
      </c>
      <c r="C36" s="77"/>
      <c r="D36" s="179" t="s">
        <v>228</v>
      </c>
    </row>
    <row r="37" spans="1:4" s="30" customFormat="1" ht="13.8">
      <c r="A37" s="155" t="s">
        <v>197</v>
      </c>
      <c r="B37" s="741">
        <v>43969</v>
      </c>
      <c r="C37" s="77"/>
      <c r="D37" s="179" t="s">
        <v>228</v>
      </c>
    </row>
    <row r="38" spans="1:4" s="30" customFormat="1" ht="13.8">
      <c r="A38" s="155" t="s">
        <v>198</v>
      </c>
      <c r="B38" s="741">
        <v>43969</v>
      </c>
      <c r="C38" s="77"/>
      <c r="D38" s="179" t="s">
        <v>228</v>
      </c>
    </row>
    <row r="39" spans="1:4" s="30" customFormat="1" ht="13.8">
      <c r="A39" s="155" t="s">
        <v>192</v>
      </c>
      <c r="B39" s="741">
        <v>43969</v>
      </c>
      <c r="C39" s="77"/>
      <c r="D39" s="179" t="s">
        <v>228</v>
      </c>
    </row>
    <row r="40" spans="1:4" s="30" customFormat="1" ht="13.8">
      <c r="A40" s="155" t="s">
        <v>193</v>
      </c>
      <c r="B40" s="741">
        <v>43969</v>
      </c>
      <c r="C40" s="77"/>
      <c r="D40" s="179" t="s">
        <v>228</v>
      </c>
    </row>
    <row r="41" spans="1:4" s="30" customFormat="1" ht="13.8">
      <c r="A41" s="155" t="s">
        <v>196</v>
      </c>
      <c r="B41" s="741">
        <v>43969</v>
      </c>
      <c r="C41" s="77"/>
      <c r="D41" s="179" t="s">
        <v>228</v>
      </c>
    </row>
    <row r="42" spans="1:4" s="30" customFormat="1" ht="13.8">
      <c r="A42" s="155" t="s">
        <v>190</v>
      </c>
      <c r="B42" s="741">
        <v>43969</v>
      </c>
      <c r="C42" s="77"/>
      <c r="D42" s="179" t="s">
        <v>228</v>
      </c>
    </row>
    <row r="43" spans="1:4" s="30" customFormat="1" ht="13.8">
      <c r="A43" s="155"/>
      <c r="B43" s="85"/>
      <c r="C43" s="77"/>
      <c r="D43" s="179"/>
    </row>
    <row r="44" spans="1:4" s="30" customFormat="1" ht="13.8">
      <c r="A44" s="155"/>
      <c r="B44" s="77"/>
      <c r="C44" s="77"/>
      <c r="D44" s="76"/>
    </row>
    <row r="45" spans="1:4" s="30" customFormat="1" ht="13.8">
      <c r="A45" s="177" t="s">
        <v>34</v>
      </c>
      <c r="B45" s="84"/>
      <c r="C45" s="84"/>
      <c r="D45" s="178"/>
    </row>
    <row r="46" spans="1:4" s="30" customFormat="1" ht="13.8">
      <c r="A46" s="155" t="s">
        <v>199</v>
      </c>
      <c r="B46" s="741">
        <v>43969</v>
      </c>
      <c r="C46" s="77"/>
      <c r="D46" s="179" t="s">
        <v>228</v>
      </c>
    </row>
    <row r="47" spans="1:4" s="30" customFormat="1" ht="13.8">
      <c r="A47" s="155" t="s">
        <v>200</v>
      </c>
      <c r="B47" s="741">
        <v>43969</v>
      </c>
      <c r="C47" s="77"/>
      <c r="D47" s="179" t="s">
        <v>228</v>
      </c>
    </row>
    <row r="48" spans="1:4" s="30" customFormat="1" ht="14.4" thickBot="1">
      <c r="A48" s="180"/>
      <c r="B48" s="11"/>
      <c r="C48" s="11"/>
      <c r="D48" s="181"/>
    </row>
    <row r="49" spans="1:4" s="30" customFormat="1" ht="13.8">
      <c r="A49"/>
      <c r="B49"/>
      <c r="C49"/>
      <c r="D49"/>
    </row>
    <row r="50" spans="1:4" s="30" customFormat="1" ht="14.25" customHeight="1">
      <c r="A50" t="s">
        <v>233</v>
      </c>
      <c r="B50"/>
      <c r="C50"/>
      <c r="D50"/>
    </row>
    <row r="51" spans="1:4" s="30" customFormat="1" ht="54" customHeight="1">
      <c r="A51" s="1346" t="s">
        <v>234</v>
      </c>
      <c r="B51" s="1346"/>
      <c r="C51" s="1346"/>
      <c r="D51" s="1346"/>
    </row>
    <row r="52" spans="1:4" s="30" customFormat="1" ht="12.75" customHeight="1">
      <c r="A52" s="1318" t="s">
        <v>235</v>
      </c>
      <c r="B52" s="1318"/>
      <c r="C52" s="1318"/>
      <c r="D52" s="1318"/>
    </row>
    <row r="53" spans="1:4" ht="26.25" customHeight="1">
      <c r="A53" s="1295" t="s">
        <v>236</v>
      </c>
      <c r="B53" s="1295"/>
      <c r="C53" s="1295"/>
      <c r="D53" s="1295"/>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scale="93"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codeName="Sheet13">
    <tabColor rgb="FF00B050"/>
    <pageSetUpPr fitToPage="1"/>
  </sheetPr>
  <dimension ref="A1:Q80"/>
  <sheetViews>
    <sheetView view="pageBreakPreview" zoomScale="85" zoomScaleNormal="110" zoomScaleSheetLayoutView="85" workbookViewId="0">
      <selection activeCell="R1" sqref="R1"/>
    </sheetView>
  </sheetViews>
  <sheetFormatPr defaultColWidth="8.5546875" defaultRowHeight="13.2"/>
  <cols>
    <col min="1" max="1" width="38.44140625" bestFit="1" customWidth="1"/>
    <col min="2" max="2" width="6.5546875" customWidth="1"/>
    <col min="6" max="6" width="10" customWidth="1"/>
    <col min="7" max="7" width="9.5546875" customWidth="1"/>
    <col min="8" max="8" width="12.5546875" customWidth="1"/>
    <col min="9" max="9" width="8.109375" customWidth="1"/>
    <col min="10" max="10" width="34.5546875" customWidth="1"/>
    <col min="11" max="11" width="11" customWidth="1"/>
    <col min="15" max="15" width="10.109375" customWidth="1"/>
    <col min="16" max="16" width="12.5546875" customWidth="1"/>
    <col min="17" max="17" width="18.44140625" customWidth="1"/>
  </cols>
  <sheetData>
    <row r="1" spans="1:17" ht="15.75" customHeight="1">
      <c r="A1" s="1322" t="s">
        <v>237</v>
      </c>
      <c r="B1" s="1322"/>
      <c r="C1" s="1322"/>
      <c r="D1" s="1322"/>
      <c r="E1" s="1322"/>
      <c r="F1" s="1322"/>
      <c r="G1" s="1322"/>
      <c r="H1" s="1322"/>
      <c r="I1" s="1322"/>
      <c r="J1" s="1322"/>
      <c r="K1" s="1322"/>
      <c r="L1" s="1322"/>
      <c r="M1" s="1322"/>
      <c r="N1" s="1322"/>
      <c r="O1" s="1322"/>
      <c r="P1" s="1322"/>
      <c r="Q1" s="1322"/>
    </row>
    <row r="2" spans="1:17" ht="15.75" customHeight="1">
      <c r="A2" s="1296" t="s">
        <v>2</v>
      </c>
      <c r="B2" s="1296"/>
      <c r="C2" s="1296"/>
      <c r="D2" s="1296"/>
      <c r="E2" s="1296"/>
      <c r="F2" s="1296"/>
      <c r="G2" s="1296"/>
      <c r="H2" s="1296"/>
      <c r="I2" s="1296"/>
      <c r="J2" s="1296"/>
      <c r="K2" s="1296"/>
      <c r="L2" s="1296"/>
      <c r="M2" s="1296"/>
      <c r="N2" s="1296"/>
      <c r="O2" s="1296"/>
      <c r="P2" s="1296"/>
      <c r="Q2" s="1296"/>
    </row>
    <row r="3" spans="1:17" ht="15.75" customHeight="1">
      <c r="A3" s="1323" t="str">
        <f>'Current Month '!A3</f>
        <v>September 2022</v>
      </c>
      <c r="B3" s="1337"/>
      <c r="C3" s="1337"/>
      <c r="D3" s="1337"/>
      <c r="E3" s="1337"/>
      <c r="F3" s="1337"/>
      <c r="G3" s="1337"/>
      <c r="H3" s="1337"/>
      <c r="I3" s="1337"/>
      <c r="J3" s="1337"/>
      <c r="K3" s="1337"/>
      <c r="L3" s="1337"/>
      <c r="M3" s="1337"/>
      <c r="N3" s="1337"/>
      <c r="O3" s="1337"/>
      <c r="P3" s="1337"/>
      <c r="Q3" s="1337"/>
    </row>
    <row r="4" spans="1:17" ht="25.2" thickBot="1">
      <c r="A4" s="480"/>
      <c r="B4" s="480"/>
      <c r="C4" s="480"/>
      <c r="D4" s="480"/>
      <c r="E4" s="480"/>
      <c r="F4" s="480"/>
      <c r="G4" s="480"/>
      <c r="H4" s="480"/>
      <c r="I4" s="480"/>
      <c r="J4" s="480"/>
      <c r="K4" s="480"/>
      <c r="L4" s="480"/>
      <c r="M4" s="480"/>
      <c r="N4" s="480"/>
    </row>
    <row r="5" spans="1:17" ht="16.2" thickBot="1">
      <c r="A5" s="1357" t="s">
        <v>76</v>
      </c>
      <c r="B5" s="1360" t="s">
        <v>77</v>
      </c>
      <c r="C5" s="1363" t="s">
        <v>238</v>
      </c>
      <c r="D5" s="1364"/>
      <c r="E5" s="1364"/>
      <c r="F5" s="1364"/>
      <c r="G5" s="1364"/>
      <c r="H5" s="1365"/>
      <c r="I5" s="715"/>
      <c r="J5" s="1357" t="s">
        <v>76</v>
      </c>
      <c r="K5" s="1360" t="s">
        <v>77</v>
      </c>
      <c r="L5" s="1347" t="s">
        <v>239</v>
      </c>
      <c r="M5" s="1348"/>
      <c r="N5" s="1348"/>
      <c r="O5" s="1348"/>
      <c r="P5" s="1348"/>
      <c r="Q5" s="1349"/>
    </row>
    <row r="6" spans="1:17">
      <c r="A6" s="1358"/>
      <c r="B6" s="1361"/>
      <c r="C6" s="1366" t="s">
        <v>75</v>
      </c>
      <c r="D6" s="1367"/>
      <c r="E6" s="1367"/>
      <c r="F6" s="1367"/>
      <c r="G6" s="1367"/>
      <c r="H6" s="1368"/>
      <c r="I6" s="716"/>
      <c r="J6" s="1358"/>
      <c r="K6" s="1361"/>
      <c r="L6" s="1350" t="s">
        <v>75</v>
      </c>
      <c r="M6" s="1351"/>
      <c r="N6" s="1351"/>
      <c r="O6" s="1351"/>
      <c r="P6" s="1351"/>
      <c r="Q6" s="1352"/>
    </row>
    <row r="7" spans="1:17" ht="27" thickBot="1">
      <c r="A7" s="1359" t="s">
        <v>76</v>
      </c>
      <c r="B7" s="1362" t="s">
        <v>77</v>
      </c>
      <c r="C7" s="481" t="s">
        <v>78</v>
      </c>
      <c r="D7" s="482" t="s">
        <v>174</v>
      </c>
      <c r="E7" s="482" t="s">
        <v>175</v>
      </c>
      <c r="F7" s="482" t="s">
        <v>176</v>
      </c>
      <c r="G7" s="482" t="s">
        <v>177</v>
      </c>
      <c r="H7" s="483" t="s">
        <v>83</v>
      </c>
      <c r="I7" s="716"/>
      <c r="J7" s="1359"/>
      <c r="K7" s="1362"/>
      <c r="L7" s="484" t="s">
        <v>78</v>
      </c>
      <c r="M7" s="485" t="s">
        <v>174</v>
      </c>
      <c r="N7" s="485" t="s">
        <v>175</v>
      </c>
      <c r="O7" s="485" t="s">
        <v>176</v>
      </c>
      <c r="P7" s="485" t="s">
        <v>177</v>
      </c>
      <c r="Q7" s="486" t="s">
        <v>83</v>
      </c>
    </row>
    <row r="8" spans="1:17">
      <c r="A8" s="852" t="s">
        <v>26</v>
      </c>
      <c r="B8" s="862"/>
      <c r="C8" s="856"/>
      <c r="D8" s="71"/>
      <c r="E8" s="71"/>
      <c r="F8" s="71"/>
      <c r="G8" s="71"/>
      <c r="H8" s="72"/>
      <c r="I8" s="716"/>
      <c r="J8" s="852" t="s">
        <v>26</v>
      </c>
      <c r="K8" s="862"/>
      <c r="L8" s="881"/>
      <c r="M8" s="489"/>
      <c r="N8" s="489"/>
      <c r="O8" s="489"/>
      <c r="P8" s="489"/>
      <c r="Q8" s="490"/>
    </row>
    <row r="9" spans="1:17">
      <c r="A9" s="95"/>
      <c r="B9" s="491" t="s">
        <v>85</v>
      </c>
      <c r="C9" s="857">
        <v>0</v>
      </c>
      <c r="D9" s="73">
        <v>0</v>
      </c>
      <c r="E9" s="73">
        <v>0</v>
      </c>
      <c r="F9" s="73">
        <v>0</v>
      </c>
      <c r="G9" s="493">
        <v>0</v>
      </c>
      <c r="H9" s="63">
        <f>IF($G$44&lt;&gt;0,G9/$G$44,0)</f>
        <v>0</v>
      </c>
      <c r="I9" s="716"/>
      <c r="J9" s="95"/>
      <c r="K9" s="491" t="s">
        <v>85</v>
      </c>
      <c r="L9" s="857">
        <v>0</v>
      </c>
      <c r="M9" s="73">
        <v>0</v>
      </c>
      <c r="N9" s="73">
        <v>0</v>
      </c>
      <c r="O9" s="73">
        <v>0</v>
      </c>
      <c r="P9" s="493">
        <v>0</v>
      </c>
      <c r="Q9" s="63">
        <f>IF($G$44&lt;&gt;0,P9/$G$44,0)</f>
        <v>0</v>
      </c>
    </row>
    <row r="10" spans="1:17">
      <c r="A10" s="95"/>
      <c r="B10" s="491" t="s">
        <v>85</v>
      </c>
      <c r="C10" s="857">
        <v>0</v>
      </c>
      <c r="D10" s="73">
        <v>0</v>
      </c>
      <c r="E10" s="73">
        <v>0</v>
      </c>
      <c r="F10" s="73">
        <v>0</v>
      </c>
      <c r="G10" s="493">
        <v>0</v>
      </c>
      <c r="H10" s="63">
        <f>IF($G$44&lt;&gt;0,G10/$G$44,0)</f>
        <v>0</v>
      </c>
      <c r="I10" s="716"/>
      <c r="J10" s="95"/>
      <c r="K10" s="491" t="s">
        <v>85</v>
      </c>
      <c r="L10" s="857">
        <v>0</v>
      </c>
      <c r="M10" s="73">
        <v>0</v>
      </c>
      <c r="N10" s="73">
        <v>0</v>
      </c>
      <c r="O10" s="73">
        <v>0</v>
      </c>
      <c r="P10" s="493">
        <v>0</v>
      </c>
      <c r="Q10" s="63">
        <f>IF($G$44&lt;&gt;0,P10/$G$44,0)</f>
        <v>0</v>
      </c>
    </row>
    <row r="11" spans="1:17">
      <c r="A11" s="95"/>
      <c r="B11" s="491" t="s">
        <v>85</v>
      </c>
      <c r="C11" s="857">
        <v>0</v>
      </c>
      <c r="D11" s="73">
        <v>0</v>
      </c>
      <c r="E11" s="73">
        <v>0</v>
      </c>
      <c r="F11" s="73">
        <v>0</v>
      </c>
      <c r="G11" s="493">
        <v>0</v>
      </c>
      <c r="H11" s="63">
        <f>IF($G$44&lt;&gt;0,G11/$G$44,0)</f>
        <v>0</v>
      </c>
      <c r="I11" s="716"/>
      <c r="J11" s="95"/>
      <c r="K11" s="491" t="s">
        <v>85</v>
      </c>
      <c r="L11" s="857">
        <v>0</v>
      </c>
      <c r="M11" s="73">
        <v>0</v>
      </c>
      <c r="N11" s="73">
        <v>0</v>
      </c>
      <c r="O11" s="73">
        <v>0</v>
      </c>
      <c r="P11" s="493">
        <v>0</v>
      </c>
      <c r="Q11" s="63">
        <f>IF($G$44&lt;&gt;0,P11/$G$44,0)</f>
        <v>0</v>
      </c>
    </row>
    <row r="12" spans="1:17">
      <c r="A12" s="148" t="s">
        <v>29</v>
      </c>
      <c r="B12" s="494"/>
      <c r="C12" s="858"/>
      <c r="D12" s="64"/>
      <c r="E12" s="64"/>
      <c r="F12" s="64"/>
      <c r="G12" s="64"/>
      <c r="H12" s="72"/>
      <c r="I12" s="716"/>
      <c r="J12" s="148" t="s">
        <v>29</v>
      </c>
      <c r="K12" s="494"/>
      <c r="L12" s="858"/>
      <c r="M12" s="64"/>
      <c r="N12" s="64"/>
      <c r="O12" s="64"/>
      <c r="P12" s="64"/>
      <c r="Q12" s="72"/>
    </row>
    <row r="13" spans="1:17">
      <c r="A13" s="95"/>
      <c r="B13" s="491" t="s">
        <v>92</v>
      </c>
      <c r="C13" s="857">
        <v>0</v>
      </c>
      <c r="D13" s="73">
        <v>0</v>
      </c>
      <c r="E13" s="73">
        <v>0</v>
      </c>
      <c r="F13" s="73">
        <v>0</v>
      </c>
      <c r="G13" s="493">
        <v>0</v>
      </c>
      <c r="H13" s="63">
        <f>IF($G$44&lt;&gt;0,G13/$G$44,0)</f>
        <v>0</v>
      </c>
      <c r="I13" s="716"/>
      <c r="J13" s="95"/>
      <c r="K13" s="491" t="s">
        <v>92</v>
      </c>
      <c r="L13" s="857">
        <v>0</v>
      </c>
      <c r="M13" s="73">
        <v>0</v>
      </c>
      <c r="N13" s="73">
        <v>0</v>
      </c>
      <c r="O13" s="73">
        <v>0</v>
      </c>
      <c r="P13" s="493">
        <v>0</v>
      </c>
      <c r="Q13" s="63">
        <f>IF($G$44&lt;&gt;0,P13/$G$44,0)</f>
        <v>0</v>
      </c>
    </row>
    <row r="14" spans="1:17">
      <c r="A14" s="95"/>
      <c r="B14" s="491" t="s">
        <v>85</v>
      </c>
      <c r="C14" s="857">
        <v>0</v>
      </c>
      <c r="D14" s="73">
        <v>0</v>
      </c>
      <c r="E14" s="73">
        <v>0</v>
      </c>
      <c r="F14" s="73">
        <v>0</v>
      </c>
      <c r="G14" s="493">
        <v>0</v>
      </c>
      <c r="H14" s="63">
        <f>IF($G$44&lt;&gt;0,G14/$G$44,0)</f>
        <v>0</v>
      </c>
      <c r="I14" s="716"/>
      <c r="J14" s="95"/>
      <c r="K14" s="491" t="s">
        <v>85</v>
      </c>
      <c r="L14" s="857">
        <v>0</v>
      </c>
      <c r="M14" s="73">
        <v>0</v>
      </c>
      <c r="N14" s="73">
        <v>0</v>
      </c>
      <c r="O14" s="73">
        <v>0</v>
      </c>
      <c r="P14" s="493">
        <v>0</v>
      </c>
      <c r="Q14" s="63">
        <f>IF($G$44&lt;&gt;0,P14/$G$44,0)</f>
        <v>0</v>
      </c>
    </row>
    <row r="15" spans="1:17">
      <c r="A15" s="95"/>
      <c r="B15" s="491" t="s">
        <v>85</v>
      </c>
      <c r="C15" s="857">
        <v>0</v>
      </c>
      <c r="D15" s="73">
        <v>0</v>
      </c>
      <c r="E15" s="73">
        <v>0</v>
      </c>
      <c r="F15" s="73">
        <v>0</v>
      </c>
      <c r="G15" s="493">
        <v>0</v>
      </c>
      <c r="H15" s="63">
        <f>IF($G$44&lt;&gt;0,G15/$G$44,0)</f>
        <v>0</v>
      </c>
      <c r="I15" s="716"/>
      <c r="J15" s="95"/>
      <c r="K15" s="491" t="s">
        <v>85</v>
      </c>
      <c r="L15" s="857">
        <v>0</v>
      </c>
      <c r="M15" s="73">
        <v>0</v>
      </c>
      <c r="N15" s="73">
        <v>0</v>
      </c>
      <c r="O15" s="73">
        <v>0</v>
      </c>
      <c r="P15" s="493">
        <v>0</v>
      </c>
      <c r="Q15" s="63">
        <f>IF($G$44&lt;&gt;0,P15/$G$44,0)</f>
        <v>0</v>
      </c>
    </row>
    <row r="16" spans="1:17">
      <c r="A16" s="95"/>
      <c r="B16" s="491" t="s">
        <v>85</v>
      </c>
      <c r="C16" s="857">
        <v>0</v>
      </c>
      <c r="D16" s="73">
        <v>0</v>
      </c>
      <c r="E16" s="73">
        <v>0</v>
      </c>
      <c r="F16" s="73">
        <v>0</v>
      </c>
      <c r="G16" s="493">
        <v>0</v>
      </c>
      <c r="H16" s="63">
        <f>IF($G$44&lt;&gt;0,G16/$G$44,0)</f>
        <v>0</v>
      </c>
      <c r="I16" s="716"/>
      <c r="J16" s="95"/>
      <c r="K16" s="491" t="s">
        <v>85</v>
      </c>
      <c r="L16" s="857">
        <v>0</v>
      </c>
      <c r="M16" s="73">
        <v>0</v>
      </c>
      <c r="N16" s="73">
        <v>0</v>
      </c>
      <c r="O16" s="73">
        <v>0</v>
      </c>
      <c r="P16" s="493">
        <v>0</v>
      </c>
      <c r="Q16" s="63">
        <f>IF($G$44&lt;&gt;0,P16/$G$44,0)</f>
        <v>0</v>
      </c>
    </row>
    <row r="17" spans="1:17">
      <c r="A17" s="148" t="s">
        <v>100</v>
      </c>
      <c r="B17" s="494"/>
      <c r="C17" s="858"/>
      <c r="D17" s="64"/>
      <c r="E17" s="64"/>
      <c r="F17" s="64"/>
      <c r="G17" s="64"/>
      <c r="H17" s="72"/>
      <c r="I17" s="716"/>
      <c r="J17" s="148" t="s">
        <v>100</v>
      </c>
      <c r="K17" s="494"/>
      <c r="L17" s="858"/>
      <c r="M17" s="64"/>
      <c r="N17" s="64"/>
      <c r="O17" s="64"/>
      <c r="P17" s="64"/>
      <c r="Q17" s="72"/>
    </row>
    <row r="18" spans="1:17">
      <c r="A18" s="95"/>
      <c r="B18" s="491" t="s">
        <v>92</v>
      </c>
      <c r="C18" s="857">
        <v>0</v>
      </c>
      <c r="D18" s="73">
        <v>0</v>
      </c>
      <c r="E18" s="73">
        <v>0</v>
      </c>
      <c r="F18" s="73">
        <v>0</v>
      </c>
      <c r="G18" s="493">
        <v>0</v>
      </c>
      <c r="H18" s="63">
        <f>IF($G$44&lt;&gt;0,G18/$G$44,0)</f>
        <v>0</v>
      </c>
      <c r="I18" s="716"/>
      <c r="J18" s="95"/>
      <c r="K18" s="491" t="s">
        <v>92</v>
      </c>
      <c r="L18" s="857">
        <v>0</v>
      </c>
      <c r="M18" s="73">
        <v>0</v>
      </c>
      <c r="N18" s="73">
        <v>0</v>
      </c>
      <c r="O18" s="73">
        <v>0</v>
      </c>
      <c r="P18" s="493">
        <v>0</v>
      </c>
      <c r="Q18" s="63">
        <f>IF($G$44&lt;&gt;0,P18/$G$44,0)</f>
        <v>0</v>
      </c>
    </row>
    <row r="19" spans="1:17">
      <c r="A19" s="95"/>
      <c r="B19" s="491" t="s">
        <v>92</v>
      </c>
      <c r="C19" s="859">
        <v>0</v>
      </c>
      <c r="D19" s="75">
        <v>0</v>
      </c>
      <c r="E19" s="75">
        <v>0</v>
      </c>
      <c r="F19" s="75">
        <v>0</v>
      </c>
      <c r="G19" s="217">
        <v>0</v>
      </c>
      <c r="H19" s="63">
        <f>IF($G$44&lt;&gt;0,G19/$G$44,0)</f>
        <v>0</v>
      </c>
      <c r="I19" s="716"/>
      <c r="J19" s="95"/>
      <c r="K19" s="491" t="s">
        <v>92</v>
      </c>
      <c r="L19" s="859">
        <v>0</v>
      </c>
      <c r="M19" s="75">
        <v>0</v>
      </c>
      <c r="N19" s="75">
        <v>0</v>
      </c>
      <c r="O19" s="75">
        <v>0</v>
      </c>
      <c r="P19" s="217">
        <v>0</v>
      </c>
      <c r="Q19" s="63">
        <f>IF($G$44&lt;&gt;0,P19/$G$44,0)</f>
        <v>0</v>
      </c>
    </row>
    <row r="20" spans="1:17">
      <c r="A20" s="132"/>
      <c r="B20" s="495" t="s">
        <v>92</v>
      </c>
      <c r="C20" s="857">
        <v>0</v>
      </c>
      <c r="D20" s="73">
        <v>0</v>
      </c>
      <c r="E20" s="73">
        <v>0</v>
      </c>
      <c r="F20" s="73">
        <v>0</v>
      </c>
      <c r="G20" s="493">
        <v>0</v>
      </c>
      <c r="H20" s="63">
        <f>IF($G$44&lt;&gt;0,G20/$G$44,0)</f>
        <v>0</v>
      </c>
      <c r="I20" s="716"/>
      <c r="J20" s="132"/>
      <c r="K20" s="495" t="s">
        <v>92</v>
      </c>
      <c r="L20" s="857">
        <v>0</v>
      </c>
      <c r="M20" s="73">
        <v>0</v>
      </c>
      <c r="N20" s="73">
        <v>0</v>
      </c>
      <c r="O20" s="73">
        <v>0</v>
      </c>
      <c r="P20" s="493">
        <v>0</v>
      </c>
      <c r="Q20" s="63">
        <f>IF($G$44&lt;&gt;0,P20/$G$44,0)</f>
        <v>0</v>
      </c>
    </row>
    <row r="21" spans="1:17">
      <c r="A21" s="148" t="s">
        <v>106</v>
      </c>
      <c r="B21" s="494"/>
      <c r="C21" s="858"/>
      <c r="D21" s="64"/>
      <c r="E21" s="64"/>
      <c r="F21" s="64"/>
      <c r="G21" s="64"/>
      <c r="H21" s="72"/>
      <c r="I21" s="716"/>
      <c r="J21" s="148" t="s">
        <v>106</v>
      </c>
      <c r="K21" s="494"/>
      <c r="L21" s="858"/>
      <c r="M21" s="64"/>
      <c r="N21" s="64"/>
      <c r="O21" s="64"/>
      <c r="P21" s="64"/>
      <c r="Q21" s="72"/>
    </row>
    <row r="22" spans="1:17">
      <c r="A22" s="95"/>
      <c r="B22" s="491" t="s">
        <v>85</v>
      </c>
      <c r="C22" s="857">
        <v>0</v>
      </c>
      <c r="D22" s="73">
        <v>0</v>
      </c>
      <c r="E22" s="73">
        <v>0</v>
      </c>
      <c r="F22" s="73">
        <v>0</v>
      </c>
      <c r="G22" s="493">
        <v>0</v>
      </c>
      <c r="H22" s="63">
        <f>IF($G$44&lt;&gt;0,G22/$G$44,0)</f>
        <v>0</v>
      </c>
      <c r="I22" s="716"/>
      <c r="J22" s="95"/>
      <c r="K22" s="491" t="s">
        <v>85</v>
      </c>
      <c r="L22" s="857">
        <v>0</v>
      </c>
      <c r="M22" s="73">
        <v>0</v>
      </c>
      <c r="N22" s="73">
        <v>0</v>
      </c>
      <c r="O22" s="73">
        <v>0</v>
      </c>
      <c r="P22" s="493">
        <v>0</v>
      </c>
      <c r="Q22" s="63">
        <f>IF($G$44&lt;&gt;0,P22/$G$44,0)</f>
        <v>0</v>
      </c>
    </row>
    <row r="23" spans="1:17">
      <c r="A23" s="95"/>
      <c r="B23" s="491" t="s">
        <v>85</v>
      </c>
      <c r="C23" s="857">
        <v>0</v>
      </c>
      <c r="D23" s="73">
        <v>0</v>
      </c>
      <c r="E23" s="73">
        <v>0</v>
      </c>
      <c r="F23" s="73">
        <v>0</v>
      </c>
      <c r="G23" s="493">
        <v>0</v>
      </c>
      <c r="H23" s="63">
        <f>IF($G$44&lt;&gt;0,G23/$G$44,0)</f>
        <v>0</v>
      </c>
      <c r="I23" s="716"/>
      <c r="J23" s="95"/>
      <c r="K23" s="491" t="s">
        <v>85</v>
      </c>
      <c r="L23" s="857">
        <v>0</v>
      </c>
      <c r="M23" s="73">
        <v>0</v>
      </c>
      <c r="N23" s="73">
        <v>0</v>
      </c>
      <c r="O23" s="73">
        <v>0</v>
      </c>
      <c r="P23" s="493">
        <v>0</v>
      </c>
      <c r="Q23" s="63">
        <f>IF($G$44&lt;&gt;0,P23/$G$44,0)</f>
        <v>0</v>
      </c>
    </row>
    <row r="24" spans="1:17">
      <c r="A24" s="95"/>
      <c r="B24" s="491" t="s">
        <v>92</v>
      </c>
      <c r="C24" s="857">
        <v>0</v>
      </c>
      <c r="D24" s="73">
        <v>0</v>
      </c>
      <c r="E24" s="73">
        <v>0</v>
      </c>
      <c r="F24" s="73">
        <v>0</v>
      </c>
      <c r="G24" s="493">
        <v>0</v>
      </c>
      <c r="H24" s="63">
        <f>IF($G$44&lt;&gt;0,G24/$G$44,0)</f>
        <v>0</v>
      </c>
      <c r="I24" s="716"/>
      <c r="J24" s="95"/>
      <c r="K24" s="491" t="s">
        <v>92</v>
      </c>
      <c r="L24" s="857">
        <v>0</v>
      </c>
      <c r="M24" s="73">
        <v>0</v>
      </c>
      <c r="N24" s="73">
        <v>0</v>
      </c>
      <c r="O24" s="73">
        <v>0</v>
      </c>
      <c r="P24" s="493">
        <v>0</v>
      </c>
      <c r="Q24" s="63">
        <f>IF($G$44&lt;&gt;0,P24/$G$44,0)</f>
        <v>0</v>
      </c>
    </row>
    <row r="25" spans="1:17">
      <c r="A25" s="95"/>
      <c r="B25" s="491" t="s">
        <v>92</v>
      </c>
      <c r="C25" s="857">
        <v>0</v>
      </c>
      <c r="D25" s="73">
        <v>0</v>
      </c>
      <c r="E25" s="73">
        <v>0</v>
      </c>
      <c r="F25" s="73">
        <v>0</v>
      </c>
      <c r="G25" s="493">
        <v>0</v>
      </c>
      <c r="H25" s="63">
        <f>IF($G$44&lt;&gt;0,G25/$G$44,0)</f>
        <v>0</v>
      </c>
      <c r="I25" s="716"/>
      <c r="J25" s="95"/>
      <c r="K25" s="491" t="s">
        <v>92</v>
      </c>
      <c r="L25" s="857">
        <v>0</v>
      </c>
      <c r="M25" s="73">
        <v>0</v>
      </c>
      <c r="N25" s="73">
        <v>0</v>
      </c>
      <c r="O25" s="73">
        <v>0</v>
      </c>
      <c r="P25" s="493">
        <v>0</v>
      </c>
      <c r="Q25" s="63">
        <f>IF($G$44&lt;&gt;0,P25/$G$44,0)</f>
        <v>0</v>
      </c>
    </row>
    <row r="26" spans="1:17">
      <c r="A26" s="95"/>
      <c r="B26" s="491" t="s">
        <v>92</v>
      </c>
      <c r="C26" s="857">
        <v>0</v>
      </c>
      <c r="D26" s="73">
        <v>0</v>
      </c>
      <c r="E26" s="73">
        <v>0</v>
      </c>
      <c r="F26" s="73">
        <v>0</v>
      </c>
      <c r="G26" s="493">
        <v>0</v>
      </c>
      <c r="H26" s="63">
        <f>IF($G$44&lt;&gt;0,G26/$G$44,0)</f>
        <v>0</v>
      </c>
      <c r="I26" s="716"/>
      <c r="J26" s="95"/>
      <c r="K26" s="491" t="s">
        <v>92</v>
      </c>
      <c r="L26" s="857">
        <v>0</v>
      </c>
      <c r="M26" s="73">
        <v>0</v>
      </c>
      <c r="N26" s="73">
        <v>0</v>
      </c>
      <c r="O26" s="73">
        <v>0</v>
      </c>
      <c r="P26" s="493">
        <v>0</v>
      </c>
      <c r="Q26" s="63">
        <f>IF($G$44&lt;&gt;0,P26/$G$44,0)</f>
        <v>0</v>
      </c>
    </row>
    <row r="27" spans="1:17">
      <c r="A27" s="148" t="s">
        <v>32</v>
      </c>
      <c r="B27" s="494"/>
      <c r="C27" s="858"/>
      <c r="D27" s="64"/>
      <c r="E27" s="64"/>
      <c r="F27" s="64"/>
      <c r="G27" s="66"/>
      <c r="H27" s="72"/>
      <c r="I27" s="716"/>
      <c r="J27" s="148" t="s">
        <v>32</v>
      </c>
      <c r="K27" s="494"/>
      <c r="L27" s="858"/>
      <c r="M27" s="64"/>
      <c r="N27" s="64"/>
      <c r="O27" s="64"/>
      <c r="P27" s="66"/>
      <c r="Q27" s="72"/>
    </row>
    <row r="28" spans="1:17">
      <c r="A28" s="95"/>
      <c r="B28" s="491" t="s">
        <v>92</v>
      </c>
      <c r="C28" s="857">
        <v>0</v>
      </c>
      <c r="D28" s="73">
        <v>0</v>
      </c>
      <c r="E28" s="73">
        <v>0</v>
      </c>
      <c r="F28" s="73">
        <v>0</v>
      </c>
      <c r="G28" s="493">
        <v>0</v>
      </c>
      <c r="H28" s="63">
        <f>IF($G$44&lt;&gt;0,G28/$G$44,0)</f>
        <v>0</v>
      </c>
      <c r="I28" s="716"/>
      <c r="J28" s="95"/>
      <c r="K28" s="491" t="s">
        <v>92</v>
      </c>
      <c r="L28" s="857">
        <v>0</v>
      </c>
      <c r="M28" s="73">
        <v>0</v>
      </c>
      <c r="N28" s="73">
        <v>0</v>
      </c>
      <c r="O28" s="73">
        <v>0</v>
      </c>
      <c r="P28" s="493">
        <v>0</v>
      </c>
      <c r="Q28" s="63">
        <f>IF($G$44&lt;&gt;0,P28/$G$44,0)</f>
        <v>0</v>
      </c>
    </row>
    <row r="29" spans="1:17">
      <c r="A29" s="95"/>
      <c r="B29" s="491" t="s">
        <v>92</v>
      </c>
      <c r="C29" s="857">
        <v>0</v>
      </c>
      <c r="D29" s="73">
        <v>0</v>
      </c>
      <c r="E29" s="73">
        <v>0</v>
      </c>
      <c r="F29" s="73">
        <v>0</v>
      </c>
      <c r="G29" s="493">
        <v>0</v>
      </c>
      <c r="H29" s="63">
        <f>IF($G$44&lt;&gt;0,G29/$G$44,0)</f>
        <v>0</v>
      </c>
      <c r="I29" s="716"/>
      <c r="J29" s="95"/>
      <c r="K29" s="491" t="s">
        <v>92</v>
      </c>
      <c r="L29" s="857">
        <v>0</v>
      </c>
      <c r="M29" s="73">
        <v>0</v>
      </c>
      <c r="N29" s="73">
        <v>0</v>
      </c>
      <c r="O29" s="73">
        <v>0</v>
      </c>
      <c r="P29" s="493">
        <v>0</v>
      </c>
      <c r="Q29" s="63">
        <f>IF($G$44&lt;&gt;0,P29/$G$44,0)</f>
        <v>0</v>
      </c>
    </row>
    <row r="30" spans="1:17">
      <c r="A30" s="148" t="s">
        <v>126</v>
      </c>
      <c r="B30" s="494"/>
      <c r="C30" s="858"/>
      <c r="D30" s="64"/>
      <c r="E30" s="64"/>
      <c r="F30" s="64"/>
      <c r="G30" s="64"/>
      <c r="H30" s="72"/>
      <c r="I30" s="716"/>
      <c r="J30" s="148" t="s">
        <v>126</v>
      </c>
      <c r="K30" s="494"/>
      <c r="L30" s="858"/>
      <c r="M30" s="64"/>
      <c r="N30" s="64"/>
      <c r="O30" s="64"/>
      <c r="P30" s="64"/>
      <c r="Q30" s="72"/>
    </row>
    <row r="31" spans="1:17">
      <c r="A31" s="95"/>
      <c r="B31" s="491" t="s">
        <v>85</v>
      </c>
      <c r="C31" s="857"/>
      <c r="D31" s="73"/>
      <c r="E31" s="73"/>
      <c r="F31" s="73"/>
      <c r="G31" s="493">
        <v>0</v>
      </c>
      <c r="H31" s="63">
        <f t="shared" ref="H31:H36" si="0">IF($G$44&lt;&gt;0,G31/$G$44,0)</f>
        <v>0</v>
      </c>
      <c r="I31" s="716"/>
      <c r="J31" s="95"/>
      <c r="K31" s="491" t="s">
        <v>85</v>
      </c>
      <c r="L31" s="857"/>
      <c r="M31" s="73"/>
      <c r="N31" s="73"/>
      <c r="O31" s="73"/>
      <c r="P31" s="493">
        <v>0</v>
      </c>
      <c r="Q31" s="63">
        <f t="shared" ref="Q31:Q36" si="1">IF($G$44&lt;&gt;0,P31/$G$44,0)</f>
        <v>0</v>
      </c>
    </row>
    <row r="32" spans="1:17">
      <c r="A32" s="95"/>
      <c r="B32" s="491" t="s">
        <v>85</v>
      </c>
      <c r="C32" s="857"/>
      <c r="D32" s="73"/>
      <c r="E32" s="73"/>
      <c r="F32" s="73"/>
      <c r="G32" s="493">
        <v>0</v>
      </c>
      <c r="H32" s="63">
        <f t="shared" si="0"/>
        <v>0</v>
      </c>
      <c r="I32" s="716"/>
      <c r="J32" s="95"/>
      <c r="K32" s="491" t="s">
        <v>85</v>
      </c>
      <c r="L32" s="857"/>
      <c r="M32" s="73"/>
      <c r="N32" s="73"/>
      <c r="O32" s="73"/>
      <c r="P32" s="493">
        <v>0</v>
      </c>
      <c r="Q32" s="63">
        <f t="shared" si="1"/>
        <v>0</v>
      </c>
    </row>
    <row r="33" spans="1:17">
      <c r="A33" s="95"/>
      <c r="B33" s="491" t="s">
        <v>85</v>
      </c>
      <c r="C33" s="857">
        <v>0</v>
      </c>
      <c r="D33" s="73">
        <v>0</v>
      </c>
      <c r="E33" s="73">
        <v>0</v>
      </c>
      <c r="F33" s="73">
        <v>0</v>
      </c>
      <c r="G33" s="493">
        <v>0</v>
      </c>
      <c r="H33" s="63">
        <f t="shared" si="0"/>
        <v>0</v>
      </c>
      <c r="I33" s="716"/>
      <c r="J33" s="95"/>
      <c r="K33" s="491" t="s">
        <v>85</v>
      </c>
      <c r="L33" s="857">
        <v>0</v>
      </c>
      <c r="M33" s="73">
        <v>0</v>
      </c>
      <c r="N33" s="73">
        <v>0</v>
      </c>
      <c r="O33" s="73">
        <v>0</v>
      </c>
      <c r="P33" s="493">
        <v>0</v>
      </c>
      <c r="Q33" s="63">
        <f t="shared" si="1"/>
        <v>0</v>
      </c>
    </row>
    <row r="34" spans="1:17">
      <c r="A34" s="95"/>
      <c r="B34" s="491" t="s">
        <v>85</v>
      </c>
      <c r="C34" s="857">
        <v>0</v>
      </c>
      <c r="D34" s="73">
        <v>0</v>
      </c>
      <c r="E34" s="73">
        <v>0</v>
      </c>
      <c r="F34" s="73">
        <v>0</v>
      </c>
      <c r="G34" s="493">
        <v>0</v>
      </c>
      <c r="H34" s="63">
        <f t="shared" si="0"/>
        <v>0</v>
      </c>
      <c r="I34" s="716"/>
      <c r="J34" s="95"/>
      <c r="K34" s="491" t="s">
        <v>85</v>
      </c>
      <c r="L34" s="857">
        <v>0</v>
      </c>
      <c r="M34" s="73">
        <v>0</v>
      </c>
      <c r="N34" s="73">
        <v>0</v>
      </c>
      <c r="O34" s="73">
        <v>0</v>
      </c>
      <c r="P34" s="493">
        <v>0</v>
      </c>
      <c r="Q34" s="63">
        <f t="shared" si="1"/>
        <v>0</v>
      </c>
    </row>
    <row r="35" spans="1:17">
      <c r="A35" s="95"/>
      <c r="B35" s="491" t="s">
        <v>85</v>
      </c>
      <c r="C35" s="857">
        <v>0</v>
      </c>
      <c r="D35" s="73">
        <v>0</v>
      </c>
      <c r="E35" s="73">
        <v>0</v>
      </c>
      <c r="F35" s="73">
        <v>0</v>
      </c>
      <c r="G35" s="493">
        <v>0</v>
      </c>
      <c r="H35" s="63">
        <f t="shared" si="0"/>
        <v>0</v>
      </c>
      <c r="I35" s="716"/>
      <c r="J35" s="95"/>
      <c r="K35" s="491" t="s">
        <v>85</v>
      </c>
      <c r="L35" s="857">
        <v>0</v>
      </c>
      <c r="M35" s="73">
        <v>0</v>
      </c>
      <c r="N35" s="73">
        <v>0</v>
      </c>
      <c r="O35" s="73">
        <v>0</v>
      </c>
      <c r="P35" s="493">
        <v>0</v>
      </c>
      <c r="Q35" s="63">
        <f t="shared" si="1"/>
        <v>0</v>
      </c>
    </row>
    <row r="36" spans="1:17">
      <c r="A36" s="95"/>
      <c r="B36" s="491" t="s">
        <v>85</v>
      </c>
      <c r="C36" s="857">
        <v>0</v>
      </c>
      <c r="D36" s="73">
        <v>0</v>
      </c>
      <c r="E36" s="73">
        <v>0</v>
      </c>
      <c r="F36" s="73">
        <v>0</v>
      </c>
      <c r="G36" s="493">
        <v>0</v>
      </c>
      <c r="H36" s="63">
        <f t="shared" si="0"/>
        <v>0</v>
      </c>
      <c r="I36" s="716"/>
      <c r="J36" s="95"/>
      <c r="K36" s="491" t="s">
        <v>85</v>
      </c>
      <c r="L36" s="857">
        <v>0</v>
      </c>
      <c r="M36" s="73">
        <v>0</v>
      </c>
      <c r="N36" s="73">
        <v>0</v>
      </c>
      <c r="O36" s="73">
        <v>0</v>
      </c>
      <c r="P36" s="493">
        <v>0</v>
      </c>
      <c r="Q36" s="63">
        <f t="shared" si="1"/>
        <v>0</v>
      </c>
    </row>
    <row r="37" spans="1:17">
      <c r="A37" s="148" t="s">
        <v>34</v>
      </c>
      <c r="B37" s="494"/>
      <c r="C37" s="858"/>
      <c r="D37" s="64"/>
      <c r="E37" s="64"/>
      <c r="F37" s="64"/>
      <c r="G37" s="64"/>
      <c r="H37" s="72"/>
      <c r="I37" s="716"/>
      <c r="J37" s="148" t="s">
        <v>34</v>
      </c>
      <c r="K37" s="494"/>
      <c r="L37" s="858"/>
      <c r="M37" s="64"/>
      <c r="N37" s="64"/>
      <c r="O37" s="64"/>
      <c r="P37" s="64"/>
      <c r="Q37" s="72"/>
    </row>
    <row r="38" spans="1:17">
      <c r="A38" s="95"/>
      <c r="B38" s="491" t="s">
        <v>85</v>
      </c>
      <c r="C38" s="857">
        <v>0</v>
      </c>
      <c r="D38" s="73">
        <v>0</v>
      </c>
      <c r="E38" s="73">
        <v>0</v>
      </c>
      <c r="F38" s="73">
        <v>0</v>
      </c>
      <c r="G38" s="493">
        <v>0</v>
      </c>
      <c r="H38" s="63">
        <f>IF($G$44&lt;&gt;0,G38/$G$44,0)</f>
        <v>0</v>
      </c>
      <c r="I38" s="716"/>
      <c r="J38" s="95"/>
      <c r="K38" s="491" t="s">
        <v>85</v>
      </c>
      <c r="L38" s="857">
        <v>0</v>
      </c>
      <c r="M38" s="73">
        <v>0</v>
      </c>
      <c r="N38" s="73">
        <v>0</v>
      </c>
      <c r="O38" s="73">
        <v>0</v>
      </c>
      <c r="P38" s="493">
        <v>0</v>
      </c>
      <c r="Q38" s="63">
        <f>IF($G$44&lt;&gt;0,P38/$G$44,0)</f>
        <v>0</v>
      </c>
    </row>
    <row r="39" spans="1:17">
      <c r="A39" s="95"/>
      <c r="B39" s="491" t="s">
        <v>85</v>
      </c>
      <c r="C39" s="857">
        <v>0</v>
      </c>
      <c r="D39" s="73">
        <v>0</v>
      </c>
      <c r="E39" s="73">
        <v>0</v>
      </c>
      <c r="F39" s="73">
        <v>0</v>
      </c>
      <c r="G39" s="493">
        <v>0</v>
      </c>
      <c r="H39" s="63">
        <f>IF($G$44&lt;&gt;0,G39/$G$44,0)</f>
        <v>0</v>
      </c>
      <c r="I39" s="716"/>
      <c r="J39" s="95"/>
      <c r="K39" s="491" t="s">
        <v>85</v>
      </c>
      <c r="L39" s="857">
        <v>0</v>
      </c>
      <c r="M39" s="73">
        <v>0</v>
      </c>
      <c r="N39" s="73">
        <v>0</v>
      </c>
      <c r="O39" s="73">
        <v>0</v>
      </c>
      <c r="P39" s="493">
        <v>0</v>
      </c>
      <c r="Q39" s="63">
        <f>IF($G$44&lt;&gt;0,P39/$G$44,0)</f>
        <v>0</v>
      </c>
    </row>
    <row r="40" spans="1:17">
      <c r="A40" s="148" t="s">
        <v>35</v>
      </c>
      <c r="B40" s="494"/>
      <c r="C40" s="858"/>
      <c r="D40" s="64"/>
      <c r="E40" s="64"/>
      <c r="F40" s="64"/>
      <c r="G40" s="64"/>
      <c r="H40" s="72"/>
      <c r="I40" s="716"/>
      <c r="J40" s="148" t="s">
        <v>35</v>
      </c>
      <c r="K40" s="494"/>
      <c r="L40" s="858"/>
      <c r="M40" s="64"/>
      <c r="N40" s="64"/>
      <c r="O40" s="64"/>
      <c r="P40" s="64"/>
      <c r="Q40" s="72"/>
    </row>
    <row r="41" spans="1:17">
      <c r="A41" s="149" t="s">
        <v>143</v>
      </c>
      <c r="B41" s="491" t="s">
        <v>92</v>
      </c>
      <c r="C41" s="857">
        <v>0</v>
      </c>
      <c r="D41" s="64"/>
      <c r="E41" s="64"/>
      <c r="F41" s="64"/>
      <c r="G41" s="493">
        <v>0</v>
      </c>
      <c r="H41" s="63">
        <f t="shared" ref="H41:H42" si="2">IF($G$44&lt;&gt;0,G41/$G$44,0)</f>
        <v>0</v>
      </c>
      <c r="I41" s="716"/>
      <c r="J41" s="149" t="s">
        <v>143</v>
      </c>
      <c r="K41" s="491" t="s">
        <v>92</v>
      </c>
      <c r="L41" s="857">
        <v>0</v>
      </c>
      <c r="M41" s="64"/>
      <c r="N41" s="64"/>
      <c r="O41" s="64"/>
      <c r="P41" s="493">
        <v>0</v>
      </c>
      <c r="Q41" s="63">
        <f t="shared" ref="Q41:Q42" si="3">IF($G$44&lt;&gt;0,P41/$G$44,0)</f>
        <v>0</v>
      </c>
    </row>
    <row r="42" spans="1:17">
      <c r="A42" s="149" t="s">
        <v>144</v>
      </c>
      <c r="B42" s="491" t="s">
        <v>92</v>
      </c>
      <c r="C42" s="857">
        <v>0</v>
      </c>
      <c r="D42" s="64"/>
      <c r="E42" s="64"/>
      <c r="F42" s="64"/>
      <c r="G42" s="493">
        <v>0</v>
      </c>
      <c r="H42" s="63">
        <f t="shared" si="2"/>
        <v>0</v>
      </c>
      <c r="I42" s="716"/>
      <c r="J42" s="149" t="s">
        <v>144</v>
      </c>
      <c r="K42" s="491" t="s">
        <v>92</v>
      </c>
      <c r="L42" s="857">
        <v>0</v>
      </c>
      <c r="M42" s="64"/>
      <c r="N42" s="64"/>
      <c r="O42" s="64"/>
      <c r="P42" s="493">
        <v>0</v>
      </c>
      <c r="Q42" s="63">
        <f t="shared" si="3"/>
        <v>0</v>
      </c>
    </row>
    <row r="43" spans="1:17">
      <c r="A43" s="853"/>
      <c r="B43" s="494"/>
      <c r="C43" s="856"/>
      <c r="D43" s="71"/>
      <c r="E43" s="64"/>
      <c r="F43" s="71"/>
      <c r="G43" s="71"/>
      <c r="H43" s="72"/>
      <c r="I43" s="716"/>
      <c r="J43" s="853"/>
      <c r="K43" s="494"/>
      <c r="L43" s="856"/>
      <c r="M43" s="71"/>
      <c r="N43" s="64"/>
      <c r="O43" s="71"/>
      <c r="P43" s="71"/>
      <c r="Q43" s="72"/>
    </row>
    <row r="44" spans="1:17">
      <c r="A44" s="150" t="s">
        <v>145</v>
      </c>
      <c r="B44" s="491"/>
      <c r="C44" s="860"/>
      <c r="D44" s="65">
        <f>SUM(D9:D43)</f>
        <v>0</v>
      </c>
      <c r="E44" s="65">
        <f>SUM(E9:E43)</f>
        <v>0</v>
      </c>
      <c r="F44" s="65">
        <f>SUM(F9:F43)</f>
        <v>0</v>
      </c>
      <c r="G44" s="67">
        <f>SUM(G9:G43)</f>
        <v>0</v>
      </c>
      <c r="H44" s="63">
        <f>IF($G$44&lt;&gt;0,G44/$G$44,0)</f>
        <v>0</v>
      </c>
      <c r="I44" s="716"/>
      <c r="J44" s="150" t="s">
        <v>145</v>
      </c>
      <c r="K44" s="491"/>
      <c r="L44" s="860"/>
      <c r="M44" s="65">
        <f>SUM(M9:M43)</f>
        <v>0</v>
      </c>
      <c r="N44" s="65">
        <f t="shared" ref="N44:P44" si="4">SUM(N9:N43)</f>
        <v>0</v>
      </c>
      <c r="O44" s="65">
        <f t="shared" si="4"/>
        <v>0</v>
      </c>
      <c r="P44" s="67">
        <f t="shared" si="4"/>
        <v>0</v>
      </c>
      <c r="Q44" s="63">
        <f>IF($G$44&lt;&gt;0,P44/$G$44,0)</f>
        <v>0</v>
      </c>
    </row>
    <row r="45" spans="1:17" ht="13.8" thickBot="1">
      <c r="A45" s="865"/>
      <c r="B45" s="866"/>
      <c r="C45" s="867"/>
      <c r="D45" s="385"/>
      <c r="E45" s="385"/>
      <c r="F45" s="385"/>
      <c r="G45" s="385"/>
      <c r="H45" s="538"/>
      <c r="I45" s="716"/>
      <c r="J45" s="865"/>
      <c r="K45" s="866"/>
      <c r="L45" s="867"/>
      <c r="M45" s="385"/>
      <c r="N45" s="385"/>
      <c r="O45" s="385"/>
      <c r="P45" s="385"/>
      <c r="Q45" s="538"/>
    </row>
    <row r="46" spans="1:17" ht="13.8" thickBot="1">
      <c r="A46" s="854"/>
      <c r="B46" s="868"/>
      <c r="C46" s="869"/>
      <c r="D46" s="870"/>
      <c r="E46" s="870"/>
      <c r="F46" s="870"/>
      <c r="G46" s="870"/>
      <c r="H46" s="871"/>
      <c r="I46" s="717"/>
      <c r="J46" s="854"/>
      <c r="K46" s="868"/>
      <c r="L46" s="869"/>
      <c r="M46" s="870"/>
      <c r="N46" s="870"/>
      <c r="O46" s="870"/>
      <c r="P46" s="870"/>
      <c r="Q46" s="871"/>
    </row>
    <row r="47" spans="1:17" ht="13.8" thickBot="1">
      <c r="A47" s="872" t="s">
        <v>147</v>
      </c>
      <c r="B47" s="873"/>
      <c r="C47" s="874" t="s">
        <v>10</v>
      </c>
      <c r="E47" s="8"/>
      <c r="F47" s="8"/>
      <c r="G47" s="13"/>
      <c r="H47" s="13"/>
      <c r="J47" s="880" t="s">
        <v>147</v>
      </c>
      <c r="K47" s="863"/>
      <c r="L47" s="861" t="s">
        <v>10</v>
      </c>
      <c r="N47" s="8"/>
      <c r="O47" s="8"/>
      <c r="P47" s="13"/>
      <c r="Q47" s="13"/>
    </row>
    <row r="48" spans="1:17">
      <c r="A48" s="875" t="s">
        <v>149</v>
      </c>
      <c r="B48" s="593" t="s">
        <v>92</v>
      </c>
      <c r="C48" s="876"/>
      <c r="E48" s="8"/>
      <c r="F48" s="8"/>
      <c r="G48" s="13"/>
      <c r="H48" s="13"/>
      <c r="J48" s="149" t="s">
        <v>149</v>
      </c>
      <c r="K48" s="491" t="s">
        <v>92</v>
      </c>
      <c r="L48" s="877"/>
      <c r="N48" s="8"/>
      <c r="O48" s="8"/>
      <c r="P48" s="13"/>
      <c r="Q48" s="13"/>
    </row>
    <row r="49" spans="1:17">
      <c r="A49" s="149" t="s">
        <v>151</v>
      </c>
      <c r="B49" s="491" t="s">
        <v>92</v>
      </c>
      <c r="C49" s="877"/>
      <c r="E49" s="8"/>
      <c r="F49" s="8"/>
      <c r="G49" s="13"/>
      <c r="H49" s="13"/>
      <c r="J49" s="149" t="s">
        <v>151</v>
      </c>
      <c r="K49" s="491" t="s">
        <v>92</v>
      </c>
      <c r="L49" s="877"/>
      <c r="N49" s="8"/>
      <c r="O49" s="8"/>
      <c r="P49" s="13"/>
      <c r="Q49" s="13"/>
    </row>
    <row r="50" spans="1:17">
      <c r="A50" s="150" t="s">
        <v>152</v>
      </c>
      <c r="B50" s="491" t="s">
        <v>92</v>
      </c>
      <c r="C50" s="878"/>
      <c r="E50" s="5"/>
      <c r="F50" s="13"/>
      <c r="G50" s="13"/>
      <c r="H50" s="13"/>
      <c r="J50" s="150" t="s">
        <v>152</v>
      </c>
      <c r="K50" s="491" t="s">
        <v>92</v>
      </c>
      <c r="L50" s="878"/>
      <c r="N50" s="5"/>
      <c r="O50" s="13"/>
      <c r="P50" s="13"/>
      <c r="Q50" s="13"/>
    </row>
    <row r="51" spans="1:17" ht="13.8" thickBot="1">
      <c r="A51" s="855"/>
      <c r="B51" s="864"/>
      <c r="C51" s="879"/>
      <c r="E51" s="14"/>
      <c r="F51" s="13"/>
      <c r="G51" s="13"/>
      <c r="H51" s="13"/>
      <c r="J51" s="855"/>
      <c r="K51" s="864"/>
      <c r="L51" s="879"/>
      <c r="N51" s="14"/>
      <c r="O51" s="13"/>
      <c r="P51" s="13"/>
      <c r="Q51" s="13"/>
    </row>
    <row r="52" spans="1:17">
      <c r="A52" s="1294"/>
      <c r="B52" s="1294"/>
      <c r="C52" s="1294"/>
      <c r="D52" s="1294"/>
      <c r="E52" s="1294"/>
      <c r="F52" s="1294"/>
      <c r="G52" s="1294"/>
      <c r="H52" s="1294"/>
      <c r="J52" s="1294"/>
      <c r="K52" s="1294"/>
      <c r="L52" s="1294"/>
      <c r="M52" s="1294"/>
      <c r="N52" s="1294"/>
      <c r="O52" s="1294"/>
      <c r="P52" s="1294"/>
      <c r="Q52" s="1294"/>
    </row>
    <row r="53" spans="1:17">
      <c r="A53" s="1329" t="s">
        <v>162</v>
      </c>
      <c r="B53" s="1329"/>
      <c r="C53" s="1329"/>
      <c r="D53" s="1329"/>
      <c r="E53" s="1329"/>
      <c r="F53" s="1329"/>
      <c r="G53" s="1329"/>
      <c r="H53" s="1329"/>
    </row>
    <row r="54" spans="1:17" ht="25.5" customHeight="1">
      <c r="A54" s="1355" t="s">
        <v>240</v>
      </c>
      <c r="B54" s="1355"/>
      <c r="C54" s="1355"/>
      <c r="D54" s="1355"/>
      <c r="E54" s="1355"/>
      <c r="F54" s="1355"/>
      <c r="G54" s="1355"/>
      <c r="H54" s="1355"/>
    </row>
    <row r="55" spans="1:17">
      <c r="A55" s="1356" t="s">
        <v>241</v>
      </c>
      <c r="B55" s="1356"/>
      <c r="C55" s="1356"/>
      <c r="D55" s="1356"/>
      <c r="E55" s="1356"/>
      <c r="F55" s="1356"/>
      <c r="G55" s="1356"/>
      <c r="H55" s="1356"/>
    </row>
    <row r="56" spans="1:17">
      <c r="A56" s="1318"/>
      <c r="B56" s="1318"/>
      <c r="C56" s="1318"/>
      <c r="D56" s="1318"/>
      <c r="E56" s="1318"/>
      <c r="F56" s="1318"/>
      <c r="G56" s="1318"/>
      <c r="H56" s="1318"/>
      <c r="I56" s="1318"/>
      <c r="J56" s="1318"/>
      <c r="K56" s="1318"/>
      <c r="L56" s="1318"/>
      <c r="M56" s="1318"/>
    </row>
    <row r="57" spans="1:17">
      <c r="A57" s="1295"/>
      <c r="B57" s="1295"/>
      <c r="C57" s="1295"/>
      <c r="D57" s="1295"/>
      <c r="E57" s="1295"/>
      <c r="F57" s="1295"/>
      <c r="G57" s="1295"/>
      <c r="H57" s="1295"/>
    </row>
    <row r="58" spans="1:17" ht="12.75" customHeight="1"/>
    <row r="59" spans="1:17" ht="35.25" customHeight="1"/>
    <row r="60" spans="1:17">
      <c r="A60" s="1294"/>
      <c r="B60" s="1294"/>
      <c r="C60" s="1294"/>
      <c r="D60" s="1294"/>
      <c r="E60" s="1294"/>
      <c r="F60" s="1294"/>
      <c r="G60" s="1294"/>
      <c r="J60" s="24"/>
    </row>
    <row r="62" spans="1:17">
      <c r="A62" s="1294"/>
      <c r="B62" s="1294"/>
      <c r="C62" s="1294"/>
      <c r="D62" s="1294"/>
      <c r="E62" s="1294"/>
      <c r="F62" s="1294"/>
      <c r="G62" s="1294"/>
      <c r="H62" s="1294"/>
      <c r="I62" s="1294"/>
      <c r="J62" s="1294"/>
      <c r="K62" s="1294"/>
      <c r="L62" s="1294"/>
    </row>
    <row r="63" spans="1:17">
      <c r="A63" s="1353"/>
      <c r="B63" s="1353"/>
      <c r="C63" s="1353"/>
      <c r="D63" s="1353"/>
      <c r="E63" s="1353"/>
      <c r="F63" s="1353"/>
      <c r="G63" s="1353"/>
      <c r="H63" s="1353"/>
      <c r="I63" s="1353"/>
      <c r="J63" s="1353"/>
      <c r="K63" s="1353"/>
      <c r="L63" s="1353"/>
    </row>
    <row r="64" spans="1:17">
      <c r="A64" s="1353"/>
      <c r="B64" s="1353"/>
      <c r="C64" s="1353"/>
      <c r="D64" s="1353"/>
      <c r="E64" s="1353"/>
      <c r="F64" s="1353"/>
      <c r="G64" s="1353"/>
      <c r="H64" s="1353"/>
      <c r="I64" s="1353"/>
      <c r="J64" s="1353"/>
      <c r="K64" s="1353"/>
      <c r="L64" s="1353"/>
    </row>
    <row r="65" spans="1:12">
      <c r="A65" s="1354"/>
      <c r="B65" s="1318"/>
      <c r="C65" s="1318"/>
      <c r="D65" s="1318"/>
      <c r="E65" s="1318"/>
      <c r="F65" s="1318"/>
      <c r="G65" s="1318"/>
      <c r="H65" s="1318"/>
      <c r="I65" s="1318"/>
      <c r="J65" s="357"/>
      <c r="K65" s="357"/>
      <c r="L65" s="357"/>
    </row>
    <row r="66" spans="1:12">
      <c r="A66" s="1295"/>
      <c r="B66" s="1295"/>
      <c r="C66" s="1295"/>
      <c r="D66" s="1295"/>
      <c r="E66" s="364"/>
      <c r="F66" s="364"/>
      <c r="G66" s="364"/>
      <c r="H66" s="364"/>
      <c r="I66" s="364"/>
      <c r="J66" s="364"/>
      <c r="K66" s="364"/>
      <c r="L66" s="364"/>
    </row>
    <row r="71" spans="1:12">
      <c r="D71" s="23"/>
    </row>
    <row r="80" spans="1:12">
      <c r="A80" s="359"/>
      <c r="B80" s="359"/>
      <c r="D80" s="24"/>
    </row>
  </sheetData>
  <mergeCells count="23">
    <mergeCell ref="J52:Q52"/>
    <mergeCell ref="A62:L62"/>
    <mergeCell ref="A52:H52"/>
    <mergeCell ref="J5:J7"/>
    <mergeCell ref="K5:K7"/>
    <mergeCell ref="C5:H5"/>
    <mergeCell ref="C6:H6"/>
    <mergeCell ref="A5:A7"/>
    <mergeCell ref="B5:B7"/>
    <mergeCell ref="A63:L64"/>
    <mergeCell ref="A65:I65"/>
    <mergeCell ref="A66:D66"/>
    <mergeCell ref="A53:H53"/>
    <mergeCell ref="A54:H54"/>
    <mergeCell ref="A55:H55"/>
    <mergeCell ref="A56:M56"/>
    <mergeCell ref="A57:H57"/>
    <mergeCell ref="A60:G60"/>
    <mergeCell ref="A1:Q1"/>
    <mergeCell ref="A2:Q2"/>
    <mergeCell ref="A3:Q3"/>
    <mergeCell ref="L5:Q5"/>
    <mergeCell ref="L6:Q6"/>
  </mergeCells>
  <pageMargins left="0.7" right="0.7" top="0.75" bottom="0.75" header="0.3" footer="0.3"/>
  <pageSetup scale="54"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5A8DD6D6492846A14E8DEC4C015857" ma:contentTypeVersion="6272" ma:contentTypeDescription="Create a new document." ma:contentTypeScope="" ma:versionID="3ff76992a6575922a3e016cd79184f4e">
  <xsd:schema xmlns:xsd="http://www.w3.org/2001/XMLSchema" xmlns:xs="http://www.w3.org/2001/XMLSchema" xmlns:p="http://schemas.microsoft.com/office/2006/metadata/properties" xmlns:ns1="http://schemas.microsoft.com/sharepoint/v3" xmlns:ns2="9f05a218-3ea5-4bee-b84c-dca06223dace" xmlns:ns4="9bf079a2-8838-46e4-a25e-754293e27338" xmlns:ns5="http://schemas.microsoft.com/sharepoint/v4" targetNamespace="http://schemas.microsoft.com/office/2006/metadata/properties" ma:root="true" ma:fieldsID="169acc462f6752e88698a35a4dc2d49e" ns1:_="" ns2:_="" ns4:_="" ns5:_="">
    <xsd:import namespace="http://schemas.microsoft.com/sharepoint/v3"/>
    <xsd:import namespace="9f05a218-3ea5-4bee-b84c-dca06223dace"/>
    <xsd:import namespace="9bf079a2-8838-46e4-a25e-754293e27338"/>
    <xsd:import namespace="http://schemas.microsoft.com/sharepoint/v4"/>
    <xsd:element name="properties">
      <xsd:complexType>
        <xsd:sequence>
          <xsd:element name="documentManagement">
            <xsd:complexType>
              <xsd:all>
                <xsd:element ref="ns2:Project_x0020_ID" minOccurs="0"/>
                <xsd:element ref="ns1:DocumentSetDescription" minOccurs="0"/>
                <xsd:element ref="ns2:MediaServiceMetadata" minOccurs="0"/>
                <xsd:element ref="ns2:MediaServiceFastMetadata" minOccurs="0"/>
                <xsd:element ref="ns4:_dlc_DocId" minOccurs="0"/>
                <xsd:element ref="ns4:_dlc_DocIdUrl" minOccurs="0"/>
                <xsd:element ref="ns4:_dlc_DocIdPersistId" minOccurs="0"/>
                <xsd:element ref="ns2:Set_x0020_Original_x0020_Project_x0020_ID" minOccurs="0"/>
                <xsd:element ref="ns2:Original_x0020_Project_x0020_Id" minOccurs="0"/>
                <xsd:element ref="ns2:MediaServiceAutoKeyPoints" minOccurs="0"/>
                <xsd:element ref="ns2:MediaServiceKeyPoints" minOccurs="0"/>
                <xsd:element ref="ns4:SharedWithUsers" minOccurs="0"/>
                <xsd:element ref="ns4:SharedWithDetails" minOccurs="0"/>
                <xsd:element ref="ns5:IconOverlay"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5a218-3ea5-4bee-b84c-dca06223dace" elementFormDefault="qualified">
    <xsd:import namespace="http://schemas.microsoft.com/office/2006/documentManagement/types"/>
    <xsd:import namespace="http://schemas.microsoft.com/office/infopath/2007/PartnerControls"/>
    <xsd:element name="Project_x0020_ID" ma:index="8" nillable="true" ma:displayName="Project ID" ma:indexed="true" ma:list="{e4ef5439-4343-4fb9-a57d-53569ee63a18}" ma:internalName="Project_x0020_ID" ma:showField="ID">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Set_x0020_Original_x0020_Project_x0020_ID" ma:index="16" nillable="true" ma:displayName="Set Original Project ID" ma:internalName="Set_x0020_Original_x0020_Project_x0020_ID">
      <xsd:complexType>
        <xsd:complexContent>
          <xsd:extension base="dms:URL">
            <xsd:sequence>
              <xsd:element name="Url" type="dms:ValidUrl" minOccurs="0" nillable="true"/>
              <xsd:element name="Description" type="xsd:string" nillable="true"/>
            </xsd:sequence>
          </xsd:extension>
        </xsd:complexContent>
      </xsd:complexType>
    </xsd:element>
    <xsd:element name="Original_x0020_Project_x0020_Id" ma:index="17" nillable="true" ma:displayName="Original Project Id" ma:decimals="0" ma:internalName="Original_x0020_Project_x0020_Id">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iginal_x0020_Project_x0020_Id xmlns="9f05a218-3ea5-4bee-b84c-dca06223dace" xsi:nil="true"/>
    <Set_x0020_Original_x0020_Project_x0020_ID xmlns="9f05a218-3ea5-4bee-b84c-dca06223dace">
      <Url>https://sempra.sharepoint.com/teams/sdgecp/projectracker/_layouts/15/wrkstat.aspx?List=9f05a218-3ea5-4bee-b84c-dca06223dace&amp;WorkflowInstanceName=d037e411-38ab-40b7-b27c-2ec9611400d4</Url>
      <Description>Original Project ID Set</Description>
    </Set_x0020_Original_x0020_Project_x0020_ID>
    <IconOverlay xmlns="http://schemas.microsoft.com/sharepoint/v4" xsi:nil="true"/>
    <DocumentSetDescription xmlns="http://schemas.microsoft.com/sharepoint/v3" xsi:nil="true"/>
    <Project_x0020_ID xmlns="9f05a218-3ea5-4bee-b84c-dca06223dace">1482</Project_x0020_ID>
    <_dlc_DocId xmlns="9bf079a2-8838-46e4-a25e-754293e27338">7RCVYNPDDY4V-696846753-9970</_dlc_DocId>
    <_dlc_DocIdUrl xmlns="9bf079a2-8838-46e4-a25e-754293e27338">
      <Url>https://sempra.sharepoint.com/teams/sdgecp/projectracker/_layouts/15/DocIdRedir.aspx?ID=7RCVYNPDDY4V-696846753-9970</Url>
      <Description>7RCVYNPDDY4V-696846753-9970</Description>
    </_dlc_DocIdUrl>
    <_Flow_SignoffStatus xmlns="9f05a218-3ea5-4bee-b84c-dca06223dace" xsi:nil="true"/>
  </documentManagement>
</p:properties>
</file>

<file path=customXml/item4.xml><?xml version="1.0" encoding="utf-8"?>
<Application xmlns="http://www.sap.com/cof/excel/application">
  <Version>2</Version>
  <Revision>2.8.201.93748</Revision>
</Applicatio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94E8D9-1678-4930-B29C-C2FE7048E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05a218-3ea5-4bee-b84c-dca06223dace"/>
    <ds:schemaRef ds:uri="9bf079a2-8838-46e4-a25e-754293e27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9f05a218-3ea5-4bee-b84c-dca06223dace"/>
    <ds:schemaRef ds:uri="http://schemas.microsoft.com/sharepoint/v4"/>
    <ds:schemaRef ds:uri="http://schemas.microsoft.com/sharepoint/v3"/>
    <ds:schemaRef ds:uri="9bf079a2-8838-46e4-a25e-754293e27338"/>
  </ds:schemaRefs>
</ds:datastoreItem>
</file>

<file path=customXml/itemProps4.xml><?xml version="1.0" encoding="utf-8"?>
<ds:datastoreItem xmlns:ds="http://schemas.openxmlformats.org/officeDocument/2006/customXml" ds:itemID="{2FC50041-08B3-4135-99FC-AE81907B07FC}">
  <ds:schemaRefs>
    <ds:schemaRef ds:uri="http://www.sap.com/cof/excel/application"/>
  </ds:schemaRefs>
</ds:datastoreItem>
</file>

<file path=customXml/itemProps5.xml><?xml version="1.0" encoding="utf-8"?>
<ds:datastoreItem xmlns:ds="http://schemas.openxmlformats.org/officeDocument/2006/customXml" ds:itemID="{828351BF-9FD0-4722-A36A-ECEAFF882B0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24</vt:i4>
      </vt:variant>
    </vt:vector>
  </HeadingPairs>
  <TitlesOfParts>
    <vt:vector size="56" baseType="lpstr">
      <vt:lpstr>Current Month </vt: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8A'!Print_Area</vt:lpstr>
      <vt:lpstr>'ESA Table 1'!Print_Area</vt:lpstr>
      <vt:lpstr>'ESA Table 2'!Print_Area</vt:lpstr>
      <vt:lpstr>'ESA Table 2A'!Print_Area</vt:lpstr>
      <vt:lpstr>'ESA Table 2B'!Print_Area</vt:lpstr>
      <vt:lpstr>'ESA Table 2B-1'!Print_Area</vt:lpstr>
      <vt:lpstr>'ESA Table 3A_3F'!Print_Area</vt:lpstr>
      <vt:lpstr>'ESA Table 4A-D'!Print_Area</vt:lpstr>
      <vt:lpstr>'ESA Table 5A_5D'!Print_Area</vt:lpstr>
      <vt:lpstr>'ESA Table 6'!Print_Area</vt:lpstr>
      <vt:lpstr>'ESA Table 8'!Print_Area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Low Income, Monthly Report</cp:keywords>
  <dc:description/>
  <cp:lastModifiedBy>Hueser, David A</cp:lastModifiedBy>
  <cp:revision/>
  <dcterms:created xsi:type="dcterms:W3CDTF">2021-01-04T18:24:22Z</dcterms:created>
  <dcterms:modified xsi:type="dcterms:W3CDTF">2022-10-21T20:17:00Z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0x010100265A8DD6D6492846A14E8DEC4C015857</vt:lpwstr>
  </property>
  <property fmtid="{D5CDD505-2E9C-101B-9397-08002B2CF9AE}" pid="3" name="_dlc_DocIdItemGuid">
    <vt:lpwstr>778fddf8-41cc-43ce-980f-1a7a96d20b97</vt:lpwstr>
  </property>
  <property fmtid="{D5CDD505-2E9C-101B-9397-08002B2CF9AE}" pid="4" name="SV_QUERY_LIST_4F35BF76-6C0D-4D9B-82B2-816C12CF3733">
    <vt:lpwstr>empty_477D106A-C0D6-4607-AEBD-E2C9D60EA279</vt:lpwstr>
  </property>
  <property fmtid="{D5CDD505-2E9C-101B-9397-08002B2CF9AE}" pid="5" name="CustomUiType">
    <vt:lpwstr>2</vt:lpwstr>
  </property>
  <property fmtid="{D5CDD505-2E9C-101B-9397-08002B2CF9AE}" pid="6" name="SV_HIDDEN_GRID_QUERY_LIST_4F35BF76-6C0D-4D9B-82B2-816C12CF3733">
    <vt:lpwstr>empty_477D106A-C0D6-4607-AEBD-E2C9D60EA279</vt:lpwstr>
  </property>
</Properties>
</file>